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76E7DC87-5AF2-443A-BBD8-03595886B76C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Ingredients" sheetId="1" r:id="rId1"/>
    <sheet name="Crops" sheetId="5" r:id="rId2"/>
    <sheet name="PH base foods" sheetId="2" r:id="rId3"/>
    <sheet name="PH complex foods" sheetId="3" r:id="rId4"/>
    <sheet name="PH foods expanded" sheetId="7" r:id="rId5"/>
    <sheet name="PH Itemnames" sheetId="6" r:id="rId6"/>
    <sheet name="Tables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W161" i="1"/>
  <c r="W162" i="1"/>
  <c r="W163" i="1"/>
  <c r="W160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21" i="1"/>
  <c r="W122" i="1"/>
  <c r="Q79" i="7"/>
  <c r="Q80" i="7"/>
  <c r="Q81" i="7"/>
  <c r="Q82" i="7"/>
  <c r="Q83" i="7"/>
  <c r="Q84" i="7"/>
  <c r="Q85" i="7"/>
  <c r="Q86" i="7"/>
  <c r="D83" i="7"/>
  <c r="D84" i="7"/>
  <c r="D85" i="7"/>
  <c r="D86" i="7"/>
  <c r="C81" i="7"/>
  <c r="C82" i="7"/>
  <c r="C83" i="7"/>
  <c r="C84" i="7"/>
  <c r="C85" i="7"/>
  <c r="C86" i="7"/>
  <c r="C80" i="7"/>
  <c r="D80" i="7" s="1"/>
  <c r="D79" i="7"/>
  <c r="D81" i="7"/>
  <c r="D82" i="7"/>
  <c r="C79" i="7"/>
  <c r="C350" i="3"/>
  <c r="Q76" i="7"/>
  <c r="Q77" i="7"/>
  <c r="Q78" i="7"/>
  <c r="Q75" i="7"/>
  <c r="D75" i="7"/>
  <c r="D76" i="7"/>
  <c r="D77" i="7"/>
  <c r="D78" i="7"/>
  <c r="C76" i="7"/>
  <c r="C77" i="7"/>
  <c r="C78" i="7"/>
  <c r="C75" i="7"/>
  <c r="DB111" i="3"/>
  <c r="DB212" i="3"/>
  <c r="DB213" i="3"/>
  <c r="DB312" i="3"/>
  <c r="DB689" i="3"/>
  <c r="DB4" i="3"/>
  <c r="DB5" i="3"/>
  <c r="DB7" i="3"/>
  <c r="DB9" i="3"/>
  <c r="DB3" i="3"/>
  <c r="U122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39" i="7"/>
  <c r="Q7" i="7"/>
  <c r="Q8" i="7"/>
  <c r="Q13" i="7"/>
  <c r="Q23" i="7"/>
  <c r="Q29" i="7"/>
  <c r="Q38" i="7"/>
  <c r="Q44" i="7"/>
  <c r="Q52" i="7"/>
  <c r="Q58" i="7"/>
  <c r="Q62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C59" i="7"/>
  <c r="D59" i="7" s="1"/>
  <c r="C60" i="7"/>
  <c r="Q60" i="7" s="1"/>
  <c r="C47" i="7"/>
  <c r="D47" i="7" s="1"/>
  <c r="D7" i="7"/>
  <c r="D8" i="7"/>
  <c r="D20" i="7"/>
  <c r="D23" i="7"/>
  <c r="D38" i="7"/>
  <c r="D48" i="7"/>
  <c r="D50" i="7"/>
  <c r="D51" i="7"/>
  <c r="D52" i="7"/>
  <c r="D53" i="7"/>
  <c r="D58" i="7"/>
  <c r="D63" i="7"/>
  <c r="D64" i="7"/>
  <c r="D65" i="7"/>
  <c r="D66" i="7"/>
  <c r="D67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4" i="3"/>
  <c r="DE5" i="3"/>
  <c r="DE7" i="3"/>
  <c r="DE9" i="3"/>
  <c r="DE111" i="3"/>
  <c r="DE212" i="3"/>
  <c r="DE213" i="3"/>
  <c r="DE312" i="3"/>
  <c r="DE689" i="3"/>
  <c r="DE3" i="3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O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D46" i="7" l="1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CX725" i="3" s="1"/>
  <c r="AY725" i="3"/>
  <c r="BH725" i="3"/>
  <c r="CV725" i="3" s="1"/>
  <c r="CI725" i="3"/>
  <c r="CY725" i="3" s="1"/>
  <c r="AG725" i="3"/>
  <c r="CS725" i="3" s="1"/>
  <c r="CR725" i="3"/>
  <c r="CZ725" i="3" s="1"/>
  <c r="BQ725" i="3"/>
  <c r="CW725" i="3" s="1"/>
  <c r="AP725" i="3"/>
  <c r="CT725" i="3" s="1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I212" i="1"/>
  <c r="CA642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J213" i="1"/>
  <c r="J212" i="1" s="1"/>
  <c r="CJ642" i="3" s="1"/>
  <c r="CW32" i="3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Z10" i="3" s="1"/>
  <c r="CR15" i="3"/>
  <c r="CZ15" i="3" s="1"/>
  <c r="CR23" i="3"/>
  <c r="CR24" i="3"/>
  <c r="CZ24" i="3" s="1"/>
  <c r="CR27" i="3"/>
  <c r="CZ27" i="3" s="1"/>
  <c r="CR36" i="3"/>
  <c r="CR47" i="3"/>
  <c r="CZ47" i="3" s="1"/>
  <c r="CR59" i="3"/>
  <c r="CR71" i="3"/>
  <c r="CZ71" i="3" s="1"/>
  <c r="CR72" i="3"/>
  <c r="CZ72" i="3" s="1"/>
  <c r="CR95" i="3"/>
  <c r="CZ95" i="3" s="1"/>
  <c r="CR96" i="3"/>
  <c r="CZ96" i="3" s="1"/>
  <c r="CR108" i="3"/>
  <c r="CR119" i="3"/>
  <c r="CZ119" i="3" s="1"/>
  <c r="CR120" i="3"/>
  <c r="CR131" i="3"/>
  <c r="CR132" i="3"/>
  <c r="CZ132" i="3" s="1"/>
  <c r="CR144" i="3"/>
  <c r="CR156" i="3"/>
  <c r="CR180" i="3"/>
  <c r="CZ180" i="3" s="1"/>
  <c r="CR192" i="3"/>
  <c r="CZ192" i="3" s="1"/>
  <c r="CR204" i="3"/>
  <c r="CR216" i="3"/>
  <c r="CZ216" i="3" s="1"/>
  <c r="CR228" i="3"/>
  <c r="CZ228" i="3" s="1"/>
  <c r="CR252" i="3"/>
  <c r="CZ252" i="3" s="1"/>
  <c r="CR276" i="3"/>
  <c r="CZ276" i="3" s="1"/>
  <c r="CR288" i="3"/>
  <c r="CZ288" i="3" s="1"/>
  <c r="CR300" i="3"/>
  <c r="CR312" i="3"/>
  <c r="CR324" i="3"/>
  <c r="CZ324" i="3" s="1"/>
  <c r="CR372" i="3"/>
  <c r="CZ372" i="3" s="1"/>
  <c r="CR7" i="3"/>
  <c r="CZ7" i="3" s="1"/>
  <c r="CR13" i="3"/>
  <c r="CZ13" i="3" s="1"/>
  <c r="CR14" i="3"/>
  <c r="CZ14" i="3" s="1"/>
  <c r="CR16" i="3"/>
  <c r="CP720" i="3" s="1"/>
  <c r="CR17" i="3"/>
  <c r="CR19" i="3"/>
  <c r="CZ19" i="3" s="1"/>
  <c r="CR20" i="3"/>
  <c r="CZ20" i="3" s="1"/>
  <c r="CR22" i="3"/>
  <c r="CZ22" i="3" s="1"/>
  <c r="CR25" i="3"/>
  <c r="CZ25" i="3" s="1"/>
  <c r="CR26" i="3"/>
  <c r="CR28" i="3"/>
  <c r="CR29" i="3"/>
  <c r="CR31" i="3"/>
  <c r="CR32" i="3"/>
  <c r="CR34" i="3"/>
  <c r="CZ34" i="3" s="1"/>
  <c r="CR37" i="3"/>
  <c r="CR42" i="3"/>
  <c r="CZ42" i="3" s="1"/>
  <c r="CR43" i="3"/>
  <c r="CR49" i="3"/>
  <c r="CZ49" i="3" s="1"/>
  <c r="CR50" i="3"/>
  <c r="CZ50" i="3" s="1"/>
  <c r="CR57" i="3"/>
  <c r="CR58" i="3"/>
  <c r="CR61" i="3"/>
  <c r="CZ61" i="3" s="1"/>
  <c r="CR62" i="3"/>
  <c r="CZ62" i="3" s="1"/>
  <c r="CR64" i="3"/>
  <c r="CZ64" i="3" s="1"/>
  <c r="CR65" i="3"/>
  <c r="CR70" i="3"/>
  <c r="CZ70" i="3" s="1"/>
  <c r="CR73" i="3"/>
  <c r="CR74" i="3"/>
  <c r="CR78" i="3"/>
  <c r="CR79" i="3"/>
  <c r="CZ79" i="3" s="1"/>
  <c r="CR80" i="3"/>
  <c r="CZ80" i="3" s="1"/>
  <c r="CR81" i="3"/>
  <c r="CZ81" i="3" s="1"/>
  <c r="CR82" i="3"/>
  <c r="CZ82" i="3" s="1"/>
  <c r="CR86" i="3"/>
  <c r="CR89" i="3"/>
  <c r="CR90" i="3"/>
  <c r="CJ671" i="3" s="1"/>
  <c r="CR94" i="3"/>
  <c r="CZ94" i="3" s="1"/>
  <c r="CR102" i="3"/>
  <c r="CR105" i="3"/>
  <c r="CZ105" i="3" s="1"/>
  <c r="CR106" i="3"/>
  <c r="CZ106" i="3" s="1"/>
  <c r="CR109" i="3"/>
  <c r="CZ109" i="3" s="1"/>
  <c r="CR111" i="3"/>
  <c r="CZ111" i="3" s="1"/>
  <c r="CR112" i="3"/>
  <c r="CR113" i="3"/>
  <c r="CR114" i="3"/>
  <c r="CZ114" i="3" s="1"/>
  <c r="CR115" i="3"/>
  <c r="CR117" i="3"/>
  <c r="CZ117" i="3" s="1"/>
  <c r="CR118" i="3"/>
  <c r="CZ118" i="3" s="1"/>
  <c r="CR125" i="3"/>
  <c r="CR126" i="3"/>
  <c r="CZ126" i="3" s="1"/>
  <c r="CR128" i="3"/>
  <c r="CZ128" i="3" s="1"/>
  <c r="CR130" i="3"/>
  <c r="CZ130" i="3" s="1"/>
  <c r="CR133" i="3"/>
  <c r="CZ133" i="3" s="1"/>
  <c r="CR137" i="3"/>
  <c r="CZ137" i="3" s="1"/>
  <c r="CR139" i="3"/>
  <c r="CZ139" i="3" s="1"/>
  <c r="CR140" i="3"/>
  <c r="CZ140" i="3" s="1"/>
  <c r="CR142" i="3"/>
  <c r="CZ142" i="3" s="1"/>
  <c r="CR143" i="3"/>
  <c r="CZ143" i="3" s="1"/>
  <c r="CR147" i="3"/>
  <c r="CR148" i="3"/>
  <c r="CZ148" i="3" s="1"/>
  <c r="CR149" i="3"/>
  <c r="CZ149" i="3" s="1"/>
  <c r="CR150" i="3"/>
  <c r="CR152" i="3"/>
  <c r="CZ152" i="3" s="1"/>
  <c r="CR155" i="3"/>
  <c r="CZ155" i="3" s="1"/>
  <c r="CR157" i="3"/>
  <c r="CZ157" i="3" s="1"/>
  <c r="CR159" i="3"/>
  <c r="CZ159" i="3" s="1"/>
  <c r="CR160" i="3"/>
  <c r="CZ160" i="3" s="1"/>
  <c r="CR162" i="3"/>
  <c r="CZ162" i="3" s="1"/>
  <c r="CR163" i="3"/>
  <c r="CZ163" i="3" s="1"/>
  <c r="CR165" i="3"/>
  <c r="CZ165" i="3" s="1"/>
  <c r="CR166" i="3"/>
  <c r="CZ166" i="3" s="1"/>
  <c r="CR167" i="3"/>
  <c r="CZ167" i="3" s="1"/>
  <c r="CR174" i="3"/>
  <c r="CZ174" i="3" s="1"/>
  <c r="CR177" i="3"/>
  <c r="CZ177" i="3" s="1"/>
  <c r="CR178" i="3"/>
  <c r="CZ178" i="3" s="1"/>
  <c r="CR184" i="3"/>
  <c r="CZ184" i="3" s="1"/>
  <c r="CR187" i="3"/>
  <c r="CZ187" i="3" s="1"/>
  <c r="CR189" i="3"/>
  <c r="CZ189" i="3" s="1"/>
  <c r="CR190" i="3"/>
  <c r="CZ190" i="3" s="1"/>
  <c r="CR191" i="3"/>
  <c r="CZ191" i="3" s="1"/>
  <c r="CR193" i="3"/>
  <c r="CZ193" i="3" s="1"/>
  <c r="CR196" i="3"/>
  <c r="CZ196" i="3" s="1"/>
  <c r="CR197" i="3"/>
  <c r="CZ197" i="3" s="1"/>
  <c r="CR198" i="3"/>
  <c r="CZ198" i="3" s="1"/>
  <c r="CR199" i="3"/>
  <c r="CZ199" i="3" s="1"/>
  <c r="CR201" i="3"/>
  <c r="CZ201" i="3" s="1"/>
  <c r="CR202" i="3"/>
  <c r="CZ202" i="3" s="1"/>
  <c r="CR203" i="3"/>
  <c r="CZ203" i="3" s="1"/>
  <c r="CR207" i="3"/>
  <c r="CZ207" i="3" s="1"/>
  <c r="CR208" i="3"/>
  <c r="CZ208" i="3" s="1"/>
  <c r="CR209" i="3"/>
  <c r="CZ209" i="3" s="1"/>
  <c r="CR210" i="3"/>
  <c r="CZ210" i="3" s="1"/>
  <c r="CR212" i="3"/>
  <c r="CZ212" i="3" s="1"/>
  <c r="CR213" i="3"/>
  <c r="CZ213" i="3" s="1"/>
  <c r="CR214" i="3"/>
  <c r="CR215" i="3"/>
  <c r="CR218" i="3"/>
  <c r="CR227" i="3"/>
  <c r="CR229" i="3"/>
  <c r="CR234" i="3"/>
  <c r="CZ234" i="3" s="1"/>
  <c r="CR236" i="3"/>
  <c r="CZ236" i="3" s="1"/>
  <c r="CR238" i="3"/>
  <c r="CZ238" i="3" s="1"/>
  <c r="CR241" i="3"/>
  <c r="CZ241" i="3" s="1"/>
  <c r="CR242" i="3"/>
  <c r="CZ242" i="3" s="1"/>
  <c r="CR243" i="3"/>
  <c r="CZ243" i="3" s="1"/>
  <c r="CR244" i="3"/>
  <c r="CK685" i="3" s="1"/>
  <c r="CR245" i="3"/>
  <c r="CZ245" i="3" s="1"/>
  <c r="CR246" i="3"/>
  <c r="CZ246" i="3" s="1"/>
  <c r="CR247" i="3"/>
  <c r="CZ247" i="3" s="1"/>
  <c r="CR250" i="3"/>
  <c r="CZ250" i="3" s="1"/>
  <c r="CR253" i="3"/>
  <c r="CZ253" i="3" s="1"/>
  <c r="CR254" i="3"/>
  <c r="CZ254" i="3" s="1"/>
  <c r="CR255" i="3"/>
  <c r="CR257" i="3"/>
  <c r="CZ257" i="3" s="1"/>
  <c r="J204" i="1" s="1"/>
  <c r="J207" i="1" s="1"/>
  <c r="CL397" i="3" s="1"/>
  <c r="CR259" i="3"/>
  <c r="CZ259" i="3" s="1"/>
  <c r="CR266" i="3"/>
  <c r="CR273" i="3"/>
  <c r="CZ273" i="3" s="1"/>
  <c r="CR279" i="3"/>
  <c r="CR280" i="3"/>
  <c r="CZ280" i="3" s="1"/>
  <c r="CR282" i="3"/>
  <c r="CZ282" i="3" s="1"/>
  <c r="CR283" i="3"/>
  <c r="CZ283" i="3" s="1"/>
  <c r="CR284" i="3"/>
  <c r="CZ284" i="3" s="1"/>
  <c r="CR285" i="3"/>
  <c r="CZ285" i="3" s="1"/>
  <c r="CR286" i="3"/>
  <c r="CZ286" i="3" s="1"/>
  <c r="CR287" i="3"/>
  <c r="CZ287" i="3" s="1"/>
  <c r="CR289" i="3"/>
  <c r="CZ289" i="3" s="1"/>
  <c r="CR290" i="3"/>
  <c r="CZ290" i="3" s="1"/>
  <c r="CR292" i="3"/>
  <c r="CZ292" i="3" s="1"/>
  <c r="CR293" i="3"/>
  <c r="CZ293" i="3" s="1"/>
  <c r="CR294" i="3"/>
  <c r="CZ294" i="3" s="1"/>
  <c r="CR295" i="3"/>
  <c r="CZ295" i="3" s="1"/>
  <c r="CR296" i="3"/>
  <c r="CZ296" i="3" s="1"/>
  <c r="CR297" i="3"/>
  <c r="CZ297" i="3" s="1"/>
  <c r="CR301" i="3"/>
  <c r="CZ301" i="3" s="1"/>
  <c r="CR302" i="3"/>
  <c r="CZ302" i="3" s="1"/>
  <c r="CR303" i="3"/>
  <c r="CZ303" i="3" s="1"/>
  <c r="CR304" i="3"/>
  <c r="CZ304" i="3" s="1"/>
  <c r="CR306" i="3"/>
  <c r="CZ306" i="3" s="1"/>
  <c r="CR310" i="3"/>
  <c r="CZ310" i="3" s="1"/>
  <c r="CR311" i="3"/>
  <c r="CZ311" i="3" s="1"/>
  <c r="CR313" i="3"/>
  <c r="CZ313" i="3" s="1"/>
  <c r="CR315" i="3"/>
  <c r="CZ315" i="3" s="1"/>
  <c r="CR316" i="3"/>
  <c r="CZ316" i="3" s="1"/>
  <c r="CR318" i="3"/>
  <c r="CR321" i="3"/>
  <c r="CZ321" i="3" s="1"/>
  <c r="CR323" i="3"/>
  <c r="CR328" i="3"/>
  <c r="CZ328" i="3" s="1"/>
  <c r="CR331" i="3"/>
  <c r="CZ331" i="3" s="1"/>
  <c r="CR333" i="3"/>
  <c r="CZ333" i="3" s="1"/>
  <c r="CR334" i="3"/>
  <c r="CZ334" i="3" s="1"/>
  <c r="CR337" i="3"/>
  <c r="CK632" i="3" s="1"/>
  <c r="CR338" i="3"/>
  <c r="CZ338" i="3" s="1"/>
  <c r="CR342" i="3"/>
  <c r="CZ342" i="3" s="1"/>
  <c r="CR344" i="3"/>
  <c r="CM692" i="3" s="1"/>
  <c r="CR345" i="3"/>
  <c r="CZ345" i="3" s="1"/>
  <c r="CR346" i="3"/>
  <c r="CL719" i="3" s="1"/>
  <c r="CR347" i="3"/>
  <c r="CZ347" i="3" s="1"/>
  <c r="CR350" i="3"/>
  <c r="CZ350" i="3" s="1"/>
  <c r="CR352" i="3"/>
  <c r="CZ352" i="3" s="1"/>
  <c r="CR353" i="3"/>
  <c r="CR354" i="3"/>
  <c r="CZ354" i="3" s="1"/>
  <c r="CR357" i="3"/>
  <c r="CZ357" i="3" s="1"/>
  <c r="CR365" i="3"/>
  <c r="CZ365" i="3" s="1"/>
  <c r="CR366" i="3"/>
  <c r="CZ366" i="3" s="1"/>
  <c r="CR367" i="3"/>
  <c r="CZ367" i="3" s="1"/>
  <c r="CR368" i="3"/>
  <c r="CZ368" i="3" s="1"/>
  <c r="CR369" i="3"/>
  <c r="CZ369" i="3" s="1"/>
  <c r="CR371" i="3"/>
  <c r="CZ371" i="3" s="1"/>
  <c r="CR373" i="3"/>
  <c r="CZ373" i="3" s="1"/>
  <c r="CR375" i="3"/>
  <c r="CR376" i="3"/>
  <c r="CR379" i="3"/>
  <c r="CZ379" i="3" s="1"/>
  <c r="CR380" i="3"/>
  <c r="CZ380" i="3" s="1"/>
  <c r="CR384" i="3"/>
  <c r="CZ384" i="3" s="1"/>
  <c r="CR387" i="3"/>
  <c r="CZ387" i="3" s="1"/>
  <c r="CR389" i="3"/>
  <c r="CR390" i="3"/>
  <c r="CR391" i="3"/>
  <c r="CZ391" i="3" s="1"/>
  <c r="CR398" i="3"/>
  <c r="CR400" i="3"/>
  <c r="CZ400" i="3" s="1"/>
  <c r="CR404" i="3"/>
  <c r="CR406" i="3"/>
  <c r="CZ406" i="3" s="1"/>
  <c r="CR409" i="3"/>
  <c r="CR410" i="3"/>
  <c r="CR413" i="3"/>
  <c r="CZ413" i="3" s="1"/>
  <c r="CR414" i="3"/>
  <c r="CR418" i="3"/>
  <c r="CR423" i="3"/>
  <c r="CZ423" i="3" s="1"/>
  <c r="CR425" i="3"/>
  <c r="CZ425" i="3" s="1"/>
  <c r="CR426" i="3"/>
  <c r="CZ426" i="3" s="1"/>
  <c r="CR428" i="3"/>
  <c r="CZ428" i="3" s="1"/>
  <c r="CR429" i="3"/>
  <c r="CZ429" i="3" s="1"/>
  <c r="CR430" i="3"/>
  <c r="CZ430" i="3" s="1"/>
  <c r="CR431" i="3"/>
  <c r="CZ431" i="3" s="1"/>
  <c r="CR432" i="3"/>
  <c r="CZ432" i="3" s="1"/>
  <c r="CR435" i="3"/>
  <c r="CZ435" i="3" s="1"/>
  <c r="CR437" i="3"/>
  <c r="CR447" i="3"/>
  <c r="CR450" i="3"/>
  <c r="CZ450" i="3" s="1"/>
  <c r="CR451" i="3"/>
  <c r="CR453" i="3"/>
  <c r="CZ453" i="3" s="1"/>
  <c r="CR457" i="3"/>
  <c r="CZ457" i="3" s="1"/>
  <c r="CR459" i="3"/>
  <c r="CZ459" i="3" s="1"/>
  <c r="CR460" i="3"/>
  <c r="CZ460" i="3" s="1"/>
  <c r="CR461" i="3"/>
  <c r="CZ461" i="3" s="1"/>
  <c r="CR469" i="3"/>
  <c r="CZ469" i="3" s="1"/>
  <c r="CR470" i="3"/>
  <c r="CZ470" i="3" s="1"/>
  <c r="CR471" i="3"/>
  <c r="CZ471" i="3" s="1"/>
  <c r="CR474" i="3"/>
  <c r="CZ474" i="3" s="1"/>
  <c r="CR477" i="3"/>
  <c r="CR481" i="3"/>
  <c r="CZ481" i="3" s="1"/>
  <c r="CR482" i="3"/>
  <c r="CZ482" i="3" s="1"/>
  <c r="CR485" i="3"/>
  <c r="CZ485" i="3" s="1"/>
  <c r="CR489" i="3"/>
  <c r="CZ489" i="3" s="1"/>
  <c r="CR491" i="3"/>
  <c r="CZ491" i="3" s="1"/>
  <c r="CR496" i="3"/>
  <c r="CZ496" i="3" s="1"/>
  <c r="CR500" i="3"/>
  <c r="CZ500" i="3" s="1"/>
  <c r="CR503" i="3"/>
  <c r="CZ503" i="3" s="1"/>
  <c r="CR504" i="3"/>
  <c r="CZ504" i="3" s="1"/>
  <c r="CR505" i="3"/>
  <c r="CR510" i="3"/>
  <c r="CZ510" i="3" s="1"/>
  <c r="CR513" i="3"/>
  <c r="CZ513" i="3" s="1"/>
  <c r="CR517" i="3"/>
  <c r="CZ517" i="3" s="1"/>
  <c r="CR518" i="3"/>
  <c r="CZ518" i="3" s="1"/>
  <c r="CR519" i="3"/>
  <c r="CZ519" i="3" s="1"/>
  <c r="CR521" i="3"/>
  <c r="CZ521" i="3" s="1"/>
  <c r="CR523" i="3"/>
  <c r="CZ523" i="3" s="1"/>
  <c r="CR526" i="3"/>
  <c r="CZ526" i="3" s="1"/>
  <c r="CR527" i="3"/>
  <c r="CZ527" i="3" s="1"/>
  <c r="CR528" i="3"/>
  <c r="CZ528" i="3" s="1"/>
  <c r="CR531" i="3"/>
  <c r="CZ531" i="3" s="1"/>
  <c r="CR532" i="3"/>
  <c r="CZ532" i="3" s="1"/>
  <c r="CR533" i="3"/>
  <c r="CZ533" i="3" s="1"/>
  <c r="CR537" i="3"/>
  <c r="CR540" i="3"/>
  <c r="CZ540" i="3" s="1"/>
  <c r="CR549" i="3"/>
  <c r="CK705" i="3" s="1"/>
  <c r="CR551" i="3"/>
  <c r="CZ551" i="3" s="1"/>
  <c r="CR561" i="3"/>
  <c r="CZ561" i="3" s="1"/>
  <c r="CR583" i="3"/>
  <c r="CZ583" i="3" s="1"/>
  <c r="CR590" i="3"/>
  <c r="CZ590" i="3" s="1"/>
  <c r="CR609" i="3"/>
  <c r="CR615" i="3"/>
  <c r="CZ615" i="3" s="1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W123" i="1" s="1"/>
  <c r="K102" i="1"/>
  <c r="A159" i="1"/>
  <c r="O276" i="3" s="1"/>
  <c r="A162" i="1"/>
  <c r="N515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1" i="3" s="1"/>
  <c r="A152" i="1"/>
  <c r="A127" i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Q510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P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O301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Q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P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R365" i="3"/>
  <c r="S365" i="3"/>
  <c r="T365" i="3"/>
  <c r="U365" i="3"/>
  <c r="O366" i="3"/>
  <c r="P366" i="3"/>
  <c r="Q366" i="3"/>
  <c r="R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S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S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R472" i="3"/>
  <c r="S472" i="3"/>
  <c r="T472" i="3"/>
  <c r="U472" i="3"/>
  <c r="Q473" i="3"/>
  <c r="R473" i="3"/>
  <c r="S473" i="3"/>
  <c r="T473" i="3"/>
  <c r="U473" i="3"/>
  <c r="O474" i="3"/>
  <c r="P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P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Q503" i="3"/>
  <c r="R503" i="3"/>
  <c r="S503" i="3"/>
  <c r="T503" i="3"/>
  <c r="U503" i="3"/>
  <c r="O504" i="3"/>
  <c r="P504" i="3"/>
  <c r="Q504" i="3"/>
  <c r="R504" i="3"/>
  <c r="S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O521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S524" i="3"/>
  <c r="T524" i="3"/>
  <c r="U524" i="3"/>
  <c r="O525" i="3"/>
  <c r="P525" i="3"/>
  <c r="Q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R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G46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E28" i="2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7" i="2"/>
  <c r="G47" i="2" s="1"/>
  <c r="E48" i="2"/>
  <c r="G48" i="2" s="1"/>
  <c r="E49" i="2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3" i="2"/>
  <c r="G3" i="2" s="1"/>
  <c r="R193" i="3" l="1"/>
  <c r="R553" i="3"/>
  <c r="Q458" i="3"/>
  <c r="O178" i="3"/>
  <c r="P503" i="3"/>
  <c r="V503" i="3" s="1"/>
  <c r="X503" i="3" s="1"/>
  <c r="Q474" i="3"/>
  <c r="V474" i="3" s="1"/>
  <c r="X474" i="3" s="1"/>
  <c r="Q472" i="3"/>
  <c r="R391" i="3"/>
  <c r="P384" i="3"/>
  <c r="V384" i="3" s="1"/>
  <c r="X384" i="3" s="1"/>
  <c r="DB384" i="3" s="1"/>
  <c r="P324" i="3"/>
  <c r="V324" i="3" s="1"/>
  <c r="X324" i="3" s="1"/>
  <c r="DB324" i="3" s="1"/>
  <c r="O304" i="3"/>
  <c r="V304" i="3" s="1"/>
  <c r="X304" i="3" s="1"/>
  <c r="P283" i="3"/>
  <c r="V283" i="3" s="1"/>
  <c r="X283" i="3" s="1"/>
  <c r="G27" i="2"/>
  <c r="N152" i="3"/>
  <c r="V152" i="3" s="1"/>
  <c r="X152" i="3" s="1"/>
  <c r="DB152" i="3" s="1"/>
  <c r="S553" i="3"/>
  <c r="R524" i="3"/>
  <c r="T504" i="3"/>
  <c r="V504" i="3" s="1"/>
  <c r="X504" i="3" s="1"/>
  <c r="O346" i="3"/>
  <c r="Q311" i="3"/>
  <c r="O300" i="3"/>
  <c r="V300" i="3" s="1"/>
  <c r="X300" i="3" s="1"/>
  <c r="N183" i="3"/>
  <c r="S525" i="3"/>
  <c r="P379" i="3"/>
  <c r="V379" i="3" s="1"/>
  <c r="X379" i="3" s="1"/>
  <c r="O338" i="3"/>
  <c r="V338" i="3" s="1"/>
  <c r="X338" i="3" s="1"/>
  <c r="DB338" i="3" s="1"/>
  <c r="Q153" i="3"/>
  <c r="Q178" i="3"/>
  <c r="Q232" i="3"/>
  <c r="P158" i="3"/>
  <c r="P149" i="3"/>
  <c r="V149" i="3" s="1"/>
  <c r="X149" i="3" s="1"/>
  <c r="DB149" i="3" s="1"/>
  <c r="P150" i="3"/>
  <c r="V150" i="3" s="1"/>
  <c r="X150" i="3" s="1"/>
  <c r="DB150" i="3" s="1"/>
  <c r="O292" i="3"/>
  <c r="V292" i="3" s="1"/>
  <c r="X292" i="3" s="1"/>
  <c r="DB292" i="3" s="1"/>
  <c r="P511" i="3"/>
  <c r="S498" i="3"/>
  <c r="R449" i="3"/>
  <c r="P311" i="3"/>
  <c r="P261" i="3"/>
  <c r="S446" i="3"/>
  <c r="Q369" i="3"/>
  <c r="V369" i="3" s="1"/>
  <c r="X369" i="3" s="1"/>
  <c r="P562" i="3"/>
  <c r="V562" i="3" s="1"/>
  <c r="X562" i="3" s="1"/>
  <c r="O524" i="3"/>
  <c r="P514" i="3"/>
  <c r="P143" i="3"/>
  <c r="V143" i="3" s="1"/>
  <c r="X143" i="3" s="1"/>
  <c r="Q194" i="3"/>
  <c r="Q163" i="3"/>
  <c r="V163" i="3" s="1"/>
  <c r="X163" i="3" s="1"/>
  <c r="P276" i="3"/>
  <c r="V276" i="3" s="1"/>
  <c r="X276" i="3" s="1"/>
  <c r="P170" i="3"/>
  <c r="O284" i="3"/>
  <c r="V284" i="3" s="1"/>
  <c r="X284" i="3" s="1"/>
  <c r="DB284" i="3" s="1"/>
  <c r="R177" i="3"/>
  <c r="V177" i="3" s="1"/>
  <c r="X177" i="3" s="1"/>
  <c r="DB177" i="3" s="1"/>
  <c r="P274" i="3"/>
  <c r="Y212" i="3"/>
  <c r="O124" i="3"/>
  <c r="AA711" i="3"/>
  <c r="AC512" i="3"/>
  <c r="AB491" i="3"/>
  <c r="E205" i="1"/>
  <c r="AS268" i="3" s="1"/>
  <c r="AA442" i="3"/>
  <c r="G28" i="2"/>
  <c r="N179" i="3"/>
  <c r="N178" i="3"/>
  <c r="O425" i="3"/>
  <c r="V425" i="3" s="1"/>
  <c r="X425" i="3" s="1"/>
  <c r="DB425" i="3" s="1"/>
  <c r="Q415" i="3"/>
  <c r="P347" i="3"/>
  <c r="V347" i="3" s="1"/>
  <c r="X347" i="3" s="1"/>
  <c r="P110" i="3"/>
  <c r="Y632" i="3"/>
  <c r="Z696" i="3"/>
  <c r="Z588" i="3"/>
  <c r="O423" i="3"/>
  <c r="V423" i="3" s="1"/>
  <c r="X423" i="3" s="1"/>
  <c r="DB423" i="3" s="1"/>
  <c r="Z681" i="3"/>
  <c r="P520" i="3"/>
  <c r="Q657" i="3"/>
  <c r="V657" i="3" s="1"/>
  <c r="X657" i="3" s="1"/>
  <c r="R406" i="3"/>
  <c r="V406" i="3" s="1"/>
  <c r="X406" i="3" s="1"/>
  <c r="DB406" i="3" s="1"/>
  <c r="O115" i="3"/>
  <c r="V115" i="3" s="1"/>
  <c r="X115" i="3" s="1"/>
  <c r="DB115" i="3" s="1"/>
  <c r="AC695" i="3"/>
  <c r="N176" i="3"/>
  <c r="O545" i="3"/>
  <c r="O426" i="3"/>
  <c r="V426" i="3" s="1"/>
  <c r="X426" i="3" s="1"/>
  <c r="DB426" i="3" s="1"/>
  <c r="Y513" i="3"/>
  <c r="AA466" i="3"/>
  <c r="E210" i="1"/>
  <c r="AS263" i="3" s="1"/>
  <c r="P424" i="3"/>
  <c r="O319" i="3"/>
  <c r="Y247" i="3"/>
  <c r="AA344" i="3"/>
  <c r="AG344" i="3" s="1"/>
  <c r="AB672" i="3" s="1"/>
  <c r="AG672" i="3" s="1"/>
  <c r="N140" i="3"/>
  <c r="V140" i="3" s="1"/>
  <c r="X140" i="3" s="1"/>
  <c r="DB140" i="3" s="1"/>
  <c r="G49" i="2"/>
  <c r="O393" i="3"/>
  <c r="Y32" i="3"/>
  <c r="R515" i="3"/>
  <c r="V515" i="3" s="1"/>
  <c r="X515" i="3" s="1"/>
  <c r="DB515" i="3" s="1"/>
  <c r="O416" i="3"/>
  <c r="R205" i="3"/>
  <c r="Y213" i="3"/>
  <c r="AJ594" i="3"/>
  <c r="N15" i="3"/>
  <c r="V15" i="3" s="1"/>
  <c r="X15" i="3" s="1"/>
  <c r="DB15" i="3" s="1"/>
  <c r="Z74" i="3"/>
  <c r="Q500" i="3"/>
  <c r="V500" i="3" s="1"/>
  <c r="X500" i="3" s="1"/>
  <c r="DB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AG24" i="3"/>
  <c r="CS24" i="3" s="1"/>
  <c r="AG10" i="3"/>
  <c r="G112" i="2"/>
  <c r="AS265" i="3"/>
  <c r="AR515" i="3"/>
  <c r="AY515" i="3" s="1"/>
  <c r="CU515" i="3" s="1"/>
  <c r="E216" i="1"/>
  <c r="E217" i="1" s="1"/>
  <c r="AQ699" i="3" s="1"/>
  <c r="AQ717" i="3"/>
  <c r="D207" i="1"/>
  <c r="AJ397" i="3" s="1"/>
  <c r="D209" i="1"/>
  <c r="D206" i="1"/>
  <c r="AG36" i="3"/>
  <c r="AG111" i="3"/>
  <c r="CS111" i="3" s="1"/>
  <c r="CR568" i="3"/>
  <c r="CR566" i="3"/>
  <c r="CZ566" i="3" s="1"/>
  <c r="CR565" i="3"/>
  <c r="CZ565" i="3" s="1"/>
  <c r="CR563" i="3"/>
  <c r="CZ563" i="3" s="1"/>
  <c r="CR560" i="3"/>
  <c r="CZ560" i="3" s="1"/>
  <c r="CR552" i="3"/>
  <c r="CZ552" i="3" s="1"/>
  <c r="CR544" i="3"/>
  <c r="CR542" i="3"/>
  <c r="CQ659" i="3" s="1"/>
  <c r="CR539" i="3"/>
  <c r="CZ539" i="3" s="1"/>
  <c r="CR538" i="3"/>
  <c r="CZ538" i="3" s="1"/>
  <c r="CR534" i="3"/>
  <c r="CZ534" i="3" s="1"/>
  <c r="CR525" i="3"/>
  <c r="CZ525" i="3" s="1"/>
  <c r="CR522" i="3"/>
  <c r="CZ522" i="3" s="1"/>
  <c r="CR502" i="3"/>
  <c r="CZ502" i="3" s="1"/>
  <c r="CR499" i="3"/>
  <c r="CK721" i="3" s="1"/>
  <c r="CR588" i="3"/>
  <c r="J206" i="1"/>
  <c r="CM720" i="3" s="1"/>
  <c r="Y92" i="3"/>
  <c r="Y248" i="3"/>
  <c r="Y70" i="3"/>
  <c r="AG70" i="3" s="1"/>
  <c r="CS70" i="3" s="1"/>
  <c r="AB594" i="3"/>
  <c r="AB704" i="3"/>
  <c r="Z469" i="3"/>
  <c r="Z671" i="3"/>
  <c r="Z233" i="3"/>
  <c r="Y392" i="3"/>
  <c r="AH247" i="3"/>
  <c r="AP247" i="3" s="1"/>
  <c r="CT247" i="3" s="1"/>
  <c r="Y646" i="3"/>
  <c r="Y561" i="3"/>
  <c r="AG561" i="3" s="1"/>
  <c r="AA538" i="3"/>
  <c r="AG538" i="3" s="1"/>
  <c r="Y584" i="3"/>
  <c r="AA583" i="3"/>
  <c r="AQ722" i="3"/>
  <c r="V3" i="3"/>
  <c r="R413" i="3"/>
  <c r="V413" i="3" s="1"/>
  <c r="X413" i="3" s="1"/>
  <c r="U405" i="3"/>
  <c r="N387" i="3"/>
  <c r="V387" i="3" s="1"/>
  <c r="X387" i="3" s="1"/>
  <c r="DB387" i="3" s="1"/>
  <c r="N185" i="3"/>
  <c r="R707" i="3"/>
  <c r="O703" i="3"/>
  <c r="N686" i="3"/>
  <c r="N517" i="3"/>
  <c r="V517" i="3" s="1"/>
  <c r="X517" i="3" s="1"/>
  <c r="DB517" i="3" s="1"/>
  <c r="N386" i="3"/>
  <c r="N184" i="3"/>
  <c r="V184" i="3" s="1"/>
  <c r="X184" i="3" s="1"/>
  <c r="N156" i="3"/>
  <c r="V156" i="3" s="1"/>
  <c r="X156" i="3" s="1"/>
  <c r="DB156" i="3" s="1"/>
  <c r="Q615" i="3"/>
  <c r="V615" i="3" s="1"/>
  <c r="X615" i="3" s="1"/>
  <c r="DB615" i="3" s="1"/>
  <c r="S317" i="3"/>
  <c r="O270" i="3"/>
  <c r="P233" i="3"/>
  <c r="O193" i="3"/>
  <c r="V193" i="3" s="1"/>
  <c r="X193" i="3" s="1"/>
  <c r="O109" i="3"/>
  <c r="V109" i="3" s="1"/>
  <c r="X109" i="3" s="1"/>
  <c r="DB109" i="3" s="1"/>
  <c r="Y214" i="3"/>
  <c r="Y80" i="3"/>
  <c r="AB663" i="3"/>
  <c r="AB556" i="3"/>
  <c r="AC503" i="3"/>
  <c r="AG503" i="3" s="1"/>
  <c r="CS503" i="3" s="1"/>
  <c r="Z500" i="3"/>
  <c r="AG500" i="3" s="1"/>
  <c r="CS500" i="3" s="1"/>
  <c r="AA479" i="3"/>
  <c r="AB288" i="3"/>
  <c r="AG288" i="3" s="1"/>
  <c r="CS288" i="3" s="1"/>
  <c r="Z214" i="3"/>
  <c r="AA194" i="3"/>
  <c r="AJ711" i="3"/>
  <c r="AK594" i="3"/>
  <c r="AJ530" i="3"/>
  <c r="AK288" i="3"/>
  <c r="AP288" i="3" s="1"/>
  <c r="CT288" i="3" s="1"/>
  <c r="AH213" i="3"/>
  <c r="AI80" i="3"/>
  <c r="AR696" i="3"/>
  <c r="AR529" i="3"/>
  <c r="AQ513" i="3"/>
  <c r="AT491" i="3"/>
  <c r="AQ488" i="3"/>
  <c r="AS469" i="3"/>
  <c r="AY469" i="3" s="1"/>
  <c r="CU469" i="3" s="1"/>
  <c r="AQ37" i="3"/>
  <c r="AY37" i="3" s="1"/>
  <c r="CU37" i="3" s="1"/>
  <c r="BK194" i="3"/>
  <c r="BU663" i="3"/>
  <c r="BT529" i="3"/>
  <c r="BR513" i="3"/>
  <c r="BR488" i="3"/>
  <c r="BT469" i="3"/>
  <c r="BZ469" i="3" s="1"/>
  <c r="BR249" i="3"/>
  <c r="AJ470" i="3"/>
  <c r="AH114" i="3"/>
  <c r="AH80" i="3"/>
  <c r="AR681" i="3"/>
  <c r="AS588" i="3"/>
  <c r="AT535" i="3"/>
  <c r="AT380" i="3"/>
  <c r="AY380" i="3" s="1"/>
  <c r="CU380" i="3" s="1"/>
  <c r="AS328" i="3"/>
  <c r="AY328" i="3" s="1"/>
  <c r="AQ284" i="3"/>
  <c r="AY284" i="3" s="1"/>
  <c r="AR212" i="3"/>
  <c r="AR32" i="3"/>
  <c r="BL535" i="3"/>
  <c r="BL447" i="3"/>
  <c r="BI213" i="3"/>
  <c r="BS529" i="3"/>
  <c r="BU380" i="3"/>
  <c r="BZ380" i="3" s="1"/>
  <c r="CX380" i="3" s="1"/>
  <c r="BT328" i="3"/>
  <c r="BZ328" i="3" s="1"/>
  <c r="CX328" i="3" s="1"/>
  <c r="BR284" i="3"/>
  <c r="BZ284" i="3" s="1"/>
  <c r="CX284" i="3" s="1"/>
  <c r="AA492" i="3"/>
  <c r="Y521" i="3"/>
  <c r="AG521" i="3" s="1"/>
  <c r="Y438" i="3"/>
  <c r="AA594" i="3"/>
  <c r="Z529" i="3"/>
  <c r="Z492" i="3"/>
  <c r="Z391" i="3"/>
  <c r="Z212" i="3"/>
  <c r="AG212" i="3" s="1"/>
  <c r="Z32" i="3"/>
  <c r="AG32" i="3" s="1"/>
  <c r="CS32" i="3" s="1"/>
  <c r="C202" i="1" s="1"/>
  <c r="C210" i="1" s="1"/>
  <c r="AA263" i="3" s="1"/>
  <c r="AI594" i="3"/>
  <c r="AL503" i="3"/>
  <c r="AJ492" i="3"/>
  <c r="AJ455" i="3"/>
  <c r="AL118" i="3"/>
  <c r="AP118" i="3" s="1"/>
  <c r="CT118" i="3" s="1"/>
  <c r="AH72" i="3"/>
  <c r="AR588" i="3"/>
  <c r="AS479" i="3"/>
  <c r="AQ474" i="3"/>
  <c r="AY474" i="3" s="1"/>
  <c r="CU474" i="3" s="1"/>
  <c r="AT447" i="3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CX474" i="3" s="1"/>
  <c r="BT442" i="3"/>
  <c r="BW405" i="3"/>
  <c r="BS80" i="3"/>
  <c r="Y474" i="3"/>
  <c r="AG474" i="3" s="1"/>
  <c r="R578" i="3"/>
  <c r="Q511" i="3"/>
  <c r="R414" i="3"/>
  <c r="V414" i="3" s="1"/>
  <c r="X414" i="3" s="1"/>
  <c r="Z594" i="3"/>
  <c r="AI492" i="3"/>
  <c r="AJ313" i="3"/>
  <c r="AP313" i="3" s="1"/>
  <c r="CT313" i="3" s="1"/>
  <c r="AJ256" i="3"/>
  <c r="AI214" i="3"/>
  <c r="AH211" i="3"/>
  <c r="AH197" i="3"/>
  <c r="AP197" i="3" s="1"/>
  <c r="CT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DB166" i="3" s="1"/>
  <c r="S388" i="3"/>
  <c r="Q375" i="3"/>
  <c r="V375" i="3" s="1"/>
  <c r="O273" i="3"/>
  <c r="V273" i="3" s="1"/>
  <c r="X273" i="3" s="1"/>
  <c r="DB273" i="3" s="1"/>
  <c r="O240" i="3"/>
  <c r="O187" i="3"/>
  <c r="V187" i="3" s="1"/>
  <c r="X187" i="3" s="1"/>
  <c r="O146" i="3"/>
  <c r="E118" i="1"/>
  <c r="Y116" i="3"/>
  <c r="AG29" i="3"/>
  <c r="Y30" i="3" s="1"/>
  <c r="AG30" i="3" s="1"/>
  <c r="CS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CU521" i="3" s="1"/>
  <c r="AU512" i="3"/>
  <c r="AS470" i="3"/>
  <c r="AY470" i="3" s="1"/>
  <c r="AT417" i="3"/>
  <c r="AQ249" i="3"/>
  <c r="AQ74" i="3"/>
  <c r="BJ214" i="3"/>
  <c r="BI211" i="3"/>
  <c r="BI197" i="3"/>
  <c r="BQ197" i="3" s="1"/>
  <c r="CW197" i="3" s="1"/>
  <c r="BS588" i="3"/>
  <c r="BT470" i="3"/>
  <c r="BZ470" i="3" s="1"/>
  <c r="BU417" i="3"/>
  <c r="BV118" i="3"/>
  <c r="BZ118" i="3" s="1"/>
  <c r="BR72" i="3"/>
  <c r="BZ72" i="3" s="1"/>
  <c r="CX72" i="3" s="1"/>
  <c r="N165" i="3"/>
  <c r="V165" i="3" s="1"/>
  <c r="X165" i="3" s="1"/>
  <c r="DB165" i="3" s="1"/>
  <c r="N164" i="3"/>
  <c r="Q721" i="3"/>
  <c r="P624" i="3"/>
  <c r="T498" i="3"/>
  <c r="R416" i="3"/>
  <c r="O196" i="3"/>
  <c r="V196" i="3" s="1"/>
  <c r="X196" i="3" s="1"/>
  <c r="P144" i="3"/>
  <c r="C112" i="1"/>
  <c r="Y197" i="3"/>
  <c r="Y115" i="3"/>
  <c r="AG115" i="3" s="1"/>
  <c r="Y123" i="3" s="1"/>
  <c r="AG123" i="3" s="1"/>
  <c r="Y74" i="3"/>
  <c r="AG74" i="3" s="1"/>
  <c r="AG15" i="3"/>
  <c r="AC588" i="3"/>
  <c r="Z508" i="3"/>
  <c r="AA328" i="3"/>
  <c r="AG328" i="3" s="1"/>
  <c r="AI391" i="3"/>
  <c r="AJ344" i="3"/>
  <c r="AH115" i="3"/>
  <c r="AP115" i="3" s="1"/>
  <c r="CT115" i="3" s="1"/>
  <c r="AH112" i="3"/>
  <c r="AP112" i="3" s="1"/>
  <c r="CT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CX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DB315" i="3" s="1"/>
  <c r="P232" i="3"/>
  <c r="Q175" i="3"/>
  <c r="Q162" i="3"/>
  <c r="V162" i="3" s="1"/>
  <c r="X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CU247" i="3" s="1"/>
  <c r="AQ114" i="3"/>
  <c r="AY114" i="3" s="1"/>
  <c r="AQ80" i="3"/>
  <c r="BJ594" i="3"/>
  <c r="BR492" i="3"/>
  <c r="BR438" i="3"/>
  <c r="BS391" i="3"/>
  <c r="BT344" i="3"/>
  <c r="BZ344" i="3" s="1"/>
  <c r="CX344" i="3" s="1"/>
  <c r="BR115" i="3"/>
  <c r="BZ115" i="3" s="1"/>
  <c r="CX115" i="3" s="1"/>
  <c r="BR112" i="3"/>
  <c r="BZ112" i="3" s="1"/>
  <c r="CX112" i="3" s="1"/>
  <c r="AA530" i="3"/>
  <c r="AK535" i="3"/>
  <c r="AI342" i="3"/>
  <c r="AH215" i="3"/>
  <c r="AP215" i="3" s="1"/>
  <c r="AH212" i="3"/>
  <c r="AH32" i="3"/>
  <c r="AU503" i="3"/>
  <c r="AY503" i="3" s="1"/>
  <c r="CU503" i="3" s="1"/>
  <c r="AQ391" i="3"/>
  <c r="AS355" i="3"/>
  <c r="AU118" i="3"/>
  <c r="AY118" i="3" s="1"/>
  <c r="AQ72" i="3"/>
  <c r="AY72" i="3" s="1"/>
  <c r="CU72" i="3" s="1"/>
  <c r="BJ212" i="3"/>
  <c r="BJ32" i="3"/>
  <c r="BT711" i="3"/>
  <c r="BV503" i="3"/>
  <c r="BR391" i="3"/>
  <c r="BR37" i="3"/>
  <c r="BZ37" i="3" s="1"/>
  <c r="CX37" i="3" s="1"/>
  <c r="AA313" i="3"/>
  <c r="AG313" i="3" s="1"/>
  <c r="Z80" i="3"/>
  <c r="AK686" i="3"/>
  <c r="AJ588" i="3"/>
  <c r="AK491" i="3"/>
  <c r="AP491" i="3" s="1"/>
  <c r="AH488" i="3"/>
  <c r="AJ469" i="3"/>
  <c r="AP469" i="3" s="1"/>
  <c r="CT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CU197" i="3" s="1"/>
  <c r="BJ508" i="3"/>
  <c r="BJ500" i="3"/>
  <c r="BQ500" i="3" s="1"/>
  <c r="CW500" i="3" s="1"/>
  <c r="BK466" i="3"/>
  <c r="BJ342" i="3"/>
  <c r="BQ342" i="3" s="1"/>
  <c r="CW342" i="3" s="1"/>
  <c r="BI215" i="3"/>
  <c r="BQ215" i="3" s="1"/>
  <c r="BI212" i="3"/>
  <c r="BI32" i="3"/>
  <c r="BT386" i="3"/>
  <c r="Y112" i="3"/>
  <c r="AG112" i="3" s="1"/>
  <c r="U694" i="3"/>
  <c r="N689" i="3"/>
  <c r="R525" i="3"/>
  <c r="AG23" i="3"/>
  <c r="Y421" i="3" s="1"/>
  <c r="AG421" i="3" s="1"/>
  <c r="CS421" i="3" s="1"/>
  <c r="AD556" i="3"/>
  <c r="AA455" i="3"/>
  <c r="AC369" i="3"/>
  <c r="AG369" i="3" s="1"/>
  <c r="CS369" i="3" s="1"/>
  <c r="AA256" i="3"/>
  <c r="AL695" i="3"/>
  <c r="AH610" i="3"/>
  <c r="AP610" i="3" s="1"/>
  <c r="CT610" i="3" s="1"/>
  <c r="AI588" i="3"/>
  <c r="AL512" i="3"/>
  <c r="AT663" i="3"/>
  <c r="AR508" i="3"/>
  <c r="AR500" i="3"/>
  <c r="AY500" i="3" s="1"/>
  <c r="CU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CT521" i="3" s="1"/>
  <c r="AJ479" i="3"/>
  <c r="AH474" i="3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Z620" i="3" s="1"/>
  <c r="CR591" i="3"/>
  <c r="CM129" i="3" s="1"/>
  <c r="CR129" i="3" s="1"/>
  <c r="CR554" i="3"/>
  <c r="CZ554" i="3" s="1"/>
  <c r="CR610" i="3"/>
  <c r="CZ610" i="3" s="1"/>
  <c r="CR612" i="3"/>
  <c r="CZ612" i="3" s="1"/>
  <c r="CR607" i="3"/>
  <c r="CZ607" i="3" s="1"/>
  <c r="CR555" i="3"/>
  <c r="CZ555" i="3" s="1"/>
  <c r="AG3" i="3"/>
  <c r="CR562" i="3"/>
  <c r="CZ562" i="3" s="1"/>
  <c r="AG90" i="3"/>
  <c r="Y91" i="3" s="1"/>
  <c r="AG91" i="3" s="1"/>
  <c r="AG16" i="3"/>
  <c r="Y663" i="3" s="1"/>
  <c r="AG663" i="3" s="1"/>
  <c r="AG28" i="3"/>
  <c r="CS28" i="3" s="1"/>
  <c r="AG27" i="3"/>
  <c r="AG14" i="3"/>
  <c r="CS14" i="3" s="1"/>
  <c r="AG50" i="3"/>
  <c r="AG65" i="3"/>
  <c r="AA567" i="3" s="1"/>
  <c r="AG17" i="3"/>
  <c r="Y146" i="3" s="1"/>
  <c r="CR664" i="3"/>
  <c r="CZ664" i="3" s="1"/>
  <c r="CR629" i="3"/>
  <c r="CZ629" i="3" s="1"/>
  <c r="CR626" i="3"/>
  <c r="CZ626" i="3" s="1"/>
  <c r="CR603" i="3"/>
  <c r="CJ602" i="3" s="1"/>
  <c r="CR602" i="3" s="1"/>
  <c r="CR559" i="3"/>
  <c r="CZ559" i="3" s="1"/>
  <c r="J211" i="1"/>
  <c r="CK493" i="3" s="1"/>
  <c r="J209" i="1"/>
  <c r="CK595" i="3"/>
  <c r="CL599" i="3"/>
  <c r="AG86" i="3"/>
  <c r="AG25" i="3"/>
  <c r="AG7" i="3"/>
  <c r="AG19" i="3"/>
  <c r="CS19" i="3" s="1"/>
  <c r="AG13" i="3"/>
  <c r="CS13" i="3" s="1"/>
  <c r="AG133" i="3"/>
  <c r="AG106" i="3"/>
  <c r="AG78" i="3"/>
  <c r="CS78" i="3" s="1"/>
  <c r="AG62" i="3"/>
  <c r="AG26" i="3"/>
  <c r="CS26" i="3" s="1"/>
  <c r="AG37" i="3"/>
  <c r="CS37" i="3" s="1"/>
  <c r="AG64" i="3"/>
  <c r="CS64" i="3" s="1"/>
  <c r="AG117" i="3"/>
  <c r="AG61" i="3"/>
  <c r="AC580" i="3" s="1"/>
  <c r="AG31" i="3"/>
  <c r="Y446" i="3" s="1"/>
  <c r="AG446" i="3" s="1"/>
  <c r="AG144" i="3"/>
  <c r="Y145" i="3" s="1"/>
  <c r="AG145" i="3" s="1"/>
  <c r="CS145" i="3" s="1"/>
  <c r="AG131" i="3"/>
  <c r="AG59" i="3"/>
  <c r="CR627" i="3"/>
  <c r="CZ627" i="3" s="1"/>
  <c r="CR604" i="3"/>
  <c r="CZ604" i="3" s="1"/>
  <c r="AG57" i="3"/>
  <c r="AA339" i="3" s="1"/>
  <c r="AG339" i="3" s="1"/>
  <c r="AG42" i="3"/>
  <c r="CS42" i="3" s="1"/>
  <c r="CR631" i="3"/>
  <c r="CZ631" i="3" s="1"/>
  <c r="CR605" i="3"/>
  <c r="CZ605" i="3" s="1"/>
  <c r="CR618" i="3"/>
  <c r="CZ618" i="3" s="1"/>
  <c r="CR617" i="3"/>
  <c r="CZ617" i="3" s="1"/>
  <c r="CR671" i="3"/>
  <c r="CZ671" i="3" s="1"/>
  <c r="AY3" i="3"/>
  <c r="CM710" i="3"/>
  <c r="CZ390" i="3"/>
  <c r="CM702" i="3"/>
  <c r="CL8" i="3"/>
  <c r="CZ28" i="3"/>
  <c r="CJ145" i="3"/>
  <c r="CR145" i="3" s="1"/>
  <c r="CZ145" i="3" s="1"/>
  <c r="CZ144" i="3"/>
  <c r="CL427" i="3"/>
  <c r="CR427" i="3" s="1"/>
  <c r="CZ427" i="3" s="1"/>
  <c r="CZ389" i="3"/>
  <c r="CL267" i="3"/>
  <c r="CZ266" i="3"/>
  <c r="CL645" i="3"/>
  <c r="CZ113" i="3"/>
  <c r="CL665" i="3"/>
  <c r="CR665" i="3" s="1"/>
  <c r="CZ665" i="3" s="1"/>
  <c r="CZ26" i="3"/>
  <c r="CL689" i="3"/>
  <c r="CZ312" i="3"/>
  <c r="CP710" i="3"/>
  <c r="CR638" i="3"/>
  <c r="CZ638" i="3" s="1"/>
  <c r="CK586" i="3"/>
  <c r="CR586" i="3" s="1"/>
  <c r="CZ586" i="3" s="1"/>
  <c r="CZ568" i="3"/>
  <c r="CK722" i="3"/>
  <c r="CZ549" i="3"/>
  <c r="CJ572" i="3"/>
  <c r="CR572" i="3" s="1"/>
  <c r="CZ572" i="3" s="1"/>
  <c r="CZ337" i="3"/>
  <c r="CN624" i="3"/>
  <c r="CZ57" i="3"/>
  <c r="CJ308" i="3"/>
  <c r="CZ300" i="3"/>
  <c r="CN529" i="3"/>
  <c r="CR529" i="3" s="1"/>
  <c r="CZ529" i="3" s="1"/>
  <c r="CZ477" i="3"/>
  <c r="CN708" i="3"/>
  <c r="CZ447" i="3"/>
  <c r="CL415" i="3"/>
  <c r="CZ414" i="3"/>
  <c r="CJ421" i="3"/>
  <c r="CR421" i="3" s="1"/>
  <c r="CZ421" i="3" s="1"/>
  <c r="CZ23" i="3"/>
  <c r="CK719" i="3"/>
  <c r="CK717" i="3"/>
  <c r="CK682" i="3"/>
  <c r="CR682" i="3" s="1"/>
  <c r="CZ682" i="3" s="1"/>
  <c r="CR625" i="3"/>
  <c r="CZ625" i="3" s="1"/>
  <c r="CK608" i="3"/>
  <c r="CZ609" i="3"/>
  <c r="CN694" i="3"/>
  <c r="CZ437" i="3"/>
  <c r="CM712" i="3"/>
  <c r="CZ255" i="3"/>
  <c r="CL553" i="3"/>
  <c r="CR553" i="3" s="1"/>
  <c r="CZ553" i="3" s="1"/>
  <c r="CZ410" i="3"/>
  <c r="CJ355" i="3"/>
  <c r="CZ353" i="3"/>
  <c r="CP417" i="3"/>
  <c r="CZ78" i="3"/>
  <c r="CP705" i="3"/>
  <c r="CR705" i="3" s="1"/>
  <c r="CZ705" i="3" s="1"/>
  <c r="CZ43" i="3"/>
  <c r="CO516" i="3"/>
  <c r="CZ409" i="3"/>
  <c r="CJ619" i="3"/>
  <c r="CZ376" i="3"/>
  <c r="CK97" i="3"/>
  <c r="CR97" i="3" s="1"/>
  <c r="CZ97" i="3" s="1"/>
  <c r="CZ74" i="3"/>
  <c r="CK619" i="3"/>
  <c r="CZ17" i="3"/>
  <c r="CL667" i="3"/>
  <c r="CR651" i="3"/>
  <c r="CZ651" i="3" s="1"/>
  <c r="CR633" i="3"/>
  <c r="CK623" i="3" s="1"/>
  <c r="CR623" i="3" s="1"/>
  <c r="CZ623" i="3" s="1"/>
  <c r="CR632" i="3"/>
  <c r="CZ632" i="3" s="1"/>
  <c r="CR614" i="3"/>
  <c r="CZ614" i="3" s="1"/>
  <c r="CR601" i="3"/>
  <c r="CZ601" i="3" s="1"/>
  <c r="CL721" i="3"/>
  <c r="CZ375" i="3"/>
  <c r="CJ168" i="3"/>
  <c r="CK458" i="3"/>
  <c r="CZ102" i="3"/>
  <c r="CJ695" i="3"/>
  <c r="CZ73" i="3"/>
  <c r="CO681" i="3"/>
  <c r="CR681" i="3" s="1"/>
  <c r="CZ681" i="3" s="1"/>
  <c r="CZ16" i="3"/>
  <c r="CN718" i="3"/>
  <c r="CJ608" i="3"/>
  <c r="CZ537" i="3"/>
  <c r="CL666" i="3"/>
  <c r="CR666" i="3" s="1"/>
  <c r="CZ666" i="3" s="1"/>
  <c r="CZ404" i="3"/>
  <c r="CK637" i="3"/>
  <c r="CL401" i="3"/>
  <c r="CR401" i="3" s="1"/>
  <c r="CZ125" i="3"/>
  <c r="CM110" i="3"/>
  <c r="CZ204" i="3"/>
  <c r="CR3" i="3"/>
  <c r="CZ3" i="3" s="1"/>
  <c r="CR678" i="3"/>
  <c r="CZ678" i="3" s="1"/>
  <c r="CN690" i="3"/>
  <c r="CZ346" i="3"/>
  <c r="CK662" i="3"/>
  <c r="CZ318" i="3"/>
  <c r="CN594" i="3"/>
  <c r="CZ215" i="3"/>
  <c r="CL567" i="3"/>
  <c r="CZ65" i="3"/>
  <c r="CJ606" i="3"/>
  <c r="CZ32" i="3"/>
  <c r="J202" i="1" s="1"/>
  <c r="J210" i="1" s="1"/>
  <c r="CL263" i="3" s="1"/>
  <c r="CM405" i="3"/>
  <c r="CZ398" i="3"/>
  <c r="CL701" i="3"/>
  <c r="CZ214" i="3"/>
  <c r="CK712" i="3"/>
  <c r="CZ147" i="3"/>
  <c r="CO479" i="3"/>
  <c r="CR479" i="3" s="1"/>
  <c r="CZ479" i="3" s="1"/>
  <c r="CZ90" i="3"/>
  <c r="CS29" i="3"/>
  <c r="CM672" i="3"/>
  <c r="CR672" i="3" s="1"/>
  <c r="CJ696" i="3" s="1"/>
  <c r="CR696" i="3" s="1"/>
  <c r="CZ696" i="3" s="1"/>
  <c r="CZ344" i="3"/>
  <c r="CM374" i="3"/>
  <c r="CR374" i="3" s="1"/>
  <c r="CZ244" i="3"/>
  <c r="CJ123" i="3"/>
  <c r="CZ115" i="3"/>
  <c r="CJ30" i="3"/>
  <c r="CZ29" i="3"/>
  <c r="CJ711" i="3"/>
  <c r="CR711" i="3" s="1"/>
  <c r="CN703" i="3"/>
  <c r="CR683" i="3"/>
  <c r="CZ683" i="3" s="1"/>
  <c r="CP679" i="3"/>
  <c r="CR679" i="3" s="1"/>
  <c r="CZ679" i="3" s="1"/>
  <c r="CM724" i="3"/>
  <c r="CK656" i="3"/>
  <c r="CR642" i="3"/>
  <c r="CZ642" i="3" s="1"/>
  <c r="CJ708" i="3"/>
  <c r="CM689" i="3"/>
  <c r="CR630" i="3"/>
  <c r="CZ630" i="3" s="1"/>
  <c r="CP707" i="3"/>
  <c r="CR654" i="3"/>
  <c r="CZ654" i="3" s="1"/>
  <c r="CO717" i="3"/>
  <c r="CR687" i="3"/>
  <c r="CZ687" i="3" s="1"/>
  <c r="CR657" i="3"/>
  <c r="CZ657" i="3" s="1"/>
  <c r="CR723" i="3"/>
  <c r="CZ723" i="3" s="1"/>
  <c r="CK704" i="3"/>
  <c r="CL707" i="3"/>
  <c r="CR692" i="3"/>
  <c r="CZ692" i="3" s="1"/>
  <c r="CR658" i="3"/>
  <c r="CZ658" i="3" s="1"/>
  <c r="CJ262" i="3"/>
  <c r="CR262" i="3" s="1"/>
  <c r="CZ262" i="3" s="1"/>
  <c r="CJ265" i="3"/>
  <c r="CJ268" i="3"/>
  <c r="CJ340" i="3"/>
  <c r="CJ439" i="3"/>
  <c r="CJ261" i="3"/>
  <c r="CR261" i="3" s="1"/>
  <c r="CZ261" i="3" s="1"/>
  <c r="CJ264" i="3"/>
  <c r="CR264" i="3" s="1"/>
  <c r="CZ264" i="3" s="1"/>
  <c r="CJ267" i="3"/>
  <c r="CJ291" i="3"/>
  <c r="CJ260" i="3"/>
  <c r="CJ263" i="3"/>
  <c r="CJ685" i="3"/>
  <c r="CJ419" i="3"/>
  <c r="CJ169" i="3"/>
  <c r="CR169" i="3" s="1"/>
  <c r="CZ169" i="3" s="1"/>
  <c r="CK168" i="3"/>
  <c r="CJ170" i="3"/>
  <c r="CL278" i="3"/>
  <c r="CR278" i="3" s="1"/>
  <c r="CZ278" i="3" s="1"/>
  <c r="CN194" i="3"/>
  <c r="CR194" i="3" s="1"/>
  <c r="CZ194" i="3" s="1"/>
  <c r="CJ256" i="3"/>
  <c r="CJ274" i="3"/>
  <c r="CR274" i="3" s="1"/>
  <c r="CZ274" i="3" s="1"/>
  <c r="CJ277" i="3"/>
  <c r="CR277" i="3" s="1"/>
  <c r="CZ277" i="3" s="1"/>
  <c r="CN314" i="3"/>
  <c r="CR314" i="3" s="1"/>
  <c r="CZ314" i="3" s="1"/>
  <c r="CN497" i="3"/>
  <c r="CR497" i="3" s="1"/>
  <c r="CZ497" i="3" s="1"/>
  <c r="CJ511" i="3"/>
  <c r="CN611" i="3"/>
  <c r="CK226" i="3"/>
  <c r="CR226" i="3" s="1"/>
  <c r="CZ226" i="3" s="1"/>
  <c r="CL88" i="3"/>
  <c r="CR88" i="3" s="1"/>
  <c r="CM46" i="3"/>
  <c r="CJ402" i="3"/>
  <c r="CJ501" i="3"/>
  <c r="CK63" i="3"/>
  <c r="CR63" i="3" s="1"/>
  <c r="CZ63" i="3" s="1"/>
  <c r="CK480" i="3"/>
  <c r="CL33" i="3"/>
  <c r="CR33" i="3" s="1"/>
  <c r="CZ33" i="3" s="1"/>
  <c r="CL408" i="3"/>
  <c r="CM69" i="3"/>
  <c r="CR69" i="3" s="1"/>
  <c r="CZ69" i="3" s="1"/>
  <c r="CN153" i="3"/>
  <c r="CR153" i="3" s="1"/>
  <c r="CZ153" i="3" s="1"/>
  <c r="CJ509" i="3"/>
  <c r="CK77" i="3"/>
  <c r="CR77" i="3" s="1"/>
  <c r="CZ77" i="3" s="1"/>
  <c r="CK104" i="3"/>
  <c r="CR104" i="3" s="1"/>
  <c r="CZ104" i="3" s="1"/>
  <c r="CK107" i="3"/>
  <c r="CR107" i="3" s="1"/>
  <c r="CZ107" i="3" s="1"/>
  <c r="CK224" i="3"/>
  <c r="CR224" i="3" s="1"/>
  <c r="CZ224" i="3" s="1"/>
  <c r="CO411" i="3"/>
  <c r="CL35" i="3"/>
  <c r="CR35" i="3" s="1"/>
  <c r="CZ35" i="3" s="1"/>
  <c r="CL41" i="3"/>
  <c r="CR41" i="3" s="1"/>
  <c r="CZ41" i="3" s="1"/>
  <c r="CL248" i="3"/>
  <c r="CR248" i="3" s="1"/>
  <c r="CZ248" i="3" s="1"/>
  <c r="CM53" i="3"/>
  <c r="CR53" i="3" s="1"/>
  <c r="CZ53" i="3" s="1"/>
  <c r="CM158" i="3"/>
  <c r="CR158" i="3" s="1"/>
  <c r="CZ158" i="3" s="1"/>
  <c r="CM161" i="3"/>
  <c r="CR161" i="3" s="1"/>
  <c r="CZ161" i="3" s="1"/>
  <c r="CM179" i="3"/>
  <c r="CR179" i="3" s="1"/>
  <c r="CZ179" i="3" s="1"/>
  <c r="CM185" i="3"/>
  <c r="CR185" i="3" s="1"/>
  <c r="CZ185" i="3" s="1"/>
  <c r="CJ394" i="3"/>
  <c r="CR394" i="3" s="1"/>
  <c r="CZ394" i="3" s="1"/>
  <c r="CJ520" i="3"/>
  <c r="CJ706" i="3"/>
  <c r="CR706" i="3" s="1"/>
  <c r="CZ706" i="3" s="1"/>
  <c r="CK181" i="3"/>
  <c r="CR181" i="3" s="1"/>
  <c r="CZ181" i="3" s="1"/>
  <c r="CK217" i="3"/>
  <c r="CR217" i="3" s="1"/>
  <c r="CZ217" i="3" s="1"/>
  <c r="CK325" i="3"/>
  <c r="CR325" i="3" s="1"/>
  <c r="CZ325" i="3" s="1"/>
  <c r="CJ18" i="3"/>
  <c r="CR18" i="3" s="1"/>
  <c r="CJ51" i="3"/>
  <c r="CR51" i="3" s="1"/>
  <c r="CZ51" i="3" s="1"/>
  <c r="CK171" i="3"/>
  <c r="CR171" i="3" s="1"/>
  <c r="CL183" i="3"/>
  <c r="CR183" i="3" s="1"/>
  <c r="CZ183" i="3" s="1"/>
  <c r="CJ305" i="3"/>
  <c r="CK305" i="3"/>
  <c r="CK332" i="3"/>
  <c r="CK356" i="3"/>
  <c r="CR356" i="3" s="1"/>
  <c r="CZ356" i="3" s="1"/>
  <c r="CK383" i="3"/>
  <c r="CL44" i="3"/>
  <c r="CR44" i="3" s="1"/>
  <c r="CM83" i="3"/>
  <c r="CR83" i="3" s="1"/>
  <c r="CL702" i="3"/>
  <c r="CK699" i="3"/>
  <c r="CP677" i="3"/>
  <c r="CR677" i="3" s="1"/>
  <c r="CZ677" i="3" s="1"/>
  <c r="CK673" i="3"/>
  <c r="CM662" i="3"/>
  <c r="CM648" i="3"/>
  <c r="CR648" i="3" s="1"/>
  <c r="CZ648" i="3" s="1"/>
  <c r="CK639" i="3"/>
  <c r="CR639" i="3" s="1"/>
  <c r="CZ639" i="3" s="1"/>
  <c r="CK596" i="3"/>
  <c r="CJ569" i="3"/>
  <c r="CR569" i="3" s="1"/>
  <c r="CZ569" i="3" s="1"/>
  <c r="CM516" i="3"/>
  <c r="CM487" i="3"/>
  <c r="CR487" i="3" s="1"/>
  <c r="CZ487" i="3" s="1"/>
  <c r="CL468" i="3"/>
  <c r="CR468" i="3" s="1"/>
  <c r="CZ468" i="3" s="1"/>
  <c r="CK415" i="3"/>
  <c r="CK512" i="3"/>
  <c r="CR512" i="3" s="1"/>
  <c r="CZ512" i="3" s="1"/>
  <c r="CK405" i="3"/>
  <c r="CK434" i="3"/>
  <c r="CR434" i="3" s="1"/>
  <c r="CZ434" i="3" s="1"/>
  <c r="CJ385" i="3"/>
  <c r="CR385" i="3" s="1"/>
  <c r="CK530" i="3"/>
  <c r="CR530" i="3" s="1"/>
  <c r="CZ530" i="3" s="1"/>
  <c r="CJ712" i="3"/>
  <c r="CK222" i="3"/>
  <c r="CK258" i="3"/>
  <c r="CM714" i="3"/>
  <c r="CL616" i="3"/>
  <c r="CR616" i="3" s="1"/>
  <c r="CZ616" i="3" s="1"/>
  <c r="CK585" i="3"/>
  <c r="CR585" i="3" s="1"/>
  <c r="CZ585" i="3" s="1"/>
  <c r="CK582" i="3"/>
  <c r="CN570" i="3"/>
  <c r="CM550" i="3"/>
  <c r="CR550" i="3" s="1"/>
  <c r="CZ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Z543" i="3" s="1"/>
  <c r="CK75" i="3"/>
  <c r="CR75" i="3" s="1"/>
  <c r="CL141" i="3"/>
  <c r="CR141" i="3" s="1"/>
  <c r="CJ440" i="3"/>
  <c r="CR440" i="3" s="1"/>
  <c r="CZ440" i="3" s="1"/>
  <c r="CJ446" i="3"/>
  <c r="CR446" i="3" s="1"/>
  <c r="CZ446" i="3" s="1"/>
  <c r="CK182" i="3"/>
  <c r="CR182" i="3" s="1"/>
  <c r="CZ182" i="3" s="1"/>
  <c r="CL722" i="3"/>
  <c r="CL668" i="3"/>
  <c r="CJ659" i="3"/>
  <c r="CO646" i="3"/>
  <c r="CR646" i="3" s="1"/>
  <c r="CZ646" i="3" s="1"/>
  <c r="CL634" i="3"/>
  <c r="CR634" i="3" s="1"/>
  <c r="CZ634" i="3" s="1"/>
  <c r="CM514" i="3"/>
  <c r="CL498" i="3"/>
  <c r="CR498" i="3" s="1"/>
  <c r="CL458" i="3"/>
  <c r="CM388" i="3"/>
  <c r="CR388" i="3" s="1"/>
  <c r="CZ388" i="3" s="1"/>
  <c r="CK483" i="3"/>
  <c r="CJ332" i="3"/>
  <c r="CJ67" i="3"/>
  <c r="CN188" i="3"/>
  <c r="CJ637" i="3"/>
  <c r="CK235" i="3"/>
  <c r="CR235" i="3" s="1"/>
  <c r="CZ235" i="3" s="1"/>
  <c r="CJ6" i="3"/>
  <c r="CJ66" i="3"/>
  <c r="CR66" i="3" s="1"/>
  <c r="CZ66" i="3" s="1"/>
  <c r="CK351" i="3"/>
  <c r="CR351" i="3" s="1"/>
  <c r="CZ351" i="3" s="1"/>
  <c r="CO12" i="3"/>
  <c r="CK68" i="3"/>
  <c r="CK200" i="3"/>
  <c r="CL146" i="3"/>
  <c r="CM230" i="3"/>
  <c r="CR230" i="3" s="1"/>
  <c r="CZ230" i="3" s="1"/>
  <c r="CK694" i="3"/>
  <c r="CK688" i="3"/>
  <c r="CM680" i="3"/>
  <c r="CJ645" i="3"/>
  <c r="CK622" i="3"/>
  <c r="CR622" i="3" s="1"/>
  <c r="CZ622" i="3" s="1"/>
  <c r="CK567" i="3"/>
  <c r="CK564" i="3"/>
  <c r="CR564" i="3" s="1"/>
  <c r="CZ564" i="3" s="1"/>
  <c r="CK490" i="3"/>
  <c r="CJ121" i="3"/>
  <c r="CR121" i="3" s="1"/>
  <c r="CZ121" i="3" s="1"/>
  <c r="CK433" i="3"/>
  <c r="CR433" i="3" s="1"/>
  <c r="CZ433" i="3" s="1"/>
  <c r="CK448" i="3"/>
  <c r="CR448" i="3" s="1"/>
  <c r="CZ448" i="3" s="1"/>
  <c r="CK441" i="3"/>
  <c r="CR441" i="3" s="1"/>
  <c r="CZ441" i="3" s="1"/>
  <c r="CJ541" i="3"/>
  <c r="CJ556" i="3"/>
  <c r="CR556" i="3" s="1"/>
  <c r="CZ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Z4" i="3" s="1"/>
  <c r="CJ571" i="3"/>
  <c r="CR571" i="3" s="1"/>
  <c r="CJ574" i="3"/>
  <c r="CJ577" i="3"/>
  <c r="CR577" i="3" s="1"/>
  <c r="CZ577" i="3" s="1"/>
  <c r="CJ580" i="3"/>
  <c r="CJ661" i="3"/>
  <c r="CK55" i="3"/>
  <c r="CR55" i="3" s="1"/>
  <c r="CK127" i="3"/>
  <c r="CK232" i="3"/>
  <c r="CK436" i="3"/>
  <c r="CR436" i="3" s="1"/>
  <c r="CZ436" i="3" s="1"/>
  <c r="CJ135" i="3"/>
  <c r="CR135" i="3" s="1"/>
  <c r="CZ135" i="3" s="1"/>
  <c r="CJ225" i="3"/>
  <c r="CR225" i="3" s="1"/>
  <c r="CJ408" i="3"/>
  <c r="CJ456" i="3"/>
  <c r="CR456" i="3" s="1"/>
  <c r="CZ456" i="3" s="1"/>
  <c r="CJ546" i="3"/>
  <c r="CR546" i="3" s="1"/>
  <c r="CZ546" i="3" s="1"/>
  <c r="CJ570" i="3"/>
  <c r="CJ573" i="3"/>
  <c r="CR573" i="3" s="1"/>
  <c r="CZ573" i="3" s="1"/>
  <c r="CJ576" i="3"/>
  <c r="CR576" i="3" s="1"/>
  <c r="CZ576" i="3" s="1"/>
  <c r="CJ579" i="3"/>
  <c r="CR579" i="3" s="1"/>
  <c r="CK12" i="3"/>
  <c r="CK48" i="3"/>
  <c r="CR48" i="3" s="1"/>
  <c r="CZ48" i="3" s="1"/>
  <c r="CK336" i="3"/>
  <c r="CK348" i="3"/>
  <c r="CR348" i="3" s="1"/>
  <c r="CZ348" i="3" s="1"/>
  <c r="CK417" i="3"/>
  <c r="CJ422" i="3"/>
  <c r="CR422" i="3" s="1"/>
  <c r="CZ422" i="3" s="1"/>
  <c r="CK101" i="3"/>
  <c r="CK122" i="3"/>
  <c r="CR122" i="3" s="1"/>
  <c r="CZ122" i="3" s="1"/>
  <c r="CK134" i="3"/>
  <c r="CR134" i="3" s="1"/>
  <c r="CZ134" i="3" s="1"/>
  <c r="CK164" i="3"/>
  <c r="CR164" i="3" s="1"/>
  <c r="CZ164" i="3" s="1"/>
  <c r="CK188" i="3"/>
  <c r="CK239" i="3"/>
  <c r="CL703" i="3"/>
  <c r="CK697" i="3"/>
  <c r="CN669" i="3"/>
  <c r="CJ668" i="3"/>
  <c r="CL660" i="3"/>
  <c r="CL589" i="3"/>
  <c r="CR589" i="3" s="1"/>
  <c r="CZ589" i="3" s="1"/>
  <c r="CM383" i="3"/>
  <c r="CJ640" i="3"/>
  <c r="CR640" i="3" s="1"/>
  <c r="CZ640" i="3" s="1"/>
  <c r="CM154" i="3"/>
  <c r="CR154" i="3" s="1"/>
  <c r="CK486" i="3"/>
  <c r="CR486" i="3" s="1"/>
  <c r="CZ486" i="3" s="1"/>
  <c r="CN275" i="3"/>
  <c r="CR275" i="3" s="1"/>
  <c r="CZ275" i="3" s="1"/>
  <c r="CK100" i="3"/>
  <c r="CK186" i="3"/>
  <c r="CR186" i="3" s="1"/>
  <c r="CZ186" i="3" s="1"/>
  <c r="CK377" i="3"/>
  <c r="CR377" i="3" s="1"/>
  <c r="CZ377" i="3" s="1"/>
  <c r="CK700" i="3"/>
  <c r="CM669" i="3"/>
  <c r="CK660" i="3"/>
  <c r="CK597" i="3"/>
  <c r="CJ575" i="3"/>
  <c r="CR575" i="3" s="1"/>
  <c r="CZ575" i="3" s="1"/>
  <c r="CL472" i="3"/>
  <c r="CN716" i="3"/>
  <c r="CK103" i="3"/>
  <c r="CR103" i="3" s="1"/>
  <c r="CZ103" i="3" s="1"/>
  <c r="CK686" i="3"/>
  <c r="CR686" i="3" s="1"/>
  <c r="CZ686" i="3" s="1"/>
  <c r="CJ680" i="3"/>
  <c r="CO661" i="3"/>
  <c r="CJ660" i="3"/>
  <c r="CL635" i="3"/>
  <c r="CR635" i="3" s="1"/>
  <c r="CM520" i="3"/>
  <c r="CL462" i="3"/>
  <c r="CR462" i="3" s="1"/>
  <c r="CZ462" i="3" s="1"/>
  <c r="CL407" i="3"/>
  <c r="CR407" i="3" s="1"/>
  <c r="CZ407" i="3" s="1"/>
  <c r="CJ495" i="3"/>
  <c r="CR495" i="3" s="1"/>
  <c r="CZ495" i="3" s="1"/>
  <c r="CN580" i="3"/>
  <c r="CK21" i="3"/>
  <c r="CR21" i="3" s="1"/>
  <c r="CZ21" i="3" s="1"/>
  <c r="CK309" i="3"/>
  <c r="CK269" i="3"/>
  <c r="CK358" i="3"/>
  <c r="CR358" i="3" s="1"/>
  <c r="CZ358" i="3" s="1"/>
  <c r="CJ443" i="3"/>
  <c r="CK56" i="3"/>
  <c r="CK695" i="3"/>
  <c r="CJ663" i="3"/>
  <c r="CR663" i="3" s="1"/>
  <c r="CZ663" i="3" s="1"/>
  <c r="CN661" i="3"/>
  <c r="CM587" i="3"/>
  <c r="CR587" i="3" s="1"/>
  <c r="CZ587" i="3" s="1"/>
  <c r="CJ578" i="3"/>
  <c r="CR578" i="3" s="1"/>
  <c r="CZ578" i="3" s="1"/>
  <c r="CJ545" i="3"/>
  <c r="CR545" i="3" s="1"/>
  <c r="CZ545" i="3" s="1"/>
  <c r="CL475" i="3"/>
  <c r="CL370" i="3"/>
  <c r="CR370" i="3" s="1"/>
  <c r="CZ370" i="3" s="1"/>
  <c r="CN415" i="3"/>
  <c r="CN511" i="3"/>
  <c r="CN514" i="3"/>
  <c r="CK516" i="3"/>
  <c r="CP382" i="3"/>
  <c r="CK463" i="3"/>
  <c r="CN445" i="3"/>
  <c r="CR445" i="3" s="1"/>
  <c r="CM87" i="3"/>
  <c r="CR87" i="3" s="1"/>
  <c r="CZ87" i="3" s="1"/>
  <c r="CJ416" i="3"/>
  <c r="CL308" i="3"/>
  <c r="CJ60" i="3"/>
  <c r="CJ317" i="3"/>
  <c r="CR317" i="3" s="1"/>
  <c r="CZ317" i="3" s="1"/>
  <c r="CL684" i="3"/>
  <c r="CK675" i="3"/>
  <c r="CK652" i="3"/>
  <c r="CJ548" i="3"/>
  <c r="CR548" i="3" s="1"/>
  <c r="CZ548" i="3" s="1"/>
  <c r="CP541" i="3"/>
  <c r="CL478" i="3"/>
  <c r="CJ478" i="3"/>
  <c r="CK454" i="3"/>
  <c r="CR454" i="3" s="1"/>
  <c r="CZ454" i="3" s="1"/>
  <c r="CK494" i="3"/>
  <c r="CJ336" i="3"/>
  <c r="CJ335" i="3"/>
  <c r="CN233" i="3"/>
  <c r="CR233" i="3" s="1"/>
  <c r="CZ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Z240" i="3" s="1"/>
  <c r="CL339" i="3"/>
  <c r="CR339" i="3" s="1"/>
  <c r="CK701" i="3"/>
  <c r="CM667" i="3"/>
  <c r="CK584" i="3"/>
  <c r="CR584" i="3" s="1"/>
  <c r="CZ584" i="3" s="1"/>
  <c r="CL449" i="3"/>
  <c r="CM444" i="3"/>
  <c r="CR444" i="3" s="1"/>
  <c r="CZ444" i="3" s="1"/>
  <c r="CM420" i="3"/>
  <c r="CR420" i="3" s="1"/>
  <c r="CZ420" i="3" s="1"/>
  <c r="CJ424" i="3"/>
  <c r="CJ39" i="3"/>
  <c r="CR39" i="3" s="1"/>
  <c r="CZ39" i="3" s="1"/>
  <c r="CJ38" i="3"/>
  <c r="CR38" i="3" s="1"/>
  <c r="CJ395" i="3"/>
  <c r="CR395" i="3" s="1"/>
  <c r="CZ395" i="3" s="1"/>
  <c r="CM653" i="3"/>
  <c r="CK535" i="3"/>
  <c r="CR535" i="3" s="1"/>
  <c r="CZ535" i="3" s="1"/>
  <c r="CM524" i="3"/>
  <c r="CR524" i="3" s="1"/>
  <c r="CM476" i="3"/>
  <c r="CR476" i="3" s="1"/>
  <c r="CZ476" i="3" s="1"/>
  <c r="CL473" i="3"/>
  <c r="CM403" i="3"/>
  <c r="CR403" i="3" s="1"/>
  <c r="CZ403" i="3" s="1"/>
  <c r="CJ598" i="3"/>
  <c r="CK211" i="3"/>
  <c r="CR211" i="3" s="1"/>
  <c r="CZ211" i="3" s="1"/>
  <c r="CJ594" i="3"/>
  <c r="CJ597" i="3"/>
  <c r="CJ718" i="3"/>
  <c r="CN170" i="3"/>
  <c r="CN206" i="3"/>
  <c r="CR206" i="3" s="1"/>
  <c r="CZ206" i="3" s="1"/>
  <c r="CJ307" i="3"/>
  <c r="CK349" i="3"/>
  <c r="CR349" i="3" s="1"/>
  <c r="CZ349" i="3" s="1"/>
  <c r="CK364" i="3"/>
  <c r="CR364" i="3" s="1"/>
  <c r="CZ364" i="3" s="1"/>
  <c r="CO449" i="3"/>
  <c r="CK475" i="3"/>
  <c r="CN175" i="3"/>
  <c r="CR175" i="3" s="1"/>
  <c r="CZ175" i="3" s="1"/>
  <c r="CN232" i="3"/>
  <c r="CK99" i="3"/>
  <c r="CR99" i="3" s="1"/>
  <c r="CZ99" i="3" s="1"/>
  <c r="CK219" i="3"/>
  <c r="CR219" i="3" s="1"/>
  <c r="CZ219" i="3" s="1"/>
  <c r="CK363" i="3"/>
  <c r="CR363" i="3" s="1"/>
  <c r="CZ363" i="3" s="1"/>
  <c r="CK381" i="3"/>
  <c r="CR381" i="3" s="1"/>
  <c r="CZ381" i="3" s="1"/>
  <c r="CK399" i="3"/>
  <c r="CR399" i="3" s="1"/>
  <c r="CZ399" i="3" s="1"/>
  <c r="CO412" i="3"/>
  <c r="CR412" i="3" s="1"/>
  <c r="CZ412" i="3" s="1"/>
  <c r="CK507" i="3"/>
  <c r="CR507" i="3" s="1"/>
  <c r="CL330" i="3"/>
  <c r="CL378" i="3"/>
  <c r="CR378" i="3" s="1"/>
  <c r="CJ251" i="3"/>
  <c r="CN438" i="3"/>
  <c r="CR438" i="3" s="1"/>
  <c r="CZ438" i="3" s="1"/>
  <c r="CK281" i="3"/>
  <c r="CR281" i="3" s="1"/>
  <c r="CZ281" i="3" s="1"/>
  <c r="CK341" i="3"/>
  <c r="CR341" i="3" s="1"/>
  <c r="CZ341" i="3" s="1"/>
  <c r="CK362" i="3"/>
  <c r="CR362" i="3" s="1"/>
  <c r="CZ362" i="3" s="1"/>
  <c r="CK386" i="3"/>
  <c r="CR386" i="3" s="1"/>
  <c r="CZ386" i="3" s="1"/>
  <c r="CK473" i="3"/>
  <c r="CO492" i="3"/>
  <c r="CR492" i="3" s="1"/>
  <c r="CZ492" i="3" s="1"/>
  <c r="CM173" i="3"/>
  <c r="CR173" i="3" s="1"/>
  <c r="CZ173" i="3" s="1"/>
  <c r="CM239" i="3"/>
  <c r="CJ91" i="3"/>
  <c r="CR91" i="3" s="1"/>
  <c r="CZ91" i="3" s="1"/>
  <c r="CJ466" i="3"/>
  <c r="CR466" i="3" s="1"/>
  <c r="CZ466" i="3" s="1"/>
  <c r="CJ655" i="3"/>
  <c r="CR655" i="3" s="1"/>
  <c r="CZ655" i="3" s="1"/>
  <c r="CK195" i="3"/>
  <c r="CR195" i="3" s="1"/>
  <c r="CZ195" i="3" s="1"/>
  <c r="CM93" i="3"/>
  <c r="CR93" i="3" s="1"/>
  <c r="CZ93" i="3" s="1"/>
  <c r="CK116" i="3"/>
  <c r="CR116" i="3" s="1"/>
  <c r="CZ116" i="3" s="1"/>
  <c r="CM92" i="3"/>
  <c r="CR92" i="3" s="1"/>
  <c r="CJ271" i="3"/>
  <c r="CR271" i="3" s="1"/>
  <c r="CJ270" i="3"/>
  <c r="CJ360" i="3"/>
  <c r="CR360" i="3" s="1"/>
  <c r="CZ360" i="3" s="1"/>
  <c r="CJ68" i="3"/>
  <c r="CJ146" i="3"/>
  <c r="CJ269" i="3"/>
  <c r="CJ272" i="3"/>
  <c r="CR272" i="3" s="1"/>
  <c r="CJ359" i="3"/>
  <c r="CR359" i="3" s="1"/>
  <c r="CZ359" i="3" s="1"/>
  <c r="CM200" i="3"/>
  <c r="CL724" i="3"/>
  <c r="CK713" i="3"/>
  <c r="CO691" i="3"/>
  <c r="CR691" i="3" s="1"/>
  <c r="CZ691" i="3" s="1"/>
  <c r="CK690" i="3"/>
  <c r="CK667" i="3"/>
  <c r="CL653" i="3"/>
  <c r="CK650" i="3"/>
  <c r="CR650" i="3" s="1"/>
  <c r="CZ650" i="3" s="1"/>
  <c r="CJ647" i="3"/>
  <c r="CR647" i="3" s="1"/>
  <c r="CZ647" i="3" s="1"/>
  <c r="CK636" i="3"/>
  <c r="CK621" i="3"/>
  <c r="CR621" i="3" s="1"/>
  <c r="CZ621" i="3" s="1"/>
  <c r="CJ593" i="3"/>
  <c r="CR593" i="3" s="1"/>
  <c r="CZ593" i="3" s="1"/>
  <c r="CM582" i="3"/>
  <c r="CM484" i="3"/>
  <c r="CR484" i="3" s="1"/>
  <c r="CZ484" i="3" s="1"/>
  <c r="CI96" i="3"/>
  <c r="CY96" i="3" s="1"/>
  <c r="CI342" i="3"/>
  <c r="CY342" i="3" s="1"/>
  <c r="CI331" i="3"/>
  <c r="CY331" i="3" s="1"/>
  <c r="CI306" i="3"/>
  <c r="CY306" i="3" s="1"/>
  <c r="CI289" i="3"/>
  <c r="CY289" i="3" s="1"/>
  <c r="CI286" i="3"/>
  <c r="CY286" i="3" s="1"/>
  <c r="CI283" i="3"/>
  <c r="CY283" i="3" s="1"/>
  <c r="CI280" i="3"/>
  <c r="AG108" i="3"/>
  <c r="CI259" i="3"/>
  <c r="CY259" i="3" s="1"/>
  <c r="CI236" i="3"/>
  <c r="CY236" i="3" s="1"/>
  <c r="CI227" i="3"/>
  <c r="CI131" i="3"/>
  <c r="CY131" i="3" s="1"/>
  <c r="CI128" i="3"/>
  <c r="CY128" i="3" s="1"/>
  <c r="CI125" i="3"/>
  <c r="CI73" i="3"/>
  <c r="CY73" i="3" s="1"/>
  <c r="CI70" i="3"/>
  <c r="CY70" i="3" s="1"/>
  <c r="CI59" i="3"/>
  <c r="AG149" i="3"/>
  <c r="CI303" i="3"/>
  <c r="CY303" i="3" s="1"/>
  <c r="CI300" i="3"/>
  <c r="CI245" i="3"/>
  <c r="CY245" i="3" s="1"/>
  <c r="CI242" i="3"/>
  <c r="CY242" i="3" s="1"/>
  <c r="CI143" i="3"/>
  <c r="CY143" i="3" s="1"/>
  <c r="CI140" i="3"/>
  <c r="CI137" i="3"/>
  <c r="CY137" i="3" s="1"/>
  <c r="CI111" i="3"/>
  <c r="CY111" i="3" s="1"/>
  <c r="CI10" i="3"/>
  <c r="CY10" i="3" s="1"/>
  <c r="AG160" i="3"/>
  <c r="CS160" i="3" s="1"/>
  <c r="CI22" i="3"/>
  <c r="CY22" i="3" s="1"/>
  <c r="CI34" i="3"/>
  <c r="CY34" i="3" s="1"/>
  <c r="AG253" i="3"/>
  <c r="CS253" i="3" s="1"/>
  <c r="CI400" i="3"/>
  <c r="CY400" i="3" s="1"/>
  <c r="AG197" i="3"/>
  <c r="CS197" i="3" s="1"/>
  <c r="CI435" i="3"/>
  <c r="CY435" i="3" s="1"/>
  <c r="CI432" i="3"/>
  <c r="CY432" i="3" s="1"/>
  <c r="CI429" i="3"/>
  <c r="CY429" i="3" s="1"/>
  <c r="CI426" i="3"/>
  <c r="CY426" i="3" s="1"/>
  <c r="CI243" i="3"/>
  <c r="CY243" i="3" s="1"/>
  <c r="AG142" i="3"/>
  <c r="CS142" i="3" s="1"/>
  <c r="AG102" i="3"/>
  <c r="AA703" i="3" s="1"/>
  <c r="CI255" i="3"/>
  <c r="AG167" i="3"/>
  <c r="Y169" i="3" s="1"/>
  <c r="AG169" i="3" s="1"/>
  <c r="CS169" i="3" s="1"/>
  <c r="CI159" i="3"/>
  <c r="CY159" i="3" s="1"/>
  <c r="CI147" i="3"/>
  <c r="CY147" i="3" s="1"/>
  <c r="AG71" i="3"/>
  <c r="CS71" i="3" s="1"/>
  <c r="CI485" i="3"/>
  <c r="CY485" i="3" s="1"/>
  <c r="CI58" i="3"/>
  <c r="AG126" i="3"/>
  <c r="CI491" i="3"/>
  <c r="CY491" i="3" s="1"/>
  <c r="CI250" i="3"/>
  <c r="CY250" i="3" s="1"/>
  <c r="CI247" i="3"/>
  <c r="CY247" i="3" s="1"/>
  <c r="CI244" i="3"/>
  <c r="CY244" i="3" s="1"/>
  <c r="CI241" i="3"/>
  <c r="CY241" i="3" s="1"/>
  <c r="CI238" i="3"/>
  <c r="CY238" i="3" s="1"/>
  <c r="CI15" i="3"/>
  <c r="CY15" i="3" s="1"/>
  <c r="AG82" i="3"/>
  <c r="CS82" i="3" s="1"/>
  <c r="CI638" i="3"/>
  <c r="CY638" i="3" s="1"/>
  <c r="CI603" i="3"/>
  <c r="CI591" i="3"/>
  <c r="CY591" i="3" s="1"/>
  <c r="CI588" i="3"/>
  <c r="CY588" i="3" s="1"/>
  <c r="CI561" i="3"/>
  <c r="CY561" i="3" s="1"/>
  <c r="CI288" i="3"/>
  <c r="CY288" i="3" s="1"/>
  <c r="CI285" i="3"/>
  <c r="CY285" i="3" s="1"/>
  <c r="CI282" i="3"/>
  <c r="CY282" i="3" s="1"/>
  <c r="CI279" i="3"/>
  <c r="CY279" i="3" s="1"/>
  <c r="CI27" i="3"/>
  <c r="CY27" i="3" s="1"/>
  <c r="CI723" i="3"/>
  <c r="CY723" i="3" s="1"/>
  <c r="CI658" i="3"/>
  <c r="CY658" i="3" s="1"/>
  <c r="CI347" i="3"/>
  <c r="CY347" i="3" s="1"/>
  <c r="CI344" i="3"/>
  <c r="CY344" i="3" s="1"/>
  <c r="CI333" i="3"/>
  <c r="CY333" i="3" s="1"/>
  <c r="CI210" i="3"/>
  <c r="CY210" i="3" s="1"/>
  <c r="CI207" i="3"/>
  <c r="CY207" i="3" s="1"/>
  <c r="CI204" i="3"/>
  <c r="CY204" i="3" s="1"/>
  <c r="CI201" i="3"/>
  <c r="CY201" i="3" s="1"/>
  <c r="CI198" i="3"/>
  <c r="CY198" i="3" s="1"/>
  <c r="CI192" i="3"/>
  <c r="CY192" i="3" s="1"/>
  <c r="CI189" i="3"/>
  <c r="CY189" i="3" s="1"/>
  <c r="CI180" i="3"/>
  <c r="CY180" i="3" s="1"/>
  <c r="CI177" i="3"/>
  <c r="CY177" i="3" s="1"/>
  <c r="CI174" i="3"/>
  <c r="CY174" i="3" s="1"/>
  <c r="CI166" i="3"/>
  <c r="CY166" i="3" s="1"/>
  <c r="CI163" i="3"/>
  <c r="CY163" i="3" s="1"/>
  <c r="CI160" i="3"/>
  <c r="CY160" i="3" s="1"/>
  <c r="CI157" i="3"/>
  <c r="CY157" i="3" s="1"/>
  <c r="CI148" i="3"/>
  <c r="CY148" i="3" s="1"/>
  <c r="CI90" i="3"/>
  <c r="CY90" i="3" s="1"/>
  <c r="CI36" i="3"/>
  <c r="CY36" i="3" s="1"/>
  <c r="CI678" i="3"/>
  <c r="CY678" i="3" s="1"/>
  <c r="CI629" i="3"/>
  <c r="CY629" i="3" s="1"/>
  <c r="CI626" i="3"/>
  <c r="CY626" i="3" s="1"/>
  <c r="CI617" i="3"/>
  <c r="CY617" i="3" s="1"/>
  <c r="CI614" i="3"/>
  <c r="CY614" i="3" s="1"/>
  <c r="CI555" i="3"/>
  <c r="CY555" i="3" s="1"/>
  <c r="CI552" i="3"/>
  <c r="CY552" i="3" s="1"/>
  <c r="CI549" i="3"/>
  <c r="CY549" i="3" s="1"/>
  <c r="CI482" i="3"/>
  <c r="CY482" i="3" s="1"/>
  <c r="CI470" i="3"/>
  <c r="CY470" i="3" s="1"/>
  <c r="CI423" i="3"/>
  <c r="CY423" i="3" s="1"/>
  <c r="CI311" i="3"/>
  <c r="CY311" i="3" s="1"/>
  <c r="CI216" i="3"/>
  <c r="CY216" i="3" s="1"/>
  <c r="CI213" i="3"/>
  <c r="CY213" i="3" s="1"/>
  <c r="CI664" i="3"/>
  <c r="CY664" i="3" s="1"/>
  <c r="CI609" i="3"/>
  <c r="CI517" i="3"/>
  <c r="CY517" i="3" s="1"/>
  <c r="CI500" i="3"/>
  <c r="CY500" i="3" s="1"/>
  <c r="CI409" i="3"/>
  <c r="CY409" i="3" s="1"/>
  <c r="CI406" i="3"/>
  <c r="CY406" i="3" s="1"/>
  <c r="CI389" i="3"/>
  <c r="CY389" i="3" s="1"/>
  <c r="CI380" i="3"/>
  <c r="CY380" i="3" s="1"/>
  <c r="CI371" i="3"/>
  <c r="CY371" i="3" s="1"/>
  <c r="CI368" i="3"/>
  <c r="CY368" i="3" s="1"/>
  <c r="CI365" i="3"/>
  <c r="CY365" i="3" s="1"/>
  <c r="CI354" i="3"/>
  <c r="CY354" i="3" s="1"/>
  <c r="CI345" i="3"/>
  <c r="CY345" i="3" s="1"/>
  <c r="CI334" i="3"/>
  <c r="CY334" i="3" s="1"/>
  <c r="CI120" i="3"/>
  <c r="CI117" i="3"/>
  <c r="CY117" i="3" s="1"/>
  <c r="CI114" i="3"/>
  <c r="CY114" i="3" s="1"/>
  <c r="CI108" i="3"/>
  <c r="CI105" i="3"/>
  <c r="CY105" i="3" s="1"/>
  <c r="CI102" i="3"/>
  <c r="CY102" i="3" s="1"/>
  <c r="CI82" i="3"/>
  <c r="CY82" i="3" s="1"/>
  <c r="CI79" i="3"/>
  <c r="CY79" i="3" s="1"/>
  <c r="CI65" i="3"/>
  <c r="CY65" i="3" s="1"/>
  <c r="CI62" i="3"/>
  <c r="CY62" i="3" s="1"/>
  <c r="CI42" i="3"/>
  <c r="CY42" i="3" s="1"/>
  <c r="CI16" i="3"/>
  <c r="CY16" i="3" s="1"/>
  <c r="CI13" i="3"/>
  <c r="CY13" i="3" s="1"/>
  <c r="CI7" i="3"/>
  <c r="CY7" i="3" s="1"/>
  <c r="CI612" i="3"/>
  <c r="CY612" i="3" s="1"/>
  <c r="CI538" i="3"/>
  <c r="CY538" i="3" s="1"/>
  <c r="CI532" i="3"/>
  <c r="CY532" i="3" s="1"/>
  <c r="CI526" i="3"/>
  <c r="CY526" i="3" s="1"/>
  <c r="CI523" i="3"/>
  <c r="CY523" i="3" s="1"/>
  <c r="CI503" i="3"/>
  <c r="CY503" i="3" s="1"/>
  <c r="CI459" i="3"/>
  <c r="CY459" i="3" s="1"/>
  <c r="CI453" i="3"/>
  <c r="CY453" i="3" s="1"/>
  <c r="CI450" i="3"/>
  <c r="CY450" i="3" s="1"/>
  <c r="CI447" i="3"/>
  <c r="CY447" i="3" s="1"/>
  <c r="CI418" i="3"/>
  <c r="CY418" i="3" s="1"/>
  <c r="CI357" i="3"/>
  <c r="CY357" i="3" s="1"/>
  <c r="CI323" i="3"/>
  <c r="CY323" i="3" s="1"/>
  <c r="CI295" i="3"/>
  <c r="CY295" i="3" s="1"/>
  <c r="CI292" i="3"/>
  <c r="CY292" i="3" s="1"/>
  <c r="CI254" i="3"/>
  <c r="CY254" i="3" s="1"/>
  <c r="CI28" i="3"/>
  <c r="CI25" i="3"/>
  <c r="CY25" i="3" s="1"/>
  <c r="CI19" i="3"/>
  <c r="CY19" i="3" s="1"/>
  <c r="CI633" i="3"/>
  <c r="CY633" i="3" s="1"/>
  <c r="CI630" i="3"/>
  <c r="CY630" i="3" s="1"/>
  <c r="CI627" i="3"/>
  <c r="CY627" i="3" s="1"/>
  <c r="CI618" i="3"/>
  <c r="CY618" i="3" s="1"/>
  <c r="CI615" i="3"/>
  <c r="CY615" i="3" s="1"/>
  <c r="CI544" i="3"/>
  <c r="CY544" i="3" s="1"/>
  <c r="CI477" i="3"/>
  <c r="CI474" i="3"/>
  <c r="CY474" i="3" s="1"/>
  <c r="CI471" i="3"/>
  <c r="CY471" i="3" s="1"/>
  <c r="CI337" i="3"/>
  <c r="CI315" i="3"/>
  <c r="CY315" i="3" s="1"/>
  <c r="CI312" i="3"/>
  <c r="CI257" i="3"/>
  <c r="CY257" i="3" s="1"/>
  <c r="I204" i="1" s="1"/>
  <c r="CI214" i="3"/>
  <c r="CI208" i="3"/>
  <c r="CY208" i="3" s="1"/>
  <c r="CI202" i="3"/>
  <c r="CY202" i="3" s="1"/>
  <c r="CI199" i="3"/>
  <c r="CY199" i="3" s="1"/>
  <c r="CI196" i="3"/>
  <c r="CY196" i="3" s="1"/>
  <c r="CI193" i="3"/>
  <c r="CY193" i="3" s="1"/>
  <c r="CI190" i="3"/>
  <c r="CY190" i="3" s="1"/>
  <c r="CI187" i="3"/>
  <c r="CY187" i="3" s="1"/>
  <c r="CI184" i="3"/>
  <c r="CY184" i="3" s="1"/>
  <c r="CI178" i="3"/>
  <c r="CY178" i="3" s="1"/>
  <c r="CI167" i="3"/>
  <c r="CY167" i="3" s="1"/>
  <c r="CI155" i="3"/>
  <c r="CY155" i="3" s="1"/>
  <c r="CI152" i="3"/>
  <c r="CY152" i="3" s="1"/>
  <c r="CI149" i="3"/>
  <c r="CY149" i="3" s="1"/>
  <c r="CI37" i="3"/>
  <c r="CY37" i="3" s="1"/>
  <c r="CI31" i="3"/>
  <c r="CY31" i="3" s="1"/>
  <c r="CI642" i="3"/>
  <c r="CY642" i="3" s="1"/>
  <c r="CI604" i="3"/>
  <c r="CY604" i="3" s="1"/>
  <c r="CI601" i="3"/>
  <c r="CY601" i="3" s="1"/>
  <c r="CI583" i="3"/>
  <c r="CY583" i="3" s="1"/>
  <c r="CI568" i="3"/>
  <c r="CY568" i="3" s="1"/>
  <c r="CI565" i="3"/>
  <c r="CY565" i="3" s="1"/>
  <c r="CI562" i="3"/>
  <c r="CY562" i="3" s="1"/>
  <c r="CI559" i="3"/>
  <c r="CY559" i="3" s="1"/>
  <c r="CI489" i="3"/>
  <c r="CY489" i="3" s="1"/>
  <c r="CI430" i="3"/>
  <c r="CY430" i="3" s="1"/>
  <c r="CI398" i="3"/>
  <c r="CI318" i="3"/>
  <c r="CY318" i="3" s="1"/>
  <c r="CI304" i="3"/>
  <c r="CY304" i="3" s="1"/>
  <c r="CI301" i="3"/>
  <c r="CY301" i="3" s="1"/>
  <c r="CI234" i="3"/>
  <c r="CY234" i="3" s="1"/>
  <c r="CI228" i="3"/>
  <c r="CY228" i="3" s="1"/>
  <c r="CI132" i="3"/>
  <c r="CY132" i="3" s="1"/>
  <c r="CI126" i="3"/>
  <c r="CY126" i="3" s="1"/>
  <c r="CI94" i="3"/>
  <c r="CY94" i="3" s="1"/>
  <c r="CI74" i="3"/>
  <c r="CI71" i="3"/>
  <c r="CY71" i="3" s="1"/>
  <c r="CI57" i="3"/>
  <c r="CY57" i="3" s="1"/>
  <c r="CI610" i="3"/>
  <c r="CY610" i="3" s="1"/>
  <c r="CI607" i="3"/>
  <c r="CY607" i="3" s="1"/>
  <c r="CI518" i="3"/>
  <c r="CY518" i="3" s="1"/>
  <c r="CI413" i="3"/>
  <c r="CY413" i="3" s="1"/>
  <c r="CI410" i="3"/>
  <c r="CY410" i="3" s="1"/>
  <c r="CI404" i="3"/>
  <c r="CI390" i="3"/>
  <c r="CY390" i="3" s="1"/>
  <c r="CI387" i="3"/>
  <c r="CY387" i="3" s="1"/>
  <c r="CI384" i="3"/>
  <c r="CY384" i="3" s="1"/>
  <c r="CI375" i="3"/>
  <c r="CI372" i="3"/>
  <c r="CY372" i="3" s="1"/>
  <c r="CI369" i="3"/>
  <c r="CY369" i="3" s="1"/>
  <c r="CI366" i="3"/>
  <c r="CY366" i="3" s="1"/>
  <c r="CI352" i="3"/>
  <c r="CY352" i="3" s="1"/>
  <c r="CI346" i="3"/>
  <c r="CI290" i="3"/>
  <c r="CY290" i="3" s="1"/>
  <c r="CI287" i="3"/>
  <c r="CY287" i="3" s="1"/>
  <c r="CI284" i="3"/>
  <c r="CY284" i="3" s="1"/>
  <c r="CI246" i="3"/>
  <c r="CY246" i="3" s="1"/>
  <c r="CI144" i="3"/>
  <c r="CY144" i="3" s="1"/>
  <c r="CI118" i="3"/>
  <c r="CY118" i="3" s="1"/>
  <c r="CI115" i="3"/>
  <c r="CY115" i="3" s="1"/>
  <c r="CI112" i="3"/>
  <c r="CY112" i="3" s="1"/>
  <c r="CI109" i="3"/>
  <c r="CY109" i="3" s="1"/>
  <c r="CI106" i="3"/>
  <c r="CY106" i="3" s="1"/>
  <c r="CI80" i="3"/>
  <c r="CY80" i="3" s="1"/>
  <c r="CI49" i="3"/>
  <c r="CY49" i="3" s="1"/>
  <c r="CI43" i="3"/>
  <c r="CI17" i="3"/>
  <c r="CY17" i="3" s="1"/>
  <c r="CI14" i="3"/>
  <c r="CY14" i="3" s="1"/>
  <c r="CI542" i="3"/>
  <c r="CY542" i="3" s="1"/>
  <c r="CI539" i="3"/>
  <c r="CI533" i="3"/>
  <c r="CY533" i="3" s="1"/>
  <c r="CI527" i="3"/>
  <c r="CY527" i="3" s="1"/>
  <c r="CI521" i="3"/>
  <c r="CY521" i="3" s="1"/>
  <c r="CI504" i="3"/>
  <c r="CY504" i="3" s="1"/>
  <c r="CI460" i="3"/>
  <c r="CY460" i="3" s="1"/>
  <c r="CI457" i="3"/>
  <c r="CY457" i="3" s="1"/>
  <c r="CI451" i="3"/>
  <c r="CY451" i="3" s="1"/>
  <c r="CI324" i="3"/>
  <c r="CY324" i="3" s="1"/>
  <c r="CI321" i="3"/>
  <c r="CY321" i="3" s="1"/>
  <c r="CI296" i="3"/>
  <c r="CY296" i="3" s="1"/>
  <c r="CI293" i="3"/>
  <c r="CY293" i="3" s="1"/>
  <c r="CI252" i="3"/>
  <c r="CY252" i="3" s="1"/>
  <c r="CI29" i="3"/>
  <c r="CI26" i="3"/>
  <c r="CY26" i="3" s="1"/>
  <c r="CI23" i="3"/>
  <c r="CI20" i="3"/>
  <c r="CY20" i="3" s="1"/>
  <c r="CI683" i="3"/>
  <c r="CY683" i="3" s="1"/>
  <c r="CI651" i="3"/>
  <c r="CY651" i="3" s="1"/>
  <c r="CI631" i="3"/>
  <c r="CY631" i="3" s="1"/>
  <c r="CI628" i="3"/>
  <c r="CI625" i="3"/>
  <c r="CY625" i="3" s="1"/>
  <c r="CI554" i="3"/>
  <c r="CY554" i="3" s="1"/>
  <c r="CI551" i="3"/>
  <c r="CY551" i="3" s="1"/>
  <c r="CI481" i="3"/>
  <c r="CY481" i="3" s="1"/>
  <c r="CI469" i="3"/>
  <c r="CY469" i="3" s="1"/>
  <c r="CI338" i="3"/>
  <c r="CY338" i="3" s="1"/>
  <c r="CI316" i="3"/>
  <c r="CY316" i="3" s="1"/>
  <c r="CI313" i="3"/>
  <c r="CY313" i="3" s="1"/>
  <c r="CI310" i="3"/>
  <c r="CY310" i="3" s="1"/>
  <c r="CI273" i="3"/>
  <c r="CY273" i="3" s="1"/>
  <c r="CI218" i="3"/>
  <c r="CY218" i="3" s="1"/>
  <c r="CI215" i="3"/>
  <c r="CI212" i="3"/>
  <c r="CY212" i="3" s="1"/>
  <c r="CI209" i="3"/>
  <c r="CY209" i="3" s="1"/>
  <c r="CI203" i="3"/>
  <c r="CY203" i="3" s="1"/>
  <c r="CI197" i="3"/>
  <c r="CY197" i="3" s="1"/>
  <c r="CI191" i="3"/>
  <c r="CY191" i="3" s="1"/>
  <c r="CI165" i="3"/>
  <c r="CY165" i="3" s="1"/>
  <c r="CI162" i="3"/>
  <c r="CY162" i="3" s="1"/>
  <c r="CI156" i="3"/>
  <c r="CY156" i="3" s="1"/>
  <c r="CI150" i="3"/>
  <c r="CY150" i="3" s="1"/>
  <c r="CI89" i="3"/>
  <c r="CY89" i="3" s="1"/>
  <c r="CI86" i="3"/>
  <c r="CI32" i="3"/>
  <c r="CY32" i="3" s="1"/>
  <c r="I202" i="1" s="1"/>
  <c r="I210" i="1" s="1"/>
  <c r="CC263" i="3" s="1"/>
  <c r="AG218" i="3"/>
  <c r="AA478" i="3" s="1"/>
  <c r="AG140" i="3"/>
  <c r="CI657" i="3"/>
  <c r="CY657" i="3" s="1"/>
  <c r="CI654" i="3"/>
  <c r="CY654" i="3" s="1"/>
  <c r="CI605" i="3"/>
  <c r="CY605" i="3" s="1"/>
  <c r="CI590" i="3"/>
  <c r="CY590" i="3" s="1"/>
  <c r="CI566" i="3"/>
  <c r="CY566" i="3" s="1"/>
  <c r="CI563" i="3"/>
  <c r="CY563" i="3" s="1"/>
  <c r="CI560" i="3"/>
  <c r="CY560" i="3" s="1"/>
  <c r="CI510" i="3"/>
  <c r="CY510" i="3" s="1"/>
  <c r="CI437" i="3"/>
  <c r="CY437" i="3" s="1"/>
  <c r="CI431" i="3"/>
  <c r="CY431" i="3" s="1"/>
  <c r="CI428" i="3"/>
  <c r="CY428" i="3" s="1"/>
  <c r="CI425" i="3"/>
  <c r="CY425" i="3" s="1"/>
  <c r="CI302" i="3"/>
  <c r="CY302" i="3" s="1"/>
  <c r="CI276" i="3"/>
  <c r="CY276" i="3" s="1"/>
  <c r="CI229" i="3"/>
  <c r="CY229" i="3" s="1"/>
  <c r="CI133" i="3"/>
  <c r="CY133" i="3" s="1"/>
  <c r="CI130" i="3"/>
  <c r="CY130" i="3" s="1"/>
  <c r="CI95" i="3"/>
  <c r="CY95" i="3" s="1"/>
  <c r="CI72" i="3"/>
  <c r="CY72" i="3" s="1"/>
  <c r="CI519" i="3"/>
  <c r="CY519" i="3" s="1"/>
  <c r="CI513" i="3"/>
  <c r="CY513" i="3" s="1"/>
  <c r="CI499" i="3"/>
  <c r="CI496" i="3"/>
  <c r="CY496" i="3" s="1"/>
  <c r="CI414" i="3"/>
  <c r="CY414" i="3" s="1"/>
  <c r="CI391" i="3"/>
  <c r="CY391" i="3" s="1"/>
  <c r="CI379" i="3"/>
  <c r="CY379" i="3" s="1"/>
  <c r="CI376" i="3"/>
  <c r="CY376" i="3" s="1"/>
  <c r="CI373" i="3"/>
  <c r="CY373" i="3" s="1"/>
  <c r="CI367" i="3"/>
  <c r="CY367" i="3" s="1"/>
  <c r="CI353" i="3"/>
  <c r="CI350" i="3"/>
  <c r="CY350" i="3" s="1"/>
  <c r="CI142" i="3"/>
  <c r="CY142" i="3" s="1"/>
  <c r="CI139" i="3"/>
  <c r="CY139" i="3" s="1"/>
  <c r="CI119" i="3"/>
  <c r="CY119" i="3" s="1"/>
  <c r="CI113" i="3"/>
  <c r="CI81" i="3"/>
  <c r="CY81" i="3" s="1"/>
  <c r="CI78" i="3"/>
  <c r="CY78" i="3" s="1"/>
  <c r="CI64" i="3"/>
  <c r="CY64" i="3" s="1"/>
  <c r="CI61" i="3"/>
  <c r="CY61" i="3" s="1"/>
  <c r="CI50" i="3"/>
  <c r="CY50" i="3" s="1"/>
  <c r="CI47" i="3"/>
  <c r="CY47" i="3" s="1"/>
  <c r="CI540" i="3"/>
  <c r="CY540" i="3" s="1"/>
  <c r="CI537" i="3"/>
  <c r="CI534" i="3"/>
  <c r="CY534" i="3" s="1"/>
  <c r="CI531" i="3"/>
  <c r="CY531" i="3" s="1"/>
  <c r="CI528" i="3"/>
  <c r="CY528" i="3" s="1"/>
  <c r="CI525" i="3"/>
  <c r="CY525" i="3" s="1"/>
  <c r="CI522" i="3"/>
  <c r="CY522" i="3" s="1"/>
  <c r="CI505" i="3"/>
  <c r="CY505" i="3" s="1"/>
  <c r="CI502" i="3"/>
  <c r="CY502" i="3" s="1"/>
  <c r="CI461" i="3"/>
  <c r="CY461" i="3" s="1"/>
  <c r="CI328" i="3"/>
  <c r="CY328" i="3" s="1"/>
  <c r="CI297" i="3"/>
  <c r="CY297" i="3" s="1"/>
  <c r="CI294" i="3"/>
  <c r="CY294" i="3" s="1"/>
  <c r="CI266" i="3"/>
  <c r="CI253" i="3"/>
  <c r="CY253" i="3" s="1"/>
  <c r="CI24" i="3"/>
  <c r="CY24" i="3" s="1"/>
  <c r="CI3" i="3"/>
  <c r="CY3" i="3" s="1"/>
  <c r="AG109" i="3"/>
  <c r="AG96" i="3"/>
  <c r="AG81" i="3"/>
  <c r="AG130" i="3"/>
  <c r="BZ27" i="3"/>
  <c r="CX27" i="3" s="1"/>
  <c r="BZ24" i="3"/>
  <c r="CX24" i="3" s="1"/>
  <c r="BZ3" i="3"/>
  <c r="CX3" i="3" s="1"/>
  <c r="BZ303" i="3"/>
  <c r="CX303" i="3" s="1"/>
  <c r="BZ242" i="3"/>
  <c r="CX242" i="3" s="1"/>
  <c r="BZ111" i="3"/>
  <c r="CX111" i="3" s="1"/>
  <c r="BZ62" i="3"/>
  <c r="CX62" i="3" s="1"/>
  <c r="BZ42" i="3"/>
  <c r="CX42" i="3" s="1"/>
  <c r="BZ16" i="3"/>
  <c r="CX16" i="3" s="1"/>
  <c r="BZ13" i="3"/>
  <c r="CX13" i="3" s="1"/>
  <c r="BZ10" i="3"/>
  <c r="CX10" i="3" s="1"/>
  <c r="BZ7" i="3"/>
  <c r="CX7" i="3" s="1"/>
  <c r="BZ254" i="3"/>
  <c r="CX254" i="3" s="1"/>
  <c r="AG95" i="3"/>
  <c r="AG34" i="3"/>
  <c r="CS34" i="3" s="1"/>
  <c r="AG94" i="3"/>
  <c r="CS94" i="3" s="1"/>
  <c r="AG79" i="3"/>
  <c r="AG47" i="3"/>
  <c r="AG20" i="3"/>
  <c r="CS20" i="3" s="1"/>
  <c r="BZ74" i="3"/>
  <c r="AG331" i="3"/>
  <c r="CS331" i="3" s="1"/>
  <c r="AG255" i="3"/>
  <c r="BZ315" i="3"/>
  <c r="CX315" i="3" s="1"/>
  <c r="BZ243" i="3"/>
  <c r="CX243" i="3" s="1"/>
  <c r="BZ14" i="3"/>
  <c r="CX14" i="3" s="1"/>
  <c r="BZ290" i="3"/>
  <c r="CX290" i="3" s="1"/>
  <c r="BZ255" i="3"/>
  <c r="BZ26" i="3"/>
  <c r="CX26" i="3" s="1"/>
  <c r="BZ218" i="3"/>
  <c r="CX218" i="3" s="1"/>
  <c r="BZ159" i="3"/>
  <c r="CX159" i="3" s="1"/>
  <c r="BZ147" i="3"/>
  <c r="CX147" i="3" s="1"/>
  <c r="BZ86" i="3"/>
  <c r="BZ629" i="3"/>
  <c r="CX629" i="3" s="1"/>
  <c r="BZ626" i="3"/>
  <c r="CX626" i="3" s="1"/>
  <c r="BZ617" i="3"/>
  <c r="CX617" i="3" s="1"/>
  <c r="BZ614" i="3"/>
  <c r="CX614" i="3" s="1"/>
  <c r="BZ555" i="3"/>
  <c r="CX555" i="3" s="1"/>
  <c r="BZ552" i="3"/>
  <c r="CX552" i="3" s="1"/>
  <c r="BZ549" i="3"/>
  <c r="CX549" i="3" s="1"/>
  <c r="BZ491" i="3"/>
  <c r="BZ430" i="3"/>
  <c r="CX430" i="3" s="1"/>
  <c r="BZ413" i="3"/>
  <c r="CX413" i="3" s="1"/>
  <c r="BZ410" i="3"/>
  <c r="CX410" i="3" s="1"/>
  <c r="BZ404" i="3"/>
  <c r="BZ338" i="3"/>
  <c r="CX338" i="3" s="1"/>
  <c r="BZ316" i="3"/>
  <c r="CX316" i="3" s="1"/>
  <c r="BZ310" i="3"/>
  <c r="CX310" i="3" s="1"/>
  <c r="BZ302" i="3"/>
  <c r="CX302" i="3" s="1"/>
  <c r="BZ276" i="3"/>
  <c r="CX276" i="3" s="1"/>
  <c r="BZ250" i="3"/>
  <c r="CX250" i="3" s="1"/>
  <c r="BZ247" i="3"/>
  <c r="CX247" i="3" s="1"/>
  <c r="BZ244" i="3"/>
  <c r="CX244" i="3" s="1"/>
  <c r="BZ241" i="3"/>
  <c r="CX241" i="3" s="1"/>
  <c r="BZ238" i="3"/>
  <c r="CX238" i="3" s="1"/>
  <c r="BZ142" i="3"/>
  <c r="CX142" i="3" s="1"/>
  <c r="BZ139" i="3"/>
  <c r="CX139" i="3" s="1"/>
  <c r="BZ119" i="3"/>
  <c r="CX119" i="3" s="1"/>
  <c r="BZ113" i="3"/>
  <c r="BZ81" i="3"/>
  <c r="CX81" i="3" s="1"/>
  <c r="BZ78" i="3"/>
  <c r="CX78" i="3" s="1"/>
  <c r="BZ50" i="3"/>
  <c r="CX50" i="3" s="1"/>
  <c r="BZ15" i="3"/>
  <c r="CX15" i="3" s="1"/>
  <c r="BZ678" i="3"/>
  <c r="CX678" i="3" s="1"/>
  <c r="BZ638" i="3"/>
  <c r="CX638" i="3" s="1"/>
  <c r="BZ603" i="3"/>
  <c r="BZ591" i="3"/>
  <c r="CX591" i="3" s="1"/>
  <c r="BZ561" i="3"/>
  <c r="CX561" i="3" s="1"/>
  <c r="BZ517" i="3"/>
  <c r="CX517" i="3" s="1"/>
  <c r="BZ500" i="3"/>
  <c r="CX500" i="3" s="1"/>
  <c r="BZ459" i="3"/>
  <c r="CX459" i="3" s="1"/>
  <c r="BZ453" i="3"/>
  <c r="CX453" i="3" s="1"/>
  <c r="BZ450" i="3"/>
  <c r="CX450" i="3" s="1"/>
  <c r="BZ447" i="3"/>
  <c r="CX447" i="3" s="1"/>
  <c r="BZ288" i="3"/>
  <c r="CX288" i="3" s="1"/>
  <c r="BZ285" i="3"/>
  <c r="CX285" i="3" s="1"/>
  <c r="BZ282" i="3"/>
  <c r="CX282" i="3" s="1"/>
  <c r="BZ279" i="3"/>
  <c r="CX279" i="3" s="1"/>
  <c r="BZ266" i="3"/>
  <c r="BZ253" i="3"/>
  <c r="CX253" i="3" s="1"/>
  <c r="BZ723" i="3"/>
  <c r="CX723" i="3" s="1"/>
  <c r="BZ207" i="3"/>
  <c r="CX207" i="3" s="1"/>
  <c r="BZ664" i="3"/>
  <c r="CX664" i="3" s="1"/>
  <c r="BZ612" i="3"/>
  <c r="CX612" i="3" s="1"/>
  <c r="BZ544" i="3"/>
  <c r="CX544" i="3" s="1"/>
  <c r="BZ489" i="3"/>
  <c r="CX489" i="3" s="1"/>
  <c r="BZ259" i="3"/>
  <c r="CX259" i="3" s="1"/>
  <c r="BZ236" i="3"/>
  <c r="CX236" i="3" s="1"/>
  <c r="BZ227" i="3"/>
  <c r="BZ131" i="3"/>
  <c r="CX131" i="3" s="1"/>
  <c r="BZ128" i="3"/>
  <c r="CX128" i="3" s="1"/>
  <c r="BZ125" i="3"/>
  <c r="BZ96" i="3"/>
  <c r="CX96" i="3" s="1"/>
  <c r="BZ70" i="3"/>
  <c r="CX70" i="3" s="1"/>
  <c r="BZ59" i="3"/>
  <c r="CX59" i="3" s="1"/>
  <c r="BZ633" i="3"/>
  <c r="CX633" i="3" s="1"/>
  <c r="BZ630" i="3"/>
  <c r="CX630" i="3" s="1"/>
  <c r="BZ627" i="3"/>
  <c r="CX627" i="3" s="1"/>
  <c r="BZ618" i="3"/>
  <c r="CX618" i="3" s="1"/>
  <c r="BZ615" i="3"/>
  <c r="CX615" i="3" s="1"/>
  <c r="BZ437" i="3"/>
  <c r="CX437" i="3" s="1"/>
  <c r="BZ431" i="3"/>
  <c r="CX431" i="3" s="1"/>
  <c r="BZ428" i="3"/>
  <c r="CX428" i="3" s="1"/>
  <c r="BZ425" i="3"/>
  <c r="CX425" i="3" s="1"/>
  <c r="BZ414" i="3"/>
  <c r="CX414" i="3" s="1"/>
  <c r="BZ311" i="3"/>
  <c r="CX311" i="3" s="1"/>
  <c r="BZ300" i="3"/>
  <c r="BZ245" i="3"/>
  <c r="CX245" i="3" s="1"/>
  <c r="BZ143" i="3"/>
  <c r="CX143" i="3" s="1"/>
  <c r="BZ140" i="3"/>
  <c r="CX140" i="3" s="1"/>
  <c r="BZ137" i="3"/>
  <c r="CX137" i="3" s="1"/>
  <c r="BZ120" i="3"/>
  <c r="CX120" i="3" s="1"/>
  <c r="BZ117" i="3"/>
  <c r="CX117" i="3" s="1"/>
  <c r="BZ114" i="3"/>
  <c r="CX114" i="3" s="1"/>
  <c r="BZ108" i="3"/>
  <c r="CX108" i="3" s="1"/>
  <c r="BZ105" i="3"/>
  <c r="CX105" i="3" s="1"/>
  <c r="BZ102" i="3"/>
  <c r="CX102" i="3" s="1"/>
  <c r="BZ82" i="3"/>
  <c r="CX82" i="3" s="1"/>
  <c r="BZ79" i="3"/>
  <c r="CX79" i="3" s="1"/>
  <c r="BZ65" i="3"/>
  <c r="CX65" i="3" s="1"/>
  <c r="BZ642" i="3"/>
  <c r="CX642" i="3" s="1"/>
  <c r="BZ604" i="3"/>
  <c r="CX604" i="3" s="1"/>
  <c r="BZ601" i="3"/>
  <c r="CX601" i="3" s="1"/>
  <c r="BZ583" i="3"/>
  <c r="CX583" i="3" s="1"/>
  <c r="BZ568" i="3"/>
  <c r="CX568" i="3" s="1"/>
  <c r="BZ565" i="3"/>
  <c r="CX565" i="3" s="1"/>
  <c r="BZ562" i="3"/>
  <c r="CX562" i="3" s="1"/>
  <c r="BZ559" i="3"/>
  <c r="CX559" i="3" s="1"/>
  <c r="BZ518" i="3"/>
  <c r="CX518" i="3" s="1"/>
  <c r="BZ460" i="3"/>
  <c r="CX460" i="3" s="1"/>
  <c r="BZ457" i="3"/>
  <c r="CX457" i="3" s="1"/>
  <c r="BZ451" i="3"/>
  <c r="CX451" i="3" s="1"/>
  <c r="BZ342" i="3"/>
  <c r="CX342" i="3" s="1"/>
  <c r="BZ331" i="3"/>
  <c r="CX331" i="3" s="1"/>
  <c r="BZ306" i="3"/>
  <c r="CX306" i="3" s="1"/>
  <c r="BZ289" i="3"/>
  <c r="CX289" i="3" s="1"/>
  <c r="BZ286" i="3"/>
  <c r="CX286" i="3" s="1"/>
  <c r="BZ283" i="3"/>
  <c r="CX283" i="3" s="1"/>
  <c r="BZ280" i="3"/>
  <c r="CX280" i="3" s="1"/>
  <c r="BZ28" i="3"/>
  <c r="BZ25" i="3"/>
  <c r="CX25" i="3" s="1"/>
  <c r="BZ22" i="3"/>
  <c r="CX22" i="3" s="1"/>
  <c r="BZ19" i="3"/>
  <c r="CX19" i="3" s="1"/>
  <c r="BZ607" i="3"/>
  <c r="CX607" i="3" s="1"/>
  <c r="BZ542" i="3"/>
  <c r="CX542" i="3" s="1"/>
  <c r="BZ539" i="3"/>
  <c r="CX539" i="3" s="1"/>
  <c r="BZ533" i="3"/>
  <c r="CX533" i="3" s="1"/>
  <c r="BZ527" i="3"/>
  <c r="CX527" i="3" s="1"/>
  <c r="BZ521" i="3"/>
  <c r="CX521" i="3" s="1"/>
  <c r="BZ504" i="3"/>
  <c r="CX504" i="3" s="1"/>
  <c r="BZ481" i="3"/>
  <c r="CX481" i="3" s="1"/>
  <c r="BZ389" i="3"/>
  <c r="CX389" i="3" s="1"/>
  <c r="BZ371" i="3"/>
  <c r="CX371" i="3" s="1"/>
  <c r="BZ368" i="3"/>
  <c r="CX368" i="3" s="1"/>
  <c r="BZ365" i="3"/>
  <c r="CX365" i="3" s="1"/>
  <c r="BZ354" i="3"/>
  <c r="BZ345" i="3"/>
  <c r="CX345" i="3" s="1"/>
  <c r="BZ334" i="3"/>
  <c r="CX334" i="3" s="1"/>
  <c r="BZ295" i="3"/>
  <c r="CX295" i="3" s="1"/>
  <c r="BZ292" i="3"/>
  <c r="CX292" i="3" s="1"/>
  <c r="BZ257" i="3"/>
  <c r="CX257" i="3" s="1"/>
  <c r="H204" i="1" s="1"/>
  <c r="BZ214" i="3"/>
  <c r="BZ208" i="3"/>
  <c r="CX208" i="3" s="1"/>
  <c r="BZ202" i="3"/>
  <c r="CX202" i="3" s="1"/>
  <c r="BZ199" i="3"/>
  <c r="CX199" i="3" s="1"/>
  <c r="BZ196" i="3"/>
  <c r="CX196" i="3" s="1"/>
  <c r="BZ193" i="3"/>
  <c r="CX193" i="3" s="1"/>
  <c r="BZ190" i="3"/>
  <c r="CX190" i="3" s="1"/>
  <c r="BZ187" i="3"/>
  <c r="CX187" i="3" s="1"/>
  <c r="BZ184" i="3"/>
  <c r="CX184" i="3" s="1"/>
  <c r="BZ178" i="3"/>
  <c r="CX178" i="3" s="1"/>
  <c r="BZ167" i="3"/>
  <c r="CX167" i="3" s="1"/>
  <c r="BZ155" i="3"/>
  <c r="CX155" i="3" s="1"/>
  <c r="BZ152" i="3"/>
  <c r="CX152" i="3" s="1"/>
  <c r="BZ149" i="3"/>
  <c r="CX149" i="3" s="1"/>
  <c r="BZ34" i="3"/>
  <c r="CX34" i="3" s="1"/>
  <c r="BZ31" i="3"/>
  <c r="CX31" i="3" s="1"/>
  <c r="BZ423" i="3"/>
  <c r="CX423" i="3" s="1"/>
  <c r="BZ400" i="3"/>
  <c r="CX400" i="3" s="1"/>
  <c r="BZ357" i="3"/>
  <c r="CX357" i="3" s="1"/>
  <c r="BZ323" i="3"/>
  <c r="CX323" i="3" s="1"/>
  <c r="BZ234" i="3"/>
  <c r="CX234" i="3" s="1"/>
  <c r="BZ228" i="3"/>
  <c r="CX228" i="3" s="1"/>
  <c r="BZ132" i="3"/>
  <c r="CX132" i="3" s="1"/>
  <c r="BZ126" i="3"/>
  <c r="CX126" i="3" s="1"/>
  <c r="BZ94" i="3"/>
  <c r="CX94" i="3" s="1"/>
  <c r="BZ71" i="3"/>
  <c r="CX71" i="3" s="1"/>
  <c r="BZ57" i="3"/>
  <c r="CX57" i="3" s="1"/>
  <c r="BZ683" i="3"/>
  <c r="CX683" i="3" s="1"/>
  <c r="BZ631" i="3"/>
  <c r="CX631" i="3" s="1"/>
  <c r="BZ628" i="3"/>
  <c r="BZ625" i="3"/>
  <c r="CX625" i="3" s="1"/>
  <c r="BZ554" i="3"/>
  <c r="CX554" i="3" s="1"/>
  <c r="BZ551" i="3"/>
  <c r="CX551" i="3" s="1"/>
  <c r="BZ510" i="3"/>
  <c r="CX510" i="3" s="1"/>
  <c r="BZ435" i="3"/>
  <c r="CX435" i="3" s="1"/>
  <c r="BZ432" i="3"/>
  <c r="CX432" i="3" s="1"/>
  <c r="BZ429" i="3"/>
  <c r="CX429" i="3" s="1"/>
  <c r="BZ426" i="3"/>
  <c r="CX426" i="3" s="1"/>
  <c r="BZ409" i="3"/>
  <c r="CX409" i="3" s="1"/>
  <c r="BZ406" i="3"/>
  <c r="CX406" i="3" s="1"/>
  <c r="BZ337" i="3"/>
  <c r="BZ312" i="3"/>
  <c r="BZ304" i="3"/>
  <c r="CX304" i="3" s="1"/>
  <c r="BZ301" i="3"/>
  <c r="CX301" i="3" s="1"/>
  <c r="BZ246" i="3"/>
  <c r="CX246" i="3" s="1"/>
  <c r="BZ144" i="3"/>
  <c r="CX144" i="3" s="1"/>
  <c r="BZ109" i="3"/>
  <c r="CX109" i="3" s="1"/>
  <c r="BZ106" i="3"/>
  <c r="CX106" i="3" s="1"/>
  <c r="BZ49" i="3"/>
  <c r="CX49" i="3" s="1"/>
  <c r="BZ43" i="3"/>
  <c r="BZ17" i="3"/>
  <c r="CX17" i="3" s="1"/>
  <c r="BZ651" i="3"/>
  <c r="CX651" i="3" s="1"/>
  <c r="BZ605" i="3"/>
  <c r="CX605" i="3" s="1"/>
  <c r="BZ590" i="3"/>
  <c r="CX590" i="3" s="1"/>
  <c r="BZ566" i="3"/>
  <c r="CX566" i="3" s="1"/>
  <c r="BZ563" i="3"/>
  <c r="CX563" i="3" s="1"/>
  <c r="BZ560" i="3"/>
  <c r="CX560" i="3" s="1"/>
  <c r="BZ519" i="3"/>
  <c r="CX519" i="3" s="1"/>
  <c r="BZ513" i="3"/>
  <c r="CX513" i="3" s="1"/>
  <c r="BZ499" i="3"/>
  <c r="BZ496" i="3"/>
  <c r="CX496" i="3" s="1"/>
  <c r="BZ461" i="3"/>
  <c r="CX461" i="3" s="1"/>
  <c r="BZ418" i="3"/>
  <c r="CX418" i="3" s="1"/>
  <c r="BZ318" i="3"/>
  <c r="CX318" i="3" s="1"/>
  <c r="BZ287" i="3"/>
  <c r="CX287" i="3" s="1"/>
  <c r="BZ252" i="3"/>
  <c r="CX252" i="3" s="1"/>
  <c r="BZ29" i="3"/>
  <c r="BZ23" i="3"/>
  <c r="BZ20" i="3"/>
  <c r="CX20" i="3" s="1"/>
  <c r="BZ657" i="3"/>
  <c r="CX657" i="3" s="1"/>
  <c r="BZ654" i="3"/>
  <c r="CX654" i="3" s="1"/>
  <c r="BZ540" i="3"/>
  <c r="CX540" i="3" s="1"/>
  <c r="BZ537" i="3"/>
  <c r="BZ534" i="3"/>
  <c r="CX534" i="3" s="1"/>
  <c r="BZ531" i="3"/>
  <c r="CX531" i="3" s="1"/>
  <c r="BZ528" i="3"/>
  <c r="CX528" i="3" s="1"/>
  <c r="BZ525" i="3"/>
  <c r="CX525" i="3" s="1"/>
  <c r="BZ522" i="3"/>
  <c r="CX522" i="3" s="1"/>
  <c r="BZ505" i="3"/>
  <c r="CX505" i="3" s="1"/>
  <c r="BZ502" i="3"/>
  <c r="CX502" i="3" s="1"/>
  <c r="BZ482" i="3"/>
  <c r="CX482" i="3" s="1"/>
  <c r="BZ390" i="3"/>
  <c r="CX390" i="3" s="1"/>
  <c r="BZ387" i="3"/>
  <c r="CX387" i="3" s="1"/>
  <c r="BZ384" i="3"/>
  <c r="CX384" i="3" s="1"/>
  <c r="BZ375" i="3"/>
  <c r="BZ372" i="3"/>
  <c r="CX372" i="3" s="1"/>
  <c r="BZ369" i="3"/>
  <c r="CX369" i="3" s="1"/>
  <c r="BZ366" i="3"/>
  <c r="CX366" i="3" s="1"/>
  <c r="BZ352" i="3"/>
  <c r="CX352" i="3" s="1"/>
  <c r="BZ346" i="3"/>
  <c r="BZ296" i="3"/>
  <c r="CX296" i="3" s="1"/>
  <c r="BZ293" i="3"/>
  <c r="CX293" i="3" s="1"/>
  <c r="BZ215" i="3"/>
  <c r="BZ212" i="3"/>
  <c r="CX212" i="3" s="1"/>
  <c r="BZ209" i="3"/>
  <c r="CX209" i="3" s="1"/>
  <c r="BZ203" i="3"/>
  <c r="CX203" i="3" s="1"/>
  <c r="BZ197" i="3"/>
  <c r="CX197" i="3" s="1"/>
  <c r="BZ191" i="3"/>
  <c r="CX191" i="3" s="1"/>
  <c r="BZ165" i="3"/>
  <c r="CX165" i="3" s="1"/>
  <c r="BZ162" i="3"/>
  <c r="CX162" i="3" s="1"/>
  <c r="BZ156" i="3"/>
  <c r="CX156" i="3" s="1"/>
  <c r="BZ150" i="3"/>
  <c r="CX150" i="3" s="1"/>
  <c r="BZ89" i="3"/>
  <c r="CX89" i="3" s="1"/>
  <c r="BZ32" i="3"/>
  <c r="CX32" i="3" s="1"/>
  <c r="H202" i="1" s="1"/>
  <c r="H210" i="1" s="1"/>
  <c r="BT263" i="3" s="1"/>
  <c r="BZ485" i="3"/>
  <c r="CX485" i="3" s="1"/>
  <c r="BZ398" i="3"/>
  <c r="BZ324" i="3"/>
  <c r="CX324" i="3" s="1"/>
  <c r="BZ321" i="3"/>
  <c r="CX321" i="3" s="1"/>
  <c r="BZ273" i="3"/>
  <c r="CX273" i="3" s="1"/>
  <c r="BZ229" i="3"/>
  <c r="CX229" i="3" s="1"/>
  <c r="BZ133" i="3"/>
  <c r="CX133" i="3" s="1"/>
  <c r="BZ130" i="3"/>
  <c r="CX130" i="3" s="1"/>
  <c r="BZ95" i="3"/>
  <c r="CX95" i="3" s="1"/>
  <c r="BZ58" i="3"/>
  <c r="CX58" i="3" s="1"/>
  <c r="BZ64" i="3"/>
  <c r="CX64" i="3" s="1"/>
  <c r="BZ61" i="3"/>
  <c r="CX61" i="3" s="1"/>
  <c r="BZ47" i="3"/>
  <c r="CX47" i="3" s="1"/>
  <c r="BZ658" i="3"/>
  <c r="CX658" i="3" s="1"/>
  <c r="BZ609" i="3"/>
  <c r="BZ538" i="3"/>
  <c r="CX538" i="3" s="1"/>
  <c r="BZ532" i="3"/>
  <c r="CX532" i="3" s="1"/>
  <c r="BZ526" i="3"/>
  <c r="CX526" i="3" s="1"/>
  <c r="BZ523" i="3"/>
  <c r="CX523" i="3" s="1"/>
  <c r="BZ503" i="3"/>
  <c r="CX503" i="3" s="1"/>
  <c r="BZ477" i="3"/>
  <c r="BZ471" i="3"/>
  <c r="CX471" i="3" s="1"/>
  <c r="BZ379" i="3"/>
  <c r="CX379" i="3" s="1"/>
  <c r="BZ376" i="3"/>
  <c r="CX376" i="3" s="1"/>
  <c r="BZ373" i="3"/>
  <c r="CX373" i="3" s="1"/>
  <c r="BZ367" i="3"/>
  <c r="CX367" i="3" s="1"/>
  <c r="BZ353" i="3"/>
  <c r="BZ350" i="3"/>
  <c r="CX350" i="3" s="1"/>
  <c r="BZ347" i="3"/>
  <c r="CX347" i="3" s="1"/>
  <c r="BZ333" i="3"/>
  <c r="CX333" i="3" s="1"/>
  <c r="BZ297" i="3"/>
  <c r="CX297" i="3" s="1"/>
  <c r="BZ294" i="3"/>
  <c r="CX294" i="3" s="1"/>
  <c r="BZ216" i="3"/>
  <c r="CX216" i="3" s="1"/>
  <c r="BZ213" i="3"/>
  <c r="CX213" i="3" s="1"/>
  <c r="BZ210" i="3"/>
  <c r="CX210" i="3" s="1"/>
  <c r="BZ204" i="3"/>
  <c r="CX204" i="3" s="1"/>
  <c r="BZ201" i="3"/>
  <c r="CX201" i="3" s="1"/>
  <c r="BZ198" i="3"/>
  <c r="CX198" i="3" s="1"/>
  <c r="BZ192" i="3"/>
  <c r="CX192" i="3" s="1"/>
  <c r="BZ189" i="3"/>
  <c r="CX189" i="3" s="1"/>
  <c r="BZ180" i="3"/>
  <c r="CX180" i="3" s="1"/>
  <c r="BZ177" i="3"/>
  <c r="CX177" i="3" s="1"/>
  <c r="BZ174" i="3"/>
  <c r="CX174" i="3" s="1"/>
  <c r="BZ166" i="3"/>
  <c r="CX166" i="3" s="1"/>
  <c r="BZ163" i="3"/>
  <c r="CX163" i="3" s="1"/>
  <c r="BZ160" i="3"/>
  <c r="CX160" i="3" s="1"/>
  <c r="BZ157" i="3"/>
  <c r="CX157" i="3" s="1"/>
  <c r="BZ148" i="3"/>
  <c r="CX148" i="3" s="1"/>
  <c r="BZ90" i="3"/>
  <c r="CX90" i="3" s="1"/>
  <c r="BZ36" i="3"/>
  <c r="CX36" i="3" s="1"/>
  <c r="BQ254" i="3"/>
  <c r="CW254" i="3" s="1"/>
  <c r="BQ86" i="3"/>
  <c r="AG213" i="3"/>
  <c r="BQ242" i="3"/>
  <c r="CW242" i="3" s="1"/>
  <c r="BQ62" i="3"/>
  <c r="CW62" i="3" s="1"/>
  <c r="AG241" i="3"/>
  <c r="CS241" i="3" s="1"/>
  <c r="BQ542" i="3"/>
  <c r="CW542" i="3" s="1"/>
  <c r="AG292" i="3"/>
  <c r="AG184" i="3"/>
  <c r="CS184" i="3" s="1"/>
  <c r="AG156" i="3"/>
  <c r="CS156" i="3" s="1"/>
  <c r="BQ14" i="3"/>
  <c r="CW14" i="3" s="1"/>
  <c r="BQ290" i="3"/>
  <c r="CW290" i="3" s="1"/>
  <c r="BQ26" i="3"/>
  <c r="CW26" i="3" s="1"/>
  <c r="BQ218" i="3"/>
  <c r="CW218" i="3" s="1"/>
  <c r="AG193" i="3"/>
  <c r="CS193" i="3" s="1"/>
  <c r="BQ398" i="3"/>
  <c r="AG302" i="3"/>
  <c r="AG287" i="3"/>
  <c r="CS287" i="3" s="1"/>
  <c r="AG246" i="3"/>
  <c r="AG204" i="3"/>
  <c r="AG180" i="3"/>
  <c r="CS180" i="3" s="1"/>
  <c r="BQ491" i="3"/>
  <c r="BQ430" i="3"/>
  <c r="CW430" i="3" s="1"/>
  <c r="BQ413" i="3"/>
  <c r="CW413" i="3" s="1"/>
  <c r="BQ410" i="3"/>
  <c r="CW410" i="3" s="1"/>
  <c r="BQ404" i="3"/>
  <c r="BQ338" i="3"/>
  <c r="CW338" i="3" s="1"/>
  <c r="BQ316" i="3"/>
  <c r="CW316" i="3" s="1"/>
  <c r="BQ313" i="3"/>
  <c r="CW313" i="3" s="1"/>
  <c r="BQ310" i="3"/>
  <c r="CW310" i="3" s="1"/>
  <c r="BQ302" i="3"/>
  <c r="CW302" i="3" s="1"/>
  <c r="BQ276" i="3"/>
  <c r="CW276" i="3" s="1"/>
  <c r="BQ50" i="3"/>
  <c r="CW50" i="3" s="1"/>
  <c r="BQ678" i="3"/>
  <c r="CW678" i="3" s="1"/>
  <c r="BQ638" i="3"/>
  <c r="CW638" i="3" s="1"/>
  <c r="BQ603" i="3"/>
  <c r="BQ591" i="3"/>
  <c r="CW591" i="3" s="1"/>
  <c r="BQ588" i="3"/>
  <c r="CW588" i="3" s="1"/>
  <c r="BQ561" i="3"/>
  <c r="CW561" i="3" s="1"/>
  <c r="BQ266" i="3"/>
  <c r="AG285" i="3"/>
  <c r="AG190" i="3"/>
  <c r="CS190" i="3" s="1"/>
  <c r="AG162" i="3"/>
  <c r="CS162" i="3" s="1"/>
  <c r="BQ723" i="3"/>
  <c r="CW723" i="3" s="1"/>
  <c r="BQ658" i="3"/>
  <c r="CW658" i="3" s="1"/>
  <c r="BQ148" i="3"/>
  <c r="CW148" i="3" s="1"/>
  <c r="BQ90" i="3"/>
  <c r="CW90" i="3" s="1"/>
  <c r="BQ36" i="3"/>
  <c r="CW36" i="3" s="1"/>
  <c r="BQ519" i="3"/>
  <c r="CW519" i="3" s="1"/>
  <c r="BQ513" i="3"/>
  <c r="CW513" i="3" s="1"/>
  <c r="BQ499" i="3"/>
  <c r="BQ496" i="3"/>
  <c r="CW496" i="3" s="1"/>
  <c r="BQ461" i="3"/>
  <c r="CW461" i="3" s="1"/>
  <c r="BQ418" i="3"/>
  <c r="CW418" i="3" s="1"/>
  <c r="BQ318" i="3"/>
  <c r="CW318" i="3" s="1"/>
  <c r="BQ287" i="3"/>
  <c r="CW287" i="3" s="1"/>
  <c r="BQ284" i="3"/>
  <c r="CW284" i="3" s="1"/>
  <c r="BQ255" i="3"/>
  <c r="BQ252" i="3"/>
  <c r="CW252" i="3" s="1"/>
  <c r="BQ29" i="3"/>
  <c r="BQ23" i="3"/>
  <c r="BQ20" i="3"/>
  <c r="CW20" i="3" s="1"/>
  <c r="BQ540" i="3"/>
  <c r="CW540" i="3" s="1"/>
  <c r="BQ537" i="3"/>
  <c r="BQ534" i="3"/>
  <c r="CW534" i="3" s="1"/>
  <c r="BQ531" i="3"/>
  <c r="CW531" i="3" s="1"/>
  <c r="BQ528" i="3"/>
  <c r="CW528" i="3" s="1"/>
  <c r="BQ525" i="3"/>
  <c r="CW525" i="3" s="1"/>
  <c r="BQ522" i="3"/>
  <c r="CW522" i="3" s="1"/>
  <c r="BQ505" i="3"/>
  <c r="CW505" i="3" s="1"/>
  <c r="BQ502" i="3"/>
  <c r="CW502" i="3" s="1"/>
  <c r="BQ482" i="3"/>
  <c r="CW482" i="3" s="1"/>
  <c r="BQ470" i="3"/>
  <c r="CW470" i="3" s="1"/>
  <c r="BQ390" i="3"/>
  <c r="CW390" i="3" s="1"/>
  <c r="BQ387" i="3"/>
  <c r="CW387" i="3" s="1"/>
  <c r="BQ384" i="3"/>
  <c r="CW384" i="3" s="1"/>
  <c r="BQ375" i="3"/>
  <c r="BQ372" i="3"/>
  <c r="BQ369" i="3"/>
  <c r="CW369" i="3" s="1"/>
  <c r="BQ366" i="3"/>
  <c r="CW366" i="3" s="1"/>
  <c r="BQ352" i="3"/>
  <c r="CW352" i="3" s="1"/>
  <c r="BQ346" i="3"/>
  <c r="BQ296" i="3"/>
  <c r="CW296" i="3" s="1"/>
  <c r="BQ293" i="3"/>
  <c r="CW293" i="3" s="1"/>
  <c r="BQ209" i="3"/>
  <c r="BQ203" i="3"/>
  <c r="CW203" i="3" s="1"/>
  <c r="BQ191" i="3"/>
  <c r="CW191" i="3" s="1"/>
  <c r="BQ165" i="3"/>
  <c r="CW165" i="3" s="1"/>
  <c r="BQ162" i="3"/>
  <c r="CW162" i="3" s="1"/>
  <c r="BQ159" i="3"/>
  <c r="CW159" i="3" s="1"/>
  <c r="BQ156" i="3"/>
  <c r="CW156" i="3" s="1"/>
  <c r="BQ150" i="3"/>
  <c r="CW150" i="3" s="1"/>
  <c r="BQ147" i="3"/>
  <c r="CW147" i="3" s="1"/>
  <c r="BQ89" i="3"/>
  <c r="CW89" i="3" s="1"/>
  <c r="BQ629" i="3"/>
  <c r="CW629" i="3" s="1"/>
  <c r="BQ626" i="3"/>
  <c r="CW626" i="3" s="1"/>
  <c r="BQ617" i="3"/>
  <c r="CW617" i="3" s="1"/>
  <c r="BQ614" i="3"/>
  <c r="CW614" i="3" s="1"/>
  <c r="BQ555" i="3"/>
  <c r="CW555" i="3" s="1"/>
  <c r="BQ552" i="3"/>
  <c r="CW552" i="3" s="1"/>
  <c r="BQ549" i="3"/>
  <c r="CW549" i="3" s="1"/>
  <c r="BQ485" i="3"/>
  <c r="CW485" i="3" s="1"/>
  <c r="BQ324" i="3"/>
  <c r="CW324" i="3" s="1"/>
  <c r="BQ321" i="3"/>
  <c r="CW321" i="3" s="1"/>
  <c r="BQ273" i="3"/>
  <c r="CW273" i="3" s="1"/>
  <c r="BQ229" i="3"/>
  <c r="CW229" i="3" s="1"/>
  <c r="BQ133" i="3"/>
  <c r="CW133" i="3" s="1"/>
  <c r="BQ130" i="3"/>
  <c r="CW130" i="3" s="1"/>
  <c r="BQ95" i="3"/>
  <c r="BQ72" i="3"/>
  <c r="CW72" i="3" s="1"/>
  <c r="BQ58" i="3"/>
  <c r="CW58" i="3" s="1"/>
  <c r="BQ250" i="3"/>
  <c r="CW250" i="3" s="1"/>
  <c r="BQ244" i="3"/>
  <c r="CW244" i="3" s="1"/>
  <c r="BQ241" i="3"/>
  <c r="CW241" i="3" s="1"/>
  <c r="BQ238" i="3"/>
  <c r="CW238" i="3" s="1"/>
  <c r="BQ142" i="3"/>
  <c r="CW142" i="3" s="1"/>
  <c r="BQ139" i="3"/>
  <c r="BQ119" i="3"/>
  <c r="CW119" i="3" s="1"/>
  <c r="BQ113" i="3"/>
  <c r="BQ81" i="3"/>
  <c r="CW81" i="3" s="1"/>
  <c r="BQ78" i="3"/>
  <c r="CW78" i="3" s="1"/>
  <c r="BQ64" i="3"/>
  <c r="CW64" i="3" s="1"/>
  <c r="BQ61" i="3"/>
  <c r="CW61" i="3" s="1"/>
  <c r="BQ47" i="3"/>
  <c r="CW47" i="3" s="1"/>
  <c r="BQ15" i="3"/>
  <c r="CW15" i="3" s="1"/>
  <c r="BQ3" i="3"/>
  <c r="CW3" i="3" s="1"/>
  <c r="BQ664" i="3"/>
  <c r="CW664" i="3" s="1"/>
  <c r="BQ609" i="3"/>
  <c r="BQ517" i="3"/>
  <c r="CW517" i="3" s="1"/>
  <c r="BQ459" i="3"/>
  <c r="CW459" i="3" s="1"/>
  <c r="BQ453" i="3"/>
  <c r="CW453" i="3" s="1"/>
  <c r="BQ450" i="3"/>
  <c r="CW450" i="3" s="1"/>
  <c r="BQ447" i="3"/>
  <c r="CW447" i="3" s="1"/>
  <c r="BQ288" i="3"/>
  <c r="CW288" i="3" s="1"/>
  <c r="BQ285" i="3"/>
  <c r="CW285" i="3" s="1"/>
  <c r="BQ282" i="3"/>
  <c r="CW282" i="3" s="1"/>
  <c r="BQ279" i="3"/>
  <c r="CW279" i="3" s="1"/>
  <c r="BQ253" i="3"/>
  <c r="CW253" i="3" s="1"/>
  <c r="BQ27" i="3"/>
  <c r="CW27" i="3" s="1"/>
  <c r="BQ24" i="3"/>
  <c r="CW24" i="3" s="1"/>
  <c r="BQ612" i="3"/>
  <c r="CW612" i="3" s="1"/>
  <c r="BQ544" i="3"/>
  <c r="CW544" i="3" s="1"/>
  <c r="BQ538" i="3"/>
  <c r="CW538" i="3" s="1"/>
  <c r="BQ532" i="3"/>
  <c r="CW532" i="3" s="1"/>
  <c r="BQ526" i="3"/>
  <c r="CW526" i="3" s="1"/>
  <c r="BQ523" i="3"/>
  <c r="CW523" i="3" s="1"/>
  <c r="BQ503" i="3"/>
  <c r="CW503" i="3" s="1"/>
  <c r="BQ477" i="3"/>
  <c r="BQ474" i="3"/>
  <c r="CW474" i="3" s="1"/>
  <c r="BQ471" i="3"/>
  <c r="CW471" i="3" s="1"/>
  <c r="BQ391" i="3"/>
  <c r="CW391" i="3" s="1"/>
  <c r="BQ379" i="3"/>
  <c r="CW379" i="3" s="1"/>
  <c r="BQ376" i="3"/>
  <c r="CW376" i="3" s="1"/>
  <c r="BQ373" i="3"/>
  <c r="BQ367" i="3"/>
  <c r="CW367" i="3" s="1"/>
  <c r="BQ353" i="3"/>
  <c r="BQ350" i="3"/>
  <c r="CW350" i="3" s="1"/>
  <c r="BQ347" i="3"/>
  <c r="CW347" i="3" s="1"/>
  <c r="BQ344" i="3"/>
  <c r="CW344" i="3" s="1"/>
  <c r="BQ333" i="3"/>
  <c r="CW333" i="3" s="1"/>
  <c r="BQ297" i="3"/>
  <c r="CW297" i="3" s="1"/>
  <c r="BQ294" i="3"/>
  <c r="CW294" i="3" s="1"/>
  <c r="BQ216" i="3"/>
  <c r="CW216" i="3" s="1"/>
  <c r="BQ213" i="3"/>
  <c r="BQ210" i="3"/>
  <c r="BQ207" i="3"/>
  <c r="CW207" i="3" s="1"/>
  <c r="BQ204" i="3"/>
  <c r="CW204" i="3" s="1"/>
  <c r="BQ201" i="3"/>
  <c r="CW201" i="3" s="1"/>
  <c r="BQ198" i="3"/>
  <c r="CW198" i="3" s="1"/>
  <c r="BQ192" i="3"/>
  <c r="CW192" i="3" s="1"/>
  <c r="BQ189" i="3"/>
  <c r="CW189" i="3" s="1"/>
  <c r="BQ180" i="3"/>
  <c r="CW180" i="3" s="1"/>
  <c r="BQ177" i="3"/>
  <c r="CW177" i="3" s="1"/>
  <c r="BQ174" i="3"/>
  <c r="CW174" i="3" s="1"/>
  <c r="BQ166" i="3"/>
  <c r="CW166" i="3" s="1"/>
  <c r="BQ163" i="3"/>
  <c r="CW163" i="3" s="1"/>
  <c r="BQ160" i="3"/>
  <c r="CW160" i="3" s="1"/>
  <c r="BQ157" i="3"/>
  <c r="CW157" i="3" s="1"/>
  <c r="AG311" i="3"/>
  <c r="BQ633" i="3"/>
  <c r="CW633" i="3" s="1"/>
  <c r="BQ630" i="3"/>
  <c r="CW630" i="3" s="1"/>
  <c r="BQ627" i="3"/>
  <c r="CW627" i="3" s="1"/>
  <c r="BQ618" i="3"/>
  <c r="CW618" i="3" s="1"/>
  <c r="BQ615" i="3"/>
  <c r="CW615" i="3" s="1"/>
  <c r="BQ489" i="3"/>
  <c r="CW489" i="3" s="1"/>
  <c r="BQ328" i="3"/>
  <c r="CW328" i="3" s="1"/>
  <c r="BQ259" i="3"/>
  <c r="CW259" i="3" s="1"/>
  <c r="BQ236" i="3"/>
  <c r="BQ227" i="3"/>
  <c r="BQ131" i="3"/>
  <c r="CW131" i="3" s="1"/>
  <c r="BQ128" i="3"/>
  <c r="BQ125" i="3"/>
  <c r="BQ96" i="3"/>
  <c r="CW96" i="3" s="1"/>
  <c r="BQ73" i="3"/>
  <c r="CW73" i="3" s="1"/>
  <c r="BQ70" i="3"/>
  <c r="CW70" i="3" s="1"/>
  <c r="BQ59" i="3"/>
  <c r="CW59" i="3" s="1"/>
  <c r="BQ642" i="3"/>
  <c r="CW642" i="3" s="1"/>
  <c r="BQ604" i="3"/>
  <c r="CW604" i="3" s="1"/>
  <c r="BQ601" i="3"/>
  <c r="CW601" i="3" s="1"/>
  <c r="BQ583" i="3"/>
  <c r="CW583" i="3" s="1"/>
  <c r="BQ568" i="3"/>
  <c r="CW568" i="3" s="1"/>
  <c r="BQ565" i="3"/>
  <c r="CW565" i="3" s="1"/>
  <c r="BQ562" i="3"/>
  <c r="CW562" i="3" s="1"/>
  <c r="BQ559" i="3"/>
  <c r="CW559" i="3" s="1"/>
  <c r="BQ437" i="3"/>
  <c r="CW437" i="3" s="1"/>
  <c r="BQ431" i="3"/>
  <c r="CW431" i="3" s="1"/>
  <c r="BQ428" i="3"/>
  <c r="CW428" i="3" s="1"/>
  <c r="BQ425" i="3"/>
  <c r="CW425" i="3" s="1"/>
  <c r="BQ414" i="3"/>
  <c r="CW414" i="3" s="1"/>
  <c r="BQ311" i="3"/>
  <c r="CW311" i="3" s="1"/>
  <c r="BQ303" i="3"/>
  <c r="CW303" i="3" s="1"/>
  <c r="BQ300" i="3"/>
  <c r="BQ245" i="3"/>
  <c r="CW245" i="3" s="1"/>
  <c r="BQ143" i="3"/>
  <c r="CW143" i="3" s="1"/>
  <c r="BQ140" i="3"/>
  <c r="CW140" i="3" s="1"/>
  <c r="BQ137" i="3"/>
  <c r="CW137" i="3" s="1"/>
  <c r="BQ120" i="3"/>
  <c r="CW120" i="3" s="1"/>
  <c r="BQ117" i="3"/>
  <c r="CW117" i="3" s="1"/>
  <c r="BQ114" i="3"/>
  <c r="CW114" i="3" s="1"/>
  <c r="BQ111" i="3"/>
  <c r="CW111" i="3" s="1"/>
  <c r="BQ108" i="3"/>
  <c r="CW108" i="3" s="1"/>
  <c r="BQ105" i="3"/>
  <c r="CW105" i="3" s="1"/>
  <c r="BQ102" i="3"/>
  <c r="CW102" i="3" s="1"/>
  <c r="BQ82" i="3"/>
  <c r="CW82" i="3" s="1"/>
  <c r="BQ79" i="3"/>
  <c r="CW79" i="3" s="1"/>
  <c r="BQ65" i="3"/>
  <c r="CW65" i="3" s="1"/>
  <c r="BQ42" i="3"/>
  <c r="CW42" i="3" s="1"/>
  <c r="BQ16" i="3"/>
  <c r="CW16" i="3" s="1"/>
  <c r="BQ13" i="3"/>
  <c r="CW13" i="3" s="1"/>
  <c r="BQ10" i="3"/>
  <c r="CW10" i="3" s="1"/>
  <c r="BQ7" i="3"/>
  <c r="CW7" i="3" s="1"/>
  <c r="BQ610" i="3"/>
  <c r="CW610" i="3" s="1"/>
  <c r="BQ607" i="3"/>
  <c r="CW607" i="3" s="1"/>
  <c r="BQ518" i="3"/>
  <c r="CW518" i="3" s="1"/>
  <c r="BQ460" i="3"/>
  <c r="CW460" i="3" s="1"/>
  <c r="BQ457" i="3"/>
  <c r="CW457" i="3" s="1"/>
  <c r="BQ451" i="3"/>
  <c r="CW451" i="3" s="1"/>
  <c r="BQ331" i="3"/>
  <c r="CW331" i="3" s="1"/>
  <c r="BQ306" i="3"/>
  <c r="CW306" i="3" s="1"/>
  <c r="BQ289" i="3"/>
  <c r="CW289" i="3" s="1"/>
  <c r="BQ286" i="3"/>
  <c r="CW286" i="3" s="1"/>
  <c r="BQ283" i="3"/>
  <c r="CW283" i="3" s="1"/>
  <c r="BQ280" i="3"/>
  <c r="CW280" i="3" s="1"/>
  <c r="BQ28" i="3"/>
  <c r="BQ25" i="3"/>
  <c r="CW25" i="3" s="1"/>
  <c r="BQ22" i="3"/>
  <c r="CW22" i="3" s="1"/>
  <c r="BQ19" i="3"/>
  <c r="CW19" i="3" s="1"/>
  <c r="BQ539" i="3"/>
  <c r="CW539" i="3" s="1"/>
  <c r="BQ533" i="3"/>
  <c r="CW533" i="3" s="1"/>
  <c r="BQ527" i="3"/>
  <c r="CW527" i="3" s="1"/>
  <c r="BQ521" i="3"/>
  <c r="CW521" i="3" s="1"/>
  <c r="BQ504" i="3"/>
  <c r="CW504" i="3" s="1"/>
  <c r="BQ481" i="3"/>
  <c r="CW481" i="3" s="1"/>
  <c r="BQ469" i="3"/>
  <c r="CW469" i="3" s="1"/>
  <c r="BQ389" i="3"/>
  <c r="CW389" i="3" s="1"/>
  <c r="BQ380" i="3"/>
  <c r="CW380" i="3" s="1"/>
  <c r="BQ371" i="3"/>
  <c r="BQ368" i="3"/>
  <c r="CW368" i="3" s="1"/>
  <c r="BQ365" i="3"/>
  <c r="CW365" i="3" s="1"/>
  <c r="BQ354" i="3"/>
  <c r="BQ345" i="3"/>
  <c r="CW345" i="3" s="1"/>
  <c r="BQ334" i="3"/>
  <c r="CW334" i="3" s="1"/>
  <c r="BQ295" i="3"/>
  <c r="CW295" i="3" s="1"/>
  <c r="BQ292" i="3"/>
  <c r="CW292" i="3" s="1"/>
  <c r="G204" i="1"/>
  <c r="BQ208" i="3"/>
  <c r="CW208" i="3" s="1"/>
  <c r="BQ202" i="3"/>
  <c r="BQ199" i="3"/>
  <c r="BQ196" i="3"/>
  <c r="CW196" i="3" s="1"/>
  <c r="BQ193" i="3"/>
  <c r="CW193" i="3" s="1"/>
  <c r="BQ190" i="3"/>
  <c r="CW190" i="3" s="1"/>
  <c r="BQ187" i="3"/>
  <c r="CW187" i="3" s="1"/>
  <c r="BQ184" i="3"/>
  <c r="CW184" i="3" s="1"/>
  <c r="BQ178" i="3"/>
  <c r="CW178" i="3" s="1"/>
  <c r="BQ167" i="3"/>
  <c r="CW167" i="3" s="1"/>
  <c r="BQ155" i="3"/>
  <c r="CW155" i="3" s="1"/>
  <c r="BQ152" i="3"/>
  <c r="CW152" i="3" s="1"/>
  <c r="BQ149" i="3"/>
  <c r="CW149" i="3" s="1"/>
  <c r="BQ37" i="3"/>
  <c r="CW37" i="3" s="1"/>
  <c r="BQ34" i="3"/>
  <c r="CW34" i="3" s="1"/>
  <c r="BQ31" i="3"/>
  <c r="CW31" i="3" s="1"/>
  <c r="BQ683" i="3"/>
  <c r="CW683" i="3" s="1"/>
  <c r="BQ651" i="3"/>
  <c r="CW651" i="3" s="1"/>
  <c r="BQ631" i="3"/>
  <c r="CW631" i="3" s="1"/>
  <c r="BQ628" i="3"/>
  <c r="BQ625" i="3"/>
  <c r="CW625" i="3" s="1"/>
  <c r="BQ554" i="3"/>
  <c r="CW554" i="3" s="1"/>
  <c r="BQ551" i="3"/>
  <c r="CW551" i="3" s="1"/>
  <c r="BQ423" i="3"/>
  <c r="CW423" i="3" s="1"/>
  <c r="BQ400" i="3"/>
  <c r="CW400" i="3" s="1"/>
  <c r="BQ357" i="3"/>
  <c r="CW357" i="3" s="1"/>
  <c r="BQ323" i="3"/>
  <c r="CW323" i="3" s="1"/>
  <c r="BQ234" i="3"/>
  <c r="BQ228" i="3"/>
  <c r="CW228" i="3" s="1"/>
  <c r="BQ132" i="3"/>
  <c r="BQ126" i="3"/>
  <c r="CW126" i="3" s="1"/>
  <c r="BQ94" i="3"/>
  <c r="CW94" i="3" s="1"/>
  <c r="BQ71" i="3"/>
  <c r="CW71" i="3" s="1"/>
  <c r="BQ57" i="3"/>
  <c r="CW57" i="3" s="1"/>
  <c r="BQ657" i="3"/>
  <c r="CW657" i="3" s="1"/>
  <c r="BQ654" i="3"/>
  <c r="CW654" i="3" s="1"/>
  <c r="BQ605" i="3"/>
  <c r="CW605" i="3" s="1"/>
  <c r="BQ590" i="3"/>
  <c r="CW590" i="3" s="1"/>
  <c r="BQ566" i="3"/>
  <c r="CW566" i="3" s="1"/>
  <c r="BQ563" i="3"/>
  <c r="CW563" i="3" s="1"/>
  <c r="BQ560" i="3"/>
  <c r="CW560" i="3" s="1"/>
  <c r="BQ510" i="3"/>
  <c r="CW510" i="3" s="1"/>
  <c r="BQ435" i="3"/>
  <c r="CW435" i="3" s="1"/>
  <c r="BQ432" i="3"/>
  <c r="CW432" i="3" s="1"/>
  <c r="BQ429" i="3"/>
  <c r="CW429" i="3" s="1"/>
  <c r="BQ426" i="3"/>
  <c r="CW426" i="3" s="1"/>
  <c r="BQ409" i="3"/>
  <c r="CW409" i="3" s="1"/>
  <c r="BQ406" i="3"/>
  <c r="CW406" i="3" s="1"/>
  <c r="BQ337" i="3"/>
  <c r="BQ315" i="3"/>
  <c r="CW315" i="3" s="1"/>
  <c r="BQ312" i="3"/>
  <c r="BQ304" i="3"/>
  <c r="CW304" i="3" s="1"/>
  <c r="BQ301" i="3"/>
  <c r="CW301" i="3" s="1"/>
  <c r="BQ246" i="3"/>
  <c r="CW246" i="3" s="1"/>
  <c r="BQ243" i="3"/>
  <c r="CW243" i="3" s="1"/>
  <c r="BQ144" i="3"/>
  <c r="CW144" i="3" s="1"/>
  <c r="BQ118" i="3"/>
  <c r="CW118" i="3" s="1"/>
  <c r="BQ115" i="3"/>
  <c r="CW115" i="3" s="1"/>
  <c r="BQ112" i="3"/>
  <c r="CW112" i="3" s="1"/>
  <c r="BQ109" i="3"/>
  <c r="CW109" i="3" s="1"/>
  <c r="BQ106" i="3"/>
  <c r="CW106" i="3" s="1"/>
  <c r="BQ80" i="3"/>
  <c r="CW80" i="3" s="1"/>
  <c r="BQ49" i="3"/>
  <c r="CW49" i="3" s="1"/>
  <c r="BQ43" i="3"/>
  <c r="BQ17" i="3"/>
  <c r="CW17" i="3" s="1"/>
  <c r="AG297" i="3"/>
  <c r="CS297" i="3" s="1"/>
  <c r="BH72" i="3"/>
  <c r="CV72" i="3" s="1"/>
  <c r="BH276" i="3"/>
  <c r="CV276" i="3" s="1"/>
  <c r="AG290" i="3"/>
  <c r="CS290" i="3" s="1"/>
  <c r="BH657" i="3"/>
  <c r="CV657" i="3" s="1"/>
  <c r="BH654" i="3"/>
  <c r="CV654" i="3" s="1"/>
  <c r="BH156" i="3"/>
  <c r="CV156" i="3" s="1"/>
  <c r="BH86" i="3"/>
  <c r="BH324" i="3"/>
  <c r="CV324" i="3" s="1"/>
  <c r="BH50" i="3"/>
  <c r="CV50" i="3" s="1"/>
  <c r="AG280" i="3"/>
  <c r="BH288" i="3"/>
  <c r="CV288" i="3" s="1"/>
  <c r="BH24" i="3"/>
  <c r="CV24" i="3" s="1"/>
  <c r="AG310" i="3"/>
  <c r="CS310" i="3" s="1"/>
  <c r="AG279" i="3"/>
  <c r="CS279" i="3" s="1"/>
  <c r="AG250" i="3"/>
  <c r="CS250" i="3" s="1"/>
  <c r="AG238" i="3"/>
  <c r="CS238" i="3" s="1"/>
  <c r="AG208" i="3"/>
  <c r="AG196" i="3"/>
  <c r="CS196" i="3" s="1"/>
  <c r="BH216" i="3"/>
  <c r="CV216" i="3" s="1"/>
  <c r="BH204" i="3"/>
  <c r="CV204" i="3" s="1"/>
  <c r="BH192" i="3"/>
  <c r="CV192" i="3" s="1"/>
  <c r="BH180" i="3"/>
  <c r="CV180" i="3" s="1"/>
  <c r="BH36" i="3"/>
  <c r="CV36" i="3" s="1"/>
  <c r="AG306" i="3"/>
  <c r="CS306" i="3" s="1"/>
  <c r="AG155" i="3"/>
  <c r="CS155" i="3" s="1"/>
  <c r="AG128" i="3"/>
  <c r="BH328" i="3"/>
  <c r="CV328" i="3" s="1"/>
  <c r="BH96" i="3"/>
  <c r="CV96" i="3" s="1"/>
  <c r="AG304" i="3"/>
  <c r="CS304" i="3" s="1"/>
  <c r="AG276" i="3"/>
  <c r="CS276" i="3" s="1"/>
  <c r="AG166" i="3"/>
  <c r="CS166" i="3" s="1"/>
  <c r="BH437" i="3"/>
  <c r="CV437" i="3" s="1"/>
  <c r="BH431" i="3"/>
  <c r="CV431" i="3" s="1"/>
  <c r="BH428" i="3"/>
  <c r="CV428" i="3" s="1"/>
  <c r="BH425" i="3"/>
  <c r="CV425" i="3" s="1"/>
  <c r="BH414" i="3"/>
  <c r="CV414" i="3" s="1"/>
  <c r="BH311" i="3"/>
  <c r="CV311" i="3" s="1"/>
  <c r="BH303" i="3"/>
  <c r="CV303" i="3" s="1"/>
  <c r="BH300" i="3"/>
  <c r="BH245" i="3"/>
  <c r="CV245" i="3" s="1"/>
  <c r="BH242" i="3"/>
  <c r="CV242" i="3" s="1"/>
  <c r="BH143" i="3"/>
  <c r="CV143" i="3" s="1"/>
  <c r="BH140" i="3"/>
  <c r="CV140" i="3" s="1"/>
  <c r="BH137" i="3"/>
  <c r="CV137" i="3" s="1"/>
  <c r="BH120" i="3"/>
  <c r="CV120" i="3" s="1"/>
  <c r="BH117" i="3"/>
  <c r="BH114" i="3"/>
  <c r="BH111" i="3"/>
  <c r="CV111" i="3" s="1"/>
  <c r="BH108" i="3"/>
  <c r="CV108" i="3" s="1"/>
  <c r="BH105" i="3"/>
  <c r="CV105" i="3" s="1"/>
  <c r="BH102" i="3"/>
  <c r="CV102" i="3" s="1"/>
  <c r="BH82" i="3"/>
  <c r="CV82" i="3" s="1"/>
  <c r="BH79" i="3"/>
  <c r="CV79" i="3" s="1"/>
  <c r="BH65" i="3"/>
  <c r="CV65" i="3" s="1"/>
  <c r="BH62" i="3"/>
  <c r="CV62" i="3" s="1"/>
  <c r="BH460" i="3"/>
  <c r="CV460" i="3" s="1"/>
  <c r="BH457" i="3"/>
  <c r="CV457" i="3" s="1"/>
  <c r="BH451" i="3"/>
  <c r="CV451" i="3" s="1"/>
  <c r="BH542" i="3"/>
  <c r="CV542" i="3" s="1"/>
  <c r="BH539" i="3"/>
  <c r="CV539" i="3" s="1"/>
  <c r="BH533" i="3"/>
  <c r="CV533" i="3" s="1"/>
  <c r="BH527" i="3"/>
  <c r="CV527" i="3" s="1"/>
  <c r="BH521" i="3"/>
  <c r="CV521" i="3" s="1"/>
  <c r="BH504" i="3"/>
  <c r="CV504" i="3" s="1"/>
  <c r="BH481" i="3"/>
  <c r="CV481" i="3" s="1"/>
  <c r="BH469" i="3"/>
  <c r="CV469" i="3" s="1"/>
  <c r="AG215" i="3"/>
  <c r="AG137" i="3"/>
  <c r="BH228" i="3"/>
  <c r="CV228" i="3" s="1"/>
  <c r="BH132" i="3"/>
  <c r="CV132" i="3" s="1"/>
  <c r="BH74" i="3"/>
  <c r="BH631" i="3"/>
  <c r="CV631" i="3" s="1"/>
  <c r="BH628" i="3"/>
  <c r="BH625" i="3"/>
  <c r="CV625" i="3" s="1"/>
  <c r="BH554" i="3"/>
  <c r="CV554" i="3" s="1"/>
  <c r="BH551" i="3"/>
  <c r="CV551" i="3" s="1"/>
  <c r="BH312" i="3"/>
  <c r="BH144" i="3"/>
  <c r="CV144" i="3" s="1"/>
  <c r="AG315" i="3"/>
  <c r="AG243" i="3"/>
  <c r="AG201" i="3"/>
  <c r="CS201" i="3" s="1"/>
  <c r="AG189" i="3"/>
  <c r="CS189" i="3" s="1"/>
  <c r="AG177" i="3"/>
  <c r="AG119" i="3"/>
  <c r="BH683" i="3"/>
  <c r="CV683" i="3" s="1"/>
  <c r="BH651" i="3"/>
  <c r="CV651" i="3" s="1"/>
  <c r="BH252" i="3"/>
  <c r="CV252" i="3" s="1"/>
  <c r="BH29" i="3"/>
  <c r="BH26" i="3"/>
  <c r="CV26" i="3" s="1"/>
  <c r="BH23" i="3"/>
  <c r="BH723" i="3"/>
  <c r="CV723" i="3" s="1"/>
  <c r="BH658" i="3"/>
  <c r="CV658" i="3" s="1"/>
  <c r="BH638" i="3"/>
  <c r="CV638" i="3" s="1"/>
  <c r="BH629" i="3"/>
  <c r="CV629" i="3" s="1"/>
  <c r="BH626" i="3"/>
  <c r="BH617" i="3"/>
  <c r="CV617" i="3" s="1"/>
  <c r="BH614" i="3"/>
  <c r="CV614" i="3" s="1"/>
  <c r="BH555" i="3"/>
  <c r="CV555" i="3" s="1"/>
  <c r="BH552" i="3"/>
  <c r="CV552" i="3" s="1"/>
  <c r="BH549" i="3"/>
  <c r="CV549" i="3" s="1"/>
  <c r="BH505" i="3"/>
  <c r="CV505" i="3" s="1"/>
  <c r="BH502" i="3"/>
  <c r="CV502" i="3" s="1"/>
  <c r="BH482" i="3"/>
  <c r="BH470" i="3"/>
  <c r="CV470" i="3" s="1"/>
  <c r="BH418" i="3"/>
  <c r="CV418" i="3" s="1"/>
  <c r="BH337" i="3"/>
  <c r="BH315" i="3"/>
  <c r="CV315" i="3" s="1"/>
  <c r="BH304" i="3"/>
  <c r="CV304" i="3" s="1"/>
  <c r="BH301" i="3"/>
  <c r="BH246" i="3"/>
  <c r="CV246" i="3" s="1"/>
  <c r="BH243" i="3"/>
  <c r="CV243" i="3" s="1"/>
  <c r="BH118" i="3"/>
  <c r="BH115" i="3"/>
  <c r="CV115" i="3" s="1"/>
  <c r="BH112" i="3"/>
  <c r="CV112" i="3" s="1"/>
  <c r="BH109" i="3"/>
  <c r="CV109" i="3" s="1"/>
  <c r="BH106" i="3"/>
  <c r="CV106" i="3" s="1"/>
  <c r="BH80" i="3"/>
  <c r="CV80" i="3" s="1"/>
  <c r="BH49" i="3"/>
  <c r="CV49" i="3" s="1"/>
  <c r="BH43" i="3"/>
  <c r="BH17" i="3"/>
  <c r="CV17" i="3" s="1"/>
  <c r="BH14" i="3"/>
  <c r="CV14" i="3" s="1"/>
  <c r="BH664" i="3"/>
  <c r="CV664" i="3" s="1"/>
  <c r="BH603" i="3"/>
  <c r="BH591" i="3"/>
  <c r="CV591" i="3" s="1"/>
  <c r="BH588" i="3"/>
  <c r="CV588" i="3" s="1"/>
  <c r="BH561" i="3"/>
  <c r="CV561" i="3" s="1"/>
  <c r="BH485" i="3"/>
  <c r="BH318" i="3"/>
  <c r="CV318" i="3" s="1"/>
  <c r="BH290" i="3"/>
  <c r="CV290" i="3" s="1"/>
  <c r="BH287" i="3"/>
  <c r="CV287" i="3" s="1"/>
  <c r="BH284" i="3"/>
  <c r="CV284" i="3" s="1"/>
  <c r="BH255" i="3"/>
  <c r="AG236" i="3"/>
  <c r="AG207" i="3"/>
  <c r="CS207" i="3" s="1"/>
  <c r="BH20" i="3"/>
  <c r="CV20" i="3" s="1"/>
  <c r="BH609" i="3"/>
  <c r="BH517" i="3"/>
  <c r="CV517" i="3" s="1"/>
  <c r="BH491" i="3"/>
  <c r="CV491" i="3" s="1"/>
  <c r="BH398" i="3"/>
  <c r="BH390" i="3"/>
  <c r="CV390" i="3" s="1"/>
  <c r="BH387" i="3"/>
  <c r="CV387" i="3" s="1"/>
  <c r="BH384" i="3"/>
  <c r="CV384" i="3" s="1"/>
  <c r="BH375" i="3"/>
  <c r="BH372" i="3"/>
  <c r="CV372" i="3" s="1"/>
  <c r="BH369" i="3"/>
  <c r="CV369" i="3" s="1"/>
  <c r="BH366" i="3"/>
  <c r="CV366" i="3" s="1"/>
  <c r="BH352" i="3"/>
  <c r="CV352" i="3" s="1"/>
  <c r="BH346" i="3"/>
  <c r="BH296" i="3"/>
  <c r="CV296" i="3" s="1"/>
  <c r="BH293" i="3"/>
  <c r="CV293" i="3" s="1"/>
  <c r="BH218" i="3"/>
  <c r="CV218" i="3" s="1"/>
  <c r="BH215" i="3"/>
  <c r="BH212" i="3"/>
  <c r="CV212" i="3" s="1"/>
  <c r="BH209" i="3"/>
  <c r="CV209" i="3" s="1"/>
  <c r="BH203" i="3"/>
  <c r="CV203" i="3" s="1"/>
  <c r="BH197" i="3"/>
  <c r="CV197" i="3" s="1"/>
  <c r="BH191" i="3"/>
  <c r="CV191" i="3" s="1"/>
  <c r="BH165" i="3"/>
  <c r="CV165" i="3" s="1"/>
  <c r="BH162" i="3"/>
  <c r="CV162" i="3" s="1"/>
  <c r="BH159" i="3"/>
  <c r="CV159" i="3" s="1"/>
  <c r="BH150" i="3"/>
  <c r="CV150" i="3" s="1"/>
  <c r="BH147" i="3"/>
  <c r="CV147" i="3" s="1"/>
  <c r="BH89" i="3"/>
  <c r="BH32" i="3"/>
  <c r="CV32" i="3" s="1"/>
  <c r="F202" i="1" s="1"/>
  <c r="F210" i="1" s="1"/>
  <c r="BB263" i="3" s="1"/>
  <c r="BH612" i="3"/>
  <c r="CV612" i="3" s="1"/>
  <c r="BH538" i="3"/>
  <c r="CV538" i="3" s="1"/>
  <c r="BH532" i="3"/>
  <c r="CV532" i="3" s="1"/>
  <c r="BH526" i="3"/>
  <c r="CV526" i="3" s="1"/>
  <c r="BH523" i="3"/>
  <c r="CV523" i="3" s="1"/>
  <c r="BH500" i="3"/>
  <c r="CV500" i="3" s="1"/>
  <c r="BH459" i="3"/>
  <c r="BH453" i="3"/>
  <c r="CV453" i="3" s="1"/>
  <c r="BH450" i="3"/>
  <c r="CV450" i="3" s="1"/>
  <c r="BH447" i="3"/>
  <c r="CV447" i="3" s="1"/>
  <c r="BH430" i="3"/>
  <c r="CV430" i="3" s="1"/>
  <c r="BH413" i="3"/>
  <c r="CV413" i="3" s="1"/>
  <c r="BH410" i="3"/>
  <c r="CV410" i="3" s="1"/>
  <c r="BH404" i="3"/>
  <c r="BH321" i="3"/>
  <c r="CV321" i="3" s="1"/>
  <c r="BH273" i="3"/>
  <c r="CV273" i="3" s="1"/>
  <c r="BH229" i="3"/>
  <c r="CV229" i="3" s="1"/>
  <c r="BH133" i="3"/>
  <c r="CV133" i="3" s="1"/>
  <c r="BH130" i="3"/>
  <c r="CV130" i="3" s="1"/>
  <c r="BH95" i="3"/>
  <c r="CV95" i="3" s="1"/>
  <c r="BH58" i="3"/>
  <c r="CV58" i="3" s="1"/>
  <c r="AG165" i="3"/>
  <c r="AG139" i="3"/>
  <c r="BH642" i="3"/>
  <c r="CV642" i="3" s="1"/>
  <c r="BH633" i="3"/>
  <c r="CV633" i="3" s="1"/>
  <c r="BH630" i="3"/>
  <c r="CV630" i="3" s="1"/>
  <c r="BH627" i="3"/>
  <c r="CV627" i="3" s="1"/>
  <c r="BH618" i="3"/>
  <c r="CV618" i="3" s="1"/>
  <c r="BH615" i="3"/>
  <c r="CV615" i="3" s="1"/>
  <c r="BH544" i="3"/>
  <c r="CV544" i="3" s="1"/>
  <c r="BH503" i="3"/>
  <c r="CV503" i="3" s="1"/>
  <c r="BH477" i="3"/>
  <c r="BH474" i="3"/>
  <c r="BH471" i="3"/>
  <c r="CV471" i="3" s="1"/>
  <c r="BH338" i="3"/>
  <c r="CV338" i="3" s="1"/>
  <c r="BH316" i="3"/>
  <c r="CV316" i="3" s="1"/>
  <c r="BH313" i="3"/>
  <c r="BH310" i="3"/>
  <c r="CV310" i="3" s="1"/>
  <c r="BH302" i="3"/>
  <c r="CV302" i="3" s="1"/>
  <c r="BH250" i="3"/>
  <c r="CV250" i="3" s="1"/>
  <c r="BH247" i="3"/>
  <c r="CV247" i="3" s="1"/>
  <c r="BH244" i="3"/>
  <c r="CV244" i="3" s="1"/>
  <c r="BH241" i="3"/>
  <c r="CV241" i="3" s="1"/>
  <c r="BH238" i="3"/>
  <c r="CV238" i="3" s="1"/>
  <c r="BH142" i="3"/>
  <c r="CV142" i="3" s="1"/>
  <c r="BH139" i="3"/>
  <c r="CV139" i="3" s="1"/>
  <c r="BH119" i="3"/>
  <c r="CV119" i="3" s="1"/>
  <c r="BH113" i="3"/>
  <c r="BH81" i="3"/>
  <c r="CV81" i="3" s="1"/>
  <c r="BH78" i="3"/>
  <c r="CV78" i="3" s="1"/>
  <c r="BH64" i="3"/>
  <c r="CV64" i="3" s="1"/>
  <c r="BH61" i="3"/>
  <c r="CV61" i="3" s="1"/>
  <c r="BH47" i="3"/>
  <c r="CV47" i="3" s="1"/>
  <c r="AG273" i="3"/>
  <c r="BH15" i="3"/>
  <c r="CV15" i="3" s="1"/>
  <c r="BH604" i="3"/>
  <c r="CV604" i="3" s="1"/>
  <c r="BH601" i="3"/>
  <c r="CV601" i="3" s="1"/>
  <c r="BH583" i="3"/>
  <c r="CV583" i="3" s="1"/>
  <c r="BH568" i="3"/>
  <c r="CV568" i="3" s="1"/>
  <c r="BH565" i="3"/>
  <c r="CV565" i="3" s="1"/>
  <c r="BH562" i="3"/>
  <c r="CV562" i="3" s="1"/>
  <c r="BH559" i="3"/>
  <c r="BH489" i="3"/>
  <c r="CV489" i="3" s="1"/>
  <c r="BH285" i="3"/>
  <c r="CV285" i="3" s="1"/>
  <c r="BH282" i="3"/>
  <c r="CV282" i="3" s="1"/>
  <c r="BH279" i="3"/>
  <c r="CV279" i="3" s="1"/>
  <c r="BH266" i="3"/>
  <c r="BH253" i="3"/>
  <c r="CV253" i="3" s="1"/>
  <c r="BH27" i="3"/>
  <c r="AG163" i="3"/>
  <c r="CS163" i="3" s="1"/>
  <c r="BH610" i="3"/>
  <c r="CV610" i="3" s="1"/>
  <c r="BH607" i="3"/>
  <c r="CV607" i="3" s="1"/>
  <c r="BH518" i="3"/>
  <c r="CV518" i="3" s="1"/>
  <c r="BH391" i="3"/>
  <c r="CV391" i="3" s="1"/>
  <c r="BH379" i="3"/>
  <c r="CV379" i="3" s="1"/>
  <c r="BH376" i="3"/>
  <c r="BH373" i="3"/>
  <c r="CV373" i="3" s="1"/>
  <c r="BH367" i="3"/>
  <c r="CV367" i="3" s="1"/>
  <c r="BH353" i="3"/>
  <c r="BH350" i="3"/>
  <c r="CV350" i="3" s="1"/>
  <c r="BH347" i="3"/>
  <c r="CV347" i="3" s="1"/>
  <c r="BH344" i="3"/>
  <c r="CV344" i="3" s="1"/>
  <c r="BH333" i="3"/>
  <c r="CV333" i="3" s="1"/>
  <c r="BH297" i="3"/>
  <c r="CV297" i="3" s="1"/>
  <c r="BH294" i="3"/>
  <c r="CV294" i="3" s="1"/>
  <c r="BH213" i="3"/>
  <c r="CV213" i="3" s="1"/>
  <c r="BH210" i="3"/>
  <c r="CV210" i="3" s="1"/>
  <c r="BH207" i="3"/>
  <c r="CV207" i="3" s="1"/>
  <c r="BH201" i="3"/>
  <c r="CV201" i="3" s="1"/>
  <c r="BH198" i="3"/>
  <c r="CV198" i="3" s="1"/>
  <c r="BH189" i="3"/>
  <c r="CV189" i="3" s="1"/>
  <c r="BH177" i="3"/>
  <c r="CV177" i="3" s="1"/>
  <c r="BH174" i="3"/>
  <c r="CV174" i="3" s="1"/>
  <c r="BH166" i="3"/>
  <c r="CV166" i="3" s="1"/>
  <c r="BH163" i="3"/>
  <c r="CV163" i="3" s="1"/>
  <c r="BH160" i="3"/>
  <c r="CV160" i="3" s="1"/>
  <c r="BH157" i="3"/>
  <c r="CV157" i="3" s="1"/>
  <c r="BH148" i="3"/>
  <c r="CV148" i="3" s="1"/>
  <c r="BH90" i="3"/>
  <c r="CV90" i="3" s="1"/>
  <c r="BH3" i="3"/>
  <c r="CV3" i="3" s="1"/>
  <c r="BH259" i="3"/>
  <c r="CV259" i="3" s="1"/>
  <c r="BH236" i="3"/>
  <c r="CV236" i="3" s="1"/>
  <c r="BH227" i="3"/>
  <c r="BH131" i="3"/>
  <c r="CV131" i="3" s="1"/>
  <c r="BH128" i="3"/>
  <c r="CV128" i="3" s="1"/>
  <c r="BH125" i="3"/>
  <c r="BH73" i="3"/>
  <c r="CV73" i="3" s="1"/>
  <c r="BH70" i="3"/>
  <c r="CV70" i="3" s="1"/>
  <c r="BH59" i="3"/>
  <c r="CV59" i="3" s="1"/>
  <c r="AG257" i="3"/>
  <c r="BH42" i="3"/>
  <c r="CV42" i="3" s="1"/>
  <c r="AG148" i="3"/>
  <c r="BH16" i="3"/>
  <c r="CV16" i="3" s="1"/>
  <c r="BH13" i="3"/>
  <c r="CV13" i="3" s="1"/>
  <c r="BH10" i="3"/>
  <c r="CV10" i="3" s="1"/>
  <c r="BH7" i="3"/>
  <c r="CV7" i="3" s="1"/>
  <c r="BH605" i="3"/>
  <c r="CV605" i="3" s="1"/>
  <c r="BH590" i="3"/>
  <c r="CV590" i="3" s="1"/>
  <c r="BH566" i="3"/>
  <c r="CV566" i="3" s="1"/>
  <c r="BH563" i="3"/>
  <c r="CV563" i="3" s="1"/>
  <c r="BH560" i="3"/>
  <c r="CV560" i="3" s="1"/>
  <c r="BH510" i="3"/>
  <c r="CV510" i="3" s="1"/>
  <c r="BH342" i="3"/>
  <c r="CV342" i="3" s="1"/>
  <c r="BH331" i="3"/>
  <c r="CV331" i="3" s="1"/>
  <c r="BH306" i="3"/>
  <c r="CV306" i="3" s="1"/>
  <c r="BH289" i="3"/>
  <c r="CV289" i="3" s="1"/>
  <c r="BH286" i="3"/>
  <c r="CV286" i="3" s="1"/>
  <c r="BH283" i="3"/>
  <c r="CV283" i="3" s="1"/>
  <c r="BH280" i="3"/>
  <c r="CV280" i="3" s="1"/>
  <c r="BH254" i="3"/>
  <c r="CV254" i="3" s="1"/>
  <c r="BH28" i="3"/>
  <c r="BH25" i="3"/>
  <c r="CV25" i="3" s="1"/>
  <c r="AG347" i="3"/>
  <c r="CS347" i="3" s="1"/>
  <c r="AG295" i="3"/>
  <c r="CS295" i="3" s="1"/>
  <c r="AG282" i="3"/>
  <c r="CS282" i="3" s="1"/>
  <c r="AG254" i="3"/>
  <c r="CS254" i="3" s="1"/>
  <c r="AG228" i="3"/>
  <c r="AG199" i="3"/>
  <c r="AG187" i="3"/>
  <c r="CS187" i="3" s="1"/>
  <c r="AG159" i="3"/>
  <c r="CS159" i="3" s="1"/>
  <c r="AG147" i="3"/>
  <c r="Z712" i="3" s="1"/>
  <c r="AG132" i="3"/>
  <c r="AG105" i="3"/>
  <c r="BH22" i="3"/>
  <c r="CV22" i="3" s="1"/>
  <c r="BH19" i="3"/>
  <c r="CV19" i="3" s="1"/>
  <c r="BH519" i="3"/>
  <c r="CV519" i="3" s="1"/>
  <c r="BH513" i="3"/>
  <c r="CV513" i="3" s="1"/>
  <c r="BH423" i="3"/>
  <c r="CV423" i="3" s="1"/>
  <c r="BH400" i="3"/>
  <c r="CV400" i="3" s="1"/>
  <c r="BH389" i="3"/>
  <c r="CV389" i="3" s="1"/>
  <c r="BH380" i="3"/>
  <c r="CV380" i="3" s="1"/>
  <c r="BH371" i="3"/>
  <c r="CV371" i="3" s="1"/>
  <c r="BH368" i="3"/>
  <c r="CV368" i="3" s="1"/>
  <c r="BH365" i="3"/>
  <c r="CV365" i="3" s="1"/>
  <c r="BH354" i="3"/>
  <c r="BH345" i="3"/>
  <c r="CV345" i="3" s="1"/>
  <c r="BH334" i="3"/>
  <c r="CV334" i="3" s="1"/>
  <c r="BH295" i="3"/>
  <c r="CV295" i="3" s="1"/>
  <c r="BH292" i="3"/>
  <c r="CV292" i="3" s="1"/>
  <c r="BH257" i="3"/>
  <c r="CV257" i="3" s="1"/>
  <c r="F204" i="1" s="1"/>
  <c r="BH214" i="3"/>
  <c r="BH208" i="3"/>
  <c r="CV208" i="3" s="1"/>
  <c r="BH202" i="3"/>
  <c r="CV202" i="3" s="1"/>
  <c r="BH199" i="3"/>
  <c r="CV199" i="3" s="1"/>
  <c r="BH196" i="3"/>
  <c r="CV196" i="3" s="1"/>
  <c r="BH193" i="3"/>
  <c r="CV193" i="3" s="1"/>
  <c r="BH190" i="3"/>
  <c r="CV190" i="3" s="1"/>
  <c r="BH187" i="3"/>
  <c r="CV187" i="3" s="1"/>
  <c r="BH184" i="3"/>
  <c r="CV184" i="3" s="1"/>
  <c r="BH178" i="3"/>
  <c r="CV178" i="3" s="1"/>
  <c r="BH167" i="3"/>
  <c r="CV167" i="3" s="1"/>
  <c r="BH155" i="3"/>
  <c r="CV155" i="3" s="1"/>
  <c r="BH152" i="3"/>
  <c r="CV152" i="3" s="1"/>
  <c r="BH149" i="3"/>
  <c r="CV149" i="3" s="1"/>
  <c r="BH37" i="3"/>
  <c r="CV37" i="3" s="1"/>
  <c r="BH34" i="3"/>
  <c r="CV34" i="3" s="1"/>
  <c r="BH31" i="3"/>
  <c r="CV31" i="3" s="1"/>
  <c r="AG294" i="3"/>
  <c r="CS294" i="3" s="1"/>
  <c r="AG198" i="3"/>
  <c r="CS198" i="3" s="1"/>
  <c r="AG174" i="3"/>
  <c r="BH678" i="3"/>
  <c r="CV678" i="3" s="1"/>
  <c r="BH540" i="3"/>
  <c r="CV540" i="3" s="1"/>
  <c r="BH537" i="3"/>
  <c r="BH534" i="3"/>
  <c r="CV534" i="3" s="1"/>
  <c r="BH531" i="3"/>
  <c r="CV531" i="3" s="1"/>
  <c r="BH528" i="3"/>
  <c r="CV528" i="3" s="1"/>
  <c r="BH525" i="3"/>
  <c r="CV525" i="3" s="1"/>
  <c r="BH522" i="3"/>
  <c r="CV522" i="3" s="1"/>
  <c r="BH499" i="3"/>
  <c r="BH496" i="3"/>
  <c r="CV496" i="3" s="1"/>
  <c r="BH461" i="3"/>
  <c r="CV461" i="3" s="1"/>
  <c r="BH435" i="3"/>
  <c r="CV435" i="3" s="1"/>
  <c r="BH432" i="3"/>
  <c r="CV432" i="3" s="1"/>
  <c r="BH429" i="3"/>
  <c r="CV429" i="3" s="1"/>
  <c r="BH426" i="3"/>
  <c r="CV426" i="3" s="1"/>
  <c r="BH409" i="3"/>
  <c r="CV409" i="3" s="1"/>
  <c r="BH406" i="3"/>
  <c r="CV406" i="3" s="1"/>
  <c r="BH357" i="3"/>
  <c r="CV357" i="3" s="1"/>
  <c r="BH323" i="3"/>
  <c r="CV323" i="3" s="1"/>
  <c r="BH234" i="3"/>
  <c r="CV234" i="3" s="1"/>
  <c r="BH126" i="3"/>
  <c r="CV126" i="3" s="1"/>
  <c r="BH94" i="3"/>
  <c r="CV94" i="3" s="1"/>
  <c r="BH71" i="3"/>
  <c r="CV71" i="3" s="1"/>
  <c r="BH57" i="3"/>
  <c r="CV57" i="3" s="1"/>
  <c r="AG372" i="3"/>
  <c r="CS372" i="3" s="1"/>
  <c r="AG450" i="3"/>
  <c r="CS450" i="3" s="1"/>
  <c r="AG333" i="3"/>
  <c r="CS333" i="3" s="1"/>
  <c r="AY504" i="3"/>
  <c r="CU504" i="3" s="1"/>
  <c r="AY481" i="3"/>
  <c r="AY49" i="3"/>
  <c r="AY14" i="3"/>
  <c r="CU14" i="3" s="1"/>
  <c r="AG522" i="3"/>
  <c r="CS522" i="3" s="1"/>
  <c r="AG505" i="3"/>
  <c r="CS505" i="3" s="1"/>
  <c r="AG366" i="3"/>
  <c r="AY604" i="3"/>
  <c r="CU604" i="3" s="1"/>
  <c r="AY601" i="3"/>
  <c r="CU601" i="3" s="1"/>
  <c r="AY583" i="3"/>
  <c r="AY568" i="3"/>
  <c r="AY565" i="3"/>
  <c r="CU565" i="3" s="1"/>
  <c r="AY562" i="3"/>
  <c r="CU562" i="3" s="1"/>
  <c r="AY559" i="3"/>
  <c r="AY25" i="3"/>
  <c r="CU25" i="3" s="1"/>
  <c r="AG375" i="3"/>
  <c r="AY631" i="3"/>
  <c r="AY628" i="3"/>
  <c r="AY625" i="3"/>
  <c r="CU625" i="3" s="1"/>
  <c r="AG471" i="3"/>
  <c r="CS471" i="3" s="1"/>
  <c r="AG453" i="3"/>
  <c r="CS453" i="3" s="1"/>
  <c r="AG406" i="3"/>
  <c r="AY651" i="3"/>
  <c r="CU651" i="3" s="1"/>
  <c r="AY26" i="3"/>
  <c r="AG485" i="3"/>
  <c r="CS485" i="3" s="1"/>
  <c r="AG404" i="3"/>
  <c r="AG373" i="3"/>
  <c r="AY657" i="3"/>
  <c r="CU657" i="3" s="1"/>
  <c r="AY654" i="3"/>
  <c r="CU654" i="3" s="1"/>
  <c r="AY86" i="3"/>
  <c r="AG451" i="3"/>
  <c r="CS451" i="3" s="1"/>
  <c r="AG418" i="3"/>
  <c r="AG357" i="3"/>
  <c r="AY229" i="3"/>
  <c r="CU229" i="3" s="1"/>
  <c r="AY133" i="3"/>
  <c r="AY130" i="3"/>
  <c r="AY95" i="3"/>
  <c r="AY58" i="3"/>
  <c r="AG342" i="3"/>
  <c r="CS342" i="3" s="1"/>
  <c r="AG324" i="3"/>
  <c r="CS324" i="3" s="1"/>
  <c r="AY316" i="3"/>
  <c r="CU316" i="3" s="1"/>
  <c r="AY310" i="3"/>
  <c r="AY302" i="3"/>
  <c r="AY276" i="3"/>
  <c r="CU276" i="3" s="1"/>
  <c r="AY61" i="3"/>
  <c r="AY50" i="3"/>
  <c r="CU50" i="3" s="1"/>
  <c r="AG353" i="3"/>
  <c r="AG380" i="3"/>
  <c r="CS380" i="3" s="1"/>
  <c r="AG368" i="3"/>
  <c r="CS368" i="3" s="1"/>
  <c r="AG338" i="3"/>
  <c r="AY73" i="3"/>
  <c r="AG459" i="3"/>
  <c r="AG429" i="3"/>
  <c r="CS429" i="3" s="1"/>
  <c r="AG318" i="3"/>
  <c r="Z662" i="3" s="1"/>
  <c r="AY62" i="3"/>
  <c r="AY13" i="3"/>
  <c r="CU13" i="3" s="1"/>
  <c r="AG534" i="3"/>
  <c r="CS534" i="3" s="1"/>
  <c r="AG428" i="3"/>
  <c r="CS428" i="3" s="1"/>
  <c r="AG350" i="3"/>
  <c r="CS350" i="3" s="1"/>
  <c r="AG334" i="3"/>
  <c r="CS334" i="3" s="1"/>
  <c r="AG316" i="3"/>
  <c r="CS316" i="3" s="1"/>
  <c r="AG300" i="3"/>
  <c r="AG259" i="3"/>
  <c r="Y439" i="3" s="1"/>
  <c r="AG439" i="3" s="1"/>
  <c r="CS439" i="3" s="1"/>
  <c r="AG244" i="3"/>
  <c r="Y708" i="3" s="1"/>
  <c r="AG202" i="3"/>
  <c r="AG178" i="3"/>
  <c r="AG150" i="3"/>
  <c r="CS150" i="3" s="1"/>
  <c r="AG120" i="3"/>
  <c r="AG365" i="3"/>
  <c r="CS365" i="3" s="1"/>
  <c r="AG284" i="3"/>
  <c r="AG532" i="3"/>
  <c r="CS532" i="3" s="1"/>
  <c r="AG426" i="3"/>
  <c r="AG296" i="3"/>
  <c r="CS296" i="3" s="1"/>
  <c r="AG283" i="3"/>
  <c r="CS283" i="3" s="1"/>
  <c r="AG242" i="3"/>
  <c r="AG229" i="3"/>
  <c r="Y419" i="3" s="1"/>
  <c r="AG387" i="3"/>
  <c r="CS387" i="3" s="1"/>
  <c r="AG346" i="3"/>
  <c r="Y687" i="3" s="1"/>
  <c r="AG687" i="3" s="1"/>
  <c r="CS687" i="3" s="1"/>
  <c r="AG312" i="3"/>
  <c r="AG227" i="3"/>
  <c r="AG210" i="3"/>
  <c r="AG499" i="3"/>
  <c r="AG435" i="3"/>
  <c r="CS435" i="3" s="1"/>
  <c r="AG345" i="3"/>
  <c r="CS345" i="3" s="1"/>
  <c r="AG323" i="3"/>
  <c r="CS323" i="3" s="1"/>
  <c r="AG289" i="3"/>
  <c r="CS289" i="3" s="1"/>
  <c r="AG303" i="3"/>
  <c r="CS303" i="3" s="1"/>
  <c r="AG247" i="3"/>
  <c r="CS247" i="3" s="1"/>
  <c r="AG234" i="3"/>
  <c r="AG430" i="3"/>
  <c r="AG413" i="3"/>
  <c r="CS413" i="3" s="1"/>
  <c r="AG398" i="3"/>
  <c r="AG352" i="3"/>
  <c r="AG321" i="3"/>
  <c r="CS321" i="3" s="1"/>
  <c r="AG216" i="3"/>
  <c r="CS216" i="3" s="1"/>
  <c r="AG192" i="3"/>
  <c r="CS192" i="3" s="1"/>
  <c r="AG152" i="3"/>
  <c r="AG125" i="3"/>
  <c r="AG379" i="3"/>
  <c r="CS379" i="3" s="1"/>
  <c r="AG367" i="3"/>
  <c r="CS367" i="3" s="1"/>
  <c r="AG337" i="3"/>
  <c r="AG301" i="3"/>
  <c r="AG286" i="3"/>
  <c r="CS286" i="3" s="1"/>
  <c r="AG266" i="3"/>
  <c r="AG245" i="3"/>
  <c r="CS245" i="3" s="1"/>
  <c r="AG203" i="3"/>
  <c r="AG191" i="3"/>
  <c r="CS191" i="3" s="1"/>
  <c r="AY554" i="3"/>
  <c r="CU554" i="3" s="1"/>
  <c r="AY551" i="3"/>
  <c r="CU551" i="3" s="1"/>
  <c r="AY423" i="3"/>
  <c r="CU423" i="3" s="1"/>
  <c r="AY288" i="3"/>
  <c r="CU288" i="3" s="1"/>
  <c r="AY285" i="3"/>
  <c r="AY282" i="3"/>
  <c r="CU282" i="3" s="1"/>
  <c r="AY279" i="3"/>
  <c r="CU279" i="3" s="1"/>
  <c r="AY250" i="3"/>
  <c r="CU250" i="3" s="1"/>
  <c r="AY244" i="3"/>
  <c r="CU244" i="3" s="1"/>
  <c r="AY241" i="3"/>
  <c r="CU241" i="3" s="1"/>
  <c r="AY238" i="3"/>
  <c r="CU238" i="3" s="1"/>
  <c r="AY142" i="3"/>
  <c r="CU142" i="3" s="1"/>
  <c r="AY139" i="3"/>
  <c r="AY119" i="3"/>
  <c r="AY81" i="3"/>
  <c r="AY78" i="3"/>
  <c r="CU78" i="3" s="1"/>
  <c r="AY64" i="3"/>
  <c r="CU64" i="3" s="1"/>
  <c r="AY47" i="3"/>
  <c r="AY15" i="3"/>
  <c r="AY605" i="3"/>
  <c r="AY590" i="3"/>
  <c r="CU590" i="3" s="1"/>
  <c r="AY581" i="3"/>
  <c r="AY566" i="3"/>
  <c r="AY563" i="3"/>
  <c r="CU563" i="3" s="1"/>
  <c r="AY560" i="3"/>
  <c r="AY510" i="3"/>
  <c r="AY435" i="3"/>
  <c r="CU435" i="3" s="1"/>
  <c r="AY432" i="3"/>
  <c r="AY429" i="3"/>
  <c r="CU429" i="3" s="1"/>
  <c r="AY426" i="3"/>
  <c r="AY400" i="3"/>
  <c r="CU400" i="3" s="1"/>
  <c r="AY389" i="3"/>
  <c r="CU389" i="3" s="1"/>
  <c r="AY371" i="3"/>
  <c r="AY368" i="3"/>
  <c r="CU368" i="3" s="1"/>
  <c r="AY365" i="3"/>
  <c r="CU365" i="3" s="1"/>
  <c r="AY342" i="3"/>
  <c r="CU342" i="3" s="1"/>
  <c r="AY331" i="3"/>
  <c r="AY297" i="3"/>
  <c r="CU297" i="3" s="1"/>
  <c r="AY294" i="3"/>
  <c r="CU294" i="3" s="1"/>
  <c r="AY266" i="3"/>
  <c r="AY253" i="3"/>
  <c r="CU253" i="3" s="1"/>
  <c r="AY27" i="3"/>
  <c r="AY24" i="3"/>
  <c r="AY723" i="3"/>
  <c r="CU723" i="3" s="1"/>
  <c r="AY678" i="3"/>
  <c r="CU678" i="3" s="1"/>
  <c r="AY540" i="3"/>
  <c r="CU540" i="3" s="1"/>
  <c r="AY537" i="3"/>
  <c r="AY534" i="3"/>
  <c r="CU534" i="3" s="1"/>
  <c r="AY531" i="3"/>
  <c r="CU531" i="3" s="1"/>
  <c r="AY528" i="3"/>
  <c r="CU528" i="3" s="1"/>
  <c r="AY525" i="3"/>
  <c r="AY522" i="3"/>
  <c r="CU522" i="3" s="1"/>
  <c r="AY519" i="3"/>
  <c r="CU519" i="3" s="1"/>
  <c r="AY513" i="3"/>
  <c r="AY499" i="3"/>
  <c r="AY496" i="3"/>
  <c r="CU496" i="3" s="1"/>
  <c r="AY461" i="3"/>
  <c r="AY409" i="3"/>
  <c r="CU409" i="3" s="1"/>
  <c r="AY406" i="3"/>
  <c r="AY354" i="3"/>
  <c r="AY345" i="3"/>
  <c r="AY334" i="3"/>
  <c r="AY216" i="3"/>
  <c r="CU216" i="3" s="1"/>
  <c r="AY210" i="3"/>
  <c r="AY207" i="3"/>
  <c r="CU207" i="3" s="1"/>
  <c r="AY204" i="3"/>
  <c r="CU204" i="3" s="1"/>
  <c r="AY201" i="3"/>
  <c r="CU201" i="3" s="1"/>
  <c r="AY198" i="3"/>
  <c r="CU198" i="3" s="1"/>
  <c r="AY192" i="3"/>
  <c r="CU192" i="3" s="1"/>
  <c r="AY189" i="3"/>
  <c r="CU189" i="3" s="1"/>
  <c r="AY180" i="3"/>
  <c r="CU180" i="3" s="1"/>
  <c r="AY177" i="3"/>
  <c r="AY174" i="3"/>
  <c r="AY166" i="3"/>
  <c r="CU166" i="3" s="1"/>
  <c r="AY163" i="3"/>
  <c r="CU163" i="3" s="1"/>
  <c r="AY160" i="3"/>
  <c r="CU160" i="3" s="1"/>
  <c r="AY157" i="3"/>
  <c r="CU157" i="3" s="1"/>
  <c r="AY148" i="3"/>
  <c r="AY90" i="3"/>
  <c r="AY36" i="3"/>
  <c r="AY505" i="3"/>
  <c r="AY502" i="3"/>
  <c r="CU502" i="3" s="1"/>
  <c r="AY482" i="3"/>
  <c r="AY418" i="3"/>
  <c r="CU418" i="3" s="1"/>
  <c r="AY357" i="3"/>
  <c r="AY311" i="3"/>
  <c r="CU311" i="3" s="1"/>
  <c r="AY303" i="3"/>
  <c r="CU303" i="3" s="1"/>
  <c r="AY300" i="3"/>
  <c r="AY259" i="3"/>
  <c r="AY236" i="3"/>
  <c r="AY227" i="3"/>
  <c r="AY131" i="3"/>
  <c r="CU131" i="3" s="1"/>
  <c r="AY128" i="3"/>
  <c r="AY125" i="3"/>
  <c r="AY96" i="3"/>
  <c r="CU96" i="3" s="1"/>
  <c r="AY70" i="3"/>
  <c r="CU70" i="3" s="1"/>
  <c r="AY59" i="3"/>
  <c r="AY658" i="3"/>
  <c r="CU658" i="3" s="1"/>
  <c r="AY638" i="3"/>
  <c r="CU638" i="3" s="1"/>
  <c r="AY629" i="3"/>
  <c r="AY626" i="3"/>
  <c r="CU626" i="3" s="1"/>
  <c r="AY617" i="3"/>
  <c r="CU617" i="3" s="1"/>
  <c r="AY614" i="3"/>
  <c r="CU614" i="3" s="1"/>
  <c r="AY555" i="3"/>
  <c r="CU555" i="3" s="1"/>
  <c r="AY552" i="3"/>
  <c r="AY549" i="3"/>
  <c r="AY485" i="3"/>
  <c r="AY337" i="3"/>
  <c r="AY323" i="3"/>
  <c r="AY306" i="3"/>
  <c r="AY289" i="3"/>
  <c r="CU289" i="3" s="1"/>
  <c r="AY286" i="3"/>
  <c r="CU286" i="3" s="1"/>
  <c r="AY283" i="3"/>
  <c r="CU283" i="3" s="1"/>
  <c r="AY280" i="3"/>
  <c r="AY245" i="3"/>
  <c r="CU245" i="3" s="1"/>
  <c r="AY242" i="3"/>
  <c r="CU242" i="3" s="1"/>
  <c r="AY143" i="3"/>
  <c r="CU143" i="3" s="1"/>
  <c r="AY140" i="3"/>
  <c r="AY137" i="3"/>
  <c r="AY120" i="3"/>
  <c r="AY117" i="3"/>
  <c r="CU117" i="3" s="1"/>
  <c r="AY111" i="3"/>
  <c r="CU111" i="3" s="1"/>
  <c r="AY108" i="3"/>
  <c r="AY105" i="3"/>
  <c r="CU105" i="3" s="1"/>
  <c r="AY102" i="3"/>
  <c r="AY82" i="3"/>
  <c r="AY79" i="3"/>
  <c r="AY65" i="3"/>
  <c r="CU65" i="3" s="1"/>
  <c r="AY42" i="3"/>
  <c r="AY16" i="3"/>
  <c r="AY10" i="3"/>
  <c r="AY7" i="3"/>
  <c r="CU7" i="3" s="1"/>
  <c r="AY664" i="3"/>
  <c r="AY603" i="3"/>
  <c r="AY591" i="3"/>
  <c r="CU591" i="3" s="1"/>
  <c r="AY561" i="3"/>
  <c r="CU561" i="3" s="1"/>
  <c r="AY491" i="3"/>
  <c r="AY430" i="3"/>
  <c r="AY398" i="3"/>
  <c r="AY390" i="3"/>
  <c r="AY387" i="3"/>
  <c r="AY384" i="3"/>
  <c r="AY375" i="3"/>
  <c r="AY372" i="3"/>
  <c r="CU372" i="3" s="1"/>
  <c r="AY369" i="3"/>
  <c r="CU369" i="3" s="1"/>
  <c r="AY366" i="3"/>
  <c r="CU366" i="3" s="1"/>
  <c r="AY295" i="3"/>
  <c r="CU295" i="3" s="1"/>
  <c r="AY292" i="3"/>
  <c r="AY254" i="3"/>
  <c r="CU254" i="3" s="1"/>
  <c r="AY28" i="3"/>
  <c r="AY22" i="3"/>
  <c r="CU22" i="3" s="1"/>
  <c r="AY19" i="3"/>
  <c r="CU19" i="3" s="1"/>
  <c r="AY609" i="3"/>
  <c r="AY538" i="3"/>
  <c r="CU538" i="3" s="1"/>
  <c r="AY532" i="3"/>
  <c r="CU532" i="3" s="1"/>
  <c r="AY526" i="3"/>
  <c r="CU526" i="3" s="1"/>
  <c r="AY523" i="3"/>
  <c r="CU523" i="3" s="1"/>
  <c r="AY517" i="3"/>
  <c r="AY459" i="3"/>
  <c r="AY453" i="3"/>
  <c r="CU453" i="3" s="1"/>
  <c r="AY450" i="3"/>
  <c r="CU450" i="3" s="1"/>
  <c r="AY447" i="3"/>
  <c r="AY413" i="3"/>
  <c r="CU413" i="3" s="1"/>
  <c r="AY410" i="3"/>
  <c r="CU410" i="3" s="1"/>
  <c r="AY404" i="3"/>
  <c r="AY352" i="3"/>
  <c r="AY346" i="3"/>
  <c r="AQ687" i="3" s="1"/>
  <c r="AY687" i="3" s="1"/>
  <c r="AY208" i="3"/>
  <c r="CU208" i="3" s="1"/>
  <c r="AY202" i="3"/>
  <c r="AY199" i="3"/>
  <c r="CU199" i="3" s="1"/>
  <c r="AY196" i="3"/>
  <c r="CU196" i="3" s="1"/>
  <c r="AY193" i="3"/>
  <c r="CU193" i="3" s="1"/>
  <c r="AY190" i="3"/>
  <c r="CU190" i="3" s="1"/>
  <c r="AY187" i="3"/>
  <c r="CU187" i="3" s="1"/>
  <c r="AY184" i="3"/>
  <c r="CU184" i="3" s="1"/>
  <c r="AY178" i="3"/>
  <c r="AY167" i="3"/>
  <c r="CU167" i="3" s="1"/>
  <c r="AY155" i="3"/>
  <c r="CU155" i="3" s="1"/>
  <c r="AY152" i="3"/>
  <c r="AY149" i="3"/>
  <c r="AY34" i="3"/>
  <c r="CU34" i="3" s="1"/>
  <c r="AY31" i="3"/>
  <c r="AY612" i="3"/>
  <c r="CU612" i="3" s="1"/>
  <c r="AY544" i="3"/>
  <c r="AY477" i="3"/>
  <c r="AY471" i="3"/>
  <c r="AY318" i="3"/>
  <c r="AY315" i="3"/>
  <c r="AY312" i="3"/>
  <c r="AY304" i="3"/>
  <c r="CU304" i="3" s="1"/>
  <c r="AY301" i="3"/>
  <c r="CU301" i="3" s="1"/>
  <c r="AY234" i="3"/>
  <c r="AY228" i="3"/>
  <c r="AY132" i="3"/>
  <c r="AY126" i="3"/>
  <c r="AY94" i="3"/>
  <c r="CU94" i="3" s="1"/>
  <c r="AY71" i="3"/>
  <c r="CU71" i="3" s="1"/>
  <c r="AY57" i="3"/>
  <c r="CU57" i="3" s="1"/>
  <c r="AY642" i="3"/>
  <c r="AY633" i="3"/>
  <c r="AY630" i="3"/>
  <c r="CU630" i="3" s="1"/>
  <c r="AY627" i="3"/>
  <c r="CU627" i="3" s="1"/>
  <c r="AY618" i="3"/>
  <c r="CU618" i="3" s="1"/>
  <c r="AY615" i="3"/>
  <c r="AY489" i="3"/>
  <c r="AY338" i="3"/>
  <c r="AY324" i="3"/>
  <c r="AY321" i="3"/>
  <c r="AY290" i="3"/>
  <c r="CU290" i="3" s="1"/>
  <c r="AY287" i="3"/>
  <c r="CU287" i="3" s="1"/>
  <c r="AY246" i="3"/>
  <c r="AY243" i="3"/>
  <c r="AY144" i="3"/>
  <c r="AY112" i="3"/>
  <c r="AY109" i="3"/>
  <c r="AY106" i="3"/>
  <c r="AY43" i="3"/>
  <c r="AY17" i="3"/>
  <c r="AY437" i="3"/>
  <c r="CU437" i="3" s="1"/>
  <c r="AY431" i="3"/>
  <c r="AY428" i="3"/>
  <c r="CU428" i="3" s="1"/>
  <c r="AY425" i="3"/>
  <c r="AY379" i="3"/>
  <c r="CU379" i="3" s="1"/>
  <c r="AY376" i="3"/>
  <c r="CU376" i="3" s="1"/>
  <c r="AY373" i="3"/>
  <c r="AY367" i="3"/>
  <c r="AY296" i="3"/>
  <c r="CU296" i="3" s="1"/>
  <c r="AY293" i="3"/>
  <c r="CU293" i="3" s="1"/>
  <c r="AY255" i="3"/>
  <c r="AY252" i="3"/>
  <c r="AY29" i="3"/>
  <c r="AY23" i="3"/>
  <c r="AY20" i="3"/>
  <c r="AG293" i="3"/>
  <c r="CS293" i="3" s="1"/>
  <c r="AG252" i="3"/>
  <c r="AG209" i="3"/>
  <c r="AG157" i="3"/>
  <c r="AG143" i="3"/>
  <c r="CS143" i="3" s="1"/>
  <c r="AG89" i="3"/>
  <c r="CS89" i="3" s="1"/>
  <c r="AG58" i="3"/>
  <c r="AG43" i="3"/>
  <c r="AY683" i="3"/>
  <c r="CU683" i="3" s="1"/>
  <c r="AY607" i="3"/>
  <c r="AY542" i="3"/>
  <c r="CU542" i="3" s="1"/>
  <c r="AY539" i="3"/>
  <c r="CU539" i="3" s="1"/>
  <c r="AY533" i="3"/>
  <c r="CU533" i="3" s="1"/>
  <c r="AY527" i="3"/>
  <c r="AY518" i="3"/>
  <c r="AY460" i="3"/>
  <c r="CU460" i="3" s="1"/>
  <c r="AY457" i="3"/>
  <c r="AY451" i="3"/>
  <c r="CU451" i="3" s="1"/>
  <c r="AY414" i="3"/>
  <c r="CU414" i="3" s="1"/>
  <c r="AY353" i="3"/>
  <c r="AY350" i="3"/>
  <c r="CU350" i="3" s="1"/>
  <c r="AY347" i="3"/>
  <c r="CU347" i="3" s="1"/>
  <c r="AY344" i="3"/>
  <c r="CU344" i="3" s="1"/>
  <c r="AY333" i="3"/>
  <c r="CU333" i="3" s="1"/>
  <c r="AY273" i="3"/>
  <c r="AY218" i="3"/>
  <c r="AY209" i="3"/>
  <c r="AY203" i="3"/>
  <c r="AY191" i="3"/>
  <c r="CU191" i="3" s="1"/>
  <c r="AY165" i="3"/>
  <c r="AY162" i="3"/>
  <c r="CU162" i="3" s="1"/>
  <c r="AY159" i="3"/>
  <c r="CU159" i="3" s="1"/>
  <c r="AY156" i="3"/>
  <c r="AY150" i="3"/>
  <c r="AY147" i="3"/>
  <c r="CU147" i="3" s="1"/>
  <c r="AY89" i="3"/>
  <c r="CU89" i="3" s="1"/>
  <c r="AG423" i="3"/>
  <c r="AG504" i="3"/>
  <c r="CS504" i="3" s="1"/>
  <c r="AG502" i="3"/>
  <c r="CS502" i="3" s="1"/>
  <c r="AG542" i="3"/>
  <c r="AD541" i="3" s="1"/>
  <c r="AG559" i="3"/>
  <c r="AG528" i="3"/>
  <c r="AG482" i="3"/>
  <c r="Z622" i="3" s="1"/>
  <c r="AG622" i="3" s="1"/>
  <c r="AG526" i="3"/>
  <c r="CS526" i="3" s="1"/>
  <c r="AP142" i="3"/>
  <c r="AP126" i="3"/>
  <c r="AP89" i="3"/>
  <c r="CT89" i="3" s="1"/>
  <c r="AG496" i="3"/>
  <c r="CS496" i="3" s="1"/>
  <c r="AG568" i="3"/>
  <c r="Z586" i="3" s="1"/>
  <c r="AG586" i="3" s="1"/>
  <c r="AG525" i="3"/>
  <c r="AG481" i="3"/>
  <c r="AG432" i="3"/>
  <c r="Z454" i="3" s="1"/>
  <c r="AG454" i="3" s="1"/>
  <c r="CS454" i="3" s="1"/>
  <c r="AG371" i="3"/>
  <c r="CS371" i="3" s="1"/>
  <c r="AG400" i="3"/>
  <c r="AG354" i="3"/>
  <c r="AG477" i="3"/>
  <c r="AG460" i="3"/>
  <c r="CS460" i="3" s="1"/>
  <c r="AG447" i="3"/>
  <c r="Z704" i="3" s="1"/>
  <c r="AG414" i="3"/>
  <c r="AA415" i="3" s="1"/>
  <c r="AP609" i="3"/>
  <c r="AG491" i="3"/>
  <c r="AG489" i="3"/>
  <c r="AG457" i="3"/>
  <c r="CS457" i="3" s="1"/>
  <c r="AG518" i="3"/>
  <c r="CS518" i="3" s="1"/>
  <c r="AG410" i="3"/>
  <c r="AG390" i="3"/>
  <c r="AP152" i="3"/>
  <c r="CT152" i="3" s="1"/>
  <c r="AP144" i="3"/>
  <c r="AP125" i="3"/>
  <c r="AP120" i="3"/>
  <c r="CT120" i="3" s="1"/>
  <c r="AP117" i="3"/>
  <c r="AP106" i="3"/>
  <c r="CT106" i="3" s="1"/>
  <c r="AP72" i="3"/>
  <c r="CT72" i="3" s="1"/>
  <c r="AP59" i="3"/>
  <c r="CT59" i="3" s="1"/>
  <c r="AP36" i="3"/>
  <c r="CT36" i="3" s="1"/>
  <c r="AP19" i="3"/>
  <c r="CT19" i="3" s="1"/>
  <c r="AG425" i="3"/>
  <c r="AG376" i="3"/>
  <c r="AP633" i="3"/>
  <c r="AP630" i="3"/>
  <c r="CT630" i="3" s="1"/>
  <c r="AP627" i="3"/>
  <c r="CT627" i="3" s="1"/>
  <c r="AP555" i="3"/>
  <c r="CT555" i="3" s="1"/>
  <c r="AP477" i="3"/>
  <c r="AP150" i="3"/>
  <c r="CT150" i="3" s="1"/>
  <c r="AP147" i="3"/>
  <c r="CT147" i="3" s="1"/>
  <c r="AP139" i="3"/>
  <c r="CT139" i="3" s="1"/>
  <c r="AP131" i="3"/>
  <c r="AP94" i="3"/>
  <c r="CT94" i="3" s="1"/>
  <c r="AP81" i="3"/>
  <c r="CT81" i="3" s="1"/>
  <c r="AP78" i="3"/>
  <c r="AP65" i="3"/>
  <c r="AP34" i="3"/>
  <c r="CT34" i="3" s="1"/>
  <c r="AP17" i="3"/>
  <c r="AH68" i="3" s="1"/>
  <c r="AG549" i="3"/>
  <c r="AG533" i="3"/>
  <c r="CS533" i="3" s="1"/>
  <c r="AP657" i="3"/>
  <c r="CT657" i="3" s="1"/>
  <c r="AP70" i="3"/>
  <c r="CT70" i="3" s="1"/>
  <c r="AP57" i="3"/>
  <c r="AP47" i="3"/>
  <c r="CT47" i="3" s="1"/>
  <c r="AP42" i="3"/>
  <c r="CT42" i="3" s="1"/>
  <c r="AP37" i="3"/>
  <c r="AP26" i="3"/>
  <c r="CT26" i="3" s="1"/>
  <c r="AP20" i="3"/>
  <c r="CT20" i="3" s="1"/>
  <c r="AG562" i="3"/>
  <c r="CS562" i="3" s="1"/>
  <c r="AP196" i="3"/>
  <c r="CT196" i="3" s="1"/>
  <c r="AP50" i="3"/>
  <c r="CT50" i="3" s="1"/>
  <c r="AP29" i="3"/>
  <c r="AP23" i="3"/>
  <c r="AH421" i="3" s="1"/>
  <c r="AP7" i="3"/>
  <c r="AP156" i="3"/>
  <c r="CT156" i="3" s="1"/>
  <c r="AP137" i="3"/>
  <c r="AP102" i="3"/>
  <c r="AG560" i="3"/>
  <c r="CS560" i="3" s="1"/>
  <c r="AG517" i="3"/>
  <c r="AG437" i="3"/>
  <c r="AG409" i="3"/>
  <c r="AG389" i="3"/>
  <c r="AC415" i="3" s="1"/>
  <c r="AP534" i="3"/>
  <c r="CT534" i="3" s="1"/>
  <c r="AP531" i="3"/>
  <c r="CT531" i="3" s="1"/>
  <c r="AP457" i="3"/>
  <c r="CT457" i="3" s="1"/>
  <c r="AP202" i="3"/>
  <c r="AP148" i="3"/>
  <c r="CT148" i="3" s="1"/>
  <c r="AP140" i="3"/>
  <c r="CT140" i="3" s="1"/>
  <c r="AP132" i="3"/>
  <c r="CT132" i="3" s="1"/>
  <c r="AP95" i="3"/>
  <c r="AP82" i="3"/>
  <c r="CT82" i="3" s="1"/>
  <c r="AP79" i="3"/>
  <c r="AP15" i="3"/>
  <c r="CT15" i="3" s="1"/>
  <c r="AP162" i="3"/>
  <c r="CT162" i="3" s="1"/>
  <c r="AP143" i="3"/>
  <c r="CT143" i="3" s="1"/>
  <c r="AP119" i="3"/>
  <c r="CT119" i="3" s="1"/>
  <c r="AP105" i="3"/>
  <c r="AP90" i="3"/>
  <c r="AP74" i="3"/>
  <c r="AP71" i="3"/>
  <c r="CT71" i="3" s="1"/>
  <c r="AP58" i="3"/>
  <c r="CT58" i="3" s="1"/>
  <c r="AP43" i="3"/>
  <c r="AP10" i="3"/>
  <c r="AP471" i="3"/>
  <c r="CT471" i="3" s="1"/>
  <c r="AP242" i="3"/>
  <c r="CT242" i="3" s="1"/>
  <c r="AP108" i="3"/>
  <c r="CT108" i="3" s="1"/>
  <c r="AP27" i="3"/>
  <c r="CT27" i="3" s="1"/>
  <c r="AP24" i="3"/>
  <c r="AG603" i="3"/>
  <c r="AG555" i="3"/>
  <c r="CS555" i="3" s="1"/>
  <c r="AG527" i="3"/>
  <c r="AP157" i="3"/>
  <c r="AP61" i="3"/>
  <c r="CT61" i="3" s="1"/>
  <c r="AP513" i="3"/>
  <c r="CT513" i="3" s="1"/>
  <c r="AP149" i="3"/>
  <c r="AP133" i="3"/>
  <c r="AP130" i="3"/>
  <c r="AP114" i="3"/>
  <c r="CT114" i="3" s="1"/>
  <c r="AP111" i="3"/>
  <c r="CT111" i="3" s="1"/>
  <c r="AP96" i="3"/>
  <c r="AP64" i="3"/>
  <c r="CT64" i="3" s="1"/>
  <c r="AP16" i="3"/>
  <c r="AP13" i="3"/>
  <c r="CT13" i="3" s="1"/>
  <c r="AP474" i="3"/>
  <c r="AG566" i="3"/>
  <c r="CS566" i="3" s="1"/>
  <c r="AG510" i="3"/>
  <c r="AG461" i="3"/>
  <c r="CS461" i="3" s="1"/>
  <c r="AG431" i="3"/>
  <c r="AP246" i="3"/>
  <c r="CT246" i="3" s="1"/>
  <c r="AP243" i="3"/>
  <c r="CT243" i="3" s="1"/>
  <c r="AP209" i="3"/>
  <c r="AP109" i="3"/>
  <c r="CT109" i="3" s="1"/>
  <c r="AP49" i="3"/>
  <c r="CT49" i="3" s="1"/>
  <c r="AP28" i="3"/>
  <c r="AP25" i="3"/>
  <c r="CT25" i="3" s="1"/>
  <c r="AP22" i="3"/>
  <c r="CT22" i="3" s="1"/>
  <c r="AG523" i="3"/>
  <c r="CS523" i="3" s="1"/>
  <c r="AP155" i="3"/>
  <c r="CT155" i="3" s="1"/>
  <c r="AP128" i="3"/>
  <c r="AP86" i="3"/>
  <c r="AP62" i="3"/>
  <c r="AP31" i="3"/>
  <c r="AP14" i="3"/>
  <c r="CT14" i="3" s="1"/>
  <c r="AP723" i="3"/>
  <c r="CT723" i="3" s="1"/>
  <c r="AP654" i="3"/>
  <c r="CT654" i="3" s="1"/>
  <c r="AP651" i="3"/>
  <c r="CT651" i="3" s="1"/>
  <c r="AP552" i="3"/>
  <c r="CT552" i="3" s="1"/>
  <c r="AP549" i="3"/>
  <c r="AP510" i="3"/>
  <c r="AP603" i="3"/>
  <c r="AP561" i="3"/>
  <c r="AP522" i="3"/>
  <c r="CT522" i="3" s="1"/>
  <c r="AP519" i="3"/>
  <c r="CT519" i="3" s="1"/>
  <c r="AP489" i="3"/>
  <c r="AP528" i="3"/>
  <c r="CT528" i="3" s="1"/>
  <c r="AP525" i="3"/>
  <c r="AP678" i="3"/>
  <c r="CT678" i="3" s="1"/>
  <c r="AP642" i="3"/>
  <c r="CT642" i="3" s="1"/>
  <c r="AP612" i="3"/>
  <c r="CT612" i="3" s="1"/>
  <c r="AP591" i="3"/>
  <c r="AP615" i="3"/>
  <c r="CT615" i="3" s="1"/>
  <c r="AP618" i="3"/>
  <c r="CT618" i="3" s="1"/>
  <c r="AP540" i="3"/>
  <c r="AP537" i="3"/>
  <c r="AP504" i="3"/>
  <c r="CT504" i="3" s="1"/>
  <c r="AP460" i="3"/>
  <c r="CT460" i="3" s="1"/>
  <c r="AP430" i="3"/>
  <c r="AP664" i="3"/>
  <c r="CT664" i="3" s="1"/>
  <c r="AP658" i="3"/>
  <c r="CT658" i="3" s="1"/>
  <c r="AP631" i="3"/>
  <c r="CT631" i="3" s="1"/>
  <c r="AP628" i="3"/>
  <c r="AP625" i="3"/>
  <c r="CT625" i="3" s="1"/>
  <c r="AP607" i="3"/>
  <c r="CT607" i="3" s="1"/>
  <c r="AP604" i="3"/>
  <c r="CT604" i="3" s="1"/>
  <c r="AP601" i="3"/>
  <c r="CT601" i="3" s="1"/>
  <c r="AP583" i="3"/>
  <c r="CT583" i="3" s="1"/>
  <c r="AP568" i="3"/>
  <c r="CT568" i="3" s="1"/>
  <c r="AP565" i="3"/>
  <c r="AP562" i="3"/>
  <c r="CT562" i="3" s="1"/>
  <c r="AP559" i="3"/>
  <c r="AP544" i="3"/>
  <c r="CT544" i="3" s="1"/>
  <c r="AP538" i="3"/>
  <c r="CT538" i="3" s="1"/>
  <c r="AP532" i="3"/>
  <c r="CT532" i="3" s="1"/>
  <c r="AP526" i="3"/>
  <c r="CT526" i="3" s="1"/>
  <c r="AP523" i="3"/>
  <c r="CT523" i="3" s="1"/>
  <c r="AP517" i="3"/>
  <c r="CT517" i="3" s="1"/>
  <c r="AP505" i="3"/>
  <c r="CT505" i="3" s="1"/>
  <c r="AP502" i="3"/>
  <c r="CT502" i="3" s="1"/>
  <c r="AP499" i="3"/>
  <c r="AP496" i="3"/>
  <c r="CT496" i="3" s="1"/>
  <c r="AP481" i="3"/>
  <c r="AP683" i="3"/>
  <c r="CT683" i="3" s="1"/>
  <c r="AP638" i="3"/>
  <c r="CT638" i="3" s="1"/>
  <c r="AP629" i="3"/>
  <c r="AP626" i="3"/>
  <c r="CT626" i="3" s="1"/>
  <c r="AP617" i="3"/>
  <c r="CT617" i="3" s="1"/>
  <c r="AP614" i="3"/>
  <c r="CT614" i="3" s="1"/>
  <c r="AP605" i="3"/>
  <c r="CT605" i="3" s="1"/>
  <c r="AP590" i="3"/>
  <c r="CT590" i="3" s="1"/>
  <c r="AP566" i="3"/>
  <c r="CT566" i="3" s="1"/>
  <c r="AP563" i="3"/>
  <c r="CT563" i="3" s="1"/>
  <c r="AP560" i="3"/>
  <c r="CT560" i="3" s="1"/>
  <c r="AP554" i="3"/>
  <c r="CT554" i="3" s="1"/>
  <c r="AP551" i="3"/>
  <c r="CT551" i="3" s="1"/>
  <c r="AP542" i="3"/>
  <c r="CT542" i="3" s="1"/>
  <c r="AP539" i="3"/>
  <c r="AP533" i="3"/>
  <c r="CT533" i="3" s="1"/>
  <c r="AP527" i="3"/>
  <c r="CT527" i="3" s="1"/>
  <c r="AP518" i="3"/>
  <c r="CT518" i="3" s="1"/>
  <c r="AP503" i="3"/>
  <c r="CT503" i="3" s="1"/>
  <c r="AP451" i="3"/>
  <c r="CT451" i="3" s="1"/>
  <c r="AP255" i="3"/>
  <c r="AP252" i="3"/>
  <c r="CT252" i="3" s="1"/>
  <c r="AP208" i="3"/>
  <c r="AP180" i="3"/>
  <c r="CT180" i="3" s="1"/>
  <c r="AP177" i="3"/>
  <c r="CT177" i="3" s="1"/>
  <c r="AP266" i="3"/>
  <c r="AP191" i="3"/>
  <c r="CT191" i="3" s="1"/>
  <c r="AP167" i="3"/>
  <c r="CT167" i="3" s="1"/>
  <c r="AP418" i="3"/>
  <c r="CT418" i="3" s="1"/>
  <c r="AP409" i="3"/>
  <c r="CT409" i="3" s="1"/>
  <c r="AP406" i="3"/>
  <c r="AP400" i="3"/>
  <c r="CT400" i="3" s="1"/>
  <c r="AP379" i="3"/>
  <c r="CT379" i="3" s="1"/>
  <c r="AP376" i="3"/>
  <c r="AP373" i="3"/>
  <c r="AP367" i="3"/>
  <c r="CT367" i="3" s="1"/>
  <c r="AP352" i="3"/>
  <c r="AP346" i="3"/>
  <c r="AP337" i="3"/>
  <c r="AP334" i="3"/>
  <c r="AP331" i="3"/>
  <c r="AP328" i="3"/>
  <c r="CT328" i="3" s="1"/>
  <c r="AP316" i="3"/>
  <c r="CT316" i="3" s="1"/>
  <c r="AP310" i="3"/>
  <c r="CT310" i="3" s="1"/>
  <c r="AP304" i="3"/>
  <c r="CT304" i="3" s="1"/>
  <c r="AP301" i="3"/>
  <c r="CT301" i="3" s="1"/>
  <c r="AP295" i="3"/>
  <c r="CT295" i="3" s="1"/>
  <c r="AP292" i="3"/>
  <c r="AP289" i="3"/>
  <c r="CT289" i="3" s="1"/>
  <c r="AP286" i="3"/>
  <c r="CT286" i="3" s="1"/>
  <c r="AP283" i="3"/>
  <c r="CT283" i="3" s="1"/>
  <c r="AP280" i="3"/>
  <c r="CT280" i="3" s="1"/>
  <c r="AP238" i="3"/>
  <c r="CT238" i="3" s="1"/>
  <c r="AP227" i="3"/>
  <c r="AP250" i="3"/>
  <c r="CT250" i="3" s="1"/>
  <c r="AP244" i="3"/>
  <c r="CT244" i="3" s="1"/>
  <c r="AP241" i="3"/>
  <c r="CT241" i="3" s="1"/>
  <c r="AP203" i="3"/>
  <c r="CT203" i="3" s="1"/>
  <c r="AP159" i="3"/>
  <c r="CT159" i="3" s="1"/>
  <c r="AP253" i="3"/>
  <c r="CT253" i="3" s="1"/>
  <c r="AP178" i="3"/>
  <c r="AP259" i="3"/>
  <c r="AP192" i="3"/>
  <c r="CT192" i="3" s="1"/>
  <c r="AP189" i="3"/>
  <c r="CT189" i="3" s="1"/>
  <c r="AP165" i="3"/>
  <c r="CT165" i="3" s="1"/>
  <c r="AP485" i="3"/>
  <c r="AP482" i="3"/>
  <c r="CT482" i="3" s="1"/>
  <c r="AP470" i="3"/>
  <c r="CT470" i="3" s="1"/>
  <c r="AP461" i="3"/>
  <c r="CT461" i="3" s="1"/>
  <c r="AP437" i="3"/>
  <c r="CT437" i="3" s="1"/>
  <c r="AP431" i="3"/>
  <c r="AP428" i="3"/>
  <c r="CT428" i="3" s="1"/>
  <c r="AP425" i="3"/>
  <c r="AP413" i="3"/>
  <c r="CT413" i="3" s="1"/>
  <c r="AP410" i="3"/>
  <c r="CT410" i="3" s="1"/>
  <c r="AP404" i="3"/>
  <c r="AP398" i="3"/>
  <c r="AP389" i="3"/>
  <c r="CT389" i="3" s="1"/>
  <c r="AP380" i="3"/>
  <c r="CT380" i="3" s="1"/>
  <c r="AP371" i="3"/>
  <c r="AP368" i="3"/>
  <c r="CT368" i="3" s="1"/>
  <c r="AP365" i="3"/>
  <c r="CT365" i="3" s="1"/>
  <c r="AP353" i="3"/>
  <c r="AP350" i="3"/>
  <c r="AP347" i="3"/>
  <c r="CT347" i="3" s="1"/>
  <c r="AP344" i="3"/>
  <c r="CT344" i="3" s="1"/>
  <c r="AP338" i="3"/>
  <c r="CT338" i="3" s="1"/>
  <c r="AP323" i="3"/>
  <c r="AP311" i="3"/>
  <c r="CT311" i="3" s="1"/>
  <c r="AP302" i="3"/>
  <c r="AP296" i="3"/>
  <c r="CT296" i="3" s="1"/>
  <c r="AP293" i="3"/>
  <c r="CT293" i="3" s="1"/>
  <c r="AP290" i="3"/>
  <c r="CT290" i="3" s="1"/>
  <c r="AP287" i="3"/>
  <c r="CT287" i="3" s="1"/>
  <c r="AP284" i="3"/>
  <c r="CT284" i="3" s="1"/>
  <c r="AP236" i="3"/>
  <c r="AP228" i="3"/>
  <c r="CT228" i="3" s="1"/>
  <c r="AP218" i="3"/>
  <c r="AP198" i="3"/>
  <c r="CT198" i="3" s="1"/>
  <c r="AP245" i="3"/>
  <c r="CT245" i="3" s="1"/>
  <c r="AP204" i="3"/>
  <c r="CT204" i="3" s="1"/>
  <c r="AP201" i="3"/>
  <c r="CT201" i="3" s="1"/>
  <c r="AP187" i="3"/>
  <c r="CT187" i="3" s="1"/>
  <c r="AP184" i="3"/>
  <c r="CT184" i="3" s="1"/>
  <c r="AP160" i="3"/>
  <c r="CT160" i="3" s="1"/>
  <c r="AP254" i="3"/>
  <c r="CT254" i="3" s="1"/>
  <c r="AP210" i="3"/>
  <c r="AP207" i="3"/>
  <c r="CT207" i="3" s="1"/>
  <c r="AP163" i="3"/>
  <c r="CT163" i="3" s="1"/>
  <c r="AP273" i="3"/>
  <c r="CT273" i="3" s="1"/>
  <c r="AP257" i="3"/>
  <c r="AP234" i="3"/>
  <c r="AP216" i="3"/>
  <c r="CT216" i="3" s="1"/>
  <c r="AP213" i="3"/>
  <c r="AP193" i="3"/>
  <c r="CT193" i="3" s="1"/>
  <c r="AP190" i="3"/>
  <c r="CT190" i="3" s="1"/>
  <c r="AP166" i="3"/>
  <c r="CT166" i="3" s="1"/>
  <c r="AP459" i="3"/>
  <c r="AP453" i="3"/>
  <c r="CT453" i="3" s="1"/>
  <c r="AP450" i="3"/>
  <c r="CT450" i="3" s="1"/>
  <c r="AP435" i="3"/>
  <c r="CT435" i="3" s="1"/>
  <c r="AP432" i="3"/>
  <c r="CT432" i="3" s="1"/>
  <c r="AP429" i="3"/>
  <c r="CT429" i="3" s="1"/>
  <c r="AP426" i="3"/>
  <c r="CT426" i="3" s="1"/>
  <c r="AP423" i="3"/>
  <c r="CT423" i="3" s="1"/>
  <c r="AP414" i="3"/>
  <c r="CT414" i="3" s="1"/>
  <c r="AP390" i="3"/>
  <c r="CT390" i="3" s="1"/>
  <c r="AP387" i="3"/>
  <c r="CT387" i="3" s="1"/>
  <c r="AP384" i="3"/>
  <c r="CT384" i="3" s="1"/>
  <c r="AP375" i="3"/>
  <c r="AP372" i="3"/>
  <c r="CT372" i="3" s="1"/>
  <c r="AP369" i="3"/>
  <c r="CT369" i="3" s="1"/>
  <c r="AP366" i="3"/>
  <c r="CT366" i="3" s="1"/>
  <c r="AP357" i="3"/>
  <c r="CT357" i="3" s="1"/>
  <c r="AP354" i="3"/>
  <c r="AP345" i="3"/>
  <c r="CT345" i="3" s="1"/>
  <c r="AP342" i="3"/>
  <c r="CT342" i="3" s="1"/>
  <c r="AP333" i="3"/>
  <c r="CT333" i="3" s="1"/>
  <c r="AP324" i="3"/>
  <c r="CT324" i="3" s="1"/>
  <c r="AP321" i="3"/>
  <c r="CT321" i="3" s="1"/>
  <c r="AP318" i="3"/>
  <c r="AP315" i="3"/>
  <c r="CT315" i="3" s="1"/>
  <c r="AP312" i="3"/>
  <c r="AP306" i="3"/>
  <c r="CT306" i="3" s="1"/>
  <c r="AP303" i="3"/>
  <c r="CT303" i="3" s="1"/>
  <c r="AP300" i="3"/>
  <c r="AP297" i="3"/>
  <c r="CT297" i="3" s="1"/>
  <c r="AP294" i="3"/>
  <c r="CT294" i="3" s="1"/>
  <c r="AP285" i="3"/>
  <c r="AP282" i="3"/>
  <c r="CT282" i="3" s="1"/>
  <c r="AP279" i="3"/>
  <c r="CT279" i="3" s="1"/>
  <c r="AP276" i="3"/>
  <c r="CT276" i="3" s="1"/>
  <c r="AP229" i="3"/>
  <c r="CT229" i="3" s="1"/>
  <c r="AP199" i="3"/>
  <c r="AP174" i="3"/>
  <c r="AP3" i="3"/>
  <c r="CT3" i="3" s="1"/>
  <c r="AG605" i="3"/>
  <c r="AG583" i="3"/>
  <c r="CS583" i="3" s="1"/>
  <c r="AG540" i="3"/>
  <c r="CS540" i="3" s="1"/>
  <c r="AG615" i="3"/>
  <c r="AG683" i="3"/>
  <c r="CS683" i="3" s="1"/>
  <c r="AG626" i="3"/>
  <c r="CS626" i="3" s="1"/>
  <c r="AG627" i="3"/>
  <c r="CS627" i="3" s="1"/>
  <c r="AG614" i="3"/>
  <c r="CS614" i="3" s="1"/>
  <c r="AG630" i="3"/>
  <c r="CS630" i="3" s="1"/>
  <c r="AG617" i="3"/>
  <c r="CS617" i="3" s="1"/>
  <c r="AG629" i="3"/>
  <c r="CS629" i="3" s="1"/>
  <c r="AG651" i="3"/>
  <c r="CS651" i="3" s="1"/>
  <c r="AG631" i="3"/>
  <c r="CS631" i="3" s="1"/>
  <c r="AG612" i="3"/>
  <c r="CS612" i="3" s="1"/>
  <c r="AG554" i="3"/>
  <c r="CS554" i="3" s="1"/>
  <c r="AG678" i="3"/>
  <c r="CS678" i="3" s="1"/>
  <c r="AG563" i="3"/>
  <c r="CS563" i="3" s="1"/>
  <c r="AG551" i="3"/>
  <c r="CS551" i="3" s="1"/>
  <c r="AG537" i="3"/>
  <c r="AG633" i="3"/>
  <c r="AG607" i="3"/>
  <c r="CS607" i="3" s="1"/>
  <c r="AG664" i="3"/>
  <c r="AG618" i="3"/>
  <c r="CS618" i="3" s="1"/>
  <c r="AG604" i="3"/>
  <c r="CS604" i="3" s="1"/>
  <c r="AG628" i="3"/>
  <c r="AG601" i="3"/>
  <c r="CS601" i="3" s="1"/>
  <c r="AG544" i="3"/>
  <c r="AG531" i="3"/>
  <c r="AG519" i="3"/>
  <c r="CS519" i="3" s="1"/>
  <c r="AG658" i="3"/>
  <c r="CS658" i="3" s="1"/>
  <c r="AG638" i="3"/>
  <c r="CS638" i="3" s="1"/>
  <c r="AG625" i="3"/>
  <c r="CS625" i="3" s="1"/>
  <c r="AG591" i="3"/>
  <c r="AG657" i="3"/>
  <c r="CS657" i="3" s="1"/>
  <c r="AG590" i="3"/>
  <c r="CS590" i="3" s="1"/>
  <c r="AG565" i="3"/>
  <c r="CS565" i="3" s="1"/>
  <c r="AG539" i="3"/>
  <c r="CS539" i="3" s="1"/>
  <c r="AG654" i="3"/>
  <c r="CS654" i="3" s="1"/>
  <c r="AG609" i="3"/>
  <c r="Z116" i="3"/>
  <c r="Z713" i="3"/>
  <c r="AG723" i="3"/>
  <c r="CS723" i="3" s="1"/>
  <c r="Y671" i="3"/>
  <c r="AG671" i="3" s="1"/>
  <c r="AE679" i="3"/>
  <c r="AG679" i="3" s="1"/>
  <c r="CS679" i="3" s="1"/>
  <c r="Y466" i="3"/>
  <c r="AG466" i="3" s="1"/>
  <c r="P75" i="3"/>
  <c r="N266" i="3"/>
  <c r="V266" i="3" s="1"/>
  <c r="O148" i="3"/>
  <c r="V148" i="3" s="1"/>
  <c r="X148" i="3" s="1"/>
  <c r="DB148" i="3" s="1"/>
  <c r="O105" i="3"/>
  <c r="V105" i="3" s="1"/>
  <c r="X105" i="3" s="1"/>
  <c r="DB105" i="3" s="1"/>
  <c r="A211" i="1"/>
  <c r="O493" i="3" s="1"/>
  <c r="A210" i="1"/>
  <c r="P263" i="3" s="1"/>
  <c r="P279" i="3"/>
  <c r="V279" i="3" s="1"/>
  <c r="X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DB81" i="3" s="1"/>
  <c r="O93" i="3"/>
  <c r="O84" i="3"/>
  <c r="A217" i="1"/>
  <c r="N699" i="3" s="1"/>
  <c r="A214" i="1"/>
  <c r="N705" i="3" s="1"/>
  <c r="V723" i="3"/>
  <c r="X723" i="3" s="1"/>
  <c r="V609" i="3"/>
  <c r="V561" i="3"/>
  <c r="X561" i="3" s="1"/>
  <c r="DB561" i="3" s="1"/>
  <c r="V537" i="3"/>
  <c r="V513" i="3"/>
  <c r="X513" i="3" s="1"/>
  <c r="DB513" i="3" s="1"/>
  <c r="V285" i="3"/>
  <c r="V7" i="3"/>
  <c r="V477" i="3"/>
  <c r="V453" i="3"/>
  <c r="X453" i="3" s="1"/>
  <c r="V429" i="3"/>
  <c r="X429" i="3" s="1"/>
  <c r="V357" i="3"/>
  <c r="X357" i="3" s="1"/>
  <c r="V321" i="3"/>
  <c r="X321" i="3" s="1"/>
  <c r="DB321" i="3" s="1"/>
  <c r="V489" i="3"/>
  <c r="X489" i="3" s="1"/>
  <c r="DB489" i="3" s="1"/>
  <c r="V345" i="3"/>
  <c r="X345" i="3" s="1"/>
  <c r="DB345" i="3" s="1"/>
  <c r="V236" i="3"/>
  <c r="X236" i="3" s="1"/>
  <c r="DB236" i="3" s="1"/>
  <c r="V128" i="3"/>
  <c r="X128" i="3" s="1"/>
  <c r="V80" i="3"/>
  <c r="X80" i="3" s="1"/>
  <c r="DB80" i="3" s="1"/>
  <c r="V631" i="3"/>
  <c r="X631" i="3" s="1"/>
  <c r="DB631" i="3" s="1"/>
  <c r="V618" i="3"/>
  <c r="X618" i="3" s="1"/>
  <c r="V601" i="3"/>
  <c r="X601" i="3" s="1"/>
  <c r="V568" i="3"/>
  <c r="X568" i="3" s="1"/>
  <c r="DB568" i="3" s="1"/>
  <c r="V554" i="3"/>
  <c r="X554" i="3" s="1"/>
  <c r="V461" i="3"/>
  <c r="X461" i="3" s="1"/>
  <c r="DB461" i="3" s="1"/>
  <c r="V431" i="3"/>
  <c r="X431" i="3" s="1"/>
  <c r="V354" i="3"/>
  <c r="V323" i="3"/>
  <c r="X323" i="3" s="1"/>
  <c r="DB323" i="3" s="1"/>
  <c r="V289" i="3"/>
  <c r="X289" i="3" s="1"/>
  <c r="V247" i="3"/>
  <c r="X247" i="3" s="1"/>
  <c r="DB247" i="3" s="1"/>
  <c r="V234" i="3"/>
  <c r="X234" i="3" s="1"/>
  <c r="DB234" i="3" s="1"/>
  <c r="V139" i="3"/>
  <c r="X139" i="3" s="1"/>
  <c r="V126" i="3"/>
  <c r="X126" i="3" s="1"/>
  <c r="DB126" i="3" s="1"/>
  <c r="V111" i="3"/>
  <c r="V70" i="3"/>
  <c r="X70" i="3" s="1"/>
  <c r="V37" i="3"/>
  <c r="X37" i="3" s="1"/>
  <c r="DB37" i="3" s="1"/>
  <c r="V24" i="3"/>
  <c r="X24" i="3" s="1"/>
  <c r="DB24" i="3" s="1"/>
  <c r="V630" i="3"/>
  <c r="X630" i="3" s="1"/>
  <c r="V617" i="3"/>
  <c r="X617" i="3" s="1"/>
  <c r="V591" i="3"/>
  <c r="X591" i="3" s="1"/>
  <c r="DB591" i="3" s="1"/>
  <c r="V510" i="3"/>
  <c r="X510" i="3" s="1"/>
  <c r="DB510" i="3" s="1"/>
  <c r="V460" i="3"/>
  <c r="X460" i="3" s="1"/>
  <c r="V447" i="3"/>
  <c r="X447" i="3" s="1"/>
  <c r="DB447" i="3" s="1"/>
  <c r="V398" i="3"/>
  <c r="V353" i="3"/>
  <c r="V303" i="3"/>
  <c r="X303" i="3" s="1"/>
  <c r="V288" i="3"/>
  <c r="X288" i="3" s="1"/>
  <c r="V246" i="3"/>
  <c r="X246" i="3" s="1"/>
  <c r="DB246" i="3" s="1"/>
  <c r="V216" i="3"/>
  <c r="X216" i="3" s="1"/>
  <c r="V204" i="3"/>
  <c r="X204" i="3" s="1"/>
  <c r="V192" i="3"/>
  <c r="X192" i="3" s="1"/>
  <c r="V180" i="3"/>
  <c r="X180" i="3" s="1"/>
  <c r="V125" i="3"/>
  <c r="V82" i="3"/>
  <c r="X82" i="3" s="1"/>
  <c r="DB82" i="3" s="1"/>
  <c r="V50" i="3"/>
  <c r="X50" i="3" s="1"/>
  <c r="DB50" i="3" s="1"/>
  <c r="V36" i="3"/>
  <c r="X36" i="3" s="1"/>
  <c r="DB36" i="3" s="1"/>
  <c r="V23" i="3"/>
  <c r="V629" i="3"/>
  <c r="X629" i="3" s="1"/>
  <c r="DB629" i="3" s="1"/>
  <c r="V590" i="3"/>
  <c r="X590" i="3" s="1"/>
  <c r="V566" i="3"/>
  <c r="X566" i="3" s="1"/>
  <c r="DB566" i="3" s="1"/>
  <c r="V552" i="3"/>
  <c r="X552" i="3" s="1"/>
  <c r="V523" i="3"/>
  <c r="X523" i="3" s="1"/>
  <c r="V459" i="3"/>
  <c r="V380" i="3"/>
  <c r="X380" i="3" s="1"/>
  <c r="V368" i="3"/>
  <c r="X368" i="3" s="1"/>
  <c r="V352" i="3"/>
  <c r="X352" i="3" s="1"/>
  <c r="V302" i="3"/>
  <c r="X302" i="3" s="1"/>
  <c r="V287" i="3"/>
  <c r="X287" i="3" s="1"/>
  <c r="V245" i="3"/>
  <c r="X245" i="3" s="1"/>
  <c r="V215" i="3"/>
  <c r="V203" i="3"/>
  <c r="X203" i="3" s="1"/>
  <c r="V191" i="3"/>
  <c r="X191" i="3" s="1"/>
  <c r="V137" i="3"/>
  <c r="X137" i="3" s="1"/>
  <c r="DB137" i="3" s="1"/>
  <c r="V96" i="3"/>
  <c r="X96" i="3" s="1"/>
  <c r="DB96" i="3" s="1"/>
  <c r="V65" i="3"/>
  <c r="X65" i="3" s="1"/>
  <c r="V49" i="3"/>
  <c r="V22" i="3"/>
  <c r="X22" i="3" s="1"/>
  <c r="DB22" i="3" s="1"/>
  <c r="V633" i="3"/>
  <c r="X633" i="3" s="1"/>
  <c r="DB633" i="3" s="1"/>
  <c r="V628" i="3"/>
  <c r="V565" i="3"/>
  <c r="X565" i="3" s="1"/>
  <c r="DB565" i="3" s="1"/>
  <c r="V551" i="3"/>
  <c r="X551" i="3" s="1"/>
  <c r="V534" i="3"/>
  <c r="X534" i="3" s="1"/>
  <c r="V522" i="3"/>
  <c r="X522" i="3" s="1"/>
  <c r="V505" i="3"/>
  <c r="X505" i="3" s="1"/>
  <c r="DB505" i="3" s="1"/>
  <c r="V491" i="3"/>
  <c r="X491" i="3" s="1"/>
  <c r="V428" i="3"/>
  <c r="X428" i="3" s="1"/>
  <c r="V367" i="3"/>
  <c r="X367" i="3" s="1"/>
  <c r="DB367" i="3" s="1"/>
  <c r="V337" i="3"/>
  <c r="V318" i="3"/>
  <c r="X318" i="3" s="1"/>
  <c r="DB318" i="3" s="1"/>
  <c r="V301" i="3"/>
  <c r="X301" i="3" s="1"/>
  <c r="V286" i="3"/>
  <c r="X286" i="3" s="1"/>
  <c r="V259" i="3"/>
  <c r="X259" i="3" s="1"/>
  <c r="DB259" i="3" s="1"/>
  <c r="V244" i="3"/>
  <c r="V214" i="3"/>
  <c r="V202" i="3"/>
  <c r="X202" i="3" s="1"/>
  <c r="V190" i="3"/>
  <c r="X190" i="3" s="1"/>
  <c r="V120" i="3"/>
  <c r="X120" i="3" s="1"/>
  <c r="DB120" i="3" s="1"/>
  <c r="V108" i="3"/>
  <c r="X108" i="3" s="1"/>
  <c r="DB108" i="3" s="1"/>
  <c r="V95" i="3"/>
  <c r="X95" i="3" s="1"/>
  <c r="V64" i="3"/>
  <c r="X64" i="3" s="1"/>
  <c r="V34" i="3"/>
  <c r="X34" i="3" s="1"/>
  <c r="V664" i="3"/>
  <c r="X664" i="3" s="1"/>
  <c r="DB664" i="3" s="1"/>
  <c r="V642" i="3"/>
  <c r="X642" i="3" s="1"/>
  <c r="V627" i="3"/>
  <c r="X627" i="3" s="1"/>
  <c r="V614" i="3"/>
  <c r="X614" i="3" s="1"/>
  <c r="V588" i="3"/>
  <c r="X588" i="3" s="1"/>
  <c r="DB588" i="3" s="1"/>
  <c r="V533" i="3"/>
  <c r="X533" i="3" s="1"/>
  <c r="V521" i="3"/>
  <c r="X521" i="3" s="1"/>
  <c r="DB521" i="3" s="1"/>
  <c r="V457" i="3"/>
  <c r="X457" i="3" s="1"/>
  <c r="DB457" i="3" s="1"/>
  <c r="V410" i="3"/>
  <c r="X410" i="3" s="1"/>
  <c r="V391" i="3"/>
  <c r="X391" i="3" s="1"/>
  <c r="DB391" i="3" s="1"/>
  <c r="V366" i="3"/>
  <c r="X366" i="3" s="1"/>
  <c r="DB366" i="3" s="1"/>
  <c r="V350" i="3"/>
  <c r="X350" i="3" s="1"/>
  <c r="V334" i="3"/>
  <c r="X334" i="3" s="1"/>
  <c r="DB334" i="3" s="1"/>
  <c r="V316" i="3"/>
  <c r="X316" i="3" s="1"/>
  <c r="V257" i="3"/>
  <c r="X257" i="3" s="1"/>
  <c r="V243" i="3"/>
  <c r="X243" i="3" s="1"/>
  <c r="DB243" i="3" s="1"/>
  <c r="V213" i="3"/>
  <c r="V201" i="3"/>
  <c r="X201" i="3" s="1"/>
  <c r="V189" i="3"/>
  <c r="X189" i="3" s="1"/>
  <c r="V119" i="3"/>
  <c r="X119" i="3" s="1"/>
  <c r="DB119" i="3" s="1"/>
  <c r="V94" i="3"/>
  <c r="X94" i="3" s="1"/>
  <c r="DB94" i="3" s="1"/>
  <c r="V79" i="3"/>
  <c r="X79" i="3" s="1"/>
  <c r="DB79" i="3" s="1"/>
  <c r="V47" i="3"/>
  <c r="X47" i="3" s="1"/>
  <c r="DB47" i="3" s="1"/>
  <c r="V20" i="3"/>
  <c r="X20" i="3" s="1"/>
  <c r="V683" i="3"/>
  <c r="X683" i="3" s="1"/>
  <c r="V626" i="3"/>
  <c r="X626" i="3" s="1"/>
  <c r="DB626" i="3" s="1"/>
  <c r="V612" i="3"/>
  <c r="X612" i="3" s="1"/>
  <c r="V563" i="3"/>
  <c r="X563" i="3" s="1"/>
  <c r="V549" i="3"/>
  <c r="X549" i="3" s="1"/>
  <c r="DB549" i="3" s="1"/>
  <c r="V532" i="3"/>
  <c r="X532" i="3" s="1"/>
  <c r="V519" i="3"/>
  <c r="X519" i="3" s="1"/>
  <c r="V409" i="3"/>
  <c r="X409" i="3" s="1"/>
  <c r="V390" i="3"/>
  <c r="X390" i="3" s="1"/>
  <c r="DB390" i="3" s="1"/>
  <c r="V365" i="3"/>
  <c r="X365" i="3" s="1"/>
  <c r="V333" i="3"/>
  <c r="X333" i="3" s="1"/>
  <c r="V297" i="3"/>
  <c r="X297" i="3" s="1"/>
  <c r="V255" i="3"/>
  <c r="V242" i="3"/>
  <c r="X242" i="3" s="1"/>
  <c r="DB242" i="3" s="1"/>
  <c r="V229" i="3"/>
  <c r="X229" i="3" s="1"/>
  <c r="DB229" i="3" s="1"/>
  <c r="V212" i="3"/>
  <c r="V160" i="3"/>
  <c r="X160" i="3" s="1"/>
  <c r="V133" i="3"/>
  <c r="X133" i="3" s="1"/>
  <c r="DB133" i="3" s="1"/>
  <c r="V118" i="3"/>
  <c r="X118" i="3" s="1"/>
  <c r="V106" i="3"/>
  <c r="X106" i="3" s="1"/>
  <c r="DB106" i="3" s="1"/>
  <c r="V78" i="3"/>
  <c r="X78" i="3" s="1"/>
  <c r="V62" i="3"/>
  <c r="X62" i="3" s="1"/>
  <c r="DB62" i="3" s="1"/>
  <c r="V32" i="3"/>
  <c r="X32" i="3" s="1"/>
  <c r="V19" i="3"/>
  <c r="X19" i="3" s="1"/>
  <c r="DB19" i="3" s="1"/>
  <c r="V10" i="3"/>
  <c r="X10" i="3" s="1"/>
  <c r="V658" i="3"/>
  <c r="X658" i="3" s="1"/>
  <c r="V625" i="3"/>
  <c r="X625" i="3" s="1"/>
  <c r="V610" i="3"/>
  <c r="X610" i="3" s="1"/>
  <c r="DB610" i="3" s="1"/>
  <c r="V531" i="3"/>
  <c r="X531" i="3" s="1"/>
  <c r="DB531" i="3" s="1"/>
  <c r="V518" i="3"/>
  <c r="X518" i="3" s="1"/>
  <c r="DB518" i="3" s="1"/>
  <c r="V502" i="3"/>
  <c r="X502" i="3" s="1"/>
  <c r="V437" i="3"/>
  <c r="X437" i="3" s="1"/>
  <c r="V389" i="3"/>
  <c r="X389" i="3" s="1"/>
  <c r="V376" i="3"/>
  <c r="X376" i="3" s="1"/>
  <c r="DB376" i="3" s="1"/>
  <c r="V331" i="3"/>
  <c r="X331" i="3" s="1"/>
  <c r="DB331" i="3" s="1"/>
  <c r="V296" i="3"/>
  <c r="X296" i="3" s="1"/>
  <c r="V254" i="3"/>
  <c r="X254" i="3" s="1"/>
  <c r="V241" i="3"/>
  <c r="X241" i="3" s="1"/>
  <c r="DB241" i="3" s="1"/>
  <c r="V228" i="3"/>
  <c r="X228" i="3" s="1"/>
  <c r="DB228" i="3" s="1"/>
  <c r="V199" i="3"/>
  <c r="X199" i="3" s="1"/>
  <c r="V159" i="3"/>
  <c r="X159" i="3" s="1"/>
  <c r="V147" i="3"/>
  <c r="X147" i="3" s="1"/>
  <c r="DB147" i="3" s="1"/>
  <c r="V132" i="3"/>
  <c r="X132" i="3" s="1"/>
  <c r="V117" i="3"/>
  <c r="X117" i="3" s="1"/>
  <c r="DB117" i="3" s="1"/>
  <c r="V61" i="3"/>
  <c r="X61" i="3" s="1"/>
  <c r="DB61" i="3" s="1"/>
  <c r="V31" i="3"/>
  <c r="X31" i="3" s="1"/>
  <c r="DB31" i="3" s="1"/>
  <c r="V17" i="3"/>
  <c r="X17" i="3" s="1"/>
  <c r="DB17" i="3" s="1"/>
  <c r="V638" i="3"/>
  <c r="X638" i="3" s="1"/>
  <c r="V544" i="3"/>
  <c r="X544" i="3" s="1"/>
  <c r="DB544" i="3" s="1"/>
  <c r="V471" i="3"/>
  <c r="X471" i="3" s="1"/>
  <c r="DB471" i="3" s="1"/>
  <c r="V328" i="3"/>
  <c r="X328" i="3" s="1"/>
  <c r="DB328" i="3" s="1"/>
  <c r="V313" i="3"/>
  <c r="X313" i="3" s="1"/>
  <c r="DB313" i="3" s="1"/>
  <c r="V295" i="3"/>
  <c r="X295" i="3" s="1"/>
  <c r="V282" i="3"/>
  <c r="X282" i="3" s="1"/>
  <c r="V253" i="3"/>
  <c r="X253" i="3" s="1"/>
  <c r="V227" i="3"/>
  <c r="X227" i="3" s="1"/>
  <c r="DB227" i="3" s="1"/>
  <c r="V210" i="3"/>
  <c r="X210" i="3" s="1"/>
  <c r="V198" i="3"/>
  <c r="X198" i="3" s="1"/>
  <c r="V174" i="3"/>
  <c r="X174" i="3" s="1"/>
  <c r="DB174" i="3" s="1"/>
  <c r="V131" i="3"/>
  <c r="X131" i="3" s="1"/>
  <c r="DB131" i="3" s="1"/>
  <c r="V90" i="3"/>
  <c r="X90" i="3" s="1"/>
  <c r="DB90" i="3" s="1"/>
  <c r="V59" i="3"/>
  <c r="V16" i="3"/>
  <c r="X16" i="3" s="1"/>
  <c r="DB16" i="3" s="1"/>
  <c r="V654" i="3"/>
  <c r="X654" i="3" s="1"/>
  <c r="V607" i="3"/>
  <c r="X607" i="3" s="1"/>
  <c r="DB607" i="3" s="1"/>
  <c r="V560" i="3"/>
  <c r="X560" i="3" s="1"/>
  <c r="DB560" i="3" s="1"/>
  <c r="V542" i="3"/>
  <c r="X542" i="3" s="1"/>
  <c r="V499" i="3"/>
  <c r="V485" i="3"/>
  <c r="X485" i="3" s="1"/>
  <c r="V470" i="3"/>
  <c r="X470" i="3" s="1"/>
  <c r="DB470" i="3" s="1"/>
  <c r="V435" i="3"/>
  <c r="X435" i="3" s="1"/>
  <c r="V404" i="3"/>
  <c r="V346" i="3"/>
  <c r="V312" i="3"/>
  <c r="V294" i="3"/>
  <c r="X294" i="3" s="1"/>
  <c r="V252" i="3"/>
  <c r="X252" i="3" s="1"/>
  <c r="DB252" i="3" s="1"/>
  <c r="V209" i="3"/>
  <c r="X209" i="3" s="1"/>
  <c r="V197" i="3"/>
  <c r="X197" i="3" s="1"/>
  <c r="V157" i="3"/>
  <c r="X157" i="3" s="1"/>
  <c r="DB157" i="3" s="1"/>
  <c r="V130" i="3"/>
  <c r="X130" i="3" s="1"/>
  <c r="DB130" i="3" s="1"/>
  <c r="V89" i="3"/>
  <c r="X89" i="3" s="1"/>
  <c r="DB89" i="3" s="1"/>
  <c r="V74" i="3"/>
  <c r="V58" i="3"/>
  <c r="X58" i="3" s="1"/>
  <c r="DB58" i="3" s="1"/>
  <c r="V43" i="3"/>
  <c r="V28" i="3"/>
  <c r="V678" i="3"/>
  <c r="X678" i="3" s="1"/>
  <c r="V605" i="3"/>
  <c r="X605" i="3" s="1"/>
  <c r="DB605" i="3" s="1"/>
  <c r="V583" i="3"/>
  <c r="X583" i="3" s="1"/>
  <c r="DB583" i="3" s="1"/>
  <c r="V559" i="3"/>
  <c r="V540" i="3"/>
  <c r="X540" i="3" s="1"/>
  <c r="DB540" i="3" s="1"/>
  <c r="V528" i="3"/>
  <c r="X528" i="3" s="1"/>
  <c r="DB528" i="3" s="1"/>
  <c r="V469" i="3"/>
  <c r="X469" i="3" s="1"/>
  <c r="DB469" i="3" s="1"/>
  <c r="V451" i="3"/>
  <c r="X451" i="3" s="1"/>
  <c r="DB451" i="3" s="1"/>
  <c r="V418" i="3"/>
  <c r="X418" i="3" s="1"/>
  <c r="DB418" i="3" s="1"/>
  <c r="V373" i="3"/>
  <c r="X373" i="3" s="1"/>
  <c r="DB373" i="3" s="1"/>
  <c r="V293" i="3"/>
  <c r="X293" i="3" s="1"/>
  <c r="V280" i="3"/>
  <c r="X280" i="3" s="1"/>
  <c r="DB280" i="3" s="1"/>
  <c r="V250" i="3"/>
  <c r="X250" i="3" s="1"/>
  <c r="V238" i="3"/>
  <c r="X238" i="3" s="1"/>
  <c r="V208" i="3"/>
  <c r="X208" i="3" s="1"/>
  <c r="DB208" i="3" s="1"/>
  <c r="V142" i="3"/>
  <c r="X142" i="3" s="1"/>
  <c r="DB142" i="3" s="1"/>
  <c r="V114" i="3"/>
  <c r="X114" i="3" s="1"/>
  <c r="DB114" i="3" s="1"/>
  <c r="V102" i="3"/>
  <c r="X102" i="3" s="1"/>
  <c r="DB102" i="3" s="1"/>
  <c r="V73" i="3"/>
  <c r="X73" i="3" s="1"/>
  <c r="DB73" i="3" s="1"/>
  <c r="V57" i="3"/>
  <c r="V42" i="3"/>
  <c r="X42" i="3" s="1"/>
  <c r="DB42" i="3" s="1"/>
  <c r="V27" i="3"/>
  <c r="X27" i="3" s="1"/>
  <c r="DB27" i="3" s="1"/>
  <c r="V14" i="3"/>
  <c r="X14" i="3" s="1"/>
  <c r="DB14" i="3" s="1"/>
  <c r="V651" i="3"/>
  <c r="X651" i="3" s="1"/>
  <c r="V604" i="3"/>
  <c r="X604" i="3" s="1"/>
  <c r="V539" i="3"/>
  <c r="X539" i="3" s="1"/>
  <c r="DB539" i="3" s="1"/>
  <c r="V527" i="3"/>
  <c r="X527" i="3" s="1"/>
  <c r="DB527" i="3" s="1"/>
  <c r="V482" i="3"/>
  <c r="X482" i="3" s="1"/>
  <c r="DB482" i="3" s="1"/>
  <c r="V450" i="3"/>
  <c r="X450" i="3" s="1"/>
  <c r="V372" i="3"/>
  <c r="X372" i="3" s="1"/>
  <c r="V344" i="3"/>
  <c r="X344" i="3" s="1"/>
  <c r="DB344" i="3" s="1"/>
  <c r="V310" i="3"/>
  <c r="X310" i="3" s="1"/>
  <c r="DB310" i="3" s="1"/>
  <c r="V207" i="3"/>
  <c r="X207" i="3" s="1"/>
  <c r="V167" i="3"/>
  <c r="X167" i="3" s="1"/>
  <c r="V155" i="3"/>
  <c r="X155" i="3" s="1"/>
  <c r="V113" i="3"/>
  <c r="V72" i="3"/>
  <c r="X72" i="3" s="1"/>
  <c r="V26" i="3"/>
  <c r="X26" i="3" s="1"/>
  <c r="DB26" i="3" s="1"/>
  <c r="V13" i="3"/>
  <c r="X13" i="3" s="1"/>
  <c r="V603" i="3"/>
  <c r="V581" i="3"/>
  <c r="X581" i="3" s="1"/>
  <c r="DB581" i="3" s="1"/>
  <c r="V555" i="3"/>
  <c r="X555" i="3" s="1"/>
  <c r="V538" i="3"/>
  <c r="X538" i="3" s="1"/>
  <c r="DB538" i="3" s="1"/>
  <c r="V526" i="3"/>
  <c r="X526" i="3" s="1"/>
  <c r="DB526" i="3" s="1"/>
  <c r="V496" i="3"/>
  <c r="X496" i="3" s="1"/>
  <c r="V481" i="3"/>
  <c r="X481" i="3" s="1"/>
  <c r="DB481" i="3" s="1"/>
  <c r="V432" i="3"/>
  <c r="X432" i="3" s="1"/>
  <c r="DB432" i="3" s="1"/>
  <c r="V400" i="3"/>
  <c r="X400" i="3" s="1"/>
  <c r="V371" i="3"/>
  <c r="X371" i="3" s="1"/>
  <c r="V342" i="3"/>
  <c r="X342" i="3" s="1"/>
  <c r="V306" i="3"/>
  <c r="X306" i="3" s="1"/>
  <c r="DB306" i="3" s="1"/>
  <c r="V290" i="3"/>
  <c r="X290" i="3" s="1"/>
  <c r="V218" i="3"/>
  <c r="V112" i="3"/>
  <c r="X112" i="3" s="1"/>
  <c r="DB112" i="3" s="1"/>
  <c r="V86" i="3"/>
  <c r="V71" i="3"/>
  <c r="X71" i="3" s="1"/>
  <c r="V25" i="3"/>
  <c r="X25" i="3" s="1"/>
  <c r="DB25" i="3" s="1"/>
  <c r="V311" i="3" l="1"/>
  <c r="X311" i="3" s="1"/>
  <c r="DB311" i="3" s="1"/>
  <c r="V525" i="3"/>
  <c r="X525" i="3" s="1"/>
  <c r="DB525" i="3" s="1"/>
  <c r="V178" i="3"/>
  <c r="X178" i="3" s="1"/>
  <c r="DB178" i="3" s="1"/>
  <c r="Y395" i="3"/>
  <c r="AG395" i="3" s="1"/>
  <c r="CS395" i="3" s="1"/>
  <c r="Y424" i="3"/>
  <c r="AG424" i="3" s="1"/>
  <c r="AB230" i="3"/>
  <c r="AG230" i="3" s="1"/>
  <c r="CS230" i="3" s="1"/>
  <c r="AC570" i="3"/>
  <c r="DE253" i="3"/>
  <c r="DB253" i="3"/>
  <c r="DE333" i="3"/>
  <c r="DB333" i="3"/>
  <c r="DE257" i="3"/>
  <c r="DB257" i="3"/>
  <c r="DE428" i="3"/>
  <c r="DB428" i="3"/>
  <c r="DE300" i="3"/>
  <c r="DB300" i="3"/>
  <c r="DE192" i="3"/>
  <c r="DB192" i="3"/>
  <c r="DE71" i="3"/>
  <c r="DB71" i="3"/>
  <c r="DE496" i="3"/>
  <c r="DB496" i="3"/>
  <c r="DE207" i="3"/>
  <c r="DB207" i="3"/>
  <c r="DE293" i="3"/>
  <c r="DB293" i="3"/>
  <c r="DE678" i="3"/>
  <c r="DB678" i="3"/>
  <c r="DE199" i="3"/>
  <c r="DB199" i="3"/>
  <c r="DE160" i="3"/>
  <c r="DB160" i="3"/>
  <c r="DE503" i="3"/>
  <c r="DB503" i="3"/>
  <c r="DE551" i="3"/>
  <c r="DB551" i="3"/>
  <c r="DE590" i="3"/>
  <c r="DB590" i="3"/>
  <c r="DE288" i="3"/>
  <c r="DB288" i="3"/>
  <c r="DE70" i="3"/>
  <c r="DB70" i="3"/>
  <c r="DE723" i="3"/>
  <c r="DB723" i="3"/>
  <c r="DE279" i="3"/>
  <c r="DB279" i="3"/>
  <c r="DE143" i="3"/>
  <c r="DB143" i="3"/>
  <c r="DE283" i="3"/>
  <c r="DB283" i="3"/>
  <c r="DE297" i="3"/>
  <c r="DB297" i="3"/>
  <c r="DE519" i="3"/>
  <c r="DB519" i="3"/>
  <c r="DE286" i="3"/>
  <c r="DB286" i="3"/>
  <c r="DE245" i="3"/>
  <c r="DB245" i="3"/>
  <c r="DE303" i="3"/>
  <c r="DB303" i="3"/>
  <c r="DE554" i="3"/>
  <c r="DB554" i="3"/>
  <c r="DE389" i="3"/>
  <c r="DB389" i="3"/>
  <c r="DE625" i="3"/>
  <c r="DB625" i="3"/>
  <c r="DE532" i="3"/>
  <c r="DB532" i="3"/>
  <c r="DE410" i="3"/>
  <c r="DB410" i="3"/>
  <c r="DE64" i="3"/>
  <c r="DB64" i="3"/>
  <c r="DE301" i="3"/>
  <c r="DB301" i="3"/>
  <c r="DE287" i="3"/>
  <c r="DB287" i="3"/>
  <c r="DE357" i="3"/>
  <c r="DB357" i="3"/>
  <c r="DE372" i="3"/>
  <c r="DB372" i="3"/>
  <c r="DE563" i="3"/>
  <c r="DB563" i="3"/>
  <c r="DE450" i="3"/>
  <c r="DB450" i="3"/>
  <c r="DE180" i="3"/>
  <c r="DB180" i="3"/>
  <c r="DE555" i="3"/>
  <c r="DB555" i="3"/>
  <c r="DE435" i="3"/>
  <c r="DB435" i="3"/>
  <c r="DE254" i="3"/>
  <c r="DB254" i="3"/>
  <c r="DE658" i="3"/>
  <c r="DB658" i="3"/>
  <c r="DE189" i="3"/>
  <c r="DB189" i="3"/>
  <c r="DE95" i="3"/>
  <c r="DB95" i="3"/>
  <c r="DE302" i="3"/>
  <c r="DB302" i="3"/>
  <c r="DE139" i="3"/>
  <c r="DB139" i="3"/>
  <c r="DE601" i="3"/>
  <c r="DB601" i="3"/>
  <c r="DE429" i="3"/>
  <c r="DB429" i="3"/>
  <c r="DE562" i="3"/>
  <c r="DB562" i="3"/>
  <c r="DE198" i="3"/>
  <c r="DB198" i="3"/>
  <c r="DE201" i="3"/>
  <c r="DB201" i="3"/>
  <c r="DE474" i="3"/>
  <c r="DB474" i="3"/>
  <c r="DE618" i="3"/>
  <c r="DB618" i="3"/>
  <c r="DE453" i="3"/>
  <c r="DB453" i="3"/>
  <c r="DE187" i="3"/>
  <c r="DB187" i="3"/>
  <c r="DE414" i="3"/>
  <c r="DB414" i="3"/>
  <c r="DE193" i="3"/>
  <c r="DB193" i="3"/>
  <c r="DE347" i="3"/>
  <c r="DB347" i="3"/>
  <c r="DE485" i="3"/>
  <c r="DB485" i="3"/>
  <c r="DE210" i="3"/>
  <c r="DB210" i="3"/>
  <c r="DE296" i="3"/>
  <c r="DB296" i="3"/>
  <c r="DE612" i="3"/>
  <c r="DB612" i="3"/>
  <c r="DE504" i="3"/>
  <c r="DB504" i="3"/>
  <c r="DE352" i="3"/>
  <c r="DB352" i="3"/>
  <c r="DE460" i="3"/>
  <c r="DB460" i="3"/>
  <c r="DE725" i="3"/>
  <c r="DB725" i="3"/>
  <c r="DE413" i="3"/>
  <c r="DB413" i="3"/>
  <c r="DE379" i="3"/>
  <c r="DB379" i="3"/>
  <c r="DE276" i="3"/>
  <c r="DB276" i="3"/>
  <c r="DE533" i="3"/>
  <c r="DB533" i="3"/>
  <c r="DE289" i="3"/>
  <c r="DB289" i="3"/>
  <c r="DE657" i="3"/>
  <c r="DB657" i="3"/>
  <c r="DE290" i="3"/>
  <c r="DB290" i="3"/>
  <c r="DE65" i="3"/>
  <c r="DB65" i="3"/>
  <c r="DE342" i="3"/>
  <c r="DB342" i="3"/>
  <c r="DE128" i="3"/>
  <c r="DB128" i="3"/>
  <c r="DE371" i="3"/>
  <c r="DB371" i="3"/>
  <c r="DE365" i="3"/>
  <c r="DB365" i="3"/>
  <c r="DE190" i="3"/>
  <c r="DB190" i="3"/>
  <c r="DE617" i="3"/>
  <c r="DB617" i="3"/>
  <c r="DE162" i="3"/>
  <c r="DB162" i="3"/>
  <c r="DE72" i="3"/>
  <c r="DB72" i="3"/>
  <c r="DE282" i="3"/>
  <c r="DB282" i="3"/>
  <c r="DE238" i="3"/>
  <c r="DB238" i="3"/>
  <c r="DE209" i="3"/>
  <c r="DB209" i="3"/>
  <c r="DE295" i="3"/>
  <c r="DB295" i="3"/>
  <c r="DE614" i="3"/>
  <c r="DB614" i="3"/>
  <c r="DE202" i="3"/>
  <c r="DB202" i="3"/>
  <c r="DE163" i="3"/>
  <c r="DB163" i="3"/>
  <c r="DE204" i="3"/>
  <c r="DB204" i="3"/>
  <c r="DE630" i="3"/>
  <c r="DB630" i="3"/>
  <c r="DE604" i="3"/>
  <c r="DB604" i="3"/>
  <c r="DE118" i="3"/>
  <c r="DB118" i="3"/>
  <c r="DE627" i="3"/>
  <c r="DB627" i="3"/>
  <c r="DE522" i="3"/>
  <c r="DB522" i="3"/>
  <c r="DE191" i="3"/>
  <c r="DB191" i="3"/>
  <c r="DE552" i="3"/>
  <c r="DB552" i="3"/>
  <c r="DE216" i="3"/>
  <c r="DB216" i="3"/>
  <c r="DE369" i="3"/>
  <c r="DB369" i="3"/>
  <c r="DE184" i="3"/>
  <c r="DB184" i="3"/>
  <c r="DE638" i="3"/>
  <c r="DB638" i="3"/>
  <c r="DE368" i="3"/>
  <c r="DB368" i="3"/>
  <c r="DE542" i="3"/>
  <c r="DB542" i="3"/>
  <c r="DE683" i="3"/>
  <c r="DB683" i="3"/>
  <c r="DE380" i="3"/>
  <c r="DB380" i="3"/>
  <c r="DE197" i="3"/>
  <c r="DB197" i="3"/>
  <c r="DE78" i="3"/>
  <c r="DB78" i="3"/>
  <c r="DE491" i="3"/>
  <c r="DB491" i="3"/>
  <c r="DE304" i="3"/>
  <c r="DB304" i="3"/>
  <c r="DE400" i="3"/>
  <c r="DB400" i="3"/>
  <c r="DE132" i="3"/>
  <c r="DB132" i="3"/>
  <c r="DE437" i="3"/>
  <c r="DB437" i="3"/>
  <c r="DE316" i="3"/>
  <c r="DB316" i="3"/>
  <c r="DE523" i="3"/>
  <c r="DB523" i="3"/>
  <c r="DE155" i="3"/>
  <c r="DB155" i="3"/>
  <c r="DE250" i="3"/>
  <c r="DB250" i="3"/>
  <c r="DE654" i="3"/>
  <c r="DB654" i="3"/>
  <c r="DE502" i="3"/>
  <c r="DB502" i="3"/>
  <c r="DE409" i="3"/>
  <c r="DB409" i="3"/>
  <c r="DE167" i="3"/>
  <c r="DB167" i="3"/>
  <c r="DE651" i="3"/>
  <c r="DB651" i="3"/>
  <c r="DE294" i="3"/>
  <c r="DB294" i="3"/>
  <c r="DE159" i="3"/>
  <c r="DB159" i="3"/>
  <c r="DE350" i="3"/>
  <c r="DB350" i="3"/>
  <c r="DE642" i="3"/>
  <c r="DB642" i="3"/>
  <c r="DE534" i="3"/>
  <c r="DB534" i="3"/>
  <c r="DE203" i="3"/>
  <c r="DB203" i="3"/>
  <c r="DE431" i="3"/>
  <c r="DB431" i="3"/>
  <c r="DE196" i="3"/>
  <c r="DB196" i="3"/>
  <c r="DE20" i="3"/>
  <c r="DB20" i="3"/>
  <c r="DE34" i="3"/>
  <c r="DB34" i="3"/>
  <c r="DE13" i="3"/>
  <c r="DB13" i="3"/>
  <c r="DE32" i="3"/>
  <c r="DB32" i="3"/>
  <c r="DE10" i="3"/>
  <c r="DB10" i="3"/>
  <c r="DE27" i="3"/>
  <c r="DE50" i="3"/>
  <c r="DE331" i="3"/>
  <c r="AG513" i="3"/>
  <c r="Z585" i="3"/>
  <c r="AG585" i="3" s="1"/>
  <c r="CS585" i="3" s="1"/>
  <c r="AA146" i="3"/>
  <c r="AC188" i="3"/>
  <c r="Y637" i="3"/>
  <c r="Z597" i="3"/>
  <c r="Z351" i="3"/>
  <c r="AG351" i="3" s="1"/>
  <c r="CS351" i="3" s="1"/>
  <c r="Z200" i="3"/>
  <c r="Z68" i="3"/>
  <c r="AB582" i="3"/>
  <c r="Y6" i="3"/>
  <c r="AG6" i="3" s="1"/>
  <c r="Y668" i="3"/>
  <c r="DE26" i="3"/>
  <c r="DE528" i="3"/>
  <c r="DE157" i="3"/>
  <c r="DE313" i="3"/>
  <c r="DE133" i="3"/>
  <c r="DE112" i="3"/>
  <c r="DE234" i="3"/>
  <c r="DE367" i="3"/>
  <c r="DE130" i="3"/>
  <c r="DE489" i="3"/>
  <c r="DE152" i="3"/>
  <c r="DE120" i="3"/>
  <c r="DE306" i="3"/>
  <c r="DE384" i="3"/>
  <c r="DE102" i="3"/>
  <c r="DE469" i="3"/>
  <c r="DE470" i="3"/>
  <c r="DE318" i="3"/>
  <c r="DE96" i="3"/>
  <c r="DE280" i="3"/>
  <c r="DE241" i="3"/>
  <c r="DE423" i="3"/>
  <c r="DE561" i="3"/>
  <c r="DE344" i="3"/>
  <c r="DE131" i="3"/>
  <c r="DE500" i="3"/>
  <c r="DE242" i="3"/>
  <c r="DE521" i="3"/>
  <c r="DE518" i="3"/>
  <c r="DE79" i="3"/>
  <c r="DE334" i="3"/>
  <c r="DE323" i="3"/>
  <c r="DE345" i="3"/>
  <c r="DE25" i="3"/>
  <c r="DE418" i="3"/>
  <c r="DE566" i="3"/>
  <c r="DE544" i="3"/>
  <c r="DE321" i="3"/>
  <c r="DE457" i="3"/>
  <c r="DE482" i="3"/>
  <c r="DE142" i="3"/>
  <c r="DE126" i="3"/>
  <c r="DE36" i="3"/>
  <c r="DE539" i="3"/>
  <c r="DE583" i="3"/>
  <c r="DE626" i="3"/>
  <c r="DE82" i="3"/>
  <c r="DE481" i="3"/>
  <c r="DE605" i="3"/>
  <c r="DE140" i="3"/>
  <c r="DE115" i="3"/>
  <c r="DE513" i="3"/>
  <c r="DE174" i="3"/>
  <c r="DE527" i="3"/>
  <c r="DE208" i="3"/>
  <c r="DE540" i="3"/>
  <c r="DE149" i="3"/>
  <c r="DE565" i="3"/>
  <c r="DE461" i="3"/>
  <c r="DE177" i="3"/>
  <c r="DE14" i="3"/>
  <c r="DE607" i="3"/>
  <c r="DE61" i="3"/>
  <c r="DE376" i="3"/>
  <c r="DE19" i="3"/>
  <c r="DE22" i="3"/>
  <c r="DE338" i="3"/>
  <c r="DE117" i="3"/>
  <c r="DE150" i="3"/>
  <c r="DE148" i="3"/>
  <c r="DE292" i="3"/>
  <c r="DE538" i="3"/>
  <c r="DE425" i="3"/>
  <c r="DE119" i="3"/>
  <c r="DE366" i="3"/>
  <c r="DE664" i="3"/>
  <c r="DE560" i="3"/>
  <c r="DE108" i="3"/>
  <c r="DE284" i="3"/>
  <c r="DE105" i="3"/>
  <c r="DE252" i="3"/>
  <c r="DE526" i="3"/>
  <c r="DE15" i="3"/>
  <c r="DE243" i="3"/>
  <c r="DE247" i="3"/>
  <c r="DE631" i="3"/>
  <c r="DE310" i="3"/>
  <c r="DE42" i="3"/>
  <c r="DE373" i="3"/>
  <c r="DE328" i="3"/>
  <c r="DE62" i="3"/>
  <c r="DE178" i="3"/>
  <c r="DE510" i="3"/>
  <c r="DE73" i="3"/>
  <c r="DE90" i="3"/>
  <c r="DE137" i="3"/>
  <c r="DE236" i="3"/>
  <c r="DE246" i="3"/>
  <c r="DE109" i="3"/>
  <c r="DE81" i="3"/>
  <c r="DE165" i="3"/>
  <c r="DE387" i="3"/>
  <c r="DE273" i="3"/>
  <c r="DE451" i="3"/>
  <c r="DE58" i="3"/>
  <c r="DE406" i="3"/>
  <c r="DE106" i="3"/>
  <c r="DE47" i="3"/>
  <c r="DE505" i="3"/>
  <c r="DE525" i="3"/>
  <c r="DE615" i="3"/>
  <c r="DE324" i="3"/>
  <c r="DE114" i="3"/>
  <c r="DE89" i="3"/>
  <c r="DE471" i="3"/>
  <c r="DE228" i="3"/>
  <c r="DE531" i="3"/>
  <c r="DE426" i="3"/>
  <c r="DE94" i="3"/>
  <c r="DE24" i="3"/>
  <c r="DE166" i="3"/>
  <c r="DE156" i="3"/>
  <c r="DE315" i="3"/>
  <c r="DE517" i="3"/>
  <c r="CY346" i="3"/>
  <c r="CA687" i="3"/>
  <c r="CI687" i="3" s="1"/>
  <c r="CY687" i="3" s="1"/>
  <c r="CV346" i="3"/>
  <c r="AZ687" i="3"/>
  <c r="BH687" i="3" s="1"/>
  <c r="CV687" i="3" s="1"/>
  <c r="CW346" i="3"/>
  <c r="BI687" i="3"/>
  <c r="BQ687" i="3" s="1"/>
  <c r="CW687" i="3" s="1"/>
  <c r="X346" i="3"/>
  <c r="DB346" i="3" s="1"/>
  <c r="N687" i="3"/>
  <c r="V687" i="3" s="1"/>
  <c r="X687" i="3" s="1"/>
  <c r="DB687" i="3" s="1"/>
  <c r="CT346" i="3"/>
  <c r="AH687" i="3"/>
  <c r="AP687" i="3" s="1"/>
  <c r="CT687" i="3" s="1"/>
  <c r="CX346" i="3"/>
  <c r="BR687" i="3"/>
  <c r="BZ687" i="3" s="1"/>
  <c r="CX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CT337" i="3"/>
  <c r="AI632" i="3"/>
  <c r="AP632" i="3" s="1"/>
  <c r="Z56" i="3"/>
  <c r="CX337" i="3"/>
  <c r="BS632" i="3"/>
  <c r="BZ632" i="3" s="1"/>
  <c r="CX632" i="3" s="1"/>
  <c r="CY337" i="3"/>
  <c r="CB632" i="3"/>
  <c r="CI632" i="3" s="1"/>
  <c r="CY632" i="3" s="1"/>
  <c r="X337" i="3"/>
  <c r="O632" i="3"/>
  <c r="V632" i="3" s="1"/>
  <c r="X632" i="3" s="1"/>
  <c r="DB632" i="3" s="1"/>
  <c r="CU337" i="3"/>
  <c r="AR632" i="3"/>
  <c r="AY632" i="3" s="1"/>
  <c r="CW337" i="3"/>
  <c r="BJ632" i="3"/>
  <c r="BQ632" i="3" s="1"/>
  <c r="CW632" i="3" s="1"/>
  <c r="CV337" i="3"/>
  <c r="BA632" i="3"/>
  <c r="BH632" i="3" s="1"/>
  <c r="CV632" i="3" s="1"/>
  <c r="Y68" i="3"/>
  <c r="Z619" i="3"/>
  <c r="CM9" i="3"/>
  <c r="CR9" i="3" s="1"/>
  <c r="CZ9" i="3" s="1"/>
  <c r="CJ600" i="3"/>
  <c r="CZ591" i="3"/>
  <c r="CJ599" i="3"/>
  <c r="CR599" i="3" s="1"/>
  <c r="CZ599" i="3" s="1"/>
  <c r="Y39" i="3"/>
  <c r="AG39" i="3" s="1"/>
  <c r="AA685" i="3" s="1"/>
  <c r="CJ595" i="3"/>
  <c r="CR595" i="3" s="1"/>
  <c r="CZ595" i="3" s="1"/>
  <c r="CJ596" i="3"/>
  <c r="BZ80" i="3"/>
  <c r="CJ592" i="3"/>
  <c r="CR592" i="3" s="1"/>
  <c r="CZ592" i="3" s="1"/>
  <c r="Y38" i="3"/>
  <c r="AG38" i="3" s="1"/>
  <c r="CR690" i="3"/>
  <c r="CZ690" i="3" s="1"/>
  <c r="AY74" i="3"/>
  <c r="AJ493" i="3"/>
  <c r="AP493" i="3" s="1"/>
  <c r="CT493" i="3" s="1"/>
  <c r="AH494" i="3"/>
  <c r="AP214" i="3"/>
  <c r="AJ701" i="3" s="1"/>
  <c r="Y443" i="3"/>
  <c r="CZ628" i="3"/>
  <c r="Z186" i="3"/>
  <c r="AG186" i="3" s="1"/>
  <c r="CS186" i="3" s="1"/>
  <c r="CR695" i="3"/>
  <c r="CZ695" i="3" s="1"/>
  <c r="Z701" i="3"/>
  <c r="Z358" i="3"/>
  <c r="AG358" i="3" s="1"/>
  <c r="CS358" i="3" s="1"/>
  <c r="CK536" i="3"/>
  <c r="CR536" i="3" s="1"/>
  <c r="CZ536" i="3" s="1"/>
  <c r="Z697" i="3"/>
  <c r="CO541" i="3"/>
  <c r="Z305" i="3"/>
  <c r="AB87" i="3"/>
  <c r="AG87" i="3" s="1"/>
  <c r="CS49" i="3"/>
  <c r="Y667" i="3"/>
  <c r="Y706" i="3"/>
  <c r="AG706" i="3" s="1"/>
  <c r="CS706" i="3" s="1"/>
  <c r="CL670" i="3"/>
  <c r="CS65" i="3"/>
  <c r="CZ542" i="3"/>
  <c r="AP80" i="3"/>
  <c r="AI103" i="3" s="1"/>
  <c r="AP103" i="3" s="1"/>
  <c r="G211" i="1"/>
  <c r="BJ493" i="3" s="1"/>
  <c r="G206" i="1"/>
  <c r="BL720" i="3" s="1"/>
  <c r="CR336" i="3"/>
  <c r="CZ336" i="3" s="1"/>
  <c r="CR570" i="3"/>
  <c r="CZ570" i="3" s="1"/>
  <c r="E211" i="1"/>
  <c r="AR493" i="3" s="1"/>
  <c r="E206" i="1"/>
  <c r="AT720" i="3" s="1"/>
  <c r="AP212" i="3"/>
  <c r="CT212" i="3" s="1"/>
  <c r="BQ32" i="3"/>
  <c r="G202" i="1" s="1"/>
  <c r="BI581" i="3" s="1"/>
  <c r="BQ581" i="3" s="1"/>
  <c r="CW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CT32" i="3" s="1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CS17" i="3"/>
  <c r="DE17" i="3" s="1"/>
  <c r="AB200" i="3"/>
  <c r="Y359" i="3"/>
  <c r="AG359" i="3" s="1"/>
  <c r="Y269" i="3"/>
  <c r="Z235" i="3"/>
  <c r="AG235" i="3" s="1"/>
  <c r="AC702" i="3" s="1"/>
  <c r="Y67" i="3"/>
  <c r="AG67" i="3" s="1"/>
  <c r="CS67" i="3" s="1"/>
  <c r="Y360" i="3"/>
  <c r="AG360" i="3" s="1"/>
  <c r="CS360" i="3" s="1"/>
  <c r="Y272" i="3"/>
  <c r="AG272" i="3" s="1"/>
  <c r="AA361" i="3" s="1"/>
  <c r="AY391" i="3"/>
  <c r="Z486" i="3"/>
  <c r="AG486" i="3" s="1"/>
  <c r="CR637" i="3"/>
  <c r="CZ637" i="3" s="1"/>
  <c r="AG588" i="3"/>
  <c r="CS588" i="3" s="1"/>
  <c r="AG686" i="3"/>
  <c r="AY80" i="3"/>
  <c r="AU716" i="3" s="1"/>
  <c r="BQ212" i="3"/>
  <c r="AY588" i="3"/>
  <c r="CU588" i="3" s="1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CS16" i="3"/>
  <c r="Y51" i="3"/>
  <c r="AG51" i="3" s="1"/>
  <c r="Y649" i="3" s="1"/>
  <c r="Y305" i="3"/>
  <c r="AG305" i="3" s="1"/>
  <c r="CS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CS691" i="3" s="1"/>
  <c r="Z217" i="3"/>
  <c r="AG217" i="3" s="1"/>
  <c r="CS217" i="3" s="1"/>
  <c r="AE720" i="3"/>
  <c r="AD717" i="3"/>
  <c r="Z181" i="3"/>
  <c r="AG181" i="3" s="1"/>
  <c r="CS181" i="3" s="1"/>
  <c r="AB689" i="3"/>
  <c r="AA724" i="3"/>
  <c r="Z463" i="3"/>
  <c r="AB83" i="3"/>
  <c r="AG83" i="3" s="1"/>
  <c r="CS23" i="3"/>
  <c r="Y394" i="3"/>
  <c r="AG394" i="3" s="1"/>
  <c r="CS394" i="3" s="1"/>
  <c r="AA589" i="3"/>
  <c r="AG589" i="3" s="1"/>
  <c r="CS589" i="3" s="1"/>
  <c r="Z383" i="3"/>
  <c r="V144" i="3"/>
  <c r="X144" i="3" s="1"/>
  <c r="DB144" i="3" s="1"/>
  <c r="AP391" i="3"/>
  <c r="BQ214" i="3"/>
  <c r="BK701" i="3" s="1"/>
  <c r="BZ588" i="3"/>
  <c r="CX588" i="3" s="1"/>
  <c r="AG80" i="3"/>
  <c r="AC716" i="3" s="1"/>
  <c r="CR480" i="3"/>
  <c r="CZ480" i="3" s="1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CS72" i="3" s="1"/>
  <c r="Y249" i="3"/>
  <c r="AA470" i="3"/>
  <c r="AG470" i="3" s="1"/>
  <c r="AA469" i="3"/>
  <c r="AG469" i="3" s="1"/>
  <c r="Y610" i="3"/>
  <c r="AG610" i="3" s="1"/>
  <c r="CS610" i="3" s="1"/>
  <c r="DE610" i="3" s="1"/>
  <c r="Y488" i="3"/>
  <c r="AA391" i="3"/>
  <c r="Y391" i="3"/>
  <c r="C212" i="1"/>
  <c r="Y642" i="3" s="1"/>
  <c r="AG642" i="3" s="1"/>
  <c r="CS642" i="3" s="1"/>
  <c r="Y552" i="3"/>
  <c r="AG552" i="3" s="1"/>
  <c r="CS552" i="3" s="1"/>
  <c r="Z195" i="3"/>
  <c r="AG195" i="3" s="1"/>
  <c r="CS195" i="3" s="1"/>
  <c r="Z182" i="3"/>
  <c r="AG182" i="3" s="1"/>
  <c r="Y655" i="3"/>
  <c r="AG655" i="3" s="1"/>
  <c r="CS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CS85" i="3" s="1"/>
  <c r="Z377" i="3"/>
  <c r="AG377" i="3" s="1"/>
  <c r="CS377" i="3" s="1"/>
  <c r="Z472" i="3"/>
  <c r="AC275" i="3"/>
  <c r="AG275" i="3" s="1"/>
  <c r="CS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CS665" i="3" s="1"/>
  <c r="AB127" i="3"/>
  <c r="AB702" i="3"/>
  <c r="CS57" i="3"/>
  <c r="AC624" i="3"/>
  <c r="AC233" i="3"/>
  <c r="AG233" i="3" s="1"/>
  <c r="AB680" i="3"/>
  <c r="AB653" i="3"/>
  <c r="AA240" i="3"/>
  <c r="AG240" i="3" s="1"/>
  <c r="CS240" i="3" s="1"/>
  <c r="Z122" i="3"/>
  <c r="AG122" i="3" s="1"/>
  <c r="AC661" i="3"/>
  <c r="Z60" i="3"/>
  <c r="Z494" i="3"/>
  <c r="AA8" i="3"/>
  <c r="AC669" i="3"/>
  <c r="Z21" i="3"/>
  <c r="AG21" i="3" s="1"/>
  <c r="CR267" i="3"/>
  <c r="CZ603" i="3"/>
  <c r="CR332" i="3"/>
  <c r="CZ332" i="3" s="1"/>
  <c r="Z637" i="3"/>
  <c r="AB154" i="3"/>
  <c r="AG154" i="3" s="1"/>
  <c r="CS154" i="3" s="1"/>
  <c r="Y606" i="3"/>
  <c r="AG606" i="3" s="1"/>
  <c r="Z309" i="3"/>
  <c r="Y495" i="3"/>
  <c r="AG495" i="3" s="1"/>
  <c r="CR188" i="3"/>
  <c r="CZ188" i="3" s="1"/>
  <c r="Z269" i="3"/>
  <c r="Z134" i="3"/>
  <c r="AG134" i="3" s="1"/>
  <c r="CR594" i="3"/>
  <c r="CZ594" i="3" s="1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Z110" i="3" s="1"/>
  <c r="CR511" i="3"/>
  <c r="CZ511" i="3" s="1"/>
  <c r="CR490" i="3"/>
  <c r="CZ490" i="3" s="1"/>
  <c r="CR411" i="3"/>
  <c r="CZ411" i="3" s="1"/>
  <c r="CR717" i="3"/>
  <c r="CZ717" i="3" s="1"/>
  <c r="F207" i="1"/>
  <c r="BB397" i="3" s="1"/>
  <c r="F209" i="1"/>
  <c r="G207" i="1"/>
  <c r="BK397" i="3" s="1"/>
  <c r="G209" i="1"/>
  <c r="CR308" i="3"/>
  <c r="CZ308" i="3" s="1"/>
  <c r="CR263" i="3"/>
  <c r="CZ263" i="3" s="1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Z494" i="3" s="1"/>
  <c r="CL493" i="3"/>
  <c r="CR493" i="3" s="1"/>
  <c r="CZ493" i="3" s="1"/>
  <c r="Z219" i="3"/>
  <c r="AG219" i="3" s="1"/>
  <c r="Y222" i="3" s="1"/>
  <c r="CR680" i="3"/>
  <c r="CZ680" i="3" s="1"/>
  <c r="CR668" i="3"/>
  <c r="CZ668" i="3" s="1"/>
  <c r="CR458" i="3"/>
  <c r="CZ458" i="3" s="1"/>
  <c r="CS144" i="3"/>
  <c r="AA635" i="3"/>
  <c r="AG635" i="3" s="1"/>
  <c r="CS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CZ653" i="3" s="1"/>
  <c r="Z682" i="3"/>
  <c r="AG682" i="3" s="1"/>
  <c r="AB692" i="3"/>
  <c r="AG692" i="3" s="1"/>
  <c r="AD412" i="3"/>
  <c r="AG412" i="3" s="1"/>
  <c r="CS412" i="3" s="1"/>
  <c r="CR68" i="3"/>
  <c r="CZ68" i="3" s="1"/>
  <c r="CR710" i="3"/>
  <c r="CZ710" i="3" s="1"/>
  <c r="Z475" i="3"/>
  <c r="AA616" i="3"/>
  <c r="AG616" i="3" s="1"/>
  <c r="CS616" i="3" s="1"/>
  <c r="Z364" i="3"/>
  <c r="AG364" i="3" s="1"/>
  <c r="CS364" i="3" s="1"/>
  <c r="AC175" i="3"/>
  <c r="AG175" i="3" s="1"/>
  <c r="Z639" i="3"/>
  <c r="AG639" i="3" s="1"/>
  <c r="Z381" i="3"/>
  <c r="AG381" i="3" s="1"/>
  <c r="CS381" i="3" s="1"/>
  <c r="Z363" i="3"/>
  <c r="AG363" i="3" s="1"/>
  <c r="CS363" i="3" s="1"/>
  <c r="CR645" i="3"/>
  <c r="CZ645" i="3" s="1"/>
  <c r="CR12" i="3"/>
  <c r="AB484" i="3"/>
  <c r="AG484" i="3" s="1"/>
  <c r="CS484" i="3" s="1"/>
  <c r="Y251" i="3"/>
  <c r="AG251" i="3" s="1"/>
  <c r="CS251" i="3" s="1"/>
  <c r="Z127" i="3"/>
  <c r="Z694" i="3"/>
  <c r="AB403" i="3"/>
  <c r="AG403" i="3" s="1"/>
  <c r="CS403" i="3" s="1"/>
  <c r="Z99" i="3"/>
  <c r="AG99" i="3" s="1"/>
  <c r="Y4" i="3"/>
  <c r="AG4" i="3" s="1"/>
  <c r="Z11" i="3" s="1"/>
  <c r="AG11" i="3" s="1"/>
  <c r="AB383" i="3"/>
  <c r="Z348" i="3"/>
  <c r="AG348" i="3" s="1"/>
  <c r="CS348" i="3" s="1"/>
  <c r="Z349" i="3"/>
  <c r="AG349" i="3" s="1"/>
  <c r="Z362" i="3"/>
  <c r="AG362" i="3" s="1"/>
  <c r="CS362" i="3" s="1"/>
  <c r="Y456" i="3"/>
  <c r="AG456" i="3" s="1"/>
  <c r="CS456" i="3" s="1"/>
  <c r="AB662" i="3"/>
  <c r="AG662" i="3" s="1"/>
  <c r="Y647" i="3"/>
  <c r="AG647" i="3" s="1"/>
  <c r="CS647" i="3" s="1"/>
  <c r="Z535" i="3"/>
  <c r="AG535" i="3" s="1"/>
  <c r="CS535" i="3" s="1"/>
  <c r="Z239" i="3"/>
  <c r="Z48" i="3"/>
  <c r="AG48" i="3" s="1"/>
  <c r="CS48" i="3" s="1"/>
  <c r="AB239" i="3"/>
  <c r="Z473" i="3"/>
  <c r="AG473" i="3" s="1"/>
  <c r="Z564" i="3"/>
  <c r="AG564" i="3" s="1"/>
  <c r="AA468" i="3"/>
  <c r="AG468" i="3" s="1"/>
  <c r="AE677" i="3"/>
  <c r="AG677" i="3" s="1"/>
  <c r="CS677" i="3" s="1"/>
  <c r="Z582" i="3"/>
  <c r="AG582" i="3" s="1"/>
  <c r="CS582" i="3" s="1"/>
  <c r="Z436" i="3"/>
  <c r="AG436" i="3" s="1"/>
  <c r="CS436" i="3" s="1"/>
  <c r="Z12" i="3"/>
  <c r="AB388" i="3"/>
  <c r="AG388" i="3" s="1"/>
  <c r="CS388" i="3" s="1"/>
  <c r="AA370" i="3"/>
  <c r="AG370" i="3" s="1"/>
  <c r="CS370" i="3" s="1"/>
  <c r="Y578" i="3"/>
  <c r="AG578" i="3" s="1"/>
  <c r="AA330" i="3"/>
  <c r="Y225" i="3"/>
  <c r="AG225" i="3" s="1"/>
  <c r="CS225" i="3" s="1"/>
  <c r="Z232" i="3"/>
  <c r="Z101" i="3"/>
  <c r="AC206" i="3"/>
  <c r="AG206" i="3" s="1"/>
  <c r="CS206" i="3" s="1"/>
  <c r="Z341" i="3"/>
  <c r="AG341" i="3" s="1"/>
  <c r="AB587" i="3"/>
  <c r="AG587" i="3" s="1"/>
  <c r="CS587" i="3" s="1"/>
  <c r="Y332" i="3"/>
  <c r="Z596" i="3"/>
  <c r="Z417" i="3"/>
  <c r="Z188" i="3"/>
  <c r="AC170" i="3"/>
  <c r="Z281" i="3"/>
  <c r="AG281" i="3" s="1"/>
  <c r="CS281" i="3" s="1"/>
  <c r="AB173" i="3"/>
  <c r="AG173" i="3" s="1"/>
  <c r="CS173" i="3" s="1"/>
  <c r="AC110" i="3"/>
  <c r="Y573" i="3"/>
  <c r="AG573" i="3" s="1"/>
  <c r="AA475" i="3"/>
  <c r="Z164" i="3"/>
  <c r="AG164" i="3" s="1"/>
  <c r="CS164" i="3" s="1"/>
  <c r="Z584" i="3"/>
  <c r="AG584" i="3" s="1"/>
  <c r="AD492" i="3"/>
  <c r="AG492" i="3" s="1"/>
  <c r="AB476" i="3"/>
  <c r="AG476" i="3" s="1"/>
  <c r="CS476" i="3" s="1"/>
  <c r="Y422" i="3"/>
  <c r="AG422" i="3" s="1"/>
  <c r="CS422" i="3" s="1"/>
  <c r="Z685" i="3"/>
  <c r="AB444" i="3"/>
  <c r="AG444" i="3" s="1"/>
  <c r="Y385" i="3"/>
  <c r="AG385" i="3" s="1"/>
  <c r="AB374" i="3"/>
  <c r="AG374" i="3" s="1"/>
  <c r="Z567" i="3"/>
  <c r="AG567" i="3" s="1"/>
  <c r="CS567" i="3" s="1"/>
  <c r="CR516" i="3"/>
  <c r="CZ516" i="3" s="1"/>
  <c r="CR662" i="3"/>
  <c r="CZ662" i="3" s="1"/>
  <c r="CR619" i="3"/>
  <c r="CZ619" i="3" s="1"/>
  <c r="CR305" i="3"/>
  <c r="CZ305" i="3" s="1"/>
  <c r="Z415" i="3"/>
  <c r="AG415" i="3" s="1"/>
  <c r="CS415" i="3" s="1"/>
  <c r="AA472" i="3"/>
  <c r="Z512" i="3"/>
  <c r="AG512" i="3" s="1"/>
  <c r="AA278" i="3"/>
  <c r="AG278" i="3" s="1"/>
  <c r="Z168" i="3"/>
  <c r="AD661" i="3"/>
  <c r="Y170" i="3"/>
  <c r="I203" i="1"/>
  <c r="CB515" i="3" s="1"/>
  <c r="CI515" i="3" s="1"/>
  <c r="CY515" i="3" s="1"/>
  <c r="I205" i="1"/>
  <c r="CC268" i="3" s="1"/>
  <c r="CR669" i="3"/>
  <c r="CZ669" i="3" s="1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CZ265" i="3" s="1"/>
  <c r="J205" i="1"/>
  <c r="CL268" i="3" s="1"/>
  <c r="CR268" i="3" s="1"/>
  <c r="CZ268" i="3" s="1"/>
  <c r="Y261" i="3"/>
  <c r="AG261" i="3" s="1"/>
  <c r="CS261" i="3" s="1"/>
  <c r="Y263" i="3"/>
  <c r="AG263" i="3" s="1"/>
  <c r="Y264" i="3"/>
  <c r="AG264" i="3" s="1"/>
  <c r="CS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S291" i="3" s="1"/>
  <c r="CR416" i="3"/>
  <c r="CZ416" i="3" s="1"/>
  <c r="CR146" i="3"/>
  <c r="CZ146" i="3" s="1"/>
  <c r="CR659" i="3"/>
  <c r="CZ659" i="3" s="1"/>
  <c r="Y340" i="3"/>
  <c r="AG340" i="3" s="1"/>
  <c r="CR472" i="3"/>
  <c r="AH168" i="3"/>
  <c r="AJ721" i="3"/>
  <c r="CT375" i="3"/>
  <c r="AH355" i="3"/>
  <c r="CT353" i="3"/>
  <c r="CJ719" i="3"/>
  <c r="CR719" i="3" s="1"/>
  <c r="CZ719" i="3" s="1"/>
  <c r="AH718" i="3"/>
  <c r="AI690" i="3"/>
  <c r="CT559" i="3"/>
  <c r="AJ8" i="3"/>
  <c r="CT28" i="3"/>
  <c r="AL529" i="3"/>
  <c r="AP529" i="3" s="1"/>
  <c r="CT477" i="3"/>
  <c r="AN705" i="3"/>
  <c r="CT43" i="3"/>
  <c r="AH711" i="3"/>
  <c r="AP711" i="3" s="1"/>
  <c r="CT430" i="3"/>
  <c r="AH18" i="3"/>
  <c r="AP18" i="3" s="1"/>
  <c r="CT16" i="3"/>
  <c r="AJ645" i="3"/>
  <c r="CT113" i="3"/>
  <c r="AI608" i="3"/>
  <c r="AH712" i="3"/>
  <c r="CT285" i="3"/>
  <c r="AJ267" i="3"/>
  <c r="CT266" i="3"/>
  <c r="AI721" i="3"/>
  <c r="CT499" i="3"/>
  <c r="AI235" i="3"/>
  <c r="AP235" i="3" s="1"/>
  <c r="CT65" i="3"/>
  <c r="CR660" i="3"/>
  <c r="CZ660" i="3" s="1"/>
  <c r="AI97" i="3"/>
  <c r="AP97" i="3" s="1"/>
  <c r="AH38" i="3"/>
  <c r="AP38" i="3" s="1"/>
  <c r="CT38" i="3" s="1"/>
  <c r="CT37" i="3"/>
  <c r="DE37" i="3" s="1"/>
  <c r="AL445" i="3"/>
  <c r="AP445" i="3" s="1"/>
  <c r="CT78" i="3"/>
  <c r="AJ401" i="3"/>
  <c r="AP401" i="3" s="1"/>
  <c r="CT125" i="3"/>
  <c r="BB260" i="3"/>
  <c r="AZ581" i="3"/>
  <c r="BH581" i="3" s="1"/>
  <c r="CV581" i="3" s="1"/>
  <c r="AK405" i="3"/>
  <c r="CT398" i="3"/>
  <c r="AH608" i="3"/>
  <c r="AI75" i="3"/>
  <c r="AP75" i="3" s="1"/>
  <c r="CT31" i="3"/>
  <c r="DE31" i="3" s="1"/>
  <c r="AH91" i="3"/>
  <c r="AP91" i="3" s="1"/>
  <c r="AI624" i="3"/>
  <c r="CT633" i="3"/>
  <c r="CR597" i="3"/>
  <c r="CZ597" i="3" s="1"/>
  <c r="CR567" i="3"/>
  <c r="CZ567" i="3" s="1"/>
  <c r="AI355" i="3"/>
  <c r="CT354" i="3"/>
  <c r="AJ666" i="3"/>
  <c r="AP666" i="3" s="1"/>
  <c r="CT666" i="3" s="1"/>
  <c r="CT404" i="3"/>
  <c r="BR581" i="3"/>
  <c r="BZ581" i="3" s="1"/>
  <c r="CX581" i="3" s="1"/>
  <c r="BT260" i="3"/>
  <c r="AH308" i="3"/>
  <c r="CT300" i="3"/>
  <c r="AK702" i="3"/>
  <c r="CT86" i="3"/>
  <c r="AI40" i="3"/>
  <c r="AP40" i="3" s="1"/>
  <c r="CT57" i="3"/>
  <c r="CC260" i="3"/>
  <c r="CA581" i="3"/>
  <c r="CI581" i="3" s="1"/>
  <c r="CY581" i="3" s="1"/>
  <c r="AK712" i="3"/>
  <c r="CT255" i="3"/>
  <c r="AL594" i="3"/>
  <c r="AH602" i="3"/>
  <c r="AP602" i="3" s="1"/>
  <c r="AL194" i="3"/>
  <c r="AP194" i="3" s="1"/>
  <c r="CT194" i="3" s="1"/>
  <c r="CL260" i="3"/>
  <c r="CR260" i="3" s="1"/>
  <c r="CZ260" i="3" s="1"/>
  <c r="CJ581" i="3"/>
  <c r="CR581" i="3" s="1"/>
  <c r="CZ581" i="3" s="1"/>
  <c r="AJ689" i="3"/>
  <c r="CT312" i="3"/>
  <c r="AI620" i="3"/>
  <c r="AP620" i="3" s="1"/>
  <c r="CT620" i="3" s="1"/>
  <c r="CT628" i="3"/>
  <c r="AH30" i="3"/>
  <c r="AP30" i="3" s="1"/>
  <c r="CT30" i="3" s="1"/>
  <c r="CT29" i="3"/>
  <c r="CR608" i="3"/>
  <c r="CZ608" i="3" s="1"/>
  <c r="Y581" i="3"/>
  <c r="AG581" i="3" s="1"/>
  <c r="CS581" i="3" s="1"/>
  <c r="AA260" i="3"/>
  <c r="Y569" i="3"/>
  <c r="AG569" i="3" s="1"/>
  <c r="CS569" i="3" s="1"/>
  <c r="Y408" i="3"/>
  <c r="Y575" i="3"/>
  <c r="AG575" i="3" s="1"/>
  <c r="Y579" i="3"/>
  <c r="AG579" i="3" s="1"/>
  <c r="CS579" i="3" s="1"/>
  <c r="Y572" i="3"/>
  <c r="AG572" i="3" s="1"/>
  <c r="CS572" i="3" s="1"/>
  <c r="Y571" i="3"/>
  <c r="AG571" i="3" s="1"/>
  <c r="CS571" i="3" s="1"/>
  <c r="Y580" i="3"/>
  <c r="AG580" i="3" s="1"/>
  <c r="CS580" i="3" s="1"/>
  <c r="Y307" i="3"/>
  <c r="AG307" i="3" s="1"/>
  <c r="CS307" i="3" s="1"/>
  <c r="AA405" i="3"/>
  <c r="Z656" i="3"/>
  <c r="AA378" i="3"/>
  <c r="AG378" i="3" s="1"/>
  <c r="AA715" i="3" s="1"/>
  <c r="AB487" i="3"/>
  <c r="AG487" i="3" s="1"/>
  <c r="AB524" i="3"/>
  <c r="AG524" i="3" s="1"/>
  <c r="CS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CS392" i="3" s="1"/>
  <c r="AC232" i="3"/>
  <c r="AB420" i="3"/>
  <c r="AG420" i="3" s="1"/>
  <c r="Z507" i="3"/>
  <c r="AG507" i="3" s="1"/>
  <c r="Z386" i="3"/>
  <c r="AG386" i="3" s="1"/>
  <c r="AC438" i="3"/>
  <c r="AG438" i="3" s="1"/>
  <c r="Z399" i="3"/>
  <c r="AG399" i="3" s="1"/>
  <c r="Y545" i="3"/>
  <c r="AG545" i="3" s="1"/>
  <c r="CJ724" i="3"/>
  <c r="CR724" i="3" s="1"/>
  <c r="CZ724" i="3" s="1"/>
  <c r="CZ711" i="3"/>
  <c r="Y602" i="3"/>
  <c r="AG602" i="3" s="1"/>
  <c r="CS603" i="3"/>
  <c r="AQ718" i="3"/>
  <c r="CU459" i="3"/>
  <c r="AQ168" i="3"/>
  <c r="CU227" i="3"/>
  <c r="AZ308" i="3"/>
  <c r="CV300" i="3"/>
  <c r="BM529" i="3"/>
  <c r="BQ529" i="3" s="1"/>
  <c r="CW529" i="3" s="1"/>
  <c r="CW477" i="3"/>
  <c r="BL712" i="3"/>
  <c r="CW255" i="3"/>
  <c r="BL702" i="3"/>
  <c r="CW86" i="3"/>
  <c r="CC267" i="3"/>
  <c r="CY266" i="3"/>
  <c r="CA608" i="3"/>
  <c r="CY537" i="3"/>
  <c r="CD702" i="3"/>
  <c r="CY86" i="3"/>
  <c r="CE529" i="3"/>
  <c r="CI529" i="3" s="1"/>
  <c r="CY529" i="3" s="1"/>
  <c r="CY477" i="3"/>
  <c r="CL715" i="3"/>
  <c r="CZ378" i="3"/>
  <c r="CJ84" i="3"/>
  <c r="CR84" i="3" s="1"/>
  <c r="CZ84" i="3" s="1"/>
  <c r="CZ45" i="3"/>
  <c r="CJ715" i="3"/>
  <c r="CZ205" i="3"/>
  <c r="CR291" i="3"/>
  <c r="CZ291" i="3" s="1"/>
  <c r="CZ547" i="3"/>
  <c r="Z660" i="3"/>
  <c r="AC529" i="3"/>
  <c r="AG529" i="3" s="1"/>
  <c r="CS477" i="3"/>
  <c r="AQ355" i="3"/>
  <c r="AA401" i="3"/>
  <c r="AG401" i="3" s="1"/>
  <c r="Y168" i="3"/>
  <c r="CS227" i="3"/>
  <c r="AA721" i="3"/>
  <c r="BA355" i="3"/>
  <c r="CV354" i="3"/>
  <c r="BC712" i="3"/>
  <c r="CV255" i="3"/>
  <c r="BR308" i="3"/>
  <c r="CX300" i="3"/>
  <c r="CA355" i="3"/>
  <c r="CY353" i="3"/>
  <c r="Z458" i="3"/>
  <c r="CJ76" i="3"/>
  <c r="CR76" i="3" s="1"/>
  <c r="CZ76" i="3" s="1"/>
  <c r="CZ75" i="3"/>
  <c r="Z649" i="3"/>
  <c r="Z608" i="3"/>
  <c r="Z620" i="3"/>
  <c r="AG620" i="3" s="1"/>
  <c r="Y680" i="3"/>
  <c r="CS390" i="3"/>
  <c r="DE390" i="3" s="1"/>
  <c r="Z355" i="3"/>
  <c r="CS354" i="3"/>
  <c r="AQ421" i="3"/>
  <c r="AS689" i="3"/>
  <c r="CU312" i="3"/>
  <c r="AS701" i="3"/>
  <c r="CU629" i="3"/>
  <c r="DE629" i="3" s="1"/>
  <c r="AR721" i="3"/>
  <c r="AA689" i="3"/>
  <c r="CS312" i="3"/>
  <c r="Y355" i="3"/>
  <c r="CS353" i="3"/>
  <c r="BA721" i="3"/>
  <c r="Z222" i="3"/>
  <c r="CS257" i="3"/>
  <c r="C204" i="1" s="1"/>
  <c r="BB721" i="3"/>
  <c r="CV375" i="3"/>
  <c r="BF705" i="3"/>
  <c r="CV43" i="3"/>
  <c r="BA620" i="3"/>
  <c r="BH620" i="3" s="1"/>
  <c r="CV620" i="3" s="1"/>
  <c r="CV628" i="3"/>
  <c r="BR355" i="3"/>
  <c r="CX353" i="3"/>
  <c r="BT701" i="3"/>
  <c r="CX214" i="3"/>
  <c r="BU712" i="3"/>
  <c r="CX255" i="3"/>
  <c r="CL361" i="3"/>
  <c r="CZ272" i="3"/>
  <c r="CJ508" i="3"/>
  <c r="CR508" i="3" s="1"/>
  <c r="CZ508" i="3" s="1"/>
  <c r="CZ507" i="3"/>
  <c r="CJ85" i="3"/>
  <c r="CZ54" i="3"/>
  <c r="CJ684" i="3"/>
  <c r="CR684" i="3" s="1"/>
  <c r="CZ684" i="3" s="1"/>
  <c r="CZ445" i="3"/>
  <c r="CJ721" i="3"/>
  <c r="CR721" i="3" s="1"/>
  <c r="CZ721" i="3" s="1"/>
  <c r="CZ498" i="3"/>
  <c r="CK693" i="3"/>
  <c r="CJ641" i="3"/>
  <c r="CR641" i="3" s="1"/>
  <c r="CZ672" i="3"/>
  <c r="Y593" i="3"/>
  <c r="AG593" i="3" s="1"/>
  <c r="CS591" i="3"/>
  <c r="BB8" i="3"/>
  <c r="CV28" i="3"/>
  <c r="CD405" i="3"/>
  <c r="CY398" i="3"/>
  <c r="AQ308" i="3"/>
  <c r="BT8" i="3"/>
  <c r="CX28" i="3"/>
  <c r="CR509" i="3"/>
  <c r="CZ509" i="3" s="1"/>
  <c r="CZ579" i="3"/>
  <c r="AP421" i="3"/>
  <c r="AE705" i="3"/>
  <c r="CS43" i="3"/>
  <c r="AA722" i="3"/>
  <c r="CS147" i="3"/>
  <c r="DE147" i="3" s="1"/>
  <c r="BA97" i="3"/>
  <c r="CV74" i="3"/>
  <c r="BJ620" i="3"/>
  <c r="BQ620" i="3" s="1"/>
  <c r="CW620" i="3" s="1"/>
  <c r="CW628" i="3"/>
  <c r="BK401" i="3"/>
  <c r="BQ401" i="3" s="1"/>
  <c r="CW125" i="3"/>
  <c r="BI355" i="3"/>
  <c r="CW353" i="3"/>
  <c r="BS608" i="3"/>
  <c r="CX609" i="3"/>
  <c r="BT721" i="3"/>
  <c r="CX375" i="3"/>
  <c r="CA421" i="3"/>
  <c r="CY23" i="3"/>
  <c r="CB608" i="3"/>
  <c r="CY609" i="3"/>
  <c r="CA602" i="3"/>
  <c r="CI602" i="3" s="1"/>
  <c r="CY603" i="3"/>
  <c r="CC401" i="3"/>
  <c r="CI401" i="3" s="1"/>
  <c r="CY125" i="3"/>
  <c r="Z623" i="3"/>
  <c r="AG623" i="3" s="1"/>
  <c r="Z434" i="3"/>
  <c r="AG434" i="3" s="1"/>
  <c r="CS434" i="3" s="1"/>
  <c r="CS400" i="3"/>
  <c r="AA666" i="3"/>
  <c r="AG666" i="3" s="1"/>
  <c r="CS666" i="3" s="1"/>
  <c r="CS404" i="3"/>
  <c r="CJ56" i="3"/>
  <c r="CR56" i="3" s="1"/>
  <c r="CZ55" i="3"/>
  <c r="AC514" i="3"/>
  <c r="CS389" i="3"/>
  <c r="Y478" i="3"/>
  <c r="CS432" i="3"/>
  <c r="DE432" i="3" s="1"/>
  <c r="Z621" i="3"/>
  <c r="AG621" i="3" s="1"/>
  <c r="AT712" i="3"/>
  <c r="CU255" i="3"/>
  <c r="AS721" i="3"/>
  <c r="AR690" i="3"/>
  <c r="AR97" i="3"/>
  <c r="CU74" i="3"/>
  <c r="BB645" i="3"/>
  <c r="CV113" i="3"/>
  <c r="BD594" i="3"/>
  <c r="CV215" i="3"/>
  <c r="BK721" i="3"/>
  <c r="CW375" i="3"/>
  <c r="Y712" i="3"/>
  <c r="CS285" i="3"/>
  <c r="BJ97" i="3"/>
  <c r="BR608" i="3"/>
  <c r="CX537" i="3"/>
  <c r="BT401" i="3"/>
  <c r="BZ401" i="3" s="1"/>
  <c r="CX125" i="3"/>
  <c r="BT645" i="3"/>
  <c r="CX113" i="3"/>
  <c r="CC721" i="3"/>
  <c r="CY375" i="3"/>
  <c r="CC701" i="3"/>
  <c r="CY214" i="3"/>
  <c r="CR473" i="3"/>
  <c r="CZ473" i="3" s="1"/>
  <c r="CK716" i="3"/>
  <c r="CZ40" i="3"/>
  <c r="CL720" i="3"/>
  <c r="CZ154" i="3"/>
  <c r="AQ602" i="3"/>
  <c r="AY602" i="3" s="1"/>
  <c r="AA720" i="3"/>
  <c r="AD516" i="3"/>
  <c r="CS409" i="3"/>
  <c r="AU594" i="3"/>
  <c r="CU215" i="3"/>
  <c r="Z97" i="3"/>
  <c r="AG97" i="3" s="1"/>
  <c r="CS97" i="3" s="1"/>
  <c r="CS74" i="3"/>
  <c r="AW705" i="3"/>
  <c r="AS666" i="3"/>
  <c r="CU404" i="3"/>
  <c r="AS267" i="3"/>
  <c r="AA267" i="3"/>
  <c r="Z688" i="3"/>
  <c r="CS229" i="3"/>
  <c r="DE229" i="3" s="1"/>
  <c r="Z719" i="3"/>
  <c r="BB401" i="3"/>
  <c r="CV125" i="3"/>
  <c r="BC405" i="3"/>
  <c r="CV398" i="3"/>
  <c r="BO705" i="3"/>
  <c r="CW43" i="3"/>
  <c r="BJ355" i="3"/>
  <c r="CW354" i="3"/>
  <c r="BK645" i="3"/>
  <c r="CW113" i="3"/>
  <c r="BI608" i="3"/>
  <c r="CW537" i="3"/>
  <c r="BK267" i="3"/>
  <c r="CW266" i="3"/>
  <c r="BU405" i="3"/>
  <c r="CX398" i="3"/>
  <c r="BX705" i="3"/>
  <c r="CX43" i="3"/>
  <c r="BT689" i="3"/>
  <c r="CX312" i="3"/>
  <c r="CA30" i="3"/>
  <c r="CY29" i="3"/>
  <c r="CB97" i="3"/>
  <c r="CI97" i="3" s="1"/>
  <c r="CY97" i="3" s="1"/>
  <c r="CY74" i="3"/>
  <c r="CK361" i="3"/>
  <c r="CZ271" i="3"/>
  <c r="CJ405" i="3"/>
  <c r="CR405" i="3" s="1"/>
  <c r="CZ405" i="3" s="1"/>
  <c r="CZ401" i="3"/>
  <c r="AA719" i="3"/>
  <c r="CS346" i="3"/>
  <c r="AC694" i="3"/>
  <c r="CS437" i="3"/>
  <c r="Z717" i="3"/>
  <c r="CS549" i="3"/>
  <c r="DE549" i="3" s="1"/>
  <c r="AU529" i="3"/>
  <c r="AR608" i="3"/>
  <c r="AB405" i="3"/>
  <c r="CS398" i="3"/>
  <c r="Z483" i="3"/>
  <c r="BB701" i="3"/>
  <c r="CV214" i="3"/>
  <c r="BK689" i="3"/>
  <c r="CW312" i="3"/>
  <c r="BI168" i="3"/>
  <c r="CW227" i="3"/>
  <c r="BJ721" i="3"/>
  <c r="CW499" i="3"/>
  <c r="BL405" i="3"/>
  <c r="CW398" i="3"/>
  <c r="BS721" i="3"/>
  <c r="CX499" i="3"/>
  <c r="BS620" i="3"/>
  <c r="BZ620" i="3" s="1"/>
  <c r="CX620" i="3" s="1"/>
  <c r="CX628" i="3"/>
  <c r="BT267" i="3"/>
  <c r="CX266" i="3"/>
  <c r="AB712" i="3"/>
  <c r="CS255" i="3"/>
  <c r="CC689" i="3"/>
  <c r="CY312" i="3"/>
  <c r="CA168" i="3"/>
  <c r="CY227" i="3"/>
  <c r="CK708" i="3"/>
  <c r="CR708" i="3" s="1"/>
  <c r="CZ708" i="3" s="1"/>
  <c r="CZ92" i="3"/>
  <c r="CR694" i="3"/>
  <c r="CZ694" i="3" s="1"/>
  <c r="Y335" i="3"/>
  <c r="Z690" i="3"/>
  <c r="AB514" i="3"/>
  <c r="CS244" i="3"/>
  <c r="Z530" i="3"/>
  <c r="AG530" i="3" s="1"/>
  <c r="AZ608" i="3"/>
  <c r="CV537" i="3"/>
  <c r="AC594" i="3"/>
  <c r="BI308" i="3"/>
  <c r="CW300" i="3"/>
  <c r="BV594" i="3"/>
  <c r="CX215" i="3"/>
  <c r="BS355" i="3"/>
  <c r="CX354" i="3"/>
  <c r="BR168" i="3"/>
  <c r="CX227" i="3"/>
  <c r="BT666" i="3"/>
  <c r="BZ666" i="3" s="1"/>
  <c r="CX666" i="3" s="1"/>
  <c r="CX404" i="3"/>
  <c r="CC645" i="3"/>
  <c r="CY113" i="3"/>
  <c r="Z652" i="3"/>
  <c r="AG652" i="3" s="1"/>
  <c r="CR67" i="3"/>
  <c r="CZ67" i="3" s="1"/>
  <c r="CZ129" i="3"/>
  <c r="CR439" i="3"/>
  <c r="CZ439" i="3" s="1"/>
  <c r="CR501" i="3"/>
  <c r="CZ501" i="3" s="1"/>
  <c r="CZ571" i="3"/>
  <c r="CR707" i="3"/>
  <c r="CZ707" i="3" s="1"/>
  <c r="CR689" i="3"/>
  <c r="CZ689" i="3" s="1"/>
  <c r="Y608" i="3"/>
  <c r="CS537" i="3"/>
  <c r="Z700" i="3"/>
  <c r="CS568" i="3"/>
  <c r="DE568" i="3" s="1"/>
  <c r="AT405" i="3"/>
  <c r="CU398" i="3"/>
  <c r="AS401" i="3"/>
  <c r="AY401" i="3" s="1"/>
  <c r="AR355" i="3"/>
  <c r="CU354" i="3"/>
  <c r="AQ712" i="3"/>
  <c r="CU285" i="3"/>
  <c r="Y577" i="3"/>
  <c r="AG577" i="3" s="1"/>
  <c r="CS577" i="3" s="1"/>
  <c r="CS337" i="3"/>
  <c r="Y711" i="3"/>
  <c r="AG711" i="3" s="1"/>
  <c r="CS430" i="3"/>
  <c r="Y260" i="3"/>
  <c r="CS259" i="3"/>
  <c r="DE259" i="3" s="1"/>
  <c r="Y718" i="3"/>
  <c r="CS459" i="3"/>
  <c r="AZ168" i="3"/>
  <c r="AZ355" i="3"/>
  <c r="CV353" i="3"/>
  <c r="BD529" i="3"/>
  <c r="BH529" i="3" s="1"/>
  <c r="CV529" i="3" s="1"/>
  <c r="CV477" i="3"/>
  <c r="BA608" i="3"/>
  <c r="CV609" i="3"/>
  <c r="AZ421" i="3"/>
  <c r="CV23" i="3"/>
  <c r="BC702" i="3"/>
  <c r="CV86" i="3"/>
  <c r="BJ608" i="3"/>
  <c r="CW609" i="3"/>
  <c r="BM594" i="3"/>
  <c r="BI421" i="3"/>
  <c r="CW23" i="3"/>
  <c r="BK666" i="3"/>
  <c r="BQ666" i="3" s="1"/>
  <c r="CW666" i="3" s="1"/>
  <c r="CW404" i="3"/>
  <c r="BR602" i="3"/>
  <c r="BZ602" i="3" s="1"/>
  <c r="CX602" i="3" s="1"/>
  <c r="CX603" i="3"/>
  <c r="BU702" i="3"/>
  <c r="CX86" i="3"/>
  <c r="BS97" i="3"/>
  <c r="BZ97" i="3" s="1"/>
  <c r="CX97" i="3" s="1"/>
  <c r="CX74" i="3"/>
  <c r="CB721" i="3"/>
  <c r="CY499" i="3"/>
  <c r="CC666" i="3"/>
  <c r="CI666" i="3" s="1"/>
  <c r="CY666" i="3" s="1"/>
  <c r="CY404" i="3"/>
  <c r="CC8" i="3"/>
  <c r="CY28" i="3"/>
  <c r="AA645" i="3"/>
  <c r="CS113" i="3"/>
  <c r="CZ524" i="3"/>
  <c r="CR606" i="3"/>
  <c r="CZ606" i="3" s="1"/>
  <c r="CZ635" i="3"/>
  <c r="CR408" i="3"/>
  <c r="CR520" i="3"/>
  <c r="CZ520" i="3" s="1"/>
  <c r="Y480" i="3"/>
  <c r="CS410" i="3"/>
  <c r="AQ30" i="3"/>
  <c r="AB516" i="3"/>
  <c r="CS414" i="3"/>
  <c r="Z536" i="3"/>
  <c r="AG536" i="3" s="1"/>
  <c r="CS536" i="3" s="1"/>
  <c r="CS542" i="3"/>
  <c r="AS8" i="3"/>
  <c r="CU28" i="3"/>
  <c r="AQ711" i="3"/>
  <c r="AY711" i="3" s="1"/>
  <c r="CU430" i="3"/>
  <c r="AQ608" i="3"/>
  <c r="AS645" i="3"/>
  <c r="Z721" i="3"/>
  <c r="CS499" i="3"/>
  <c r="Y308" i="3"/>
  <c r="BB267" i="3"/>
  <c r="CV266" i="3"/>
  <c r="AZ602" i="3"/>
  <c r="BH602" i="3" s="1"/>
  <c r="CV602" i="3" s="1"/>
  <c r="CV603" i="3"/>
  <c r="BB689" i="3"/>
  <c r="CV312" i="3"/>
  <c r="BK8" i="3"/>
  <c r="CW28" i="3"/>
  <c r="BI30" i="3"/>
  <c r="CW29" i="3"/>
  <c r="BI602" i="3"/>
  <c r="BQ602" i="3" s="1"/>
  <c r="CW602" i="3" s="1"/>
  <c r="CW603" i="3"/>
  <c r="BV529" i="3"/>
  <c r="BZ529" i="3" s="1"/>
  <c r="CX529" i="3" s="1"/>
  <c r="CX477" i="3"/>
  <c r="BR421" i="3"/>
  <c r="CX23" i="3"/>
  <c r="Y640" i="3"/>
  <c r="AG640" i="3" s="1"/>
  <c r="AA667" i="3"/>
  <c r="CS167" i="3"/>
  <c r="CA308" i="3"/>
  <c r="CY300" i="3"/>
  <c r="CK649" i="3"/>
  <c r="CZ339" i="3"/>
  <c r="CR168" i="3"/>
  <c r="CZ392" i="3"/>
  <c r="CK624" i="3"/>
  <c r="CR624" i="3" s="1"/>
  <c r="CZ624" i="3" s="1"/>
  <c r="CZ633" i="3"/>
  <c r="BB666" i="3"/>
  <c r="BH666" i="3" s="1"/>
  <c r="CV666" i="3" s="1"/>
  <c r="CV404" i="3"/>
  <c r="AB110" i="3"/>
  <c r="CS204" i="3"/>
  <c r="AE541" i="3"/>
  <c r="Z361" i="3"/>
  <c r="AC708" i="3"/>
  <c r="CS447" i="3"/>
  <c r="DE447" i="3" s="1"/>
  <c r="AT702" i="3"/>
  <c r="AR620" i="3"/>
  <c r="AY620" i="3" s="1"/>
  <c r="AZ30" i="3"/>
  <c r="BR30" i="3"/>
  <c r="CE594" i="3"/>
  <c r="CY215" i="3"/>
  <c r="CB620" i="3"/>
  <c r="CI620" i="3" s="1"/>
  <c r="CY620" i="3" s="1"/>
  <c r="CY628" i="3"/>
  <c r="CG705" i="3"/>
  <c r="CY43" i="3"/>
  <c r="CD712" i="3"/>
  <c r="CY255" i="3"/>
  <c r="CR475" i="3"/>
  <c r="CZ475" i="3" s="1"/>
  <c r="CJ636" i="3"/>
  <c r="CR636" i="3" s="1"/>
  <c r="CZ636" i="3" s="1"/>
  <c r="CZ267" i="3"/>
  <c r="CR251" i="3"/>
  <c r="CZ251" i="3" s="1"/>
  <c r="CR170" i="3"/>
  <c r="CZ170" i="3" s="1"/>
  <c r="CR424" i="3"/>
  <c r="CR46" i="3"/>
  <c r="CZ46" i="3" s="1"/>
  <c r="CR60" i="3"/>
  <c r="CR596" i="3"/>
  <c r="CR269" i="3"/>
  <c r="CZ269" i="3" s="1"/>
  <c r="CK5" i="3"/>
  <c r="CR5" i="3" s="1"/>
  <c r="CZ5" i="3" s="1"/>
  <c r="CK11" i="3"/>
  <c r="CR11" i="3" s="1"/>
  <c r="CZ11" i="3" s="1"/>
  <c r="CR6" i="3"/>
  <c r="CZ6" i="3" s="1"/>
  <c r="CJ298" i="3"/>
  <c r="CR298" i="3" s="1"/>
  <c r="CZ298" i="3" s="1"/>
  <c r="CK136" i="3"/>
  <c r="CR136" i="3" s="1"/>
  <c r="CJ172" i="3"/>
  <c r="CR172" i="3" s="1"/>
  <c r="CZ172" i="3" s="1"/>
  <c r="CK335" i="3"/>
  <c r="CR335" i="3" s="1"/>
  <c r="CZ335" i="3" s="1"/>
  <c r="CK455" i="3"/>
  <c r="CR455" i="3" s="1"/>
  <c r="CZ455" i="3" s="1"/>
  <c r="CL713" i="3"/>
  <c r="CK720" i="3"/>
  <c r="CL685" i="3"/>
  <c r="CR685" i="3" s="1"/>
  <c r="CZ685" i="3" s="1"/>
  <c r="CR449" i="3"/>
  <c r="CR239" i="3"/>
  <c r="CZ239" i="3" s="1"/>
  <c r="CJ124" i="3"/>
  <c r="CR124" i="3" s="1"/>
  <c r="CZ124" i="3" s="1"/>
  <c r="CJ319" i="3"/>
  <c r="CR319" i="3" s="1"/>
  <c r="CZ319" i="3" s="1"/>
  <c r="CJ397" i="3"/>
  <c r="CR397" i="3" s="1"/>
  <c r="CZ397" i="3" s="1"/>
  <c r="CJ613" i="3"/>
  <c r="CR613" i="3" s="1"/>
  <c r="CZ613" i="3" s="1"/>
  <c r="CK220" i="3"/>
  <c r="CL100" i="3"/>
  <c r="CR100" i="3" s="1"/>
  <c r="CZ100" i="3" s="1"/>
  <c r="CM322" i="3"/>
  <c r="CR322" i="3" s="1"/>
  <c r="CZ322" i="3" s="1"/>
  <c r="CJ309" i="3"/>
  <c r="CR309" i="3" s="1"/>
  <c r="CZ309" i="3" s="1"/>
  <c r="CJ330" i="3"/>
  <c r="CR330" i="3" s="1"/>
  <c r="CZ330" i="3" s="1"/>
  <c r="CJ396" i="3"/>
  <c r="CR396" i="3" s="1"/>
  <c r="CZ396" i="3" s="1"/>
  <c r="CJ558" i="3"/>
  <c r="CK138" i="3"/>
  <c r="CR138" i="3" s="1"/>
  <c r="CZ138" i="3" s="1"/>
  <c r="CK327" i="3"/>
  <c r="CR327" i="3" s="1"/>
  <c r="CZ327" i="3" s="1"/>
  <c r="CL270" i="3"/>
  <c r="CR270" i="3" s="1"/>
  <c r="CZ270" i="3" s="1"/>
  <c r="CM231" i="3"/>
  <c r="CR231" i="3" s="1"/>
  <c r="CZ231" i="3" s="1"/>
  <c r="CJ320" i="3"/>
  <c r="CJ329" i="3"/>
  <c r="CR329" i="3" s="1"/>
  <c r="CZ329" i="3" s="1"/>
  <c r="CJ506" i="3"/>
  <c r="CR506" i="3" s="1"/>
  <c r="CZ506" i="3" s="1"/>
  <c r="CK8" i="3"/>
  <c r="CR8" i="3" s="1"/>
  <c r="CK98" i="3"/>
  <c r="CR98" i="3" s="1"/>
  <c r="CZ98" i="3" s="1"/>
  <c r="CK326" i="3"/>
  <c r="CR326" i="3" s="1"/>
  <c r="CL452" i="3"/>
  <c r="CR452" i="3" s="1"/>
  <c r="CZ452" i="3" s="1"/>
  <c r="CK478" i="3"/>
  <c r="CR478" i="3" s="1"/>
  <c r="CZ478" i="3" s="1"/>
  <c r="CM598" i="3"/>
  <c r="CR598" i="3" s="1"/>
  <c r="CZ598" i="3" s="1"/>
  <c r="CL600" i="3"/>
  <c r="CR661" i="3"/>
  <c r="CZ661" i="3" s="1"/>
  <c r="CR580" i="3"/>
  <c r="CZ580" i="3" s="1"/>
  <c r="CR541" i="3"/>
  <c r="CZ541" i="3" s="1"/>
  <c r="CR123" i="3"/>
  <c r="CZ123" i="3" s="1"/>
  <c r="CN702" i="3"/>
  <c r="CR702" i="3" s="1"/>
  <c r="CZ702" i="3" s="1"/>
  <c r="CR514" i="3"/>
  <c r="CZ514" i="3" s="1"/>
  <c r="CR383" i="3"/>
  <c r="CJ299" i="3"/>
  <c r="CR299" i="3" s="1"/>
  <c r="CZ299" i="3" s="1"/>
  <c r="CK698" i="3"/>
  <c r="CR382" i="3"/>
  <c r="CZ382" i="3" s="1"/>
  <c r="CJ463" i="3"/>
  <c r="CR463" i="3" s="1"/>
  <c r="CZ463" i="3" s="1"/>
  <c r="CJ465" i="3"/>
  <c r="CR465" i="3" s="1"/>
  <c r="CZ465" i="3" s="1"/>
  <c r="CJ464" i="3"/>
  <c r="CR464" i="3" s="1"/>
  <c r="CZ464" i="3" s="1"/>
  <c r="CJ467" i="3"/>
  <c r="CR467" i="3" s="1"/>
  <c r="CZ467" i="3" s="1"/>
  <c r="CL716" i="3"/>
  <c r="CJ442" i="3"/>
  <c r="CR442" i="3" s="1"/>
  <c r="CZ442" i="3" s="1"/>
  <c r="CK676" i="3"/>
  <c r="CJ676" i="3"/>
  <c r="CJ483" i="3"/>
  <c r="CR483" i="3" s="1"/>
  <c r="CZ483" i="3" s="1"/>
  <c r="CL673" i="3"/>
  <c r="CR673" i="3" s="1"/>
  <c r="CR355" i="3"/>
  <c r="CZ355" i="3" s="1"/>
  <c r="CJ220" i="3"/>
  <c r="CJ223" i="3"/>
  <c r="CR223" i="3" s="1"/>
  <c r="CZ223" i="3" s="1"/>
  <c r="CJ222" i="3"/>
  <c r="CR222" i="3" s="1"/>
  <c r="CZ222" i="3" s="1"/>
  <c r="CJ237" i="3"/>
  <c r="CR237" i="3" s="1"/>
  <c r="CZ237" i="3" s="1"/>
  <c r="CJ221" i="3"/>
  <c r="CR221" i="3" s="1"/>
  <c r="CZ221" i="3" s="1"/>
  <c r="CR307" i="3"/>
  <c r="CZ307" i="3" s="1"/>
  <c r="CR200" i="3"/>
  <c r="CZ200" i="3" s="1"/>
  <c r="CR667" i="3"/>
  <c r="CZ667" i="3" s="1"/>
  <c r="CR582" i="3"/>
  <c r="CZ582" i="3" s="1"/>
  <c r="CJ704" i="3"/>
  <c r="CR704" i="3" s="1"/>
  <c r="CZ704" i="3" s="1"/>
  <c r="CJ656" i="3"/>
  <c r="CR656" i="3" s="1"/>
  <c r="CZ656" i="3" s="1"/>
  <c r="CK343" i="3"/>
  <c r="CO699" i="3"/>
  <c r="CR699" i="3" s="1"/>
  <c r="CZ699" i="3" s="1"/>
  <c r="CJ258" i="3"/>
  <c r="CR258" i="3" s="1"/>
  <c r="CZ258" i="3" s="1"/>
  <c r="CJ393" i="3"/>
  <c r="CR393" i="3" s="1"/>
  <c r="CZ393" i="3" s="1"/>
  <c r="CN574" i="3"/>
  <c r="CR574" i="3" s="1"/>
  <c r="CZ574" i="3" s="1"/>
  <c r="CK558" i="3"/>
  <c r="CJ101" i="3"/>
  <c r="CR101" i="3" s="1"/>
  <c r="CZ101" i="3" s="1"/>
  <c r="CK176" i="3"/>
  <c r="CR176" i="3" s="1"/>
  <c r="CZ176" i="3" s="1"/>
  <c r="CK557" i="3"/>
  <c r="CR557" i="3" s="1"/>
  <c r="CZ557" i="3" s="1"/>
  <c r="CJ611" i="3"/>
  <c r="CR611" i="3" s="1"/>
  <c r="CZ611" i="3" s="1"/>
  <c r="CM715" i="3"/>
  <c r="CM722" i="3"/>
  <c r="CR722" i="3" s="1"/>
  <c r="CZ722" i="3" s="1"/>
  <c r="CR402" i="3"/>
  <c r="CZ402" i="3" s="1"/>
  <c r="CJ52" i="3"/>
  <c r="CJ343" i="3"/>
  <c r="CJ649" i="3"/>
  <c r="CJ697" i="3"/>
  <c r="CR697" i="3" s="1"/>
  <c r="CZ697" i="3" s="1"/>
  <c r="CR232" i="3"/>
  <c r="CZ232" i="3" s="1"/>
  <c r="CR127" i="3"/>
  <c r="CZ127" i="3" s="1"/>
  <c r="CR415" i="3"/>
  <c r="CZ415" i="3" s="1"/>
  <c r="CC415" i="3"/>
  <c r="CD516" i="3"/>
  <c r="CE716" i="3"/>
  <c r="CB103" i="3"/>
  <c r="CI103" i="3" s="1"/>
  <c r="CY103" i="3" s="1"/>
  <c r="CA490" i="3"/>
  <c r="CB151" i="3"/>
  <c r="CI151" i="3" s="1"/>
  <c r="CY151" i="3" s="1"/>
  <c r="CB382" i="3"/>
  <c r="CC46" i="3"/>
  <c r="CA543" i="3"/>
  <c r="CI543" i="3" s="1"/>
  <c r="CY543" i="3" s="1"/>
  <c r="CB75" i="3"/>
  <c r="CI75" i="3" s="1"/>
  <c r="CC141" i="3"/>
  <c r="CI141" i="3" s="1"/>
  <c r="CY141" i="3" s="1"/>
  <c r="CA440" i="3"/>
  <c r="CI440" i="3" s="1"/>
  <c r="CY440" i="3" s="1"/>
  <c r="CA446" i="3"/>
  <c r="CI446" i="3" s="1"/>
  <c r="CY446" i="3" s="1"/>
  <c r="CB182" i="3"/>
  <c r="CI182" i="3" s="1"/>
  <c r="CY182" i="3" s="1"/>
  <c r="CA67" i="3"/>
  <c r="CE188" i="3"/>
  <c r="CA637" i="3"/>
  <c r="CB235" i="3"/>
  <c r="CI235" i="3" s="1"/>
  <c r="CY235" i="3" s="1"/>
  <c r="CA6" i="3"/>
  <c r="CA66" i="3"/>
  <c r="CI66" i="3" s="1"/>
  <c r="CY66" i="3" s="1"/>
  <c r="CB351" i="3"/>
  <c r="CI351" i="3" s="1"/>
  <c r="CY351" i="3" s="1"/>
  <c r="CB585" i="3"/>
  <c r="CI585" i="3" s="1"/>
  <c r="CY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Y230" i="3" s="1"/>
  <c r="CA262" i="3"/>
  <c r="CI262" i="3" s="1"/>
  <c r="CA265" i="3"/>
  <c r="CA268" i="3"/>
  <c r="CA340" i="3"/>
  <c r="CA439" i="3"/>
  <c r="CA261" i="3"/>
  <c r="CI261" i="3" s="1"/>
  <c r="CY261" i="3" s="1"/>
  <c r="CA264" i="3"/>
  <c r="CA267" i="3"/>
  <c r="CA291" i="3"/>
  <c r="CA260" i="3"/>
  <c r="CA263" i="3"/>
  <c r="CI263" i="3" s="1"/>
  <c r="CY263" i="3" s="1"/>
  <c r="CA424" i="3"/>
  <c r="CA39" i="3"/>
  <c r="CI39" i="3" s="1"/>
  <c r="CY39" i="3" s="1"/>
  <c r="CA38" i="3"/>
  <c r="CI38" i="3" s="1"/>
  <c r="CY38" i="3" s="1"/>
  <c r="CA395" i="3"/>
  <c r="CI395" i="3" s="1"/>
  <c r="CY395" i="3" s="1"/>
  <c r="CB355" i="3"/>
  <c r="CB622" i="3"/>
  <c r="CI622" i="3" s="1"/>
  <c r="CY622" i="3" s="1"/>
  <c r="CB621" i="3"/>
  <c r="CI621" i="3" s="1"/>
  <c r="CY621" i="3" s="1"/>
  <c r="CA478" i="3"/>
  <c r="CB454" i="3"/>
  <c r="CI454" i="3" s="1"/>
  <c r="CY454" i="3" s="1"/>
  <c r="CB494" i="3"/>
  <c r="CG710" i="3"/>
  <c r="CA60" i="3"/>
  <c r="CA317" i="3"/>
  <c r="CI317" i="3" s="1"/>
  <c r="CY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Y650" i="3" s="1"/>
  <c r="CE194" i="3"/>
  <c r="CI194" i="3" s="1"/>
  <c r="CY194" i="3" s="1"/>
  <c r="CA256" i="3"/>
  <c r="CA274" i="3"/>
  <c r="CI274" i="3" s="1"/>
  <c r="CY274" i="3" s="1"/>
  <c r="CA277" i="3"/>
  <c r="CI277" i="3" s="1"/>
  <c r="CY277" i="3" s="1"/>
  <c r="CE314" i="3"/>
  <c r="CI314" i="3" s="1"/>
  <c r="CY314" i="3" s="1"/>
  <c r="CE497" i="3"/>
  <c r="CI497" i="3" s="1"/>
  <c r="CY497" i="3" s="1"/>
  <c r="CA511" i="3"/>
  <c r="CE611" i="3"/>
  <c r="CB226" i="3"/>
  <c r="CI226" i="3" s="1"/>
  <c r="CY226" i="3" s="1"/>
  <c r="CB673" i="3"/>
  <c r="CC88" i="3"/>
  <c r="CI88" i="3" s="1"/>
  <c r="CY88" i="3" s="1"/>
  <c r="CD46" i="3"/>
  <c r="CD520" i="3"/>
  <c r="CD547" i="3"/>
  <c r="CI547" i="3" s="1"/>
  <c r="CD550" i="3"/>
  <c r="CI550" i="3" s="1"/>
  <c r="CY550" i="3" s="1"/>
  <c r="CA402" i="3"/>
  <c r="CA501" i="3"/>
  <c r="CI501" i="3" s="1"/>
  <c r="CB63" i="3"/>
  <c r="CI63" i="3" s="1"/>
  <c r="CY63" i="3" s="1"/>
  <c r="CB480" i="3"/>
  <c r="CF646" i="3"/>
  <c r="CI646" i="3" s="1"/>
  <c r="CY646" i="3" s="1"/>
  <c r="CC33" i="3"/>
  <c r="CI33" i="3" s="1"/>
  <c r="CC408" i="3"/>
  <c r="CD69" i="3"/>
  <c r="CI69" i="3" s="1"/>
  <c r="CY69" i="3" s="1"/>
  <c r="CE153" i="3"/>
  <c r="CI153" i="3" s="1"/>
  <c r="CY153" i="3" s="1"/>
  <c r="CA509" i="3"/>
  <c r="CA548" i="3"/>
  <c r="CI548" i="3" s="1"/>
  <c r="CY548" i="3" s="1"/>
  <c r="CA695" i="3"/>
  <c r="CB77" i="3"/>
  <c r="CI77" i="3" s="1"/>
  <c r="CY77" i="3" s="1"/>
  <c r="CB104" i="3"/>
  <c r="CI104" i="3" s="1"/>
  <c r="CY104" i="3" s="1"/>
  <c r="CB107" i="3"/>
  <c r="CI107" i="3" s="1"/>
  <c r="CY107" i="3" s="1"/>
  <c r="CB224" i="3"/>
  <c r="CI224" i="3" s="1"/>
  <c r="CY224" i="3" s="1"/>
  <c r="CF411" i="3"/>
  <c r="CC35" i="3"/>
  <c r="CI35" i="3" s="1"/>
  <c r="CY35" i="3" s="1"/>
  <c r="CC41" i="3"/>
  <c r="CI41" i="3" s="1"/>
  <c r="CY41" i="3" s="1"/>
  <c r="CC248" i="3"/>
  <c r="CI248" i="3" s="1"/>
  <c r="CY248" i="3" s="1"/>
  <c r="CC407" i="3"/>
  <c r="CI407" i="3" s="1"/>
  <c r="CY407" i="3" s="1"/>
  <c r="CD53" i="3"/>
  <c r="CI53" i="3" s="1"/>
  <c r="CY53" i="3" s="1"/>
  <c r="CD158" i="3"/>
  <c r="CI158" i="3" s="1"/>
  <c r="CY158" i="3" s="1"/>
  <c r="CD161" i="3"/>
  <c r="CI161" i="3" s="1"/>
  <c r="CY161" i="3" s="1"/>
  <c r="CD179" i="3"/>
  <c r="CI179" i="3" s="1"/>
  <c r="CY179" i="3" s="1"/>
  <c r="CD185" i="3"/>
  <c r="CI185" i="3" s="1"/>
  <c r="CY185" i="3" s="1"/>
  <c r="CA121" i="3"/>
  <c r="CI121" i="3" s="1"/>
  <c r="CY121" i="3" s="1"/>
  <c r="CB433" i="3"/>
  <c r="CI433" i="3" s="1"/>
  <c r="CY433" i="3" s="1"/>
  <c r="CB448" i="3"/>
  <c r="CI448" i="3" s="1"/>
  <c r="CY448" i="3" s="1"/>
  <c r="CE694" i="3"/>
  <c r="CB441" i="3"/>
  <c r="CI441" i="3" s="1"/>
  <c r="CE110" i="3"/>
  <c r="CD205" i="3"/>
  <c r="CI205" i="3" s="1"/>
  <c r="CC405" i="3"/>
  <c r="CB392" i="3"/>
  <c r="CI392" i="3" s="1"/>
  <c r="CY392" i="3" s="1"/>
  <c r="CB699" i="3"/>
  <c r="CB705" i="3"/>
  <c r="CB717" i="3"/>
  <c r="CB722" i="3"/>
  <c r="CD672" i="3"/>
  <c r="CI672" i="3" s="1"/>
  <c r="CY672" i="3" s="1"/>
  <c r="CB719" i="3"/>
  <c r="CD692" i="3"/>
  <c r="CI692" i="3" s="1"/>
  <c r="CY692" i="3" s="1"/>
  <c r="CA685" i="3"/>
  <c r="CB682" i="3"/>
  <c r="CI682" i="3" s="1"/>
  <c r="CY682" i="3" s="1"/>
  <c r="CB688" i="3"/>
  <c r="CA419" i="3"/>
  <c r="CA385" i="3"/>
  <c r="CI385" i="3" s="1"/>
  <c r="CY385" i="3" s="1"/>
  <c r="CB694" i="3"/>
  <c r="CB675" i="3"/>
  <c r="CD714" i="3"/>
  <c r="CB530" i="3"/>
  <c r="CI530" i="3" s="1"/>
  <c r="CY530" i="3" s="1"/>
  <c r="CB686" i="3"/>
  <c r="CI686" i="3" s="1"/>
  <c r="CY686" i="3" s="1"/>
  <c r="CB695" i="3"/>
  <c r="CA91" i="3"/>
  <c r="CI91" i="3" s="1"/>
  <c r="CY91" i="3" s="1"/>
  <c r="CA466" i="3"/>
  <c r="CA655" i="3"/>
  <c r="CI655" i="3" s="1"/>
  <c r="CY655" i="3" s="1"/>
  <c r="CF479" i="3"/>
  <c r="CI479" i="3" s="1"/>
  <c r="CY479" i="3" s="1"/>
  <c r="CB195" i="3"/>
  <c r="CI195" i="3" s="1"/>
  <c r="CY195" i="3" s="1"/>
  <c r="CG679" i="3"/>
  <c r="CI679" i="3" s="1"/>
  <c r="CY679" i="3" s="1"/>
  <c r="CD93" i="3"/>
  <c r="CI93" i="3" s="1"/>
  <c r="CY93" i="3" s="1"/>
  <c r="CA671" i="3"/>
  <c r="CI671" i="3" s="1"/>
  <c r="CY671" i="3" s="1"/>
  <c r="CB116" i="3"/>
  <c r="CI116" i="3" s="1"/>
  <c r="CY116" i="3" s="1"/>
  <c r="CD92" i="3"/>
  <c r="CI92" i="3" s="1"/>
  <c r="CB652" i="3"/>
  <c r="CA123" i="3"/>
  <c r="CA4" i="3"/>
  <c r="CA571" i="3"/>
  <c r="CI571" i="3" s="1"/>
  <c r="CY571" i="3" s="1"/>
  <c r="CA574" i="3"/>
  <c r="CA577" i="3"/>
  <c r="CI577" i="3" s="1"/>
  <c r="CY577" i="3" s="1"/>
  <c r="CA580" i="3"/>
  <c r="CA661" i="3"/>
  <c r="CB55" i="3"/>
  <c r="CI55" i="3" s="1"/>
  <c r="CB127" i="3"/>
  <c r="CB232" i="3"/>
  <c r="CB436" i="3"/>
  <c r="CI436" i="3" s="1"/>
  <c r="CY436" i="3" s="1"/>
  <c r="CC475" i="3"/>
  <c r="CD484" i="3"/>
  <c r="CI484" i="3" s="1"/>
  <c r="CY484" i="3" s="1"/>
  <c r="CA135" i="3"/>
  <c r="CI135" i="3" s="1"/>
  <c r="CY135" i="3" s="1"/>
  <c r="CA225" i="3"/>
  <c r="CI225" i="3" s="1"/>
  <c r="CY225" i="3" s="1"/>
  <c r="CA408" i="3"/>
  <c r="CA456" i="3"/>
  <c r="CI456" i="3" s="1"/>
  <c r="CY456" i="3" s="1"/>
  <c r="CA546" i="3"/>
  <c r="CI546" i="3" s="1"/>
  <c r="CY546" i="3" s="1"/>
  <c r="CA570" i="3"/>
  <c r="CA573" i="3"/>
  <c r="CI573" i="3" s="1"/>
  <c r="CY573" i="3" s="1"/>
  <c r="CA576" i="3"/>
  <c r="CI576" i="3" s="1"/>
  <c r="CY576" i="3" s="1"/>
  <c r="CA579" i="3"/>
  <c r="CI579" i="3" s="1"/>
  <c r="CY579" i="3" s="1"/>
  <c r="CB12" i="3"/>
  <c r="CB48" i="3"/>
  <c r="CI48" i="3" s="1"/>
  <c r="CY48" i="3" s="1"/>
  <c r="CB336" i="3"/>
  <c r="CB348" i="3"/>
  <c r="CI348" i="3" s="1"/>
  <c r="CY348" i="3" s="1"/>
  <c r="CB417" i="3"/>
  <c r="CD444" i="3"/>
  <c r="CI444" i="3" s="1"/>
  <c r="CY444" i="3" s="1"/>
  <c r="CA422" i="3"/>
  <c r="CI422" i="3" s="1"/>
  <c r="CY422" i="3" s="1"/>
  <c r="CA569" i="3"/>
  <c r="CI569" i="3" s="1"/>
  <c r="CY569" i="3" s="1"/>
  <c r="CA572" i="3"/>
  <c r="CI572" i="3" s="1"/>
  <c r="CY572" i="3" s="1"/>
  <c r="CA575" i="3"/>
  <c r="CI575" i="3" s="1"/>
  <c r="CY575" i="3" s="1"/>
  <c r="CA578" i="3"/>
  <c r="CI578" i="3" s="1"/>
  <c r="CY578" i="3" s="1"/>
  <c r="CB101" i="3"/>
  <c r="CB122" i="3"/>
  <c r="CI122" i="3" s="1"/>
  <c r="CY122" i="3" s="1"/>
  <c r="CB134" i="3"/>
  <c r="CI134" i="3" s="1"/>
  <c r="CY134" i="3" s="1"/>
  <c r="CB164" i="3"/>
  <c r="CI164" i="3" s="1"/>
  <c r="CY164" i="3" s="1"/>
  <c r="CB188" i="3"/>
  <c r="CB239" i="3"/>
  <c r="CB596" i="3"/>
  <c r="CC473" i="3"/>
  <c r="CE170" i="3"/>
  <c r="CE206" i="3"/>
  <c r="CI206" i="3" s="1"/>
  <c r="CY206" i="3" s="1"/>
  <c r="CA307" i="3"/>
  <c r="CB349" i="3"/>
  <c r="CI349" i="3" s="1"/>
  <c r="CY349" i="3" s="1"/>
  <c r="CB364" i="3"/>
  <c r="CI364" i="3" s="1"/>
  <c r="CY364" i="3" s="1"/>
  <c r="CF449" i="3"/>
  <c r="CB475" i="3"/>
  <c r="CB490" i="3"/>
  <c r="CB535" i="3"/>
  <c r="CI535" i="3" s="1"/>
  <c r="CY535" i="3" s="1"/>
  <c r="CB685" i="3"/>
  <c r="CC370" i="3"/>
  <c r="CI370" i="3" s="1"/>
  <c r="CY370" i="3" s="1"/>
  <c r="CC616" i="3"/>
  <c r="CI616" i="3" s="1"/>
  <c r="CY616" i="3" s="1"/>
  <c r="CD388" i="3"/>
  <c r="CI388" i="3" s="1"/>
  <c r="CY388" i="3" s="1"/>
  <c r="CD403" i="3"/>
  <c r="CI403" i="3" s="1"/>
  <c r="CY403" i="3" s="1"/>
  <c r="CD487" i="3"/>
  <c r="CI487" i="3" s="1"/>
  <c r="CY487" i="3" s="1"/>
  <c r="CD514" i="3"/>
  <c r="CE175" i="3"/>
  <c r="CI175" i="3" s="1"/>
  <c r="CY175" i="3" s="1"/>
  <c r="CE232" i="3"/>
  <c r="CA708" i="3"/>
  <c r="CB99" i="3"/>
  <c r="CI99" i="3" s="1"/>
  <c r="CY99" i="3" s="1"/>
  <c r="CB219" i="3"/>
  <c r="CI219" i="3" s="1"/>
  <c r="CY219" i="3" s="1"/>
  <c r="CB363" i="3"/>
  <c r="CI363" i="3" s="1"/>
  <c r="CY363" i="3" s="1"/>
  <c r="CB381" i="3"/>
  <c r="CI381" i="3" s="1"/>
  <c r="CY381" i="3" s="1"/>
  <c r="CB399" i="3"/>
  <c r="CI399" i="3" s="1"/>
  <c r="CY399" i="3" s="1"/>
  <c r="CF412" i="3"/>
  <c r="CI412" i="3" s="1"/>
  <c r="CY412" i="3" s="1"/>
  <c r="CB507" i="3"/>
  <c r="CI507" i="3" s="1"/>
  <c r="CB564" i="3"/>
  <c r="CI564" i="3" s="1"/>
  <c r="CB567" i="3"/>
  <c r="CB582" i="3"/>
  <c r="CB639" i="3"/>
  <c r="CI639" i="3" s="1"/>
  <c r="CY639" i="3" s="1"/>
  <c r="CC330" i="3"/>
  <c r="CC378" i="3"/>
  <c r="CI378" i="3" s="1"/>
  <c r="CC462" i="3"/>
  <c r="CI462" i="3" s="1"/>
  <c r="CY462" i="3" s="1"/>
  <c r="CC468" i="3"/>
  <c r="CI468" i="3" s="1"/>
  <c r="CY468" i="3" s="1"/>
  <c r="CD420" i="3"/>
  <c r="CI420" i="3" s="1"/>
  <c r="CY420" i="3" s="1"/>
  <c r="CA251" i="3"/>
  <c r="CE438" i="3"/>
  <c r="CI438" i="3" s="1"/>
  <c r="CY438" i="3" s="1"/>
  <c r="CA545" i="3"/>
  <c r="CI545" i="3" s="1"/>
  <c r="CY545" i="3" s="1"/>
  <c r="CA647" i="3"/>
  <c r="CI647" i="3" s="1"/>
  <c r="CY647" i="3" s="1"/>
  <c r="CB281" i="3"/>
  <c r="CI281" i="3" s="1"/>
  <c r="CY281" i="3" s="1"/>
  <c r="CB341" i="3"/>
  <c r="CI341" i="3" s="1"/>
  <c r="CY341" i="3" s="1"/>
  <c r="CB362" i="3"/>
  <c r="CI362" i="3" s="1"/>
  <c r="CY362" i="3" s="1"/>
  <c r="CB386" i="3"/>
  <c r="CI386" i="3" s="1"/>
  <c r="CY386" i="3" s="1"/>
  <c r="CB473" i="3"/>
  <c r="CF492" i="3"/>
  <c r="CI492" i="3" s="1"/>
  <c r="CB584" i="3"/>
  <c r="CI584" i="3" s="1"/>
  <c r="CY584" i="3" s="1"/>
  <c r="CD173" i="3"/>
  <c r="CI173" i="3" s="1"/>
  <c r="CY173" i="3" s="1"/>
  <c r="CD239" i="3"/>
  <c r="CD374" i="3"/>
  <c r="CI374" i="3" s="1"/>
  <c r="CY374" i="3" s="1"/>
  <c r="CD383" i="3"/>
  <c r="CD476" i="3"/>
  <c r="CI476" i="3" s="1"/>
  <c r="CY476" i="3" s="1"/>
  <c r="CD524" i="3"/>
  <c r="CI524" i="3" s="1"/>
  <c r="CD587" i="3"/>
  <c r="CI587" i="3" s="1"/>
  <c r="CY587" i="3" s="1"/>
  <c r="CD662" i="3"/>
  <c r="CB712" i="3"/>
  <c r="CC722" i="3"/>
  <c r="CA271" i="3"/>
  <c r="CI271" i="3" s="1"/>
  <c r="CB619" i="3"/>
  <c r="CC634" i="3"/>
  <c r="CI634" i="3" s="1"/>
  <c r="CY634" i="3" s="1"/>
  <c r="CA270" i="3"/>
  <c r="CA360" i="3"/>
  <c r="CB636" i="3"/>
  <c r="CA68" i="3"/>
  <c r="CA146" i="3"/>
  <c r="CA269" i="3"/>
  <c r="CA272" i="3"/>
  <c r="CI272" i="3" s="1"/>
  <c r="CA359" i="3"/>
  <c r="CI359" i="3" s="1"/>
  <c r="CY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Y706" i="3" s="1"/>
  <c r="CB181" i="3"/>
  <c r="CI181" i="3" s="1"/>
  <c r="CB217" i="3"/>
  <c r="CI217" i="3" s="1"/>
  <c r="CY217" i="3" s="1"/>
  <c r="CB325" i="3"/>
  <c r="CI325" i="3" s="1"/>
  <c r="CY325" i="3" s="1"/>
  <c r="CC724" i="3"/>
  <c r="CA18" i="3"/>
  <c r="CI18" i="3" s="1"/>
  <c r="CY18" i="3" s="1"/>
  <c r="CA51" i="3"/>
  <c r="CI51" i="3" s="1"/>
  <c r="CY51" i="3" s="1"/>
  <c r="CA645" i="3"/>
  <c r="CA663" i="3"/>
  <c r="CI663" i="3" s="1"/>
  <c r="CY663" i="3" s="1"/>
  <c r="CE703" i="3"/>
  <c r="CE718" i="3"/>
  <c r="CB171" i="3"/>
  <c r="CI171" i="3" s="1"/>
  <c r="CF691" i="3"/>
  <c r="CI691" i="3" s="1"/>
  <c r="CY691" i="3" s="1"/>
  <c r="CC183" i="3"/>
  <c r="CI183" i="3" s="1"/>
  <c r="CY183" i="3" s="1"/>
  <c r="CC702" i="3"/>
  <c r="CD648" i="3"/>
  <c r="CI648" i="3" s="1"/>
  <c r="CY648" i="3" s="1"/>
  <c r="CA305" i="3"/>
  <c r="CB305" i="3"/>
  <c r="CB332" i="3"/>
  <c r="CB356" i="3"/>
  <c r="CI356" i="3" s="1"/>
  <c r="CY356" i="3" s="1"/>
  <c r="CB383" i="3"/>
  <c r="CF681" i="3"/>
  <c r="CI681" i="3" s="1"/>
  <c r="CY681" i="3" s="1"/>
  <c r="CC44" i="3"/>
  <c r="CI44" i="3" s="1"/>
  <c r="CY44" i="3" s="1"/>
  <c r="CG720" i="3"/>
  <c r="CD83" i="3"/>
  <c r="CI83" i="3" s="1"/>
  <c r="CY83" i="3" s="1"/>
  <c r="CD689" i="3"/>
  <c r="CA712" i="3"/>
  <c r="CA592" i="3"/>
  <c r="CI592" i="3" s="1"/>
  <c r="CY592" i="3" s="1"/>
  <c r="CA595" i="3"/>
  <c r="CA598" i="3"/>
  <c r="CB211" i="3"/>
  <c r="CI211" i="3" s="1"/>
  <c r="CY211" i="3" s="1"/>
  <c r="CA594" i="3"/>
  <c r="CA597" i="3"/>
  <c r="CA600" i="3"/>
  <c r="CD9" i="3"/>
  <c r="CI9" i="3" s="1"/>
  <c r="CY9" i="3" s="1"/>
  <c r="CD129" i="3"/>
  <c r="CI129" i="3" s="1"/>
  <c r="CA593" i="3"/>
  <c r="CI593" i="3" s="1"/>
  <c r="CY593" i="3" s="1"/>
  <c r="CA596" i="3"/>
  <c r="CA599" i="3"/>
  <c r="CB405" i="3"/>
  <c r="CB434" i="3"/>
  <c r="CI434" i="3" s="1"/>
  <c r="CY434" i="3" s="1"/>
  <c r="CA495" i="3"/>
  <c r="CI495" i="3" s="1"/>
  <c r="CY495" i="3" s="1"/>
  <c r="CE580" i="3"/>
  <c r="CB21" i="3"/>
  <c r="CI21" i="3" s="1"/>
  <c r="CY21" i="3" s="1"/>
  <c r="CB309" i="3"/>
  <c r="CB269" i="3"/>
  <c r="CE233" i="3"/>
  <c r="CI233" i="3" s="1"/>
  <c r="CY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Y240" i="3" s="1"/>
  <c r="CC339" i="3"/>
  <c r="CI339" i="3" s="1"/>
  <c r="CE624" i="3"/>
  <c r="CC458" i="3"/>
  <c r="CD653" i="3"/>
  <c r="CD680" i="3"/>
  <c r="CB690" i="3"/>
  <c r="CB358" i="3"/>
  <c r="CI358" i="3" s="1"/>
  <c r="CY358" i="3" s="1"/>
  <c r="CA443" i="3"/>
  <c r="CB56" i="3"/>
  <c r="CB701" i="3"/>
  <c r="CB713" i="3"/>
  <c r="CA606" i="3"/>
  <c r="CE669" i="3"/>
  <c r="CB463" i="3"/>
  <c r="CB667" i="3"/>
  <c r="CC589" i="3"/>
  <c r="CI589" i="3" s="1"/>
  <c r="CY589" i="3" s="1"/>
  <c r="CG707" i="3"/>
  <c r="CD724" i="3"/>
  <c r="CE445" i="3"/>
  <c r="CI445" i="3" s="1"/>
  <c r="CC684" i="3"/>
  <c r="CD87" i="3"/>
  <c r="CI87" i="3" s="1"/>
  <c r="CY87" i="3" s="1"/>
  <c r="CA416" i="3"/>
  <c r="CC308" i="3"/>
  <c r="CG417" i="3"/>
  <c r="CA640" i="3"/>
  <c r="CI640" i="3" s="1"/>
  <c r="CY640" i="3" s="1"/>
  <c r="CB637" i="3"/>
  <c r="CC478" i="3"/>
  <c r="CD154" i="3"/>
  <c r="CI154" i="3" s="1"/>
  <c r="CB486" i="3"/>
  <c r="CI486" i="3" s="1"/>
  <c r="CY486" i="3" s="1"/>
  <c r="CC668" i="3"/>
  <c r="CA652" i="3"/>
  <c r="CA667" i="3"/>
  <c r="CB697" i="3"/>
  <c r="CA145" i="3"/>
  <c r="CI145" i="3" s="1"/>
  <c r="CY145" i="3" s="1"/>
  <c r="CC635" i="3"/>
  <c r="CI635" i="3" s="1"/>
  <c r="CA541" i="3"/>
  <c r="CA556" i="3"/>
  <c r="CI556" i="3" s="1"/>
  <c r="CY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Y677" i="3" s="1"/>
  <c r="CB168" i="3"/>
  <c r="CA170" i="3"/>
  <c r="CC278" i="3"/>
  <c r="CI278" i="3" s="1"/>
  <c r="CY278" i="3" s="1"/>
  <c r="CE708" i="3"/>
  <c r="CB656" i="3"/>
  <c r="CB704" i="3"/>
  <c r="CE275" i="3"/>
  <c r="CI275" i="3" s="1"/>
  <c r="CY275" i="3" s="1"/>
  <c r="CB100" i="3"/>
  <c r="CB186" i="3"/>
  <c r="CI186" i="3" s="1"/>
  <c r="CY186" i="3" s="1"/>
  <c r="CD669" i="3"/>
  <c r="CB377" i="3"/>
  <c r="CI377" i="3" s="1"/>
  <c r="CY377" i="3" s="1"/>
  <c r="CC665" i="3"/>
  <c r="CI665" i="3" s="1"/>
  <c r="CY665" i="3" s="1"/>
  <c r="CC670" i="3"/>
  <c r="CH659" i="3"/>
  <c r="CF541" i="3"/>
  <c r="CB536" i="3"/>
  <c r="CI536" i="3" s="1"/>
  <c r="CY536" i="3" s="1"/>
  <c r="CB415" i="3"/>
  <c r="CF661" i="3"/>
  <c r="CB512" i="3"/>
  <c r="CI512" i="3" s="1"/>
  <c r="CY512" i="3" s="1"/>
  <c r="CB586" i="3"/>
  <c r="CI586" i="3" s="1"/>
  <c r="CY586" i="3" s="1"/>
  <c r="CB700" i="3"/>
  <c r="CB624" i="3"/>
  <c r="CB623" i="3"/>
  <c r="CI623" i="3" s="1"/>
  <c r="CY623" i="3" s="1"/>
  <c r="CC427" i="3"/>
  <c r="CI427" i="3" s="1"/>
  <c r="CY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CX634" i="3" s="1"/>
  <c r="BR270" i="3"/>
  <c r="BR360" i="3"/>
  <c r="BS636" i="3"/>
  <c r="BR68" i="3"/>
  <c r="BR146" i="3"/>
  <c r="BR269" i="3"/>
  <c r="BR272" i="3"/>
  <c r="BZ272" i="3" s="1"/>
  <c r="BR359" i="3"/>
  <c r="BZ359" i="3" s="1"/>
  <c r="CX359" i="3" s="1"/>
  <c r="BU200" i="3"/>
  <c r="BR490" i="3"/>
  <c r="BS151" i="3"/>
  <c r="BZ151" i="3" s="1"/>
  <c r="CX151" i="3" s="1"/>
  <c r="BS382" i="3"/>
  <c r="BT46" i="3"/>
  <c r="BR543" i="3"/>
  <c r="BS75" i="3"/>
  <c r="BT141" i="3"/>
  <c r="BZ141" i="3" s="1"/>
  <c r="CX141" i="3" s="1"/>
  <c r="BR440" i="3"/>
  <c r="BZ440" i="3" s="1"/>
  <c r="CX440" i="3" s="1"/>
  <c r="BR446" i="3"/>
  <c r="BZ446" i="3" s="1"/>
  <c r="CX446" i="3" s="1"/>
  <c r="BS182" i="3"/>
  <c r="BZ182" i="3" s="1"/>
  <c r="CX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CX650" i="3" s="1"/>
  <c r="BS690" i="3"/>
  <c r="BR680" i="3"/>
  <c r="BU710" i="3"/>
  <c r="BR145" i="3"/>
  <c r="BZ145" i="3" s="1"/>
  <c r="CX145" i="3" s="1"/>
  <c r="BT635" i="3"/>
  <c r="BZ635" i="3" s="1"/>
  <c r="CX635" i="3" s="1"/>
  <c r="BS405" i="3"/>
  <c r="BS434" i="3"/>
  <c r="BZ434" i="3" s="1"/>
  <c r="CX434" i="3" s="1"/>
  <c r="BR424" i="3"/>
  <c r="BR39" i="3"/>
  <c r="BZ39" i="3" s="1"/>
  <c r="CX39" i="3" s="1"/>
  <c r="BR38" i="3"/>
  <c r="BZ38" i="3" s="1"/>
  <c r="CX38" i="3" s="1"/>
  <c r="BR395" i="3"/>
  <c r="BZ395" i="3" s="1"/>
  <c r="CX395" i="3" s="1"/>
  <c r="BS222" i="3"/>
  <c r="BS258" i="3"/>
  <c r="BS712" i="3"/>
  <c r="BT722" i="3"/>
  <c r="BR385" i="3"/>
  <c r="BZ385" i="3" s="1"/>
  <c r="CX385" i="3" s="1"/>
  <c r="BS694" i="3"/>
  <c r="BS675" i="3"/>
  <c r="BU714" i="3"/>
  <c r="BS530" i="3"/>
  <c r="BZ530" i="3" s="1"/>
  <c r="CX530" i="3" s="1"/>
  <c r="BS686" i="3"/>
  <c r="BZ686" i="3" s="1"/>
  <c r="CX686" i="3" s="1"/>
  <c r="BS695" i="3"/>
  <c r="BR685" i="3"/>
  <c r="BS682" i="3"/>
  <c r="BZ682" i="3" s="1"/>
  <c r="CX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CX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CX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CX261" i="3" s="1"/>
  <c r="BR264" i="3"/>
  <c r="BR267" i="3"/>
  <c r="BR291" i="3"/>
  <c r="BR260" i="3"/>
  <c r="BR263" i="3"/>
  <c r="BZ263" i="3" s="1"/>
  <c r="CX263" i="3" s="1"/>
  <c r="BR718" i="3"/>
  <c r="BS463" i="3"/>
  <c r="BS667" i="3"/>
  <c r="BT589" i="3"/>
  <c r="BZ589" i="3" s="1"/>
  <c r="CX589" i="3" s="1"/>
  <c r="BX707" i="3"/>
  <c r="BU724" i="3"/>
  <c r="BV445" i="3"/>
  <c r="BZ445" i="3" s="1"/>
  <c r="BT684" i="3"/>
  <c r="BU87" i="3"/>
  <c r="BZ87" i="3" s="1"/>
  <c r="CX87" i="3" s="1"/>
  <c r="BR416" i="3"/>
  <c r="BT308" i="3"/>
  <c r="BX417" i="3"/>
  <c r="BR541" i="3"/>
  <c r="BR556" i="3"/>
  <c r="BZ556" i="3" s="1"/>
  <c r="CX556" i="3" s="1"/>
  <c r="BT553" i="3"/>
  <c r="BZ553" i="3" s="1"/>
  <c r="CX553" i="3" s="1"/>
  <c r="BR480" i="3"/>
  <c r="BS411" i="3"/>
  <c r="BR659" i="3"/>
  <c r="BS509" i="3"/>
  <c r="BR619" i="3"/>
  <c r="BR660" i="3"/>
  <c r="BS660" i="3"/>
  <c r="BT660" i="3"/>
  <c r="BU672" i="3"/>
  <c r="BZ672" i="3" s="1"/>
  <c r="CX672" i="3" s="1"/>
  <c r="BS719" i="3"/>
  <c r="BU692" i="3"/>
  <c r="BZ692" i="3" s="1"/>
  <c r="CX692" i="3" s="1"/>
  <c r="BR495" i="3"/>
  <c r="BV580" i="3"/>
  <c r="BS21" i="3"/>
  <c r="BZ21" i="3" s="1"/>
  <c r="CX21" i="3" s="1"/>
  <c r="BS309" i="3"/>
  <c r="BS269" i="3"/>
  <c r="BS586" i="3"/>
  <c r="BZ586" i="3" s="1"/>
  <c r="CX586" i="3" s="1"/>
  <c r="BS700" i="3"/>
  <c r="BX710" i="3"/>
  <c r="BR60" i="3"/>
  <c r="BR317" i="3"/>
  <c r="BZ317" i="3" s="1"/>
  <c r="CX317" i="3" s="1"/>
  <c r="BV170" i="3"/>
  <c r="BV206" i="3"/>
  <c r="BZ206" i="3" s="1"/>
  <c r="CX206" i="3" s="1"/>
  <c r="BR307" i="3"/>
  <c r="BS349" i="3"/>
  <c r="BZ349" i="3" s="1"/>
  <c r="CX349" i="3" s="1"/>
  <c r="BS364" i="3"/>
  <c r="BZ364" i="3" s="1"/>
  <c r="CX364" i="3" s="1"/>
  <c r="BW449" i="3"/>
  <c r="BS475" i="3"/>
  <c r="BS490" i="3"/>
  <c r="BS535" i="3"/>
  <c r="BZ535" i="3" s="1"/>
  <c r="CX535" i="3" s="1"/>
  <c r="BS685" i="3"/>
  <c r="BT370" i="3"/>
  <c r="BZ370" i="3" s="1"/>
  <c r="CX370" i="3" s="1"/>
  <c r="BT616" i="3"/>
  <c r="BZ616" i="3" s="1"/>
  <c r="CX616" i="3" s="1"/>
  <c r="BU388" i="3"/>
  <c r="BZ388" i="3" s="1"/>
  <c r="CX388" i="3" s="1"/>
  <c r="BU403" i="3"/>
  <c r="BZ403" i="3" s="1"/>
  <c r="CX403" i="3" s="1"/>
  <c r="BU487" i="3"/>
  <c r="BZ487" i="3" s="1"/>
  <c r="CX487" i="3" s="1"/>
  <c r="BU514" i="3"/>
  <c r="BV175" i="3"/>
  <c r="BZ175" i="3" s="1"/>
  <c r="CX175" i="3" s="1"/>
  <c r="BV232" i="3"/>
  <c r="BR708" i="3"/>
  <c r="BS99" i="3"/>
  <c r="BZ99" i="3" s="1"/>
  <c r="CX99" i="3" s="1"/>
  <c r="BS219" i="3"/>
  <c r="BZ219" i="3" s="1"/>
  <c r="CX219" i="3" s="1"/>
  <c r="BS363" i="3"/>
  <c r="BZ363" i="3" s="1"/>
  <c r="CX363" i="3" s="1"/>
  <c r="BS381" i="3"/>
  <c r="BZ381" i="3" s="1"/>
  <c r="CX381" i="3" s="1"/>
  <c r="BS399" i="3"/>
  <c r="BZ399" i="3" s="1"/>
  <c r="CX399" i="3" s="1"/>
  <c r="BW412" i="3"/>
  <c r="BZ412" i="3" s="1"/>
  <c r="CX412" i="3" s="1"/>
  <c r="BS507" i="3"/>
  <c r="BZ507" i="3" s="1"/>
  <c r="BS564" i="3"/>
  <c r="BZ564" i="3" s="1"/>
  <c r="CX564" i="3" s="1"/>
  <c r="BS567" i="3"/>
  <c r="BS582" i="3"/>
  <c r="BS639" i="3"/>
  <c r="BZ639" i="3" s="1"/>
  <c r="CX639" i="3" s="1"/>
  <c r="BT330" i="3"/>
  <c r="BT378" i="3"/>
  <c r="BZ378" i="3" s="1"/>
  <c r="BT462" i="3"/>
  <c r="BZ462" i="3" s="1"/>
  <c r="CX462" i="3" s="1"/>
  <c r="BT468" i="3"/>
  <c r="BZ468" i="3" s="1"/>
  <c r="CX468" i="3" s="1"/>
  <c r="BU420" i="3"/>
  <c r="BZ420" i="3" s="1"/>
  <c r="CX420" i="3" s="1"/>
  <c r="BR251" i="3"/>
  <c r="BV438" i="3"/>
  <c r="BZ438" i="3" s="1"/>
  <c r="CX438" i="3" s="1"/>
  <c r="BR545" i="3"/>
  <c r="BZ545" i="3" s="1"/>
  <c r="CX545" i="3" s="1"/>
  <c r="BR647" i="3"/>
  <c r="BZ647" i="3" s="1"/>
  <c r="CX647" i="3" s="1"/>
  <c r="BS281" i="3"/>
  <c r="BZ281" i="3" s="1"/>
  <c r="CX281" i="3" s="1"/>
  <c r="BS341" i="3"/>
  <c r="BZ341" i="3" s="1"/>
  <c r="CX341" i="3" s="1"/>
  <c r="BS362" i="3"/>
  <c r="BZ362" i="3" s="1"/>
  <c r="CX362" i="3" s="1"/>
  <c r="BS386" i="3"/>
  <c r="BZ386" i="3" s="1"/>
  <c r="CX386" i="3" s="1"/>
  <c r="BS473" i="3"/>
  <c r="BW492" i="3"/>
  <c r="BZ492" i="3" s="1"/>
  <c r="CX492" i="3" s="1"/>
  <c r="BS584" i="3"/>
  <c r="BZ584" i="3" s="1"/>
  <c r="CX584" i="3" s="1"/>
  <c r="BU173" i="3"/>
  <c r="BZ173" i="3" s="1"/>
  <c r="BU239" i="3"/>
  <c r="BU374" i="3"/>
  <c r="BZ374" i="3" s="1"/>
  <c r="CX374" i="3" s="1"/>
  <c r="BU383" i="3"/>
  <c r="BU476" i="3"/>
  <c r="BZ476" i="3" s="1"/>
  <c r="CX476" i="3" s="1"/>
  <c r="BU524" i="3"/>
  <c r="BZ524" i="3" s="1"/>
  <c r="CX524" i="3" s="1"/>
  <c r="BU587" i="3"/>
  <c r="BZ587" i="3" s="1"/>
  <c r="CX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CX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CX91" i="3" s="1"/>
  <c r="BR466" i="3"/>
  <c r="BZ466" i="3" s="1"/>
  <c r="CX466" i="3" s="1"/>
  <c r="BR655" i="3"/>
  <c r="BZ655" i="3" s="1"/>
  <c r="CX655" i="3" s="1"/>
  <c r="BW479" i="3"/>
  <c r="BZ479" i="3" s="1"/>
  <c r="CX479" i="3" s="1"/>
  <c r="BS195" i="3"/>
  <c r="BZ195" i="3" s="1"/>
  <c r="CX195" i="3" s="1"/>
  <c r="BX679" i="3"/>
  <c r="BZ679" i="3" s="1"/>
  <c r="CX679" i="3" s="1"/>
  <c r="BU93" i="3"/>
  <c r="BZ93" i="3" s="1"/>
  <c r="CX93" i="3" s="1"/>
  <c r="BR671" i="3"/>
  <c r="BZ671" i="3" s="1"/>
  <c r="CX671" i="3" s="1"/>
  <c r="BS116" i="3"/>
  <c r="BZ116" i="3" s="1"/>
  <c r="CX116" i="3" s="1"/>
  <c r="BU92" i="3"/>
  <c r="BZ92" i="3" s="1"/>
  <c r="BR606" i="3"/>
  <c r="BZ606" i="3" s="1"/>
  <c r="CX606" i="3" s="1"/>
  <c r="BV669" i="3"/>
  <c r="BR478" i="3"/>
  <c r="BS454" i="3"/>
  <c r="BZ454" i="3" s="1"/>
  <c r="CX454" i="3" s="1"/>
  <c r="BS494" i="3"/>
  <c r="BT415" i="3"/>
  <c r="BU516" i="3"/>
  <c r="BV194" i="3"/>
  <c r="BZ194" i="3" s="1"/>
  <c r="CX194" i="3" s="1"/>
  <c r="BR256" i="3"/>
  <c r="BR274" i="3"/>
  <c r="BZ274" i="3" s="1"/>
  <c r="BR277" i="3"/>
  <c r="BZ277" i="3" s="1"/>
  <c r="BV314" i="3"/>
  <c r="BZ314" i="3" s="1"/>
  <c r="CX314" i="3" s="1"/>
  <c r="BV497" i="3"/>
  <c r="BZ497" i="3" s="1"/>
  <c r="CX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CX550" i="3" s="1"/>
  <c r="BR402" i="3"/>
  <c r="BR501" i="3"/>
  <c r="BZ501" i="3" s="1"/>
  <c r="BS63" i="3"/>
  <c r="BZ63" i="3" s="1"/>
  <c r="CX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CX407" i="3" s="1"/>
  <c r="BU53" i="3"/>
  <c r="BZ53" i="3" s="1"/>
  <c r="BU158" i="3"/>
  <c r="BZ158" i="3" s="1"/>
  <c r="BU161" i="3"/>
  <c r="BZ161" i="3" s="1"/>
  <c r="CX161" i="3" s="1"/>
  <c r="BU179" i="3"/>
  <c r="BZ179" i="3" s="1"/>
  <c r="BU185" i="3"/>
  <c r="BZ185" i="3" s="1"/>
  <c r="CX185" i="3" s="1"/>
  <c r="BR711" i="3"/>
  <c r="BZ711" i="3" s="1"/>
  <c r="BR394" i="3"/>
  <c r="BR520" i="3"/>
  <c r="BR706" i="3"/>
  <c r="BS181" i="3"/>
  <c r="BZ181" i="3" s="1"/>
  <c r="CX181" i="3" s="1"/>
  <c r="BS217" i="3"/>
  <c r="BZ217" i="3" s="1"/>
  <c r="CX217" i="3" s="1"/>
  <c r="BS325" i="3"/>
  <c r="BZ325" i="3" s="1"/>
  <c r="CX325" i="3" s="1"/>
  <c r="BT724" i="3"/>
  <c r="BR18" i="3"/>
  <c r="BZ18" i="3" s="1"/>
  <c r="CX18" i="3" s="1"/>
  <c r="BR51" i="3"/>
  <c r="BZ51" i="3" s="1"/>
  <c r="CX51" i="3" s="1"/>
  <c r="BR645" i="3"/>
  <c r="BR663" i="3"/>
  <c r="BV703" i="3"/>
  <c r="BV718" i="3"/>
  <c r="BS171" i="3"/>
  <c r="BZ171" i="3" s="1"/>
  <c r="BW691" i="3"/>
  <c r="BZ691" i="3" s="1"/>
  <c r="CX691" i="3" s="1"/>
  <c r="BT183" i="3"/>
  <c r="BZ183" i="3" s="1"/>
  <c r="CX183" i="3" s="1"/>
  <c r="BT702" i="3"/>
  <c r="BU648" i="3"/>
  <c r="BZ648" i="3" s="1"/>
  <c r="CX648" i="3" s="1"/>
  <c r="BR305" i="3"/>
  <c r="BS305" i="3"/>
  <c r="BS332" i="3"/>
  <c r="BS356" i="3"/>
  <c r="BZ356" i="3" s="1"/>
  <c r="CX356" i="3" s="1"/>
  <c r="BS383" i="3"/>
  <c r="BW681" i="3"/>
  <c r="BZ681" i="3" s="1"/>
  <c r="CX681" i="3" s="1"/>
  <c r="BT44" i="3"/>
  <c r="BZ44" i="3" s="1"/>
  <c r="CX44" i="3" s="1"/>
  <c r="BX720" i="3"/>
  <c r="BU83" i="3"/>
  <c r="BZ83" i="3" s="1"/>
  <c r="CX83" i="3" s="1"/>
  <c r="BU689" i="3"/>
  <c r="BR640" i="3"/>
  <c r="BZ640" i="3" s="1"/>
  <c r="CX640" i="3" s="1"/>
  <c r="BS637" i="3"/>
  <c r="BT478" i="3"/>
  <c r="BU154" i="3"/>
  <c r="BZ154" i="3" s="1"/>
  <c r="BS486" i="3"/>
  <c r="BZ486" i="3" s="1"/>
  <c r="CX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CX536" i="3" s="1"/>
  <c r="BR712" i="3"/>
  <c r="BR592" i="3"/>
  <c r="BZ592" i="3" s="1"/>
  <c r="CX592" i="3" s="1"/>
  <c r="BR595" i="3"/>
  <c r="BR598" i="3"/>
  <c r="BS211" i="3"/>
  <c r="BZ211" i="3" s="1"/>
  <c r="CX211" i="3" s="1"/>
  <c r="BR594" i="3"/>
  <c r="BR597" i="3"/>
  <c r="BR600" i="3"/>
  <c r="BU9" i="3"/>
  <c r="BZ9" i="3" s="1"/>
  <c r="CX9" i="3" s="1"/>
  <c r="BU129" i="3"/>
  <c r="BZ129" i="3" s="1"/>
  <c r="CX129" i="3" s="1"/>
  <c r="BR593" i="3"/>
  <c r="BZ593" i="3" s="1"/>
  <c r="CX593" i="3" s="1"/>
  <c r="BR596" i="3"/>
  <c r="BR599" i="3"/>
  <c r="BV275" i="3"/>
  <c r="BZ275" i="3" s="1"/>
  <c r="CX275" i="3" s="1"/>
  <c r="BS100" i="3"/>
  <c r="BS186" i="3"/>
  <c r="BZ186" i="3" s="1"/>
  <c r="CX186" i="3" s="1"/>
  <c r="BU669" i="3"/>
  <c r="BS377" i="3"/>
  <c r="BZ377" i="3" s="1"/>
  <c r="CX377" i="3" s="1"/>
  <c r="BT665" i="3"/>
  <c r="BZ665" i="3" s="1"/>
  <c r="CX665" i="3" s="1"/>
  <c r="BX541" i="3"/>
  <c r="BU110" i="3"/>
  <c r="BS622" i="3"/>
  <c r="BZ622" i="3" s="1"/>
  <c r="CX622" i="3" s="1"/>
  <c r="BS621" i="3"/>
  <c r="BZ621" i="3" s="1"/>
  <c r="CX621" i="3" s="1"/>
  <c r="BR67" i="3"/>
  <c r="BV188" i="3"/>
  <c r="BR637" i="3"/>
  <c r="BS235" i="3"/>
  <c r="BZ235" i="3" s="1"/>
  <c r="CX235" i="3" s="1"/>
  <c r="BR6" i="3"/>
  <c r="BR66" i="3"/>
  <c r="BZ66" i="3" s="1"/>
  <c r="CX66" i="3" s="1"/>
  <c r="BS351" i="3"/>
  <c r="BZ351" i="3" s="1"/>
  <c r="CX351" i="3" s="1"/>
  <c r="BS585" i="3"/>
  <c r="BZ585" i="3" s="1"/>
  <c r="CX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CX230" i="3" s="1"/>
  <c r="BS652" i="3"/>
  <c r="BR123" i="3"/>
  <c r="BR4" i="3"/>
  <c r="BZ4" i="3" s="1"/>
  <c r="CX4" i="3" s="1"/>
  <c r="BR571" i="3"/>
  <c r="BZ571" i="3" s="1"/>
  <c r="CX571" i="3" s="1"/>
  <c r="BR574" i="3"/>
  <c r="BR577" i="3"/>
  <c r="BZ577" i="3" s="1"/>
  <c r="CX577" i="3" s="1"/>
  <c r="BR580" i="3"/>
  <c r="BR661" i="3"/>
  <c r="BS55" i="3"/>
  <c r="BZ55" i="3" s="1"/>
  <c r="BS127" i="3"/>
  <c r="BS232" i="3"/>
  <c r="BS436" i="3"/>
  <c r="BZ436" i="3" s="1"/>
  <c r="CX436" i="3" s="1"/>
  <c r="BT475" i="3"/>
  <c r="BU484" i="3"/>
  <c r="BZ484" i="3" s="1"/>
  <c r="CX484" i="3" s="1"/>
  <c r="BR135" i="3"/>
  <c r="BZ135" i="3" s="1"/>
  <c r="CX135" i="3" s="1"/>
  <c r="BR225" i="3"/>
  <c r="BZ225" i="3" s="1"/>
  <c r="CX225" i="3" s="1"/>
  <c r="BR408" i="3"/>
  <c r="BR456" i="3"/>
  <c r="BZ456" i="3" s="1"/>
  <c r="CX456" i="3" s="1"/>
  <c r="BR546" i="3"/>
  <c r="BZ546" i="3" s="1"/>
  <c r="CX546" i="3" s="1"/>
  <c r="BR570" i="3"/>
  <c r="BR573" i="3"/>
  <c r="BZ573" i="3" s="1"/>
  <c r="CX573" i="3" s="1"/>
  <c r="BR576" i="3"/>
  <c r="BZ576" i="3" s="1"/>
  <c r="CX576" i="3" s="1"/>
  <c r="BR579" i="3"/>
  <c r="BZ579" i="3" s="1"/>
  <c r="CX579" i="3" s="1"/>
  <c r="BS12" i="3"/>
  <c r="BS48" i="3"/>
  <c r="BZ48" i="3" s="1"/>
  <c r="CX48" i="3" s="1"/>
  <c r="BS336" i="3"/>
  <c r="BS348" i="3"/>
  <c r="BZ348" i="3" s="1"/>
  <c r="CX348" i="3" s="1"/>
  <c r="BS417" i="3"/>
  <c r="BU444" i="3"/>
  <c r="BZ444" i="3" s="1"/>
  <c r="CX444" i="3" s="1"/>
  <c r="BR422" i="3"/>
  <c r="BZ422" i="3" s="1"/>
  <c r="CX422" i="3" s="1"/>
  <c r="BR569" i="3"/>
  <c r="BZ569" i="3" s="1"/>
  <c r="CX569" i="3" s="1"/>
  <c r="BR572" i="3"/>
  <c r="BZ572" i="3" s="1"/>
  <c r="CX572" i="3" s="1"/>
  <c r="BR575" i="3"/>
  <c r="BZ575" i="3" s="1"/>
  <c r="CX575" i="3" s="1"/>
  <c r="BR578" i="3"/>
  <c r="BZ578" i="3" s="1"/>
  <c r="CX578" i="3" s="1"/>
  <c r="BS101" i="3"/>
  <c r="BS122" i="3"/>
  <c r="BZ122" i="3" s="1"/>
  <c r="CX122" i="3" s="1"/>
  <c r="BS134" i="3"/>
  <c r="BZ134" i="3" s="1"/>
  <c r="CX134" i="3" s="1"/>
  <c r="BS164" i="3"/>
  <c r="BZ164" i="3" s="1"/>
  <c r="CX164" i="3" s="1"/>
  <c r="BS188" i="3"/>
  <c r="BS239" i="3"/>
  <c r="BS596" i="3"/>
  <c r="BT473" i="3"/>
  <c r="BR169" i="3"/>
  <c r="BZ169" i="3" s="1"/>
  <c r="CX169" i="3" s="1"/>
  <c r="BT472" i="3"/>
  <c r="BT667" i="3"/>
  <c r="BX677" i="3"/>
  <c r="BZ677" i="3" s="1"/>
  <c r="CX677" i="3" s="1"/>
  <c r="BS168" i="3"/>
  <c r="BR170" i="3"/>
  <c r="BT278" i="3"/>
  <c r="BZ278" i="3" s="1"/>
  <c r="CX278" i="3" s="1"/>
  <c r="BV110" i="3"/>
  <c r="BU205" i="3"/>
  <c r="BZ205" i="3" s="1"/>
  <c r="BT405" i="3"/>
  <c r="BS392" i="3"/>
  <c r="BZ392" i="3" s="1"/>
  <c r="CX392" i="3" s="1"/>
  <c r="BR121" i="3"/>
  <c r="BZ121" i="3" s="1"/>
  <c r="CX121" i="3" s="1"/>
  <c r="BS433" i="3"/>
  <c r="BZ433" i="3" s="1"/>
  <c r="CX433" i="3" s="1"/>
  <c r="BS448" i="3"/>
  <c r="BZ448" i="3" s="1"/>
  <c r="CX448" i="3" s="1"/>
  <c r="BV694" i="3"/>
  <c r="BS441" i="3"/>
  <c r="BZ441" i="3" s="1"/>
  <c r="BS624" i="3"/>
  <c r="BS623" i="3"/>
  <c r="BZ623" i="3" s="1"/>
  <c r="CX623" i="3" s="1"/>
  <c r="BN661" i="3"/>
  <c r="BJ512" i="3"/>
  <c r="BQ512" i="3" s="1"/>
  <c r="BJ415" i="3"/>
  <c r="BJ494" i="3"/>
  <c r="BI478" i="3"/>
  <c r="BJ454" i="3"/>
  <c r="BQ454" i="3" s="1"/>
  <c r="CW454" i="3" s="1"/>
  <c r="BK405" i="3"/>
  <c r="BJ392" i="3"/>
  <c r="BQ392" i="3" s="1"/>
  <c r="CW392" i="3" s="1"/>
  <c r="BM110" i="3"/>
  <c r="BL205" i="3"/>
  <c r="BQ205" i="3" s="1"/>
  <c r="BM175" i="3"/>
  <c r="BQ175" i="3" s="1"/>
  <c r="CW175" i="3" s="1"/>
  <c r="BM232" i="3"/>
  <c r="BI708" i="3"/>
  <c r="BJ99" i="3"/>
  <c r="BQ99" i="3" s="1"/>
  <c r="CW99" i="3" s="1"/>
  <c r="BJ219" i="3"/>
  <c r="BQ219" i="3" s="1"/>
  <c r="CW219" i="3" s="1"/>
  <c r="BJ363" i="3"/>
  <c r="BQ363" i="3" s="1"/>
  <c r="CW363" i="3" s="1"/>
  <c r="BJ381" i="3"/>
  <c r="BQ381" i="3" s="1"/>
  <c r="CW381" i="3" s="1"/>
  <c r="BJ399" i="3"/>
  <c r="BQ399" i="3" s="1"/>
  <c r="CW399" i="3" s="1"/>
  <c r="BN412" i="3"/>
  <c r="BQ412" i="3" s="1"/>
  <c r="CW412" i="3" s="1"/>
  <c r="BJ507" i="3"/>
  <c r="BQ507" i="3" s="1"/>
  <c r="BJ564" i="3"/>
  <c r="BQ564" i="3" s="1"/>
  <c r="CW564" i="3" s="1"/>
  <c r="BJ567" i="3"/>
  <c r="BJ582" i="3"/>
  <c r="BJ639" i="3"/>
  <c r="BQ639" i="3" s="1"/>
  <c r="CW639" i="3" s="1"/>
  <c r="BK330" i="3"/>
  <c r="BK378" i="3"/>
  <c r="BQ378" i="3" s="1"/>
  <c r="BK462" i="3"/>
  <c r="BQ462" i="3" s="1"/>
  <c r="CW462" i="3" s="1"/>
  <c r="BK468" i="3"/>
  <c r="BQ468" i="3" s="1"/>
  <c r="CW468" i="3" s="1"/>
  <c r="BL420" i="3"/>
  <c r="BQ420" i="3" s="1"/>
  <c r="CW420" i="3" s="1"/>
  <c r="BI251" i="3"/>
  <c r="BM438" i="3"/>
  <c r="BQ438" i="3" s="1"/>
  <c r="CW438" i="3" s="1"/>
  <c r="BI545" i="3"/>
  <c r="BQ545" i="3" s="1"/>
  <c r="CW545" i="3" s="1"/>
  <c r="BI647" i="3"/>
  <c r="BQ647" i="3" s="1"/>
  <c r="CW647" i="3" s="1"/>
  <c r="BJ281" i="3"/>
  <c r="BQ281" i="3" s="1"/>
  <c r="CW281" i="3" s="1"/>
  <c r="BJ341" i="3"/>
  <c r="BQ341" i="3" s="1"/>
  <c r="CW341" i="3" s="1"/>
  <c r="BJ362" i="3"/>
  <c r="BQ362" i="3" s="1"/>
  <c r="CW362" i="3" s="1"/>
  <c r="BJ386" i="3"/>
  <c r="BQ386" i="3" s="1"/>
  <c r="CW386" i="3" s="1"/>
  <c r="BJ473" i="3"/>
  <c r="BN492" i="3"/>
  <c r="BQ492" i="3" s="1"/>
  <c r="CW492" i="3" s="1"/>
  <c r="BJ584" i="3"/>
  <c r="BQ584" i="3" s="1"/>
  <c r="CW584" i="3" s="1"/>
  <c r="BL173" i="3"/>
  <c r="BQ173" i="3" s="1"/>
  <c r="CW173" i="3" s="1"/>
  <c r="BL239" i="3"/>
  <c r="BL374" i="3"/>
  <c r="BQ374" i="3" s="1"/>
  <c r="CW374" i="3" s="1"/>
  <c r="BL383" i="3"/>
  <c r="BL476" i="3"/>
  <c r="BQ476" i="3" s="1"/>
  <c r="CW476" i="3" s="1"/>
  <c r="BL524" i="3"/>
  <c r="BQ524" i="3" s="1"/>
  <c r="CW524" i="3" s="1"/>
  <c r="BL587" i="3"/>
  <c r="BQ587" i="3" s="1"/>
  <c r="CW587" i="3" s="1"/>
  <c r="BL662" i="3"/>
  <c r="BM170" i="3"/>
  <c r="BM206" i="3"/>
  <c r="BQ206" i="3" s="1"/>
  <c r="CW206" i="3" s="1"/>
  <c r="BI307" i="3"/>
  <c r="BJ349" i="3"/>
  <c r="BQ349" i="3" s="1"/>
  <c r="CW349" i="3" s="1"/>
  <c r="BJ364" i="3"/>
  <c r="BQ364" i="3" s="1"/>
  <c r="CW364" i="3" s="1"/>
  <c r="BN449" i="3"/>
  <c r="BJ475" i="3"/>
  <c r="BJ490" i="3"/>
  <c r="BJ535" i="3"/>
  <c r="BQ535" i="3" s="1"/>
  <c r="CW535" i="3" s="1"/>
  <c r="BJ685" i="3"/>
  <c r="BK370" i="3"/>
  <c r="BK616" i="3"/>
  <c r="BQ616" i="3" s="1"/>
  <c r="CW616" i="3" s="1"/>
  <c r="BL388" i="3"/>
  <c r="BQ388" i="3" s="1"/>
  <c r="CW388" i="3" s="1"/>
  <c r="BL403" i="3"/>
  <c r="BQ403" i="3" s="1"/>
  <c r="CW403" i="3" s="1"/>
  <c r="BL487" i="3"/>
  <c r="BQ487" i="3" s="1"/>
  <c r="BL514" i="3"/>
  <c r="BI680" i="3"/>
  <c r="BL710" i="3"/>
  <c r="BM716" i="3"/>
  <c r="BJ103" i="3"/>
  <c r="BQ103" i="3" s="1"/>
  <c r="CW103" i="3" s="1"/>
  <c r="BJ168" i="3"/>
  <c r="BI170" i="3"/>
  <c r="BK278" i="3"/>
  <c r="BI169" i="3"/>
  <c r="BQ169" i="3" s="1"/>
  <c r="BK472" i="3"/>
  <c r="BK667" i="3"/>
  <c r="BO677" i="3"/>
  <c r="BQ677" i="3" s="1"/>
  <c r="CW677" i="3" s="1"/>
  <c r="BJ586" i="3"/>
  <c r="BQ586" i="3" s="1"/>
  <c r="CW586" i="3" s="1"/>
  <c r="BJ700" i="3"/>
  <c r="BI261" i="3"/>
  <c r="BQ261" i="3" s="1"/>
  <c r="CW261" i="3" s="1"/>
  <c r="BI264" i="3"/>
  <c r="BI267" i="3"/>
  <c r="BI291" i="3"/>
  <c r="BI260" i="3"/>
  <c r="BI263" i="3"/>
  <c r="BI262" i="3"/>
  <c r="BQ262" i="3" s="1"/>
  <c r="CW262" i="3" s="1"/>
  <c r="BI265" i="3"/>
  <c r="BI268" i="3"/>
  <c r="BI340" i="3"/>
  <c r="BI439" i="3"/>
  <c r="BI495" i="3"/>
  <c r="BQ495" i="3" s="1"/>
  <c r="CW495" i="3" s="1"/>
  <c r="BM580" i="3"/>
  <c r="BJ21" i="3"/>
  <c r="BQ21" i="3" s="1"/>
  <c r="CW21" i="3" s="1"/>
  <c r="BJ309" i="3"/>
  <c r="BJ269" i="3"/>
  <c r="BI711" i="3"/>
  <c r="BQ711" i="3" s="1"/>
  <c r="BJ690" i="3"/>
  <c r="BI60" i="3"/>
  <c r="BI317" i="3"/>
  <c r="BQ317" i="3" s="1"/>
  <c r="CW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CW87" i="3" s="1"/>
  <c r="BI416" i="3"/>
  <c r="BK308" i="3"/>
  <c r="BO417" i="3"/>
  <c r="BJ463" i="3"/>
  <c r="BJ667" i="3"/>
  <c r="BK589" i="3"/>
  <c r="BQ589" i="3" s="1"/>
  <c r="CW589" i="3" s="1"/>
  <c r="BO707" i="3"/>
  <c r="BL724" i="3"/>
  <c r="BI135" i="3"/>
  <c r="BQ135" i="3" s="1"/>
  <c r="CW135" i="3" s="1"/>
  <c r="BI225" i="3"/>
  <c r="BQ225" i="3" s="1"/>
  <c r="CW225" i="3" s="1"/>
  <c r="BI408" i="3"/>
  <c r="BI456" i="3"/>
  <c r="BQ456" i="3" s="1"/>
  <c r="CW456" i="3" s="1"/>
  <c r="BI546" i="3"/>
  <c r="BQ546" i="3" s="1"/>
  <c r="CW546" i="3" s="1"/>
  <c r="BI570" i="3"/>
  <c r="BI573" i="3"/>
  <c r="BQ573" i="3" s="1"/>
  <c r="CW573" i="3" s="1"/>
  <c r="BI576" i="3"/>
  <c r="BQ576" i="3" s="1"/>
  <c r="CW576" i="3" s="1"/>
  <c r="BI579" i="3"/>
  <c r="BQ579" i="3" s="1"/>
  <c r="CW579" i="3" s="1"/>
  <c r="BJ48" i="3"/>
  <c r="BQ48" i="3" s="1"/>
  <c r="CW48" i="3" s="1"/>
  <c r="BJ336" i="3"/>
  <c r="BJ348" i="3"/>
  <c r="BQ348" i="3" s="1"/>
  <c r="CW348" i="3" s="1"/>
  <c r="BJ417" i="3"/>
  <c r="BL444" i="3"/>
  <c r="BQ444" i="3" s="1"/>
  <c r="CW444" i="3" s="1"/>
  <c r="BI422" i="3"/>
  <c r="BQ422" i="3" s="1"/>
  <c r="CW422" i="3" s="1"/>
  <c r="BI569" i="3"/>
  <c r="BQ569" i="3" s="1"/>
  <c r="CW569" i="3" s="1"/>
  <c r="BI572" i="3"/>
  <c r="BQ572" i="3" s="1"/>
  <c r="CW572" i="3" s="1"/>
  <c r="BI575" i="3"/>
  <c r="BQ575" i="3" s="1"/>
  <c r="CW575" i="3" s="1"/>
  <c r="BI578" i="3"/>
  <c r="BQ578" i="3" s="1"/>
  <c r="CW578" i="3" s="1"/>
  <c r="BI4" i="3"/>
  <c r="BQ4" i="3" s="1"/>
  <c r="CW4" i="3" s="1"/>
  <c r="BJ101" i="3"/>
  <c r="BJ122" i="3"/>
  <c r="BQ122" i="3" s="1"/>
  <c r="CW122" i="3" s="1"/>
  <c r="BJ134" i="3"/>
  <c r="BQ134" i="3" s="1"/>
  <c r="CW134" i="3" s="1"/>
  <c r="BJ164" i="3"/>
  <c r="BQ164" i="3" s="1"/>
  <c r="CW164" i="3" s="1"/>
  <c r="BJ188" i="3"/>
  <c r="BJ239" i="3"/>
  <c r="BJ596" i="3"/>
  <c r="BK473" i="3"/>
  <c r="BJ12" i="3"/>
  <c r="BI571" i="3"/>
  <c r="BQ571" i="3" s="1"/>
  <c r="CW571" i="3" s="1"/>
  <c r="BI574" i="3"/>
  <c r="BI577" i="3"/>
  <c r="BQ577" i="3" s="1"/>
  <c r="CW577" i="3" s="1"/>
  <c r="BI580" i="3"/>
  <c r="BI661" i="3"/>
  <c r="BJ55" i="3"/>
  <c r="BQ55" i="3" s="1"/>
  <c r="BJ127" i="3"/>
  <c r="BJ232" i="3"/>
  <c r="BJ436" i="3"/>
  <c r="BQ436" i="3" s="1"/>
  <c r="CW436" i="3" s="1"/>
  <c r="BK475" i="3"/>
  <c r="BL484" i="3"/>
  <c r="BQ484" i="3" s="1"/>
  <c r="CW484" i="3" s="1"/>
  <c r="BI18" i="3"/>
  <c r="BQ18" i="3" s="1"/>
  <c r="CW18" i="3" s="1"/>
  <c r="BI51" i="3"/>
  <c r="BQ51" i="3" s="1"/>
  <c r="CW51" i="3" s="1"/>
  <c r="BI645" i="3"/>
  <c r="BI663" i="3"/>
  <c r="BQ663" i="3" s="1"/>
  <c r="CW663" i="3" s="1"/>
  <c r="BM703" i="3"/>
  <c r="BM718" i="3"/>
  <c r="BJ171" i="3"/>
  <c r="BQ171" i="3" s="1"/>
  <c r="BN691" i="3"/>
  <c r="BQ691" i="3" s="1"/>
  <c r="CW691" i="3" s="1"/>
  <c r="BK183" i="3"/>
  <c r="BQ183" i="3" s="1"/>
  <c r="CW183" i="3" s="1"/>
  <c r="BK702" i="3"/>
  <c r="BL648" i="3"/>
  <c r="BQ648" i="3" s="1"/>
  <c r="CW648" i="3" s="1"/>
  <c r="BI305" i="3"/>
  <c r="BJ305" i="3"/>
  <c r="BJ332" i="3"/>
  <c r="BJ356" i="3"/>
  <c r="BQ356" i="3" s="1"/>
  <c r="CW356" i="3" s="1"/>
  <c r="BJ383" i="3"/>
  <c r="BN681" i="3"/>
  <c r="BQ681" i="3" s="1"/>
  <c r="CW681" i="3" s="1"/>
  <c r="BK44" i="3"/>
  <c r="BQ44" i="3" s="1"/>
  <c r="CW44" i="3" s="1"/>
  <c r="BO720" i="3"/>
  <c r="BL83" i="3"/>
  <c r="BQ83" i="3" s="1"/>
  <c r="CW83" i="3" s="1"/>
  <c r="BL689" i="3"/>
  <c r="BI394" i="3"/>
  <c r="BI520" i="3"/>
  <c r="BI706" i="3"/>
  <c r="BJ181" i="3"/>
  <c r="BQ181" i="3" s="1"/>
  <c r="CW181" i="3" s="1"/>
  <c r="BJ217" i="3"/>
  <c r="BQ217" i="3" s="1"/>
  <c r="CW217" i="3" s="1"/>
  <c r="BJ325" i="3"/>
  <c r="BQ325" i="3" s="1"/>
  <c r="CW325" i="3" s="1"/>
  <c r="BK724" i="3"/>
  <c r="BI402" i="3"/>
  <c r="BI501" i="3"/>
  <c r="BQ501" i="3" s="1"/>
  <c r="CW501" i="3" s="1"/>
  <c r="BJ63" i="3"/>
  <c r="BQ63" i="3" s="1"/>
  <c r="CW63" i="3" s="1"/>
  <c r="BJ480" i="3"/>
  <c r="BN646" i="3"/>
  <c r="BQ646" i="3" s="1"/>
  <c r="CW646" i="3" s="1"/>
  <c r="BK33" i="3"/>
  <c r="BQ33" i="3" s="1"/>
  <c r="CW33" i="3" s="1"/>
  <c r="BK408" i="3"/>
  <c r="BL69" i="3"/>
  <c r="BQ69" i="3" s="1"/>
  <c r="CW69" i="3" s="1"/>
  <c r="BM153" i="3"/>
  <c r="BQ153" i="3" s="1"/>
  <c r="CW153" i="3" s="1"/>
  <c r="BI509" i="3"/>
  <c r="BI548" i="3"/>
  <c r="BQ548" i="3" s="1"/>
  <c r="BI695" i="3"/>
  <c r="BJ77" i="3"/>
  <c r="BQ77" i="3" s="1"/>
  <c r="CW77" i="3" s="1"/>
  <c r="BJ104" i="3"/>
  <c r="BQ104" i="3" s="1"/>
  <c r="CW104" i="3" s="1"/>
  <c r="BJ107" i="3"/>
  <c r="BQ107" i="3" s="1"/>
  <c r="CW107" i="3" s="1"/>
  <c r="BJ224" i="3"/>
  <c r="BQ224" i="3" s="1"/>
  <c r="CW224" i="3" s="1"/>
  <c r="BN411" i="3"/>
  <c r="BK35" i="3"/>
  <c r="BQ35" i="3" s="1"/>
  <c r="CW35" i="3" s="1"/>
  <c r="BK41" i="3"/>
  <c r="BQ41" i="3" s="1"/>
  <c r="CW41" i="3" s="1"/>
  <c r="BK248" i="3"/>
  <c r="BQ248" i="3" s="1"/>
  <c r="CW248" i="3" s="1"/>
  <c r="BK407" i="3"/>
  <c r="BQ407" i="3" s="1"/>
  <c r="BL53" i="3"/>
  <c r="BQ53" i="3" s="1"/>
  <c r="CW53" i="3" s="1"/>
  <c r="BL158" i="3"/>
  <c r="BQ158" i="3" s="1"/>
  <c r="CW158" i="3" s="1"/>
  <c r="BL161" i="3"/>
  <c r="BQ161" i="3" s="1"/>
  <c r="CW161" i="3" s="1"/>
  <c r="BL179" i="3"/>
  <c r="BQ179" i="3" s="1"/>
  <c r="CW179" i="3" s="1"/>
  <c r="BL185" i="3"/>
  <c r="BQ185" i="3" s="1"/>
  <c r="CW185" i="3" s="1"/>
  <c r="BM194" i="3"/>
  <c r="BQ194" i="3" s="1"/>
  <c r="CW194" i="3" s="1"/>
  <c r="BI256" i="3"/>
  <c r="BI274" i="3"/>
  <c r="BQ274" i="3" s="1"/>
  <c r="CW274" i="3" s="1"/>
  <c r="BI277" i="3"/>
  <c r="BQ277" i="3" s="1"/>
  <c r="CW277" i="3" s="1"/>
  <c r="BM314" i="3"/>
  <c r="BQ314" i="3" s="1"/>
  <c r="CW314" i="3" s="1"/>
  <c r="BM497" i="3"/>
  <c r="BQ497" i="3" s="1"/>
  <c r="CW497" i="3" s="1"/>
  <c r="BI511" i="3"/>
  <c r="BM611" i="3"/>
  <c r="BJ226" i="3"/>
  <c r="BQ226" i="3" s="1"/>
  <c r="CW226" i="3" s="1"/>
  <c r="BJ673" i="3"/>
  <c r="BK88" i="3"/>
  <c r="BQ88" i="3" s="1"/>
  <c r="CW88" i="3" s="1"/>
  <c r="BL46" i="3"/>
  <c r="BL520" i="3"/>
  <c r="BL547" i="3"/>
  <c r="BQ547" i="3" s="1"/>
  <c r="BL550" i="3"/>
  <c r="BQ550" i="3" s="1"/>
  <c r="CW550" i="3" s="1"/>
  <c r="BI712" i="3"/>
  <c r="BI660" i="3"/>
  <c r="BJ660" i="3"/>
  <c r="BK660" i="3"/>
  <c r="BI619" i="3"/>
  <c r="BI543" i="3"/>
  <c r="BQ543" i="3" s="1"/>
  <c r="CW543" i="3" s="1"/>
  <c r="BJ75" i="3"/>
  <c r="BQ75" i="3" s="1"/>
  <c r="BK141" i="3"/>
  <c r="BI440" i="3"/>
  <c r="BQ440" i="3" s="1"/>
  <c r="CW440" i="3" s="1"/>
  <c r="BI446" i="3"/>
  <c r="BQ446" i="3" s="1"/>
  <c r="CW446" i="3" s="1"/>
  <c r="BJ182" i="3"/>
  <c r="BQ182" i="3" s="1"/>
  <c r="CW182" i="3" s="1"/>
  <c r="BI490" i="3"/>
  <c r="BJ151" i="3"/>
  <c r="BQ151" i="3" s="1"/>
  <c r="CW151" i="3" s="1"/>
  <c r="BJ382" i="3"/>
  <c r="BK46" i="3"/>
  <c r="BI443" i="3"/>
  <c r="BJ56" i="3"/>
  <c r="BJ701" i="3"/>
  <c r="BJ713" i="3"/>
  <c r="BJ358" i="3"/>
  <c r="BQ358" i="3" s="1"/>
  <c r="CW358" i="3" s="1"/>
  <c r="BJ624" i="3"/>
  <c r="BJ623" i="3"/>
  <c r="BQ623" i="3" s="1"/>
  <c r="CW623" i="3" s="1"/>
  <c r="BL672" i="3"/>
  <c r="BQ672" i="3" s="1"/>
  <c r="CW672" i="3" s="1"/>
  <c r="BJ719" i="3"/>
  <c r="BL692" i="3"/>
  <c r="BQ692" i="3" s="1"/>
  <c r="CW692" i="3" s="1"/>
  <c r="BJ483" i="3"/>
  <c r="BI332" i="3"/>
  <c r="BJ662" i="3"/>
  <c r="BN541" i="3"/>
  <c r="BJ536" i="3"/>
  <c r="BQ536" i="3" s="1"/>
  <c r="CW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CW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CW427" i="3" s="1"/>
  <c r="BI66" i="3"/>
  <c r="BQ66" i="3" s="1"/>
  <c r="CW66" i="3" s="1"/>
  <c r="BJ351" i="3"/>
  <c r="BQ351" i="3" s="1"/>
  <c r="CW351" i="3" s="1"/>
  <c r="BJ585" i="3"/>
  <c r="BQ585" i="3" s="1"/>
  <c r="CW585" i="3" s="1"/>
  <c r="BJ597" i="3"/>
  <c r="BK567" i="3"/>
  <c r="BL582" i="3"/>
  <c r="BM570" i="3"/>
  <c r="BI668" i="3"/>
  <c r="BJ68" i="3"/>
  <c r="BJ200" i="3"/>
  <c r="BK146" i="3"/>
  <c r="BL230" i="3"/>
  <c r="BQ230" i="3" s="1"/>
  <c r="CW230" i="3" s="1"/>
  <c r="BI6" i="3"/>
  <c r="BI67" i="3"/>
  <c r="BM188" i="3"/>
  <c r="BI637" i="3"/>
  <c r="BJ235" i="3"/>
  <c r="BQ235" i="3" s="1"/>
  <c r="CW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CW359" i="3" s="1"/>
  <c r="BL200" i="3"/>
  <c r="BI271" i="3"/>
  <c r="BQ271" i="3" s="1"/>
  <c r="BJ619" i="3"/>
  <c r="BK634" i="3"/>
  <c r="BQ634" i="3" s="1"/>
  <c r="CW634" i="3" s="1"/>
  <c r="BK516" i="3"/>
  <c r="BN516" i="3"/>
  <c r="BJ650" i="3"/>
  <c r="BQ650" i="3" s="1"/>
  <c r="CW650" i="3" s="1"/>
  <c r="BM661" i="3"/>
  <c r="BJ54" i="3"/>
  <c r="BQ54" i="3" s="1"/>
  <c r="BJ60" i="3"/>
  <c r="BK45" i="3"/>
  <c r="BQ45" i="3" s="1"/>
  <c r="BK240" i="3"/>
  <c r="BQ240" i="3" s="1"/>
  <c r="CW240" i="3" s="1"/>
  <c r="BK339" i="3"/>
  <c r="BQ339" i="3" s="1"/>
  <c r="BM624" i="3"/>
  <c r="BK458" i="3"/>
  <c r="BL653" i="3"/>
  <c r="BL680" i="3"/>
  <c r="BM233" i="3"/>
  <c r="BQ233" i="3" s="1"/>
  <c r="CW233" i="3" s="1"/>
  <c r="BJ40" i="3"/>
  <c r="BQ40" i="3" s="1"/>
  <c r="BJ472" i="3"/>
  <c r="BL127" i="3"/>
  <c r="BI39" i="3"/>
  <c r="BQ39" i="3" s="1"/>
  <c r="CW39" i="3" s="1"/>
  <c r="BI38" i="3"/>
  <c r="BQ38" i="3" s="1"/>
  <c r="CW38" i="3" s="1"/>
  <c r="BI395" i="3"/>
  <c r="BQ395" i="3" s="1"/>
  <c r="CW395" i="3" s="1"/>
  <c r="BI424" i="3"/>
  <c r="BM694" i="3"/>
  <c r="BJ441" i="3"/>
  <c r="BQ441" i="3" s="1"/>
  <c r="BI121" i="3"/>
  <c r="BQ121" i="3" s="1"/>
  <c r="CW121" i="3" s="1"/>
  <c r="BJ433" i="3"/>
  <c r="BQ433" i="3" s="1"/>
  <c r="CW433" i="3" s="1"/>
  <c r="BJ448" i="3"/>
  <c r="BQ448" i="3" s="1"/>
  <c r="CW448" i="3" s="1"/>
  <c r="BJ699" i="3"/>
  <c r="BJ705" i="3"/>
  <c r="BJ717" i="3"/>
  <c r="BJ722" i="3"/>
  <c r="BK722" i="3"/>
  <c r="BJ712" i="3"/>
  <c r="BJ621" i="3"/>
  <c r="BQ621" i="3" s="1"/>
  <c r="CW621" i="3" s="1"/>
  <c r="BJ622" i="3"/>
  <c r="BQ622" i="3" s="1"/>
  <c r="CW622" i="3" s="1"/>
  <c r="BJ486" i="3"/>
  <c r="BQ486" i="3" s="1"/>
  <c r="CW486" i="3" s="1"/>
  <c r="BK668" i="3"/>
  <c r="BI640" i="3"/>
  <c r="BQ640" i="3" s="1"/>
  <c r="CW640" i="3" s="1"/>
  <c r="BJ637" i="3"/>
  <c r="BK478" i="3"/>
  <c r="BL154" i="3"/>
  <c r="BQ154" i="3" s="1"/>
  <c r="BJ186" i="3"/>
  <c r="BQ186" i="3" s="1"/>
  <c r="CW186" i="3" s="1"/>
  <c r="BL669" i="3"/>
  <c r="BJ377" i="3"/>
  <c r="BQ377" i="3" s="1"/>
  <c r="CW377" i="3" s="1"/>
  <c r="BK665" i="3"/>
  <c r="BQ665" i="3" s="1"/>
  <c r="CW665" i="3" s="1"/>
  <c r="BM275" i="3"/>
  <c r="BQ275" i="3" s="1"/>
  <c r="CW275" i="3" s="1"/>
  <c r="BJ100" i="3"/>
  <c r="BK635" i="3"/>
  <c r="BQ635" i="3" s="1"/>
  <c r="BI145" i="3"/>
  <c r="BQ145" i="3" s="1"/>
  <c r="CW145" i="3" s="1"/>
  <c r="BO541" i="3"/>
  <c r="BL110" i="3"/>
  <c r="BJ458" i="3"/>
  <c r="BN717" i="3"/>
  <c r="BK653" i="3"/>
  <c r="BK707" i="3"/>
  <c r="BK703" i="3"/>
  <c r="BL667" i="3"/>
  <c r="BJ195" i="3"/>
  <c r="BQ195" i="3" s="1"/>
  <c r="CW195" i="3" s="1"/>
  <c r="BO679" i="3"/>
  <c r="BQ679" i="3" s="1"/>
  <c r="CW679" i="3" s="1"/>
  <c r="BL93" i="3"/>
  <c r="BQ93" i="3" s="1"/>
  <c r="CW93" i="3" s="1"/>
  <c r="BI671" i="3"/>
  <c r="BQ671" i="3" s="1"/>
  <c r="CW671" i="3" s="1"/>
  <c r="BJ116" i="3"/>
  <c r="BQ116" i="3" s="1"/>
  <c r="CW116" i="3" s="1"/>
  <c r="BL92" i="3"/>
  <c r="BQ92" i="3" s="1"/>
  <c r="BI91" i="3"/>
  <c r="BQ91" i="3" s="1"/>
  <c r="CW91" i="3" s="1"/>
  <c r="BI466" i="3"/>
  <c r="BI655" i="3"/>
  <c r="BQ655" i="3" s="1"/>
  <c r="CW655" i="3" s="1"/>
  <c r="BN479" i="3"/>
  <c r="BQ479" i="3" s="1"/>
  <c r="CW479" i="3" s="1"/>
  <c r="BI594" i="3"/>
  <c r="BI597" i="3"/>
  <c r="BI600" i="3"/>
  <c r="BL129" i="3"/>
  <c r="BQ129" i="3" s="1"/>
  <c r="BI593" i="3"/>
  <c r="BQ593" i="3" s="1"/>
  <c r="CW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CW530" i="3" s="1"/>
  <c r="BJ686" i="3"/>
  <c r="BQ686" i="3" s="1"/>
  <c r="CW686" i="3" s="1"/>
  <c r="BJ695" i="3"/>
  <c r="BI385" i="3"/>
  <c r="BQ385" i="3" s="1"/>
  <c r="CW385" i="3" s="1"/>
  <c r="BJ694" i="3"/>
  <c r="BI480" i="3"/>
  <c r="BJ411" i="3"/>
  <c r="BI659" i="3"/>
  <c r="BJ509" i="3"/>
  <c r="BI541" i="3"/>
  <c r="BI556" i="3"/>
  <c r="BQ556" i="3" s="1"/>
  <c r="CW556" i="3" s="1"/>
  <c r="BK553" i="3"/>
  <c r="BQ553" i="3" s="1"/>
  <c r="CW553" i="3" s="1"/>
  <c r="BD110" i="3"/>
  <c r="BC205" i="3"/>
  <c r="BH205" i="3" s="1"/>
  <c r="BB405" i="3"/>
  <c r="BA392" i="3"/>
  <c r="BH392" i="3" s="1"/>
  <c r="CV392" i="3" s="1"/>
  <c r="AZ91" i="3"/>
  <c r="BH91" i="3" s="1"/>
  <c r="AZ466" i="3"/>
  <c r="AZ655" i="3"/>
  <c r="BH655" i="3" s="1"/>
  <c r="CV655" i="3" s="1"/>
  <c r="BE479" i="3"/>
  <c r="BH479" i="3" s="1"/>
  <c r="CV479" i="3" s="1"/>
  <c r="BA195" i="3"/>
  <c r="BH195" i="3" s="1"/>
  <c r="CV195" i="3" s="1"/>
  <c r="BF679" i="3"/>
  <c r="BH679" i="3" s="1"/>
  <c r="CV679" i="3" s="1"/>
  <c r="BC93" i="3"/>
  <c r="BH93" i="3" s="1"/>
  <c r="CV93" i="3" s="1"/>
  <c r="AZ671" i="3"/>
  <c r="BH671" i="3" s="1"/>
  <c r="CV671" i="3" s="1"/>
  <c r="BA116" i="3"/>
  <c r="BH116" i="3" s="1"/>
  <c r="BC92" i="3"/>
  <c r="BH92" i="3" s="1"/>
  <c r="AZ640" i="3"/>
  <c r="BH640" i="3" s="1"/>
  <c r="CV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CV103" i="3" s="1"/>
  <c r="BD233" i="3"/>
  <c r="BH233" i="3" s="1"/>
  <c r="CV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CV454" i="3" s="1"/>
  <c r="BA494" i="3"/>
  <c r="BA690" i="3"/>
  <c r="BD708" i="3"/>
  <c r="BA656" i="3"/>
  <c r="BA704" i="3"/>
  <c r="AZ4" i="3"/>
  <c r="BH4" i="3" s="1"/>
  <c r="CV4" i="3" s="1"/>
  <c r="AZ571" i="3"/>
  <c r="BH571" i="3" s="1"/>
  <c r="CV571" i="3" s="1"/>
  <c r="AZ574" i="3"/>
  <c r="AZ577" i="3"/>
  <c r="BH577" i="3" s="1"/>
  <c r="CV577" i="3" s="1"/>
  <c r="AZ580" i="3"/>
  <c r="AZ661" i="3"/>
  <c r="BA55" i="3"/>
  <c r="BH55" i="3" s="1"/>
  <c r="BA127" i="3"/>
  <c r="BA232" i="3"/>
  <c r="BA436" i="3"/>
  <c r="BH436" i="3" s="1"/>
  <c r="CV436" i="3" s="1"/>
  <c r="BB475" i="3"/>
  <c r="BC484" i="3"/>
  <c r="BH484" i="3" s="1"/>
  <c r="CV484" i="3" s="1"/>
  <c r="AZ135" i="3"/>
  <c r="BH135" i="3" s="1"/>
  <c r="CV135" i="3" s="1"/>
  <c r="AZ225" i="3"/>
  <c r="BH225" i="3" s="1"/>
  <c r="CV225" i="3" s="1"/>
  <c r="AZ408" i="3"/>
  <c r="AZ456" i="3"/>
  <c r="BH456" i="3" s="1"/>
  <c r="CV456" i="3" s="1"/>
  <c r="AZ546" i="3"/>
  <c r="BH546" i="3" s="1"/>
  <c r="CV546" i="3" s="1"/>
  <c r="AZ570" i="3"/>
  <c r="AZ573" i="3"/>
  <c r="BH573" i="3" s="1"/>
  <c r="CV573" i="3" s="1"/>
  <c r="AZ576" i="3"/>
  <c r="BH576" i="3" s="1"/>
  <c r="CV576" i="3" s="1"/>
  <c r="AZ579" i="3"/>
  <c r="BH579" i="3" s="1"/>
  <c r="CV579" i="3" s="1"/>
  <c r="BA12" i="3"/>
  <c r="BA48" i="3"/>
  <c r="BH48" i="3" s="1"/>
  <c r="CV48" i="3" s="1"/>
  <c r="BA336" i="3"/>
  <c r="BA348" i="3"/>
  <c r="BH348" i="3" s="1"/>
  <c r="CV348" i="3" s="1"/>
  <c r="BA417" i="3"/>
  <c r="BC444" i="3"/>
  <c r="BH444" i="3" s="1"/>
  <c r="CV444" i="3" s="1"/>
  <c r="AZ422" i="3"/>
  <c r="BH422" i="3" s="1"/>
  <c r="CV422" i="3" s="1"/>
  <c r="AZ569" i="3"/>
  <c r="BH569" i="3" s="1"/>
  <c r="CV569" i="3" s="1"/>
  <c r="AZ572" i="3"/>
  <c r="BH572" i="3" s="1"/>
  <c r="CV572" i="3" s="1"/>
  <c r="AZ575" i="3"/>
  <c r="BH575" i="3" s="1"/>
  <c r="CV575" i="3" s="1"/>
  <c r="AZ578" i="3"/>
  <c r="BH578" i="3" s="1"/>
  <c r="CV578" i="3" s="1"/>
  <c r="BA101" i="3"/>
  <c r="BA122" i="3"/>
  <c r="BH122" i="3" s="1"/>
  <c r="CV122" i="3" s="1"/>
  <c r="BA134" i="3"/>
  <c r="BH134" i="3" s="1"/>
  <c r="CV134" i="3" s="1"/>
  <c r="BA164" i="3"/>
  <c r="BH164" i="3" s="1"/>
  <c r="CV164" i="3" s="1"/>
  <c r="BA188" i="3"/>
  <c r="BA239" i="3"/>
  <c r="BA596" i="3"/>
  <c r="BB473" i="3"/>
  <c r="BB415" i="3"/>
  <c r="BC516" i="3"/>
  <c r="AZ169" i="3"/>
  <c r="BH169" i="3" s="1"/>
  <c r="CV169" i="3" s="1"/>
  <c r="BB472" i="3"/>
  <c r="BB667" i="3"/>
  <c r="BF677" i="3"/>
  <c r="BH677" i="3" s="1"/>
  <c r="CV677" i="3" s="1"/>
  <c r="BA168" i="3"/>
  <c r="AZ170" i="3"/>
  <c r="BB278" i="3"/>
  <c r="BH278" i="3" s="1"/>
  <c r="CV278" i="3" s="1"/>
  <c r="AZ685" i="3"/>
  <c r="BA682" i="3"/>
  <c r="BH682" i="3" s="1"/>
  <c r="CV682" i="3" s="1"/>
  <c r="BA688" i="3"/>
  <c r="AZ419" i="3"/>
  <c r="AZ336" i="3"/>
  <c r="AZ335" i="3"/>
  <c r="BD690" i="3"/>
  <c r="BB719" i="3"/>
  <c r="BB427" i="3"/>
  <c r="BH427" i="3" s="1"/>
  <c r="CV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CV181" i="3" s="1"/>
  <c r="BA217" i="3"/>
  <c r="BH217" i="3" s="1"/>
  <c r="CV217" i="3" s="1"/>
  <c r="BA325" i="3"/>
  <c r="BH325" i="3" s="1"/>
  <c r="CV325" i="3" s="1"/>
  <c r="BB724" i="3"/>
  <c r="AZ18" i="3"/>
  <c r="BH18" i="3" s="1"/>
  <c r="CV18" i="3" s="1"/>
  <c r="AZ51" i="3"/>
  <c r="BH51" i="3" s="1"/>
  <c r="CV51" i="3" s="1"/>
  <c r="AZ645" i="3"/>
  <c r="AZ663" i="3"/>
  <c r="BH663" i="3" s="1"/>
  <c r="CV663" i="3" s="1"/>
  <c r="BD703" i="3"/>
  <c r="BD718" i="3"/>
  <c r="BA171" i="3"/>
  <c r="BH171" i="3" s="1"/>
  <c r="BE691" i="3"/>
  <c r="BH691" i="3" s="1"/>
  <c r="CV691" i="3" s="1"/>
  <c r="BB183" i="3"/>
  <c r="BH183" i="3" s="1"/>
  <c r="CV183" i="3" s="1"/>
  <c r="BB702" i="3"/>
  <c r="BC648" i="3"/>
  <c r="BH648" i="3" s="1"/>
  <c r="CV648" i="3" s="1"/>
  <c r="AZ305" i="3"/>
  <c r="BA305" i="3"/>
  <c r="BA332" i="3"/>
  <c r="BA356" i="3"/>
  <c r="BH356" i="3" s="1"/>
  <c r="CV356" i="3" s="1"/>
  <c r="BA383" i="3"/>
  <c r="BE681" i="3"/>
  <c r="BH681" i="3" s="1"/>
  <c r="CV681" i="3" s="1"/>
  <c r="BB44" i="3"/>
  <c r="BH44" i="3" s="1"/>
  <c r="CV44" i="3" s="1"/>
  <c r="BF720" i="3"/>
  <c r="BC83" i="3"/>
  <c r="BH83" i="3" s="1"/>
  <c r="CV83" i="3" s="1"/>
  <c r="BC689" i="3"/>
  <c r="AZ606" i="3"/>
  <c r="BD669" i="3"/>
  <c r="BA483" i="3"/>
  <c r="AZ332" i="3"/>
  <c r="BA662" i="3"/>
  <c r="AZ592" i="3"/>
  <c r="BH592" i="3" s="1"/>
  <c r="CV592" i="3" s="1"/>
  <c r="AZ595" i="3"/>
  <c r="BH595" i="3" s="1"/>
  <c r="CV595" i="3" s="1"/>
  <c r="AZ598" i="3"/>
  <c r="BA211" i="3"/>
  <c r="BH211" i="3" s="1"/>
  <c r="CV211" i="3" s="1"/>
  <c r="AZ594" i="3"/>
  <c r="AZ597" i="3"/>
  <c r="AZ600" i="3"/>
  <c r="BC9" i="3"/>
  <c r="BH9" i="3" s="1"/>
  <c r="CV9" i="3" s="1"/>
  <c r="BC129" i="3"/>
  <c r="BH129" i="3" s="1"/>
  <c r="AZ593" i="3"/>
  <c r="BH593" i="3" s="1"/>
  <c r="CV593" i="3" s="1"/>
  <c r="AZ596" i="3"/>
  <c r="AZ599" i="3"/>
  <c r="BH599" i="3" s="1"/>
  <c r="CV599" i="3" s="1"/>
  <c r="BA222" i="3"/>
  <c r="BA258" i="3"/>
  <c r="BA586" i="3"/>
  <c r="BH586" i="3" s="1"/>
  <c r="CV586" i="3" s="1"/>
  <c r="BA700" i="3"/>
  <c r="BA652" i="3"/>
  <c r="AZ123" i="3"/>
  <c r="AZ67" i="3"/>
  <c r="BD188" i="3"/>
  <c r="AZ637" i="3"/>
  <c r="BA235" i="3"/>
  <c r="BH235" i="3" s="1"/>
  <c r="CV235" i="3" s="1"/>
  <c r="AZ6" i="3"/>
  <c r="AZ66" i="3"/>
  <c r="BH66" i="3" s="1"/>
  <c r="CV66" i="3" s="1"/>
  <c r="BA351" i="3"/>
  <c r="BH351" i="3" s="1"/>
  <c r="CV351" i="3" s="1"/>
  <c r="BA585" i="3"/>
  <c r="BH585" i="3" s="1"/>
  <c r="CV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CV230" i="3" s="1"/>
  <c r="AZ490" i="3"/>
  <c r="BA151" i="3"/>
  <c r="BH151" i="3" s="1"/>
  <c r="CV151" i="3" s="1"/>
  <c r="BA382" i="3"/>
  <c r="BB46" i="3"/>
  <c r="AZ543" i="3"/>
  <c r="BA75" i="3"/>
  <c r="BH75" i="3" s="1"/>
  <c r="BB141" i="3"/>
  <c r="AZ440" i="3"/>
  <c r="BH440" i="3" s="1"/>
  <c r="CV440" i="3" s="1"/>
  <c r="AZ446" i="3"/>
  <c r="BH446" i="3" s="1"/>
  <c r="CV446" i="3" s="1"/>
  <c r="BA182" i="3"/>
  <c r="BH182" i="3" s="1"/>
  <c r="CV182" i="3" s="1"/>
  <c r="BA405" i="3"/>
  <c r="BA434" i="3"/>
  <c r="BH434" i="3" s="1"/>
  <c r="CV434" i="3" s="1"/>
  <c r="BA358" i="3"/>
  <c r="AZ443" i="3"/>
  <c r="BA56" i="3"/>
  <c r="BA701" i="3"/>
  <c r="BA713" i="3"/>
  <c r="AZ718" i="3"/>
  <c r="AZ262" i="3"/>
  <c r="BH262" i="3" s="1"/>
  <c r="CV262" i="3" s="1"/>
  <c r="AZ265" i="3"/>
  <c r="AZ268" i="3"/>
  <c r="AZ340" i="3"/>
  <c r="AZ439" i="3"/>
  <c r="AZ261" i="3"/>
  <c r="BH261" i="3" s="1"/>
  <c r="CV261" i="3" s="1"/>
  <c r="AZ264" i="3"/>
  <c r="AZ267" i="3"/>
  <c r="AZ291" i="3"/>
  <c r="AZ260" i="3"/>
  <c r="AZ263" i="3"/>
  <c r="BH263" i="3" s="1"/>
  <c r="CV263" i="3" s="1"/>
  <c r="BC672" i="3"/>
  <c r="BH672" i="3" s="1"/>
  <c r="CV672" i="3" s="1"/>
  <c r="BA719" i="3"/>
  <c r="BC692" i="3"/>
  <c r="BH692" i="3" s="1"/>
  <c r="CV692" i="3" s="1"/>
  <c r="BA624" i="3"/>
  <c r="BA623" i="3"/>
  <c r="BH623" i="3" s="1"/>
  <c r="CV623" i="3" s="1"/>
  <c r="AZ541" i="3"/>
  <c r="AZ556" i="3"/>
  <c r="BH556" i="3" s="1"/>
  <c r="CV556" i="3" s="1"/>
  <c r="BB553" i="3"/>
  <c r="BH553" i="3" s="1"/>
  <c r="AZ480" i="3"/>
  <c r="BA411" i="3"/>
  <c r="AZ659" i="3"/>
  <c r="BA509" i="3"/>
  <c r="BA712" i="3"/>
  <c r="BB722" i="3"/>
  <c r="BA622" i="3"/>
  <c r="BH622" i="3" s="1"/>
  <c r="CV622" i="3" s="1"/>
  <c r="BA621" i="3"/>
  <c r="BH621" i="3" s="1"/>
  <c r="CV621" i="3" s="1"/>
  <c r="AZ145" i="3"/>
  <c r="BH145" i="3" s="1"/>
  <c r="CV145" i="3" s="1"/>
  <c r="BB635" i="3"/>
  <c r="BH635" i="3" s="1"/>
  <c r="AZ121" i="3"/>
  <c r="BH121" i="3" s="1"/>
  <c r="CV121" i="3" s="1"/>
  <c r="BA433" i="3"/>
  <c r="BH433" i="3" s="1"/>
  <c r="CV433" i="3" s="1"/>
  <c r="BA448" i="3"/>
  <c r="BH448" i="3" s="1"/>
  <c r="CV448" i="3" s="1"/>
  <c r="BD694" i="3"/>
  <c r="BA441" i="3"/>
  <c r="BH441" i="3" s="1"/>
  <c r="AZ424" i="3"/>
  <c r="AZ39" i="3"/>
  <c r="BH39" i="3" s="1"/>
  <c r="CV39" i="3" s="1"/>
  <c r="AZ38" i="3"/>
  <c r="BH38" i="3" s="1"/>
  <c r="CV38" i="3" s="1"/>
  <c r="AZ395" i="3"/>
  <c r="BH395" i="3" s="1"/>
  <c r="CV395" i="3" s="1"/>
  <c r="BF710" i="3"/>
  <c r="AZ60" i="3"/>
  <c r="AZ317" i="3"/>
  <c r="BH317" i="3" s="1"/>
  <c r="CV317" i="3" s="1"/>
  <c r="BA415" i="3"/>
  <c r="BE661" i="3"/>
  <c r="BA512" i="3"/>
  <c r="BH512" i="3" s="1"/>
  <c r="CV512" i="3" s="1"/>
  <c r="BB670" i="3"/>
  <c r="BG659" i="3"/>
  <c r="BE541" i="3"/>
  <c r="BA536" i="3"/>
  <c r="BH536" i="3" s="1"/>
  <c r="CV536" i="3" s="1"/>
  <c r="BB703" i="3"/>
  <c r="BC667" i="3"/>
  <c r="BA458" i="3"/>
  <c r="BE717" i="3"/>
  <c r="BB653" i="3"/>
  <c r="BB707" i="3"/>
  <c r="BB516" i="3"/>
  <c r="BE516" i="3"/>
  <c r="BA650" i="3"/>
  <c r="BH650" i="3" s="1"/>
  <c r="CV650" i="3" s="1"/>
  <c r="AZ495" i="3"/>
  <c r="BH495" i="3" s="1"/>
  <c r="CV495" i="3" s="1"/>
  <c r="BD580" i="3"/>
  <c r="BA21" i="3"/>
  <c r="BH21" i="3" s="1"/>
  <c r="CV21" i="3" s="1"/>
  <c r="BA309" i="3"/>
  <c r="BA269" i="3"/>
  <c r="AZ271" i="3"/>
  <c r="BH271" i="3" s="1"/>
  <c r="BA619" i="3"/>
  <c r="BB634" i="3"/>
  <c r="BH634" i="3" s="1"/>
  <c r="CV634" i="3" s="1"/>
  <c r="AZ270" i="3"/>
  <c r="AZ360" i="3"/>
  <c r="BA636" i="3"/>
  <c r="AZ68" i="3"/>
  <c r="AZ146" i="3"/>
  <c r="AZ269" i="3"/>
  <c r="AZ272" i="3"/>
  <c r="BH272" i="3" s="1"/>
  <c r="AZ359" i="3"/>
  <c r="BH359" i="3" s="1"/>
  <c r="CV359" i="3" s="1"/>
  <c r="BC200" i="3"/>
  <c r="BD194" i="3"/>
  <c r="BH194" i="3" s="1"/>
  <c r="CV194" i="3" s="1"/>
  <c r="AZ256" i="3"/>
  <c r="AZ274" i="3"/>
  <c r="BH274" i="3" s="1"/>
  <c r="CV274" i="3" s="1"/>
  <c r="AZ277" i="3"/>
  <c r="BH277" i="3" s="1"/>
  <c r="CV277" i="3" s="1"/>
  <c r="BD314" i="3"/>
  <c r="BH314" i="3" s="1"/>
  <c r="CV314" i="3" s="1"/>
  <c r="BD497" i="3"/>
  <c r="BH497" i="3" s="1"/>
  <c r="CV497" i="3" s="1"/>
  <c r="AZ511" i="3"/>
  <c r="BD611" i="3"/>
  <c r="BA226" i="3"/>
  <c r="BH226" i="3" s="1"/>
  <c r="CV226" i="3" s="1"/>
  <c r="BA673" i="3"/>
  <c r="BB88" i="3"/>
  <c r="BH88" i="3" s="1"/>
  <c r="CV88" i="3" s="1"/>
  <c r="BC46" i="3"/>
  <c r="BC520" i="3"/>
  <c r="BC547" i="3"/>
  <c r="BH547" i="3" s="1"/>
  <c r="BC550" i="3"/>
  <c r="BH550" i="3" s="1"/>
  <c r="CV550" i="3" s="1"/>
  <c r="AZ402" i="3"/>
  <c r="AZ501" i="3"/>
  <c r="BA63" i="3"/>
  <c r="BH63" i="3" s="1"/>
  <c r="CV63" i="3" s="1"/>
  <c r="BA480" i="3"/>
  <c r="BE646" i="3"/>
  <c r="BH646" i="3" s="1"/>
  <c r="CV646" i="3" s="1"/>
  <c r="BB33" i="3"/>
  <c r="BH33" i="3" s="1"/>
  <c r="CV33" i="3" s="1"/>
  <c r="BB408" i="3"/>
  <c r="BC69" i="3"/>
  <c r="BH69" i="3" s="1"/>
  <c r="CV69" i="3" s="1"/>
  <c r="BD153" i="3"/>
  <c r="BH153" i="3" s="1"/>
  <c r="CV153" i="3" s="1"/>
  <c r="AZ509" i="3"/>
  <c r="AZ548" i="3"/>
  <c r="BH548" i="3" s="1"/>
  <c r="CV548" i="3" s="1"/>
  <c r="AZ695" i="3"/>
  <c r="BA77" i="3"/>
  <c r="BH77" i="3" s="1"/>
  <c r="CV77" i="3" s="1"/>
  <c r="BA104" i="3"/>
  <c r="BH104" i="3" s="1"/>
  <c r="CV104" i="3" s="1"/>
  <c r="BA107" i="3"/>
  <c r="BH107" i="3" s="1"/>
  <c r="BA224" i="3"/>
  <c r="BH224" i="3" s="1"/>
  <c r="CV224" i="3" s="1"/>
  <c r="BE411" i="3"/>
  <c r="BB35" i="3"/>
  <c r="BH35" i="3" s="1"/>
  <c r="CV35" i="3" s="1"/>
  <c r="BB41" i="3"/>
  <c r="BH41" i="3" s="1"/>
  <c r="CV41" i="3" s="1"/>
  <c r="BB248" i="3"/>
  <c r="BH248" i="3" s="1"/>
  <c r="CV248" i="3" s="1"/>
  <c r="BB407" i="3"/>
  <c r="BH407" i="3" s="1"/>
  <c r="BC53" i="3"/>
  <c r="BH53" i="3" s="1"/>
  <c r="CV53" i="3" s="1"/>
  <c r="BC158" i="3"/>
  <c r="BH158" i="3" s="1"/>
  <c r="CV158" i="3" s="1"/>
  <c r="BC161" i="3"/>
  <c r="BH161" i="3" s="1"/>
  <c r="CV161" i="3" s="1"/>
  <c r="BC179" i="3"/>
  <c r="BH179" i="3" s="1"/>
  <c r="CV179" i="3" s="1"/>
  <c r="BC185" i="3"/>
  <c r="BH185" i="3" s="1"/>
  <c r="CV185" i="3" s="1"/>
  <c r="BD170" i="3"/>
  <c r="BD206" i="3"/>
  <c r="BH206" i="3" s="1"/>
  <c r="CV206" i="3" s="1"/>
  <c r="AZ307" i="3"/>
  <c r="BA349" i="3"/>
  <c r="BH349" i="3" s="1"/>
  <c r="CV349" i="3" s="1"/>
  <c r="BA364" i="3"/>
  <c r="BH364" i="3" s="1"/>
  <c r="CV364" i="3" s="1"/>
  <c r="BE449" i="3"/>
  <c r="BA475" i="3"/>
  <c r="BA490" i="3"/>
  <c r="BA535" i="3"/>
  <c r="BH535" i="3" s="1"/>
  <c r="CV535" i="3" s="1"/>
  <c r="BA685" i="3"/>
  <c r="BB370" i="3"/>
  <c r="BB616" i="3"/>
  <c r="BH616" i="3" s="1"/>
  <c r="CV616" i="3" s="1"/>
  <c r="BC388" i="3"/>
  <c r="BH388" i="3" s="1"/>
  <c r="CV388" i="3" s="1"/>
  <c r="BC403" i="3"/>
  <c r="BC487" i="3"/>
  <c r="BH487" i="3" s="1"/>
  <c r="CV487" i="3" s="1"/>
  <c r="BC514" i="3"/>
  <c r="BD175" i="3"/>
  <c r="BH175" i="3" s="1"/>
  <c r="CV175" i="3" s="1"/>
  <c r="BD232" i="3"/>
  <c r="AZ708" i="3"/>
  <c r="BA99" i="3"/>
  <c r="BH99" i="3" s="1"/>
  <c r="CV99" i="3" s="1"/>
  <c r="BA219" i="3"/>
  <c r="BH219" i="3" s="1"/>
  <c r="CV219" i="3" s="1"/>
  <c r="BA363" i="3"/>
  <c r="BH363" i="3" s="1"/>
  <c r="CV363" i="3" s="1"/>
  <c r="BA381" i="3"/>
  <c r="BH381" i="3" s="1"/>
  <c r="CV381" i="3" s="1"/>
  <c r="BA399" i="3"/>
  <c r="BH399" i="3" s="1"/>
  <c r="CV399" i="3" s="1"/>
  <c r="BE412" i="3"/>
  <c r="BH412" i="3" s="1"/>
  <c r="CV412" i="3" s="1"/>
  <c r="BA507" i="3"/>
  <c r="BH507" i="3" s="1"/>
  <c r="BA564" i="3"/>
  <c r="BH564" i="3" s="1"/>
  <c r="CV564" i="3" s="1"/>
  <c r="BA567" i="3"/>
  <c r="BA582" i="3"/>
  <c r="BA639" i="3"/>
  <c r="BH639" i="3" s="1"/>
  <c r="BB330" i="3"/>
  <c r="BB378" i="3"/>
  <c r="BH378" i="3" s="1"/>
  <c r="BB462" i="3"/>
  <c r="BH462" i="3" s="1"/>
  <c r="CV462" i="3" s="1"/>
  <c r="BB468" i="3"/>
  <c r="BH468" i="3" s="1"/>
  <c r="CV468" i="3" s="1"/>
  <c r="BC420" i="3"/>
  <c r="BH420" i="3" s="1"/>
  <c r="CV420" i="3" s="1"/>
  <c r="AZ251" i="3"/>
  <c r="BD438" i="3"/>
  <c r="BH438" i="3" s="1"/>
  <c r="CV438" i="3" s="1"/>
  <c r="AZ545" i="3"/>
  <c r="BH545" i="3" s="1"/>
  <c r="CV545" i="3" s="1"/>
  <c r="AZ647" i="3"/>
  <c r="BH647" i="3" s="1"/>
  <c r="CV647" i="3" s="1"/>
  <c r="BA281" i="3"/>
  <c r="BH281" i="3" s="1"/>
  <c r="CV281" i="3" s="1"/>
  <c r="BA341" i="3"/>
  <c r="BH341" i="3" s="1"/>
  <c r="CV341" i="3" s="1"/>
  <c r="BA362" i="3"/>
  <c r="BH362" i="3" s="1"/>
  <c r="CV362" i="3" s="1"/>
  <c r="BA386" i="3"/>
  <c r="BH386" i="3" s="1"/>
  <c r="CV386" i="3" s="1"/>
  <c r="BA473" i="3"/>
  <c r="BE492" i="3"/>
  <c r="BH492" i="3" s="1"/>
  <c r="CV492" i="3" s="1"/>
  <c r="BA584" i="3"/>
  <c r="BH584" i="3" s="1"/>
  <c r="CV584" i="3" s="1"/>
  <c r="BC173" i="3"/>
  <c r="BH173" i="3" s="1"/>
  <c r="CV173" i="3" s="1"/>
  <c r="BC239" i="3"/>
  <c r="BC374" i="3"/>
  <c r="BH374" i="3" s="1"/>
  <c r="BC383" i="3"/>
  <c r="BC476" i="3"/>
  <c r="BH476" i="3" s="1"/>
  <c r="CV476" i="3" s="1"/>
  <c r="BC524" i="3"/>
  <c r="BH524" i="3" s="1"/>
  <c r="BC587" i="3"/>
  <c r="BH587" i="3" s="1"/>
  <c r="CV587" i="3" s="1"/>
  <c r="BC662" i="3"/>
  <c r="AZ711" i="3"/>
  <c r="BH711" i="3" s="1"/>
  <c r="AZ385" i="3"/>
  <c r="BH385" i="3" s="1"/>
  <c r="CV385" i="3" s="1"/>
  <c r="BA694" i="3"/>
  <c r="BA675" i="3"/>
  <c r="BC714" i="3"/>
  <c r="BA530" i="3"/>
  <c r="BH530" i="3" s="1"/>
  <c r="CV530" i="3" s="1"/>
  <c r="BA686" i="3"/>
  <c r="BH686" i="3" s="1"/>
  <c r="CV686" i="3" s="1"/>
  <c r="BA695" i="3"/>
  <c r="BD275" i="3"/>
  <c r="BH275" i="3" s="1"/>
  <c r="CV275" i="3" s="1"/>
  <c r="BA100" i="3"/>
  <c r="BA186" i="3"/>
  <c r="BH186" i="3" s="1"/>
  <c r="CV186" i="3" s="1"/>
  <c r="BC669" i="3"/>
  <c r="BA377" i="3"/>
  <c r="BH377" i="3" s="1"/>
  <c r="CV377" i="3" s="1"/>
  <c r="BB665" i="3"/>
  <c r="BH665" i="3" s="1"/>
  <c r="CV665" i="3" s="1"/>
  <c r="BF541" i="3"/>
  <c r="BC110" i="3"/>
  <c r="AZ712" i="3"/>
  <c r="BA463" i="3"/>
  <c r="BA667" i="3"/>
  <c r="BB589" i="3"/>
  <c r="BH589" i="3" s="1"/>
  <c r="CV589" i="3" s="1"/>
  <c r="BF707" i="3"/>
  <c r="BC724" i="3"/>
  <c r="BD445" i="3"/>
  <c r="BH445" i="3" s="1"/>
  <c r="BB684" i="3"/>
  <c r="BC87" i="3"/>
  <c r="BH87" i="3" s="1"/>
  <c r="CV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CU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CU206" i="3" s="1"/>
  <c r="AQ307" i="3"/>
  <c r="AR349" i="3"/>
  <c r="AY349" i="3" s="1"/>
  <c r="AR364" i="3"/>
  <c r="AY364" i="3" s="1"/>
  <c r="CU364" i="3" s="1"/>
  <c r="AV449" i="3"/>
  <c r="AR475" i="3"/>
  <c r="AR490" i="3"/>
  <c r="AR535" i="3"/>
  <c r="AY535" i="3" s="1"/>
  <c r="AR685" i="3"/>
  <c r="AS370" i="3"/>
  <c r="AY370" i="3" s="1"/>
  <c r="CU370" i="3" s="1"/>
  <c r="AS616" i="3"/>
  <c r="AY616" i="3" s="1"/>
  <c r="CU616" i="3" s="1"/>
  <c r="AT388" i="3"/>
  <c r="AY388" i="3" s="1"/>
  <c r="CU388" i="3" s="1"/>
  <c r="AT403" i="3"/>
  <c r="AT487" i="3"/>
  <c r="AY487" i="3" s="1"/>
  <c r="AT514" i="3"/>
  <c r="AU175" i="3"/>
  <c r="AU232" i="3"/>
  <c r="AQ708" i="3"/>
  <c r="AR99" i="3"/>
  <c r="AY99" i="3" s="1"/>
  <c r="CU99" i="3" s="1"/>
  <c r="AR219" i="3"/>
  <c r="AY219" i="3" s="1"/>
  <c r="AR363" i="3"/>
  <c r="AY363" i="3" s="1"/>
  <c r="CU363" i="3" s="1"/>
  <c r="AR381" i="3"/>
  <c r="AY381" i="3" s="1"/>
  <c r="CU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CU420" i="3" s="1"/>
  <c r="AQ251" i="3"/>
  <c r="AU438" i="3"/>
  <c r="AY438" i="3" s="1"/>
  <c r="AQ545" i="3"/>
  <c r="AY545" i="3" s="1"/>
  <c r="AQ647" i="3"/>
  <c r="AY647" i="3" s="1"/>
  <c r="CU647" i="3" s="1"/>
  <c r="AR281" i="3"/>
  <c r="AY281" i="3" s="1"/>
  <c r="CU281" i="3" s="1"/>
  <c r="AR341" i="3"/>
  <c r="AR362" i="3"/>
  <c r="AY362" i="3" s="1"/>
  <c r="CU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CU524" i="3" s="1"/>
  <c r="AT587" i="3"/>
  <c r="AY587" i="3" s="1"/>
  <c r="CU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CU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CU275" i="3" s="1"/>
  <c r="AR100" i="3"/>
  <c r="AR186" i="3"/>
  <c r="AY186" i="3" s="1"/>
  <c r="CU186" i="3" s="1"/>
  <c r="AT669" i="3"/>
  <c r="AR377" i="3"/>
  <c r="AY377" i="3" s="1"/>
  <c r="CU377" i="3" s="1"/>
  <c r="AS665" i="3"/>
  <c r="AY665" i="3" s="1"/>
  <c r="CU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CU436" i="3" s="1"/>
  <c r="AS475" i="3"/>
  <c r="AT484" i="3"/>
  <c r="AY484" i="3" s="1"/>
  <c r="CU484" i="3" s="1"/>
  <c r="AQ135" i="3"/>
  <c r="AY135" i="3" s="1"/>
  <c r="AQ225" i="3"/>
  <c r="AY225" i="3" s="1"/>
  <c r="AQ408" i="3"/>
  <c r="AQ456" i="3"/>
  <c r="AY456" i="3" s="1"/>
  <c r="CU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CU444" i="3" s="1"/>
  <c r="AQ422" i="3"/>
  <c r="AY422" i="3" s="1"/>
  <c r="AQ569" i="3"/>
  <c r="AY569" i="3" s="1"/>
  <c r="CU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CU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CU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CU217" i="3" s="1"/>
  <c r="AR325" i="3"/>
  <c r="AY325" i="3" s="1"/>
  <c r="AS724" i="3"/>
  <c r="AQ51" i="3"/>
  <c r="AY51" i="3" s="1"/>
  <c r="CU51" i="3" s="1"/>
  <c r="AQ645" i="3"/>
  <c r="AQ663" i="3"/>
  <c r="AU703" i="3"/>
  <c r="AU718" i="3"/>
  <c r="AR171" i="3"/>
  <c r="AY171" i="3" s="1"/>
  <c r="AV691" i="3"/>
  <c r="AY691" i="3" s="1"/>
  <c r="CU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CU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CU194" i="3" s="1"/>
  <c r="AQ256" i="3"/>
  <c r="AQ274" i="3"/>
  <c r="AY274" i="3" s="1"/>
  <c r="AQ277" i="3"/>
  <c r="AY277" i="3" s="1"/>
  <c r="AU314" i="3"/>
  <c r="AY314" i="3" s="1"/>
  <c r="CU314" i="3" s="1"/>
  <c r="AU497" i="3"/>
  <c r="AY497" i="3" s="1"/>
  <c r="CU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CU550" i="3" s="1"/>
  <c r="AQ402" i="3"/>
  <c r="AQ501" i="3"/>
  <c r="AR63" i="3"/>
  <c r="AY63" i="3" s="1"/>
  <c r="CU63" i="3" s="1"/>
  <c r="AR480" i="3"/>
  <c r="AV646" i="3"/>
  <c r="AY646" i="3" s="1"/>
  <c r="AS33" i="3"/>
  <c r="AY33" i="3" s="1"/>
  <c r="CU33" i="3" s="1"/>
  <c r="AS408" i="3"/>
  <c r="AT69" i="3"/>
  <c r="AY69" i="3" s="1"/>
  <c r="AU153" i="3"/>
  <c r="AY153" i="3" s="1"/>
  <c r="AQ509" i="3"/>
  <c r="AQ548" i="3"/>
  <c r="AY548" i="3" s="1"/>
  <c r="CU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CU158" i="3" s="1"/>
  <c r="AT161" i="3"/>
  <c r="AY161" i="3" s="1"/>
  <c r="CU161" i="3" s="1"/>
  <c r="AT179" i="3"/>
  <c r="AY179" i="3" s="1"/>
  <c r="CU179" i="3" s="1"/>
  <c r="AT185" i="3"/>
  <c r="AY185" i="3" s="1"/>
  <c r="CU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CU650" i="3" s="1"/>
  <c r="AQ4" i="3"/>
  <c r="AY4" i="3" s="1"/>
  <c r="AR12" i="3"/>
  <c r="AQ6" i="3"/>
  <c r="AV12" i="3"/>
  <c r="AA668" i="3"/>
  <c r="AG668" i="3" s="1"/>
  <c r="CS668" i="3" s="1"/>
  <c r="BZ75" i="3"/>
  <c r="CI4" i="3"/>
  <c r="CY4" i="3" s="1"/>
  <c r="BH543" i="3"/>
  <c r="CV543" i="3" s="1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CS129" i="3" s="1"/>
  <c r="AB9" i="3"/>
  <c r="AG9" i="3" s="1"/>
  <c r="Y597" i="3"/>
  <c r="AG597" i="3" s="1"/>
  <c r="CS597" i="3" s="1"/>
  <c r="Z675" i="3"/>
  <c r="AB598" i="3"/>
  <c r="Y546" i="3"/>
  <c r="AG546" i="3" s="1"/>
  <c r="CS546" i="3" s="1"/>
  <c r="AJ46" i="3"/>
  <c r="Y598" i="3"/>
  <c r="BH401" i="3"/>
  <c r="AI623" i="3"/>
  <c r="AP623" i="3" s="1"/>
  <c r="CT623" i="3" s="1"/>
  <c r="BH240" i="3"/>
  <c r="CV240" i="3" s="1"/>
  <c r="Y619" i="3"/>
  <c r="AG619" i="3" s="1"/>
  <c r="CS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CS570" i="3" s="1"/>
  <c r="Y329" i="3"/>
  <c r="AG329" i="3" s="1"/>
  <c r="CS329" i="3" s="1"/>
  <c r="Y613" i="3"/>
  <c r="AG613" i="3" s="1"/>
  <c r="CS613" i="3" s="1"/>
  <c r="Y506" i="3"/>
  <c r="AG506" i="3" s="1"/>
  <c r="CS506" i="3" s="1"/>
  <c r="AC690" i="3"/>
  <c r="Z478" i="3"/>
  <c r="AJ45" i="3"/>
  <c r="AP45" i="3" s="1"/>
  <c r="AL233" i="3"/>
  <c r="AP233" i="3" s="1"/>
  <c r="AI182" i="3"/>
  <c r="AP182" i="3" s="1"/>
  <c r="CT182" i="3" s="1"/>
  <c r="AI200" i="3"/>
  <c r="AB710" i="3"/>
  <c r="AH416" i="3"/>
  <c r="Z258" i="3"/>
  <c r="AH39" i="3"/>
  <c r="AI151" i="3"/>
  <c r="AP151" i="3" s="1"/>
  <c r="CT151" i="3" s="1"/>
  <c r="AI195" i="3"/>
  <c r="AP195" i="3" s="1"/>
  <c r="CT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CT161" i="3" s="1"/>
  <c r="AH359" i="3"/>
  <c r="AK87" i="3"/>
  <c r="AP87" i="3" s="1"/>
  <c r="CT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CT351" i="3" s="1"/>
  <c r="Z650" i="3"/>
  <c r="AG650" i="3" s="1"/>
  <c r="CS650" i="3" s="1"/>
  <c r="AJ183" i="3"/>
  <c r="AP183" i="3" s="1"/>
  <c r="AI181" i="3"/>
  <c r="AP181" i="3" s="1"/>
  <c r="CT181" i="3" s="1"/>
  <c r="AJ146" i="3"/>
  <c r="AI217" i="3"/>
  <c r="AP217" i="3" s="1"/>
  <c r="CT217" i="3" s="1"/>
  <c r="AA516" i="3"/>
  <c r="AK83" i="3"/>
  <c r="AP83" i="3" s="1"/>
  <c r="AI60" i="3"/>
  <c r="AK127" i="3"/>
  <c r="AJ44" i="3"/>
  <c r="AP44" i="3" s="1"/>
  <c r="CT44" i="3" s="1"/>
  <c r="AH51" i="3"/>
  <c r="Y121" i="3"/>
  <c r="AG121" i="3" s="1"/>
  <c r="Z433" i="3"/>
  <c r="AG433" i="3" s="1"/>
  <c r="CS433" i="3" s="1"/>
  <c r="Z448" i="3"/>
  <c r="AG448" i="3" s="1"/>
  <c r="Z441" i="3"/>
  <c r="AG441" i="3" s="1"/>
  <c r="CS441" i="3" s="1"/>
  <c r="AI77" i="3"/>
  <c r="AP77" i="3" s="1"/>
  <c r="AK158" i="3"/>
  <c r="AP158" i="3" s="1"/>
  <c r="AL153" i="3"/>
  <c r="AP153" i="3" s="1"/>
  <c r="CT153" i="3" s="1"/>
  <c r="AK53" i="3"/>
  <c r="AP53" i="3" s="1"/>
  <c r="CT53" i="3" s="1"/>
  <c r="Y659" i="3"/>
  <c r="Z509" i="3"/>
  <c r="AK69" i="3"/>
  <c r="AP69" i="3" s="1"/>
  <c r="Z411" i="3"/>
  <c r="AJ33" i="3"/>
  <c r="AP33" i="3" s="1"/>
  <c r="AK200" i="3"/>
  <c r="AI63" i="3"/>
  <c r="AP63" i="3" s="1"/>
  <c r="CT63" i="3" s="1"/>
  <c r="AK46" i="3"/>
  <c r="AH270" i="3"/>
  <c r="AJ88" i="3"/>
  <c r="AP88" i="3" s="1"/>
  <c r="CT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G146" i="3"/>
  <c r="CS146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CT635" i="3" s="1"/>
  <c r="Y541" i="3"/>
  <c r="Y124" i="3"/>
  <c r="AG124" i="3" s="1"/>
  <c r="CS124" i="3" s="1"/>
  <c r="Z138" i="3"/>
  <c r="AG138" i="3" s="1"/>
  <c r="CS138" i="3" s="1"/>
  <c r="AH543" i="3"/>
  <c r="AH440" i="3"/>
  <c r="AI382" i="3"/>
  <c r="AH490" i="3"/>
  <c r="AH446" i="3"/>
  <c r="AK185" i="3"/>
  <c r="AP185" i="3" s="1"/>
  <c r="CT185" i="3" s="1"/>
  <c r="AH402" i="3"/>
  <c r="AH277" i="3"/>
  <c r="AJ407" i="3"/>
  <c r="AP407" i="3" s="1"/>
  <c r="CT407" i="3" s="1"/>
  <c r="AH511" i="3"/>
  <c r="AK179" i="3"/>
  <c r="AP179" i="3" s="1"/>
  <c r="AL611" i="3"/>
  <c r="AL314" i="3"/>
  <c r="AP314" i="3" s="1"/>
  <c r="CT314" i="3" s="1"/>
  <c r="AH548" i="3"/>
  <c r="AI673" i="3"/>
  <c r="AM646" i="3"/>
  <c r="AP646" i="3" s="1"/>
  <c r="CT646" i="3" s="1"/>
  <c r="AL497" i="3"/>
  <c r="AP497" i="3" s="1"/>
  <c r="CT497" i="3" s="1"/>
  <c r="AJ248" i="3"/>
  <c r="AP248" i="3" s="1"/>
  <c r="AJ408" i="3"/>
  <c r="AI480" i="3"/>
  <c r="AK520" i="3"/>
  <c r="AH501" i="3"/>
  <c r="AM411" i="3"/>
  <c r="AH509" i="3"/>
  <c r="AK547" i="3"/>
  <c r="AP547" i="3" s="1"/>
  <c r="CT547" i="3" s="1"/>
  <c r="AK550" i="3"/>
  <c r="AP550" i="3" s="1"/>
  <c r="CT550" i="3" s="1"/>
  <c r="AH695" i="3"/>
  <c r="AI171" i="3"/>
  <c r="AP171" i="3" s="1"/>
  <c r="AH663" i="3"/>
  <c r="AM691" i="3"/>
  <c r="AP691" i="3" s="1"/>
  <c r="CT691" i="3" s="1"/>
  <c r="AI325" i="3"/>
  <c r="AP325" i="3" s="1"/>
  <c r="CT325" i="3" s="1"/>
  <c r="AI383" i="3"/>
  <c r="AI356" i="3"/>
  <c r="AP356" i="3" s="1"/>
  <c r="AJ724" i="3"/>
  <c r="AH305" i="3"/>
  <c r="AI332" i="3"/>
  <c r="AH645" i="3"/>
  <c r="AM681" i="3"/>
  <c r="AP681" i="3" s="1"/>
  <c r="CT681" i="3" s="1"/>
  <c r="AL718" i="3"/>
  <c r="AI305" i="3"/>
  <c r="AH520" i="3"/>
  <c r="AN720" i="3"/>
  <c r="AK648" i="3"/>
  <c r="AP648" i="3" s="1"/>
  <c r="CT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CT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CT275" i="3" s="1"/>
  <c r="AK669" i="3"/>
  <c r="AI377" i="3"/>
  <c r="AP377" i="3" s="1"/>
  <c r="CT377" i="3" s="1"/>
  <c r="AI186" i="3"/>
  <c r="AP186" i="3" s="1"/>
  <c r="CT186" i="3" s="1"/>
  <c r="AJ665" i="3"/>
  <c r="AP665" i="3" s="1"/>
  <c r="CT665" i="3" s="1"/>
  <c r="AH671" i="3"/>
  <c r="AN679" i="3"/>
  <c r="AP679" i="3" s="1"/>
  <c r="CT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CT585" i="3" s="1"/>
  <c r="AH668" i="3"/>
  <c r="AK230" i="3"/>
  <c r="AP230" i="3" s="1"/>
  <c r="CT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CT358" i="3" s="1"/>
  <c r="AI713" i="3"/>
  <c r="AN707" i="3"/>
  <c r="AN417" i="3"/>
  <c r="AK724" i="3"/>
  <c r="AI463" i="3"/>
  <c r="AI667" i="3"/>
  <c r="AJ589" i="3"/>
  <c r="AP589" i="3" s="1"/>
  <c r="CT589" i="3" s="1"/>
  <c r="AJ684" i="3"/>
  <c r="AI472" i="3"/>
  <c r="AJ240" i="3"/>
  <c r="AP240" i="3" s="1"/>
  <c r="CT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CT441" i="3" s="1"/>
  <c r="AI433" i="3"/>
  <c r="AP433" i="3" s="1"/>
  <c r="CT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CT650" i="3" s="1"/>
  <c r="AH419" i="3"/>
  <c r="AH685" i="3"/>
  <c r="AI688" i="3"/>
  <c r="AI682" i="3"/>
  <c r="AP682" i="3" s="1"/>
  <c r="AI621" i="3"/>
  <c r="AP621" i="3" s="1"/>
  <c r="CT621" i="3" s="1"/>
  <c r="AI622" i="3"/>
  <c r="AP622" i="3" s="1"/>
  <c r="CT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CT536" i="3" s="1"/>
  <c r="AJ670" i="3"/>
  <c r="AO659" i="3"/>
  <c r="AJ415" i="3"/>
  <c r="AK516" i="3"/>
  <c r="AL110" i="3"/>
  <c r="AK205" i="3"/>
  <c r="AP205" i="3" s="1"/>
  <c r="AI392" i="3"/>
  <c r="AP392" i="3" s="1"/>
  <c r="CT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CT48" i="3" s="1"/>
  <c r="AI101" i="3"/>
  <c r="AI122" i="3"/>
  <c r="AP122" i="3" s="1"/>
  <c r="CT122" i="3" s="1"/>
  <c r="AI134" i="3"/>
  <c r="AP134" i="3" s="1"/>
  <c r="AI164" i="3"/>
  <c r="AP164" i="3" s="1"/>
  <c r="CT164" i="3" s="1"/>
  <c r="AI188" i="3"/>
  <c r="AI239" i="3"/>
  <c r="AH408" i="3"/>
  <c r="AH456" i="3"/>
  <c r="AI336" i="3"/>
  <c r="AI348" i="3"/>
  <c r="AP348" i="3" s="1"/>
  <c r="CT348" i="3" s="1"/>
  <c r="AI417" i="3"/>
  <c r="AH422" i="3"/>
  <c r="AI436" i="3"/>
  <c r="AP436" i="3" s="1"/>
  <c r="CT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CT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CT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CT530" i="3" s="1"/>
  <c r="AI695" i="3"/>
  <c r="AI675" i="3"/>
  <c r="AK714" i="3"/>
  <c r="AI686" i="3"/>
  <c r="AP686" i="3" s="1"/>
  <c r="CT686" i="3" s="1"/>
  <c r="AI694" i="3"/>
  <c r="AI454" i="3"/>
  <c r="AP454" i="3" s="1"/>
  <c r="CT454" i="3" s="1"/>
  <c r="AI494" i="3"/>
  <c r="AH478" i="3"/>
  <c r="AL170" i="3"/>
  <c r="AL206" i="3"/>
  <c r="AP206" i="3" s="1"/>
  <c r="CT206" i="3" s="1"/>
  <c r="AL175" i="3"/>
  <c r="AP175" i="3" s="1"/>
  <c r="CT175" i="3" s="1"/>
  <c r="AL232" i="3"/>
  <c r="AI99" i="3"/>
  <c r="AP99" i="3" s="1"/>
  <c r="CT99" i="3" s="1"/>
  <c r="AH251" i="3"/>
  <c r="AI219" i="3"/>
  <c r="AP219" i="3" s="1"/>
  <c r="CT219" i="3" s="1"/>
  <c r="AI363" i="3"/>
  <c r="AP363" i="3" s="1"/>
  <c r="CT363" i="3" s="1"/>
  <c r="AI381" i="3"/>
  <c r="AP381" i="3" s="1"/>
  <c r="CT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CT281" i="3" s="1"/>
  <c r="AI341" i="3"/>
  <c r="AP341" i="3" s="1"/>
  <c r="CT341" i="3" s="1"/>
  <c r="AI362" i="3"/>
  <c r="AP362" i="3" s="1"/>
  <c r="CT362" i="3" s="1"/>
  <c r="AI386" i="3"/>
  <c r="AP386" i="3" s="1"/>
  <c r="CT386" i="3" s="1"/>
  <c r="AK239" i="3"/>
  <c r="AK173" i="3"/>
  <c r="AP173" i="3" s="1"/>
  <c r="CT173" i="3" s="1"/>
  <c r="AK374" i="3"/>
  <c r="AP374" i="3" s="1"/>
  <c r="CT374" i="3" s="1"/>
  <c r="AK383" i="3"/>
  <c r="AH307" i="3"/>
  <c r="AI349" i="3"/>
  <c r="AP349" i="3" s="1"/>
  <c r="CT349" i="3" s="1"/>
  <c r="AI364" i="3"/>
  <c r="AP364" i="3" s="1"/>
  <c r="CT364" i="3" s="1"/>
  <c r="AM449" i="3"/>
  <c r="AJ370" i="3"/>
  <c r="AP370" i="3" s="1"/>
  <c r="CT370" i="3" s="1"/>
  <c r="AK403" i="3"/>
  <c r="AP403" i="3" s="1"/>
  <c r="CT403" i="3" s="1"/>
  <c r="AI507" i="3"/>
  <c r="AP507" i="3" s="1"/>
  <c r="AI564" i="3"/>
  <c r="AP564" i="3" s="1"/>
  <c r="CT564" i="3" s="1"/>
  <c r="AI567" i="3"/>
  <c r="AI582" i="3"/>
  <c r="AI639" i="3"/>
  <c r="AP639" i="3" s="1"/>
  <c r="CT639" i="3" s="1"/>
  <c r="AJ468" i="3"/>
  <c r="AP468" i="3" s="1"/>
  <c r="CT468" i="3" s="1"/>
  <c r="AH545" i="3"/>
  <c r="AH647" i="3"/>
  <c r="AK420" i="3"/>
  <c r="AP420" i="3" s="1"/>
  <c r="CT420" i="3" s="1"/>
  <c r="AJ462" i="3"/>
  <c r="AP462" i="3" s="1"/>
  <c r="CT462" i="3" s="1"/>
  <c r="AI473" i="3"/>
  <c r="AM492" i="3"/>
  <c r="AP492" i="3" s="1"/>
  <c r="CT492" i="3" s="1"/>
  <c r="AI584" i="3"/>
  <c r="AP584" i="3" s="1"/>
  <c r="AK388" i="3"/>
  <c r="AP388" i="3" s="1"/>
  <c r="CT388" i="3" s="1"/>
  <c r="AK476" i="3"/>
  <c r="AP476" i="3" s="1"/>
  <c r="CT476" i="3" s="1"/>
  <c r="AK524" i="3"/>
  <c r="AP524" i="3" s="1"/>
  <c r="CT524" i="3" s="1"/>
  <c r="AK587" i="3"/>
  <c r="AP587" i="3" s="1"/>
  <c r="AI475" i="3"/>
  <c r="AI490" i="3"/>
  <c r="AI535" i="3"/>
  <c r="AP535" i="3" s="1"/>
  <c r="AJ616" i="3"/>
  <c r="AP616" i="3" s="1"/>
  <c r="CT616" i="3" s="1"/>
  <c r="AK662" i="3"/>
  <c r="AK487" i="3"/>
  <c r="AP487" i="3" s="1"/>
  <c r="AH708" i="3"/>
  <c r="AK514" i="3"/>
  <c r="AI685" i="3"/>
  <c r="Z220" i="3"/>
  <c r="AA600" i="3"/>
  <c r="Z326" i="3"/>
  <c r="AG326" i="3" s="1"/>
  <c r="CS326" i="3" s="1"/>
  <c r="Z98" i="3"/>
  <c r="AG98" i="3" s="1"/>
  <c r="CS98" i="3" s="1"/>
  <c r="AB322" i="3"/>
  <c r="AG322" i="3" s="1"/>
  <c r="CS322" i="3" s="1"/>
  <c r="AB231" i="3"/>
  <c r="AG231" i="3" s="1"/>
  <c r="CS231" i="3" s="1"/>
  <c r="AA452" i="3"/>
  <c r="AG452" i="3" s="1"/>
  <c r="CS452" i="3" s="1"/>
  <c r="Z8" i="3"/>
  <c r="Y592" i="3"/>
  <c r="AG592" i="3" s="1"/>
  <c r="Y594" i="3"/>
  <c r="Y595" i="3"/>
  <c r="Y319" i="3"/>
  <c r="AG319" i="3" s="1"/>
  <c r="CS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P689" i="3"/>
  <c r="N718" i="3"/>
  <c r="X459" i="3"/>
  <c r="DB459" i="3" s="1"/>
  <c r="P645" i="3"/>
  <c r="X113" i="3"/>
  <c r="DB113" i="3" s="1"/>
  <c r="O97" i="3"/>
  <c r="V97" i="3" s="1"/>
  <c r="X97" i="3" s="1"/>
  <c r="DB97" i="3" s="1"/>
  <c r="X74" i="3"/>
  <c r="DB74" i="3" s="1"/>
  <c r="P666" i="3"/>
  <c r="V666" i="3" s="1"/>
  <c r="X666" i="3" s="1"/>
  <c r="X404" i="3"/>
  <c r="Q712" i="3"/>
  <c r="X255" i="3"/>
  <c r="DB255" i="3" s="1"/>
  <c r="O620" i="3"/>
  <c r="V620" i="3" s="1"/>
  <c r="X620" i="3" s="1"/>
  <c r="X628" i="3"/>
  <c r="DB628" i="3" s="1"/>
  <c r="O608" i="3"/>
  <c r="X609" i="3"/>
  <c r="DB609" i="3" s="1"/>
  <c r="P721" i="3"/>
  <c r="X375" i="3"/>
  <c r="Q702" i="3"/>
  <c r="X86" i="3"/>
  <c r="R594" i="3"/>
  <c r="X215" i="3"/>
  <c r="O690" i="3"/>
  <c r="X559" i="3"/>
  <c r="O721" i="3"/>
  <c r="X499" i="3"/>
  <c r="R529" i="3"/>
  <c r="V529" i="3" s="1"/>
  <c r="X529" i="3" s="1"/>
  <c r="X477" i="3"/>
  <c r="N355" i="3"/>
  <c r="X353" i="3"/>
  <c r="DB353" i="3" s="1"/>
  <c r="O355" i="3"/>
  <c r="X354" i="3"/>
  <c r="N602" i="3"/>
  <c r="V602" i="3" s="1"/>
  <c r="X602" i="3" s="1"/>
  <c r="X603" i="3"/>
  <c r="Q405" i="3"/>
  <c r="X398" i="3"/>
  <c r="N712" i="3"/>
  <c r="X285" i="3"/>
  <c r="N640" i="3"/>
  <c r="V640" i="3" s="1"/>
  <c r="X640" i="3" s="1"/>
  <c r="DB640" i="3" s="1"/>
  <c r="X218" i="3"/>
  <c r="P701" i="3"/>
  <c r="X214" i="3"/>
  <c r="N711" i="3"/>
  <c r="V711" i="3" s="1"/>
  <c r="X430" i="3"/>
  <c r="O564" i="3"/>
  <c r="V564" i="3" s="1"/>
  <c r="X564" i="3" s="1"/>
  <c r="DB564" i="3" s="1"/>
  <c r="X244" i="3"/>
  <c r="P401" i="3"/>
  <c r="V401" i="3" s="1"/>
  <c r="X125" i="3"/>
  <c r="N608" i="3"/>
  <c r="X537" i="3"/>
  <c r="DB537" i="3" s="1"/>
  <c r="N30" i="3"/>
  <c r="V30" i="3" s="1"/>
  <c r="X30" i="3" s="1"/>
  <c r="X29" i="3"/>
  <c r="T710" i="3"/>
  <c r="X59" i="3"/>
  <c r="T705" i="3"/>
  <c r="X43" i="3"/>
  <c r="P8" i="3"/>
  <c r="X28" i="3"/>
  <c r="R661" i="3"/>
  <c r="X57" i="3"/>
  <c r="O697" i="3"/>
  <c r="X49" i="3"/>
  <c r="N421" i="3"/>
  <c r="V421" i="3" s="1"/>
  <c r="X421" i="3" s="1"/>
  <c r="DB421" i="3" s="1"/>
  <c r="X23" i="3"/>
  <c r="P493" i="3"/>
  <c r="V493" i="3" s="1"/>
  <c r="X493" i="3" s="1"/>
  <c r="DB493" i="3" s="1"/>
  <c r="N494" i="3"/>
  <c r="N606" i="3"/>
  <c r="V606" i="3" s="1"/>
  <c r="X606" i="3" s="1"/>
  <c r="DB606" i="3" s="1"/>
  <c r="R669" i="3"/>
  <c r="N680" i="3"/>
  <c r="Q710" i="3"/>
  <c r="R110" i="3"/>
  <c r="Q205" i="3"/>
  <c r="V205" i="3" s="1"/>
  <c r="P405" i="3"/>
  <c r="O392" i="3"/>
  <c r="V392" i="3" s="1"/>
  <c r="X392" i="3" s="1"/>
  <c r="Q129" i="3"/>
  <c r="V129" i="3" s="1"/>
  <c r="X129" i="3" s="1"/>
  <c r="DB129" i="3" s="1"/>
  <c r="Q9" i="3"/>
  <c r="V9" i="3" s="1"/>
  <c r="O211" i="3"/>
  <c r="V211" i="3" s="1"/>
  <c r="X211" i="3" s="1"/>
  <c r="P449" i="3"/>
  <c r="O516" i="3"/>
  <c r="R514" i="3"/>
  <c r="P427" i="3"/>
  <c r="V427" i="3" s="1"/>
  <c r="X427" i="3" s="1"/>
  <c r="DB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DB454" i="3" s="1"/>
  <c r="Q672" i="3"/>
  <c r="V672" i="3" s="1"/>
  <c r="O719" i="3"/>
  <c r="Q692" i="3"/>
  <c r="V692" i="3" s="1"/>
  <c r="X692" i="3" s="1"/>
  <c r="P719" i="3"/>
  <c r="R690" i="3"/>
  <c r="P141" i="3"/>
  <c r="V141" i="3" s="1"/>
  <c r="X141" i="3" s="1"/>
  <c r="DB141" i="3" s="1"/>
  <c r="O75" i="3"/>
  <c r="V75" i="3" s="1"/>
  <c r="P46" i="3"/>
  <c r="O151" i="3"/>
  <c r="V151" i="3" s="1"/>
  <c r="X151" i="3" s="1"/>
  <c r="DB151" i="3" s="1"/>
  <c r="O182" i="3"/>
  <c r="V182" i="3" s="1"/>
  <c r="X182" i="3" s="1"/>
  <c r="DB182" i="3" s="1"/>
  <c r="O382" i="3"/>
  <c r="S661" i="3"/>
  <c r="O415" i="3"/>
  <c r="O512" i="3"/>
  <c r="V512" i="3" s="1"/>
  <c r="X512" i="3" s="1"/>
  <c r="P33" i="3"/>
  <c r="V33" i="3" s="1"/>
  <c r="X33" i="3" s="1"/>
  <c r="Q158" i="3"/>
  <c r="V158" i="3" s="1"/>
  <c r="X158" i="3" s="1"/>
  <c r="DB158" i="3" s="1"/>
  <c r="Q69" i="3"/>
  <c r="V69" i="3" s="1"/>
  <c r="X69" i="3" s="1"/>
  <c r="DB69" i="3" s="1"/>
  <c r="P88" i="3"/>
  <c r="V88" i="3" s="1"/>
  <c r="X88" i="3" s="1"/>
  <c r="O107" i="3"/>
  <c r="V107" i="3" s="1"/>
  <c r="X107" i="3" s="1"/>
  <c r="R194" i="3"/>
  <c r="V194" i="3" s="1"/>
  <c r="X194" i="3" s="1"/>
  <c r="O480" i="3"/>
  <c r="Q550" i="3"/>
  <c r="V550" i="3" s="1"/>
  <c r="X550" i="3" s="1"/>
  <c r="P35" i="3"/>
  <c r="V35" i="3" s="1"/>
  <c r="X35" i="3" s="1"/>
  <c r="DB35" i="3" s="1"/>
  <c r="R153" i="3"/>
  <c r="V153" i="3" s="1"/>
  <c r="X153" i="3" s="1"/>
  <c r="DB153" i="3" s="1"/>
  <c r="P408" i="3"/>
  <c r="S411" i="3"/>
  <c r="S646" i="3"/>
  <c r="V646" i="3" s="1"/>
  <c r="X646" i="3" s="1"/>
  <c r="Q179" i="3"/>
  <c r="V179" i="3" s="1"/>
  <c r="X179" i="3" s="1"/>
  <c r="DB179" i="3" s="1"/>
  <c r="R497" i="3"/>
  <c r="V497" i="3" s="1"/>
  <c r="X497" i="3" s="1"/>
  <c r="O104" i="3"/>
  <c r="V104" i="3" s="1"/>
  <c r="X104" i="3" s="1"/>
  <c r="DB104" i="3" s="1"/>
  <c r="O224" i="3"/>
  <c r="V224" i="3" s="1"/>
  <c r="X224" i="3" s="1"/>
  <c r="DB224" i="3" s="1"/>
  <c r="Q547" i="3"/>
  <c r="V547" i="3" s="1"/>
  <c r="X547" i="3" s="1"/>
  <c r="O63" i="3"/>
  <c r="V63" i="3" s="1"/>
  <c r="X63" i="3" s="1"/>
  <c r="P248" i="3"/>
  <c r="V248" i="3" s="1"/>
  <c r="X248" i="3" s="1"/>
  <c r="DB248" i="3" s="1"/>
  <c r="O226" i="3"/>
  <c r="V226" i="3" s="1"/>
  <c r="X226" i="3" s="1"/>
  <c r="R314" i="3"/>
  <c r="V314" i="3" s="1"/>
  <c r="X314" i="3" s="1"/>
  <c r="O77" i="3"/>
  <c r="V77" i="3" s="1"/>
  <c r="X77" i="3" s="1"/>
  <c r="DB77" i="3" s="1"/>
  <c r="P407" i="3"/>
  <c r="V407" i="3" s="1"/>
  <c r="X407" i="3" s="1"/>
  <c r="Q520" i="3"/>
  <c r="O673" i="3"/>
  <c r="P41" i="3"/>
  <c r="V41" i="3" s="1"/>
  <c r="X41" i="3" s="1"/>
  <c r="DB41" i="3" s="1"/>
  <c r="Q46" i="3"/>
  <c r="Q53" i="3"/>
  <c r="V53" i="3" s="1"/>
  <c r="X53" i="3" s="1"/>
  <c r="Q161" i="3"/>
  <c r="V161" i="3" s="1"/>
  <c r="X161" i="3" s="1"/>
  <c r="Q185" i="3"/>
  <c r="V185" i="3" s="1"/>
  <c r="X185" i="3" s="1"/>
  <c r="R611" i="3"/>
  <c r="P667" i="3"/>
  <c r="P278" i="3"/>
  <c r="V278" i="3" s="1"/>
  <c r="X278" i="3" s="1"/>
  <c r="DB278" i="3" s="1"/>
  <c r="T677" i="3"/>
  <c r="V677" i="3" s="1"/>
  <c r="X677" i="3" s="1"/>
  <c r="DB677" i="3" s="1"/>
  <c r="P472" i="3"/>
  <c r="O168" i="3"/>
  <c r="N385" i="3"/>
  <c r="V385" i="3" s="1"/>
  <c r="X385" i="3" s="1"/>
  <c r="DB385" i="3" s="1"/>
  <c r="O686" i="3"/>
  <c r="V686" i="3" s="1"/>
  <c r="X686" i="3" s="1"/>
  <c r="DB686" i="3" s="1"/>
  <c r="O530" i="3"/>
  <c r="V530" i="3" s="1"/>
  <c r="X530" i="3" s="1"/>
  <c r="DB530" i="3" s="1"/>
  <c r="O695" i="3"/>
  <c r="Q714" i="3"/>
  <c r="O675" i="3"/>
  <c r="O694" i="3"/>
  <c r="N495" i="3"/>
  <c r="V495" i="3" s="1"/>
  <c r="X495" i="3" s="1"/>
  <c r="DB495" i="3" s="1"/>
  <c r="O269" i="3"/>
  <c r="O309" i="3"/>
  <c r="O21" i="3"/>
  <c r="V21" i="3" s="1"/>
  <c r="X21" i="3" s="1"/>
  <c r="DB21" i="3" s="1"/>
  <c r="R580" i="3"/>
  <c r="N121" i="3"/>
  <c r="V121" i="3" s="1"/>
  <c r="X121" i="3" s="1"/>
  <c r="R694" i="3"/>
  <c r="O441" i="3"/>
  <c r="V441" i="3" s="1"/>
  <c r="X441" i="3" s="1"/>
  <c r="O448" i="3"/>
  <c r="V448" i="3" s="1"/>
  <c r="X448" i="3" s="1"/>
  <c r="O433" i="3"/>
  <c r="V433" i="3" s="1"/>
  <c r="X433" i="3" s="1"/>
  <c r="Q230" i="3"/>
  <c r="V230" i="3" s="1"/>
  <c r="X230" i="3" s="1"/>
  <c r="O68" i="3"/>
  <c r="O200" i="3"/>
  <c r="O585" i="3"/>
  <c r="V585" i="3" s="1"/>
  <c r="X585" i="3" s="1"/>
  <c r="O597" i="3"/>
  <c r="S12" i="3"/>
  <c r="R188" i="3"/>
  <c r="O235" i="3"/>
  <c r="V235" i="3" s="1"/>
  <c r="Q582" i="3"/>
  <c r="O351" i="3"/>
  <c r="V351" i="3" s="1"/>
  <c r="X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O688" i="3"/>
  <c r="O682" i="3"/>
  <c r="V682" i="3" s="1"/>
  <c r="X682" i="3" s="1"/>
  <c r="DB682" i="3" s="1"/>
  <c r="Q93" i="3"/>
  <c r="V93" i="3" s="1"/>
  <c r="X93" i="3" s="1"/>
  <c r="DB93" i="3" s="1"/>
  <c r="O116" i="3"/>
  <c r="V116" i="3" s="1"/>
  <c r="X116" i="3" s="1"/>
  <c r="O195" i="3"/>
  <c r="V195" i="3" s="1"/>
  <c r="X195" i="3" s="1"/>
  <c r="Q92" i="3"/>
  <c r="V92" i="3" s="1"/>
  <c r="T679" i="3"/>
  <c r="V679" i="3" s="1"/>
  <c r="X679" i="3" s="1"/>
  <c r="S479" i="3"/>
  <c r="V479" i="3" s="1"/>
  <c r="X479" i="3" s="1"/>
  <c r="N443" i="3"/>
  <c r="O701" i="3"/>
  <c r="O713" i="3"/>
  <c r="O56" i="3"/>
  <c r="O358" i="3"/>
  <c r="V358" i="3" s="1"/>
  <c r="X358" i="3" s="1"/>
  <c r="DB358" i="3" s="1"/>
  <c r="O434" i="3"/>
  <c r="V434" i="3" s="1"/>
  <c r="X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R233" i="3"/>
  <c r="V233" i="3" s="1"/>
  <c r="X233" i="3" s="1"/>
  <c r="DB233" i="3" s="1"/>
  <c r="Q127" i="3"/>
  <c r="P339" i="3"/>
  <c r="V339" i="3" s="1"/>
  <c r="Q680" i="3"/>
  <c r="P478" i="3"/>
  <c r="O486" i="3"/>
  <c r="V486" i="3" s="1"/>
  <c r="X486" i="3" s="1"/>
  <c r="DB486" i="3" s="1"/>
  <c r="Q154" i="3"/>
  <c r="V154" i="3" s="1"/>
  <c r="O637" i="3"/>
  <c r="P668" i="3"/>
  <c r="O100" i="3"/>
  <c r="O377" i="3"/>
  <c r="V377" i="3" s="1"/>
  <c r="X377" i="3" s="1"/>
  <c r="P665" i="3"/>
  <c r="V665" i="3" s="1"/>
  <c r="X665" i="3" s="1"/>
  <c r="O186" i="3"/>
  <c r="V186" i="3" s="1"/>
  <c r="X186" i="3" s="1"/>
  <c r="Q669" i="3"/>
  <c r="R275" i="3"/>
  <c r="V275" i="3" s="1"/>
  <c r="X275" i="3" s="1"/>
  <c r="N123" i="3"/>
  <c r="V123" i="3" s="1"/>
  <c r="X123" i="3" s="1"/>
  <c r="DB123" i="3" s="1"/>
  <c r="O652" i="3"/>
  <c r="P516" i="3"/>
  <c r="O650" i="3"/>
  <c r="V650" i="3" s="1"/>
  <c r="X650" i="3" s="1"/>
  <c r="S516" i="3"/>
  <c r="O222" i="3"/>
  <c r="O258" i="3"/>
  <c r="R175" i="3"/>
  <c r="V175" i="3" s="1"/>
  <c r="X175" i="3" s="1"/>
  <c r="O281" i="3"/>
  <c r="V281" i="3" s="1"/>
  <c r="X281" i="3" s="1"/>
  <c r="O341" i="3"/>
  <c r="V341" i="3" s="1"/>
  <c r="X341" i="3" s="1"/>
  <c r="DB341" i="3" s="1"/>
  <c r="P370" i="3"/>
  <c r="V370" i="3" s="1"/>
  <c r="X370" i="3" s="1"/>
  <c r="O473" i="3"/>
  <c r="R170" i="3"/>
  <c r="R206" i="3"/>
  <c r="V206" i="3" s="1"/>
  <c r="X206" i="3" s="1"/>
  <c r="Q514" i="3"/>
  <c r="P468" i="3"/>
  <c r="V468" i="3" s="1"/>
  <c r="X468" i="3" s="1"/>
  <c r="O475" i="3"/>
  <c r="O535" i="3"/>
  <c r="V535" i="3" s="1"/>
  <c r="X535" i="3" s="1"/>
  <c r="R232" i="3"/>
  <c r="Q239" i="3"/>
  <c r="O362" i="3"/>
  <c r="V362" i="3" s="1"/>
  <c r="X362" i="3" s="1"/>
  <c r="O386" i="3"/>
  <c r="V386" i="3" s="1"/>
  <c r="X386" i="3" s="1"/>
  <c r="Q420" i="3"/>
  <c r="V420" i="3" s="1"/>
  <c r="X420" i="3" s="1"/>
  <c r="DB420" i="3" s="1"/>
  <c r="O381" i="3"/>
  <c r="V381" i="3" s="1"/>
  <c r="X381" i="3" s="1"/>
  <c r="Q403" i="3"/>
  <c r="V403" i="3" s="1"/>
  <c r="X403" i="3" s="1"/>
  <c r="S449" i="3"/>
  <c r="Q487" i="3"/>
  <c r="V487" i="3" s="1"/>
  <c r="X487" i="3" s="1"/>
  <c r="O99" i="3"/>
  <c r="V99" i="3" s="1"/>
  <c r="N393" i="3" s="1"/>
  <c r="V393" i="3" s="1"/>
  <c r="X393" i="3" s="1"/>
  <c r="DB393" i="3" s="1"/>
  <c r="O219" i="3"/>
  <c r="V219" i="3" s="1"/>
  <c r="O364" i="3"/>
  <c r="V364" i="3" s="1"/>
  <c r="X364" i="3" s="1"/>
  <c r="Q374" i="3"/>
  <c r="V374" i="3" s="1"/>
  <c r="X374" i="3" s="1"/>
  <c r="DB374" i="3" s="1"/>
  <c r="S492" i="3"/>
  <c r="V492" i="3" s="1"/>
  <c r="X492" i="3" s="1"/>
  <c r="DB492" i="3" s="1"/>
  <c r="Q662" i="3"/>
  <c r="P616" i="3"/>
  <c r="V616" i="3" s="1"/>
  <c r="X616" i="3" s="1"/>
  <c r="Q388" i="3"/>
  <c r="V388" i="3" s="1"/>
  <c r="X388" i="3" s="1"/>
  <c r="O582" i="3"/>
  <c r="P330" i="3"/>
  <c r="O349" i="3"/>
  <c r="V349" i="3" s="1"/>
  <c r="X349" i="3" s="1"/>
  <c r="P378" i="3"/>
  <c r="V378" i="3" s="1"/>
  <c r="Q383" i="3"/>
  <c r="P462" i="3"/>
  <c r="V462" i="3" s="1"/>
  <c r="Q587" i="3"/>
  <c r="V587" i="3" s="1"/>
  <c r="X587" i="3" s="1"/>
  <c r="DB587" i="3" s="1"/>
  <c r="O685" i="3"/>
  <c r="Q173" i="3"/>
  <c r="V173" i="3" s="1"/>
  <c r="X173" i="3" s="1"/>
  <c r="DB173" i="3" s="1"/>
  <c r="S412" i="3"/>
  <c r="V412" i="3" s="1"/>
  <c r="X412" i="3" s="1"/>
  <c r="DB412" i="3" s="1"/>
  <c r="O584" i="3"/>
  <c r="V584" i="3" s="1"/>
  <c r="X584" i="3" s="1"/>
  <c r="O363" i="3"/>
  <c r="V363" i="3" s="1"/>
  <c r="X363" i="3" s="1"/>
  <c r="O399" i="3"/>
  <c r="V399" i="3" s="1"/>
  <c r="X399" i="3" s="1"/>
  <c r="DB399" i="3" s="1"/>
  <c r="R438" i="3"/>
  <c r="V438" i="3" s="1"/>
  <c r="X438" i="3" s="1"/>
  <c r="DB438" i="3" s="1"/>
  <c r="O507" i="3"/>
  <c r="V507" i="3" s="1"/>
  <c r="O567" i="3"/>
  <c r="O639" i="3"/>
  <c r="V639" i="3" s="1"/>
  <c r="X639" i="3" s="1"/>
  <c r="DB639" i="3" s="1"/>
  <c r="Q476" i="3"/>
  <c r="V476" i="3" s="1"/>
  <c r="X476" i="3" s="1"/>
  <c r="O490" i="3"/>
  <c r="Q524" i="3"/>
  <c r="V524" i="3" s="1"/>
  <c r="X524" i="3" s="1"/>
  <c r="O717" i="3"/>
  <c r="O705" i="3"/>
  <c r="O722" i="3"/>
  <c r="O699" i="3"/>
  <c r="O232" i="3"/>
  <c r="O239" i="3"/>
  <c r="O336" i="3"/>
  <c r="O348" i="3"/>
  <c r="V348" i="3" s="1"/>
  <c r="X348" i="3" s="1"/>
  <c r="P473" i="3"/>
  <c r="O12" i="3"/>
  <c r="Q444" i="3"/>
  <c r="V444" i="3" s="1"/>
  <c r="X444" i="3" s="1"/>
  <c r="P475" i="3"/>
  <c r="O164" i="3"/>
  <c r="V164" i="3" s="1"/>
  <c r="X164" i="3" s="1"/>
  <c r="O188" i="3"/>
  <c r="O417" i="3"/>
  <c r="O436" i="3"/>
  <c r="V436" i="3" s="1"/>
  <c r="X436" i="3" s="1"/>
  <c r="O101" i="3"/>
  <c r="Q484" i="3"/>
  <c r="V484" i="3" s="1"/>
  <c r="X484" i="3" s="1"/>
  <c r="O48" i="3"/>
  <c r="V48" i="3" s="1"/>
  <c r="X48" i="3" s="1"/>
  <c r="O55" i="3"/>
  <c r="V55" i="3" s="1"/>
  <c r="O127" i="3"/>
  <c r="O596" i="3"/>
  <c r="O122" i="3"/>
  <c r="V122" i="3" s="1"/>
  <c r="X122" i="3" s="1"/>
  <c r="O134" i="3"/>
  <c r="V134" i="3" s="1"/>
  <c r="X134" i="3" s="1"/>
  <c r="O624" i="3"/>
  <c r="O623" i="3"/>
  <c r="V623" i="3" s="1"/>
  <c r="X623" i="3" s="1"/>
  <c r="O660" i="3"/>
  <c r="P660" i="3"/>
  <c r="R716" i="3"/>
  <c r="O103" i="3"/>
  <c r="V103" i="3" s="1"/>
  <c r="X103" i="3" s="1"/>
  <c r="DB103" i="3" s="1"/>
  <c r="O305" i="3"/>
  <c r="R718" i="3"/>
  <c r="Q689" i="3"/>
  <c r="Q648" i="3"/>
  <c r="V648" i="3" s="1"/>
  <c r="X648" i="3" s="1"/>
  <c r="Q83" i="3"/>
  <c r="V83" i="3" s="1"/>
  <c r="X83" i="3" s="1"/>
  <c r="DB83" i="3" s="1"/>
  <c r="O181" i="3"/>
  <c r="V181" i="3" s="1"/>
  <c r="X181" i="3" s="1"/>
  <c r="O217" i="3"/>
  <c r="V217" i="3" s="1"/>
  <c r="X217" i="3" s="1"/>
  <c r="P44" i="3"/>
  <c r="V44" i="3" s="1"/>
  <c r="X44" i="3" s="1"/>
  <c r="O171" i="3"/>
  <c r="V171" i="3" s="1"/>
  <c r="R703" i="3"/>
  <c r="P702" i="3"/>
  <c r="P183" i="3"/>
  <c r="V183" i="3" s="1"/>
  <c r="X183" i="3" s="1"/>
  <c r="O383" i="3"/>
  <c r="S691" i="3"/>
  <c r="V691" i="3" s="1"/>
  <c r="X691" i="3" s="1"/>
  <c r="T720" i="3"/>
  <c r="P724" i="3"/>
  <c r="S681" i="3"/>
  <c r="V681" i="3" s="1"/>
  <c r="X681" i="3" s="1"/>
  <c r="DB681" i="3" s="1"/>
  <c r="O325" i="3"/>
  <c r="V325" i="3" s="1"/>
  <c r="X325" i="3" s="1"/>
  <c r="O332" i="3"/>
  <c r="O356" i="3"/>
  <c r="V356" i="3" s="1"/>
  <c r="X356" i="3" s="1"/>
  <c r="DB356" i="3" s="1"/>
  <c r="P634" i="3"/>
  <c r="V634" i="3" s="1"/>
  <c r="X634" i="3" s="1"/>
  <c r="O636" i="3"/>
  <c r="O619" i="3"/>
  <c r="Q200" i="3"/>
  <c r="P684" i="3"/>
  <c r="O667" i="3"/>
  <c r="O463" i="3"/>
  <c r="Q87" i="3"/>
  <c r="V87" i="3" s="1"/>
  <c r="X87" i="3" s="1"/>
  <c r="Q724" i="3"/>
  <c r="T417" i="3"/>
  <c r="P589" i="3"/>
  <c r="V589" i="3" s="1"/>
  <c r="X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O509" i="3"/>
  <c r="P553" i="3"/>
  <c r="V553" i="3" s="1"/>
  <c r="X553" i="3" s="1"/>
  <c r="DB553" i="3" s="1"/>
  <c r="O411" i="3"/>
  <c r="N332" i="3"/>
  <c r="O662" i="3"/>
  <c r="O483" i="3"/>
  <c r="O621" i="3"/>
  <c r="V621" i="3" s="1"/>
  <c r="X621" i="3" s="1"/>
  <c r="O622" i="3"/>
  <c r="V622" i="3" s="1"/>
  <c r="X622" i="3" s="1"/>
  <c r="P722" i="3"/>
  <c r="O712" i="3"/>
  <c r="P415" i="3"/>
  <c r="Q516" i="3"/>
  <c r="N619" i="3"/>
  <c r="N660" i="3"/>
  <c r="N419" i="3"/>
  <c r="N685" i="3"/>
  <c r="N308" i="3"/>
  <c r="N168" i="3"/>
  <c r="N594" i="3"/>
  <c r="N595" i="3"/>
  <c r="V595" i="3" s="1"/>
  <c r="X595" i="3" s="1"/>
  <c r="DB595" i="3" s="1"/>
  <c r="N596" i="3"/>
  <c r="N597" i="3"/>
  <c r="N598" i="3"/>
  <c r="N599" i="3"/>
  <c r="V599" i="3" s="1"/>
  <c r="X599" i="3" s="1"/>
  <c r="N600" i="3"/>
  <c r="N592" i="3"/>
  <c r="V592" i="3" s="1"/>
  <c r="X592" i="3" s="1"/>
  <c r="DB592" i="3" s="1"/>
  <c r="N593" i="3"/>
  <c r="V593" i="3" s="1"/>
  <c r="X593" i="3" s="1"/>
  <c r="N402" i="3"/>
  <c r="V402" i="3" s="1"/>
  <c r="X402" i="3" s="1"/>
  <c r="DB402" i="3" s="1"/>
  <c r="N511" i="3"/>
  <c r="N548" i="3"/>
  <c r="V548" i="3" s="1"/>
  <c r="X548" i="3" s="1"/>
  <c r="N501" i="3"/>
  <c r="V501" i="3" s="1"/>
  <c r="X501" i="3" s="1"/>
  <c r="DB501" i="3" s="1"/>
  <c r="N274" i="3"/>
  <c r="V274" i="3" s="1"/>
  <c r="X274" i="3" s="1"/>
  <c r="N695" i="3"/>
  <c r="N277" i="3"/>
  <c r="V277" i="3" s="1"/>
  <c r="X277" i="3" s="1"/>
  <c r="DB277" i="3" s="1"/>
  <c r="N256" i="3"/>
  <c r="V256" i="3" s="1"/>
  <c r="X256" i="3" s="1"/>
  <c r="DB256" i="3" s="1"/>
  <c r="N509" i="3"/>
  <c r="N18" i="3"/>
  <c r="V18" i="3" s="1"/>
  <c r="N645" i="3"/>
  <c r="N394" i="3"/>
  <c r="V394" i="3" s="1"/>
  <c r="X394" i="3" s="1"/>
  <c r="DB394" i="3" s="1"/>
  <c r="N706" i="3"/>
  <c r="V706" i="3" s="1"/>
  <c r="X706" i="3" s="1"/>
  <c r="N663" i="3"/>
  <c r="V663" i="3" s="1"/>
  <c r="X663" i="3" s="1"/>
  <c r="DB663" i="3" s="1"/>
  <c r="N51" i="3"/>
  <c r="V51" i="3" s="1"/>
  <c r="X51" i="3" s="1"/>
  <c r="DB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DB359" i="3" s="1"/>
  <c r="N360" i="3"/>
  <c r="V360" i="3" s="1"/>
  <c r="X360" i="3" s="1"/>
  <c r="N146" i="3"/>
  <c r="N269" i="3"/>
  <c r="N416" i="3"/>
  <c r="N335" i="3"/>
  <c r="N336" i="3"/>
  <c r="N440" i="3"/>
  <c r="V440" i="3" s="1"/>
  <c r="X440" i="3" s="1"/>
  <c r="N490" i="3"/>
  <c r="N446" i="3"/>
  <c r="V446" i="3" s="1"/>
  <c r="X446" i="3" s="1"/>
  <c r="N543" i="3"/>
  <c r="V543" i="3" s="1"/>
  <c r="X543" i="3" s="1"/>
  <c r="DB543" i="3" s="1"/>
  <c r="N307" i="3"/>
  <c r="V307" i="3" s="1"/>
  <c r="X307" i="3" s="1"/>
  <c r="N647" i="3"/>
  <c r="V647" i="3" s="1"/>
  <c r="X647" i="3" s="1"/>
  <c r="N251" i="3"/>
  <c r="V251" i="3" s="1"/>
  <c r="X251" i="3" s="1"/>
  <c r="N708" i="3"/>
  <c r="N545" i="3"/>
  <c r="V545" i="3" s="1"/>
  <c r="X545" i="3" s="1"/>
  <c r="DB545" i="3" s="1"/>
  <c r="N667" i="3"/>
  <c r="N652" i="3"/>
  <c r="N439" i="3"/>
  <c r="V439" i="3" s="1"/>
  <c r="X439" i="3" s="1"/>
  <c r="N260" i="3"/>
  <c r="V260" i="3" s="1"/>
  <c r="X260" i="3" s="1"/>
  <c r="DB260" i="3" s="1"/>
  <c r="N261" i="3"/>
  <c r="V261" i="3" s="1"/>
  <c r="X261" i="3" s="1"/>
  <c r="DB261" i="3" s="1"/>
  <c r="N262" i="3"/>
  <c r="V262" i="3" s="1"/>
  <c r="X262" i="3" s="1"/>
  <c r="N263" i="3"/>
  <c r="V263" i="3" s="1"/>
  <c r="X263" i="3" s="1"/>
  <c r="N264" i="3"/>
  <c r="V264" i="3" s="1"/>
  <c r="X264" i="3" s="1"/>
  <c r="N265" i="3"/>
  <c r="V265" i="3" s="1"/>
  <c r="X265" i="3" s="1"/>
  <c r="DB265" i="3" s="1"/>
  <c r="N267" i="3"/>
  <c r="N291" i="3"/>
  <c r="V291" i="3" s="1"/>
  <c r="X291" i="3" s="1"/>
  <c r="N268" i="3"/>
  <c r="V268" i="3" s="1"/>
  <c r="X268" i="3" s="1"/>
  <c r="DB268" i="3" s="1"/>
  <c r="N340" i="3"/>
  <c r="V340" i="3" s="1"/>
  <c r="X340" i="3" s="1"/>
  <c r="DB340" i="3" s="1"/>
  <c r="N66" i="3"/>
  <c r="V66" i="3" s="1"/>
  <c r="X66" i="3" s="1"/>
  <c r="N6" i="3"/>
  <c r="V6" i="3" s="1"/>
  <c r="X6" i="3" s="1"/>
  <c r="N67" i="3"/>
  <c r="V67" i="3" s="1"/>
  <c r="X67" i="3" s="1"/>
  <c r="N668" i="3"/>
  <c r="N637" i="3"/>
  <c r="N655" i="3"/>
  <c r="V655" i="3" s="1"/>
  <c r="X655" i="3" s="1"/>
  <c r="N91" i="3"/>
  <c r="V91" i="3" s="1"/>
  <c r="X91" i="3" s="1"/>
  <c r="N466" i="3"/>
  <c r="V466" i="3" s="1"/>
  <c r="X466" i="3" s="1"/>
  <c r="DB466" i="3" s="1"/>
  <c r="N671" i="3"/>
  <c r="V671" i="3" s="1"/>
  <c r="X671" i="3" s="1"/>
  <c r="N4" i="3"/>
  <c r="V4" i="3" s="1"/>
  <c r="N546" i="3"/>
  <c r="V546" i="3" s="1"/>
  <c r="X546" i="3" s="1"/>
  <c r="N570" i="3"/>
  <c r="N571" i="3"/>
  <c r="V571" i="3" s="1"/>
  <c r="X571" i="3" s="1"/>
  <c r="DB571" i="3" s="1"/>
  <c r="N572" i="3"/>
  <c r="V572" i="3" s="1"/>
  <c r="X572" i="3" s="1"/>
  <c r="DB572" i="3" s="1"/>
  <c r="N573" i="3"/>
  <c r="V573" i="3" s="1"/>
  <c r="X573" i="3" s="1"/>
  <c r="DB573" i="3" s="1"/>
  <c r="N225" i="3"/>
  <c r="N574" i="3"/>
  <c r="N575" i="3"/>
  <c r="V575" i="3" s="1"/>
  <c r="X575" i="3" s="1"/>
  <c r="DB575" i="3" s="1"/>
  <c r="N408" i="3"/>
  <c r="N456" i="3"/>
  <c r="V456" i="3" s="1"/>
  <c r="X456" i="3" s="1"/>
  <c r="DB456" i="3" s="1"/>
  <c r="N576" i="3"/>
  <c r="V576" i="3" s="1"/>
  <c r="X576" i="3" s="1"/>
  <c r="DB576" i="3" s="1"/>
  <c r="N577" i="3"/>
  <c r="V577" i="3" s="1"/>
  <c r="X577" i="3" s="1"/>
  <c r="DB577" i="3" s="1"/>
  <c r="N661" i="3"/>
  <c r="N422" i="3"/>
  <c r="V422" i="3" s="1"/>
  <c r="X422" i="3" s="1"/>
  <c r="DB422" i="3" s="1"/>
  <c r="N578" i="3"/>
  <c r="V578" i="3" s="1"/>
  <c r="X578" i="3" s="1"/>
  <c r="DB578" i="3" s="1"/>
  <c r="N579" i="3"/>
  <c r="V579" i="3" s="1"/>
  <c r="X579" i="3" s="1"/>
  <c r="DB579" i="3" s="1"/>
  <c r="N135" i="3"/>
  <c r="N580" i="3"/>
  <c r="N569" i="3"/>
  <c r="V569" i="3" s="1"/>
  <c r="X569" i="3" s="1"/>
  <c r="N395" i="3"/>
  <c r="V395" i="3" s="1"/>
  <c r="X395" i="3" s="1"/>
  <c r="DB395" i="3" s="1"/>
  <c r="N38" i="3"/>
  <c r="V38" i="3" s="1"/>
  <c r="X38" i="3" s="1"/>
  <c r="DB38" i="3" s="1"/>
  <c r="N39" i="3"/>
  <c r="N424" i="3"/>
  <c r="V424" i="3" s="1"/>
  <c r="X424" i="3" s="1"/>
  <c r="DB424" i="3" s="1"/>
  <c r="N60" i="3"/>
  <c r="N317" i="3"/>
  <c r="V317" i="3" s="1"/>
  <c r="X317" i="3" s="1"/>
  <c r="DB317" i="3" s="1"/>
  <c r="N169" i="3"/>
  <c r="V169" i="3" s="1"/>
  <c r="X169" i="3" s="1"/>
  <c r="DB169" i="3" s="1"/>
  <c r="N170" i="3"/>
  <c r="N659" i="3"/>
  <c r="N480" i="3"/>
  <c r="N541" i="3"/>
  <c r="N556" i="3"/>
  <c r="V556" i="3" s="1"/>
  <c r="X556" i="3" s="1"/>
  <c r="AD411" i="3" l="1"/>
  <c r="Y511" i="3"/>
  <c r="AG12" i="3"/>
  <c r="AC194" i="3"/>
  <c r="AG194" i="3" s="1"/>
  <c r="CS194" i="3" s="1"/>
  <c r="Z327" i="3"/>
  <c r="AG327" i="3" s="1"/>
  <c r="CS327" i="3" s="1"/>
  <c r="Y320" i="3"/>
  <c r="AG320" i="3" s="1"/>
  <c r="CS320" i="3" s="1"/>
  <c r="AG637" i="3"/>
  <c r="CS637" i="3" s="1"/>
  <c r="Y396" i="3"/>
  <c r="AG396" i="3" s="1"/>
  <c r="CS396" i="3" s="1"/>
  <c r="Y397" i="3"/>
  <c r="DE591" i="3"/>
  <c r="CS66" i="3"/>
  <c r="AG309" i="3"/>
  <c r="CS309" i="3" s="1"/>
  <c r="DE311" i="3"/>
  <c r="AG68" i="3"/>
  <c r="Y298" i="3"/>
  <c r="AG298" i="3" s="1"/>
  <c r="AG188" i="3"/>
  <c r="CS188" i="3" s="1"/>
  <c r="CS135" i="3"/>
  <c r="AG200" i="3"/>
  <c r="CS200" i="3" s="1"/>
  <c r="AQ606" i="3"/>
  <c r="AA713" i="3"/>
  <c r="AG383" i="3"/>
  <c r="G210" i="1"/>
  <c r="BK263" i="3" s="1"/>
  <c r="Z720" i="3"/>
  <c r="G203" i="1"/>
  <c r="BK265" i="3" s="1"/>
  <c r="BQ265" i="3" s="1"/>
  <c r="BK260" i="3"/>
  <c r="BM669" i="3"/>
  <c r="BI606" i="3"/>
  <c r="CS40" i="3"/>
  <c r="CS39" i="3"/>
  <c r="Z335" i="3"/>
  <c r="AG270" i="3"/>
  <c r="CS270" i="3" s="1"/>
  <c r="Y172" i="3"/>
  <c r="AG172" i="3" s="1"/>
  <c r="Z455" i="3"/>
  <c r="AG455" i="3" s="1"/>
  <c r="AG56" i="3"/>
  <c r="CS56" i="3" s="1"/>
  <c r="DE546" i="3"/>
  <c r="DB546" i="3"/>
  <c r="DE706" i="3"/>
  <c r="DB706" i="3"/>
  <c r="DE183" i="3"/>
  <c r="DB183" i="3"/>
  <c r="DE484" i="3"/>
  <c r="DB484" i="3"/>
  <c r="DE403" i="3"/>
  <c r="DB403" i="3"/>
  <c r="DE116" i="3"/>
  <c r="DB116" i="3"/>
  <c r="DE433" i="3"/>
  <c r="DB433" i="3"/>
  <c r="DE161" i="3"/>
  <c r="DB161" i="3"/>
  <c r="DB547" i="3"/>
  <c r="DE194" i="3"/>
  <c r="DB194" i="3"/>
  <c r="DE620" i="3"/>
  <c r="DB620" i="3"/>
  <c r="DE266" i="3"/>
  <c r="DB266" i="3"/>
  <c r="DE291" i="3"/>
  <c r="DB291" i="3"/>
  <c r="DE593" i="3"/>
  <c r="DB593" i="3"/>
  <c r="DE381" i="3"/>
  <c r="DB381" i="3"/>
  <c r="DE275" i="3"/>
  <c r="DB275" i="3"/>
  <c r="DE448" i="3"/>
  <c r="DB448" i="3"/>
  <c r="DE53" i="3"/>
  <c r="DB53" i="3"/>
  <c r="DE107" i="3"/>
  <c r="DB107" i="3"/>
  <c r="DE57" i="3"/>
  <c r="DB57" i="3"/>
  <c r="DE125" i="3"/>
  <c r="DB125" i="3"/>
  <c r="DE398" i="3"/>
  <c r="DB398" i="3"/>
  <c r="DE559" i="3"/>
  <c r="DB559" i="3"/>
  <c r="DE671" i="3"/>
  <c r="DB671" i="3"/>
  <c r="DE251" i="3"/>
  <c r="DB251" i="3"/>
  <c r="DE360" i="3"/>
  <c r="DB360" i="3"/>
  <c r="DE436" i="3"/>
  <c r="DB436" i="3"/>
  <c r="DE363" i="3"/>
  <c r="DB363" i="3"/>
  <c r="DE388" i="3"/>
  <c r="DB388" i="3"/>
  <c r="DE370" i="3"/>
  <c r="DB370" i="3"/>
  <c r="DE434" i="3"/>
  <c r="DB434" i="3"/>
  <c r="DE351" i="3"/>
  <c r="DB351" i="3"/>
  <c r="DE441" i="3"/>
  <c r="DB441" i="3"/>
  <c r="DE88" i="3"/>
  <c r="DB88" i="3"/>
  <c r="DE647" i="3"/>
  <c r="DB647" i="3"/>
  <c r="DE634" i="3"/>
  <c r="DB634" i="3"/>
  <c r="DE584" i="3"/>
  <c r="DB584" i="3"/>
  <c r="DE616" i="3"/>
  <c r="DB616" i="3"/>
  <c r="DE386" i="3"/>
  <c r="DB386" i="3"/>
  <c r="DE186" i="3"/>
  <c r="DB186" i="3"/>
  <c r="DE497" i="3"/>
  <c r="DB497" i="3"/>
  <c r="DE244" i="3"/>
  <c r="DB244" i="3"/>
  <c r="DE603" i="3"/>
  <c r="DB603" i="3"/>
  <c r="DE215" i="3"/>
  <c r="DB215" i="3"/>
  <c r="DE404" i="3"/>
  <c r="DB404" i="3"/>
  <c r="DE264" i="3"/>
  <c r="DB264" i="3"/>
  <c r="DE599" i="3"/>
  <c r="DB599" i="3"/>
  <c r="DE536" i="3"/>
  <c r="DB536" i="3"/>
  <c r="DE44" i="3"/>
  <c r="DB44" i="3"/>
  <c r="DE623" i="3"/>
  <c r="DB623" i="3"/>
  <c r="DE362" i="3"/>
  <c r="DB362" i="3"/>
  <c r="DE281" i="3"/>
  <c r="DB281" i="3"/>
  <c r="DE665" i="3"/>
  <c r="DB665" i="3"/>
  <c r="DE240" i="3"/>
  <c r="DB240" i="3"/>
  <c r="DE586" i="3"/>
  <c r="DB586" i="3"/>
  <c r="DE121" i="3"/>
  <c r="DB121" i="3"/>
  <c r="DE602" i="3"/>
  <c r="DB602" i="3"/>
  <c r="DE666" i="3"/>
  <c r="DB666" i="3"/>
  <c r="DE91" i="3"/>
  <c r="DB91" i="3"/>
  <c r="DE307" i="3"/>
  <c r="DB307" i="3"/>
  <c r="DE655" i="3"/>
  <c r="DB655" i="3"/>
  <c r="DE263" i="3"/>
  <c r="DB263" i="3"/>
  <c r="DE589" i="3"/>
  <c r="DB589" i="3"/>
  <c r="DE217" i="3"/>
  <c r="DB217" i="3"/>
  <c r="DE164" i="3"/>
  <c r="DB164" i="3"/>
  <c r="DE175" i="3"/>
  <c r="DB175" i="3"/>
  <c r="DE377" i="3"/>
  <c r="DB377" i="3"/>
  <c r="DE646" i="3"/>
  <c r="DB646" i="3"/>
  <c r="DE692" i="3"/>
  <c r="DB692" i="3"/>
  <c r="DE43" i="3"/>
  <c r="DB43" i="3"/>
  <c r="DE430" i="3"/>
  <c r="DB430" i="3"/>
  <c r="DE354" i="3"/>
  <c r="DB354" i="3"/>
  <c r="DE86" i="3"/>
  <c r="DB86" i="3"/>
  <c r="DE569" i="3"/>
  <c r="DB569" i="3"/>
  <c r="DE446" i="3"/>
  <c r="DB446" i="3"/>
  <c r="DE325" i="3"/>
  <c r="DB325" i="3"/>
  <c r="DE181" i="3"/>
  <c r="DB181" i="3"/>
  <c r="DE134" i="3"/>
  <c r="DB134" i="3"/>
  <c r="DE524" i="3"/>
  <c r="DB524" i="3"/>
  <c r="DE407" i="3"/>
  <c r="DB407" i="3"/>
  <c r="DE512" i="3"/>
  <c r="DB512" i="3"/>
  <c r="DE556" i="3"/>
  <c r="DB556" i="3"/>
  <c r="DB262" i="3"/>
  <c r="DE122" i="3"/>
  <c r="DB122" i="3"/>
  <c r="DE444" i="3"/>
  <c r="DB444" i="3"/>
  <c r="DE364" i="3"/>
  <c r="DB364" i="3"/>
  <c r="DE535" i="3"/>
  <c r="DB535" i="3"/>
  <c r="DE59" i="3"/>
  <c r="DB59" i="3"/>
  <c r="DE214" i="3"/>
  <c r="DB214" i="3"/>
  <c r="DE375" i="3"/>
  <c r="DB375" i="3"/>
  <c r="DE337" i="3"/>
  <c r="DB337" i="3"/>
  <c r="DE440" i="3"/>
  <c r="DB440" i="3"/>
  <c r="DE274" i="3"/>
  <c r="DB274" i="3"/>
  <c r="DE622" i="3"/>
  <c r="DB622" i="3"/>
  <c r="DE87" i="3"/>
  <c r="DB87" i="3"/>
  <c r="DE648" i="3"/>
  <c r="DB648" i="3"/>
  <c r="DE476" i="3"/>
  <c r="DB476" i="3"/>
  <c r="DE479" i="3"/>
  <c r="DB479" i="3"/>
  <c r="DE585" i="3"/>
  <c r="DB585" i="3"/>
  <c r="DE314" i="3"/>
  <c r="DB314" i="3"/>
  <c r="DE211" i="3"/>
  <c r="DB211" i="3"/>
  <c r="DE67" i="3"/>
  <c r="DB67" i="3"/>
  <c r="DE439" i="3"/>
  <c r="DB439" i="3"/>
  <c r="DE621" i="3"/>
  <c r="DB621" i="3"/>
  <c r="DE468" i="3"/>
  <c r="DB468" i="3"/>
  <c r="DE650" i="3"/>
  <c r="DB650" i="3"/>
  <c r="DE679" i="3"/>
  <c r="DB679" i="3"/>
  <c r="DE226" i="3"/>
  <c r="DB226" i="3"/>
  <c r="DE218" i="3"/>
  <c r="DB218" i="3"/>
  <c r="DE477" i="3"/>
  <c r="DB477" i="3"/>
  <c r="DE66" i="3"/>
  <c r="DB66" i="3"/>
  <c r="DE548" i="3"/>
  <c r="DB548" i="3"/>
  <c r="DE691" i="3"/>
  <c r="DB691" i="3"/>
  <c r="DE348" i="3"/>
  <c r="DB348" i="3"/>
  <c r="DE487" i="3"/>
  <c r="DB487" i="3"/>
  <c r="DE550" i="3"/>
  <c r="DB550" i="3"/>
  <c r="DE529" i="3"/>
  <c r="DB529" i="3"/>
  <c r="DE48" i="3"/>
  <c r="DB48" i="3"/>
  <c r="DE349" i="3"/>
  <c r="DB349" i="3"/>
  <c r="DE206" i="3"/>
  <c r="DB206" i="3"/>
  <c r="DE195" i="3"/>
  <c r="DB195" i="3"/>
  <c r="DE230" i="3"/>
  <c r="DB230" i="3"/>
  <c r="DE185" i="3"/>
  <c r="DB185" i="3"/>
  <c r="DE63" i="3"/>
  <c r="DB63" i="3"/>
  <c r="DE392" i="3"/>
  <c r="DB392" i="3"/>
  <c r="DE49" i="3"/>
  <c r="DB49" i="3"/>
  <c r="DE285" i="3"/>
  <c r="DB285" i="3"/>
  <c r="DE499" i="3"/>
  <c r="DB499" i="3"/>
  <c r="DE28" i="3"/>
  <c r="DB28" i="3"/>
  <c r="DE33" i="3"/>
  <c r="DB33" i="3"/>
  <c r="DE6" i="3"/>
  <c r="DB6" i="3"/>
  <c r="DE23" i="3"/>
  <c r="DB23" i="3"/>
  <c r="DE29" i="3"/>
  <c r="DB29" i="3"/>
  <c r="DE30" i="3"/>
  <c r="DB30" i="3"/>
  <c r="DE677" i="3"/>
  <c r="DE640" i="3"/>
  <c r="AG707" i="3"/>
  <c r="AG8" i="3"/>
  <c r="AG127" i="3"/>
  <c r="DE399" i="3"/>
  <c r="DE224" i="3"/>
  <c r="DE592" i="3"/>
  <c r="DE530" i="3"/>
  <c r="DE104" i="3"/>
  <c r="DE233" i="3"/>
  <c r="DE69" i="3"/>
  <c r="DE356" i="3"/>
  <c r="DE412" i="3"/>
  <c r="DE427" i="3"/>
  <c r="DE153" i="3"/>
  <c r="DE454" i="3"/>
  <c r="DE35" i="3"/>
  <c r="DE248" i="3"/>
  <c r="DE151" i="3"/>
  <c r="DE438" i="3"/>
  <c r="DE41" i="3"/>
  <c r="DE38" i="3"/>
  <c r="DE179" i="3"/>
  <c r="DE158" i="3"/>
  <c r="DE564" i="3"/>
  <c r="DE277" i="3"/>
  <c r="DE21" i="3"/>
  <c r="DE681" i="3"/>
  <c r="DE83" i="3"/>
  <c r="DE587" i="3"/>
  <c r="DE77" i="3"/>
  <c r="DE353" i="3"/>
  <c r="DE113" i="3"/>
  <c r="DE639" i="3"/>
  <c r="DE609" i="3"/>
  <c r="DE486" i="3"/>
  <c r="DE182" i="3"/>
  <c r="DE537" i="3"/>
  <c r="DE628" i="3"/>
  <c r="DE93" i="3"/>
  <c r="DE255" i="3"/>
  <c r="DE103" i="3"/>
  <c r="DE74" i="3"/>
  <c r="DE459" i="3"/>
  <c r="DE420" i="3"/>
  <c r="DE686" i="3"/>
  <c r="DE173" i="3"/>
  <c r="DE16" i="3"/>
  <c r="DE633" i="3"/>
  <c r="DE687" i="3"/>
  <c r="DE588" i="3"/>
  <c r="DE227" i="3"/>
  <c r="DE346" i="3"/>
  <c r="DE144" i="3"/>
  <c r="DE632" i="3"/>
  <c r="AG594" i="3"/>
  <c r="AC153" i="3"/>
  <c r="AG153" i="3" s="1"/>
  <c r="CS54" i="3"/>
  <c r="Y223" i="3"/>
  <c r="AG223" i="3" s="1"/>
  <c r="AB550" i="3"/>
  <c r="AG550" i="3" s="1"/>
  <c r="CS550" i="3" s="1"/>
  <c r="CI308" i="3"/>
  <c r="CY308" i="3" s="1"/>
  <c r="CS272" i="3"/>
  <c r="AH581" i="3"/>
  <c r="AP581" i="3" s="1"/>
  <c r="CT581" i="3" s="1"/>
  <c r="DE581" i="3" s="1"/>
  <c r="BZ595" i="3"/>
  <c r="CX595" i="3" s="1"/>
  <c r="BH689" i="3"/>
  <c r="CV689" i="3" s="1"/>
  <c r="BZ308" i="3"/>
  <c r="CX308" i="3" s="1"/>
  <c r="AP624" i="3"/>
  <c r="AB185" i="3"/>
  <c r="AG185" i="3" s="1"/>
  <c r="CS185" i="3" s="1"/>
  <c r="AA407" i="3"/>
  <c r="AG407" i="3" s="1"/>
  <c r="CS407" i="3" s="1"/>
  <c r="AB179" i="3"/>
  <c r="AG179" i="3" s="1"/>
  <c r="AB161" i="3"/>
  <c r="AG161" i="3" s="1"/>
  <c r="CS161" i="3" s="1"/>
  <c r="AA35" i="3"/>
  <c r="AG35" i="3" s="1"/>
  <c r="AB520" i="3"/>
  <c r="AG520" i="3" s="1"/>
  <c r="Z224" i="3"/>
  <c r="AG224" i="3" s="1"/>
  <c r="AC314" i="3"/>
  <c r="AG314" i="3" s="1"/>
  <c r="CS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CW599" i="3" s="1"/>
  <c r="Y402" i="3"/>
  <c r="AG402" i="3" s="1"/>
  <c r="Z419" i="3" s="1"/>
  <c r="AG419" i="3" s="1"/>
  <c r="Y548" i="3"/>
  <c r="AG548" i="3" s="1"/>
  <c r="CS548" i="3" s="1"/>
  <c r="AA88" i="3"/>
  <c r="AG88" i="3" s="1"/>
  <c r="Z673" i="3"/>
  <c r="Y277" i="3"/>
  <c r="AG277" i="3" s="1"/>
  <c r="Y695" i="3"/>
  <c r="AG695" i="3" s="1"/>
  <c r="AC611" i="3"/>
  <c r="Y501" i="3"/>
  <c r="AG501" i="3" s="1"/>
  <c r="Z63" i="3"/>
  <c r="AG63" i="3" s="1"/>
  <c r="CS63" i="3" s="1"/>
  <c r="CJ361" i="3"/>
  <c r="CR361" i="3" s="1"/>
  <c r="CZ361" i="3" s="1"/>
  <c r="AD646" i="3"/>
  <c r="AG646" i="3" s="1"/>
  <c r="Z77" i="3"/>
  <c r="AG77" i="3" s="1"/>
  <c r="Z676" i="3" s="1"/>
  <c r="AG332" i="3"/>
  <c r="AB547" i="3"/>
  <c r="AG547" i="3" s="1"/>
  <c r="AG308" i="3"/>
  <c r="CS308" i="3" s="1"/>
  <c r="AB69" i="3"/>
  <c r="AG69" i="3" s="1"/>
  <c r="AB53" i="3"/>
  <c r="AG53" i="3" s="1"/>
  <c r="AH606" i="3"/>
  <c r="AJ260" i="3"/>
  <c r="D205" i="1"/>
  <c r="AJ268" i="3" s="1"/>
  <c r="AP268" i="3" s="1"/>
  <c r="CR600" i="3"/>
  <c r="CZ600" i="3" s="1"/>
  <c r="D203" i="1"/>
  <c r="AJ265" i="3" s="1"/>
  <c r="AP265" i="3" s="1"/>
  <c r="BQ168" i="3"/>
  <c r="CW168" i="3" s="1"/>
  <c r="AP494" i="3"/>
  <c r="CT494" i="3" s="1"/>
  <c r="AP689" i="3"/>
  <c r="CT689" i="3" s="1"/>
  <c r="CI645" i="3"/>
  <c r="CY645" i="3" s="1"/>
  <c r="AG645" i="3"/>
  <c r="AY416" i="3"/>
  <c r="AV417" i="3" s="1"/>
  <c r="BH232" i="3"/>
  <c r="CV232" i="3" s="1"/>
  <c r="CI490" i="3"/>
  <c r="CY490" i="3" s="1"/>
  <c r="CS55" i="3"/>
  <c r="AG458" i="3"/>
  <c r="AA716" i="3"/>
  <c r="AG475" i="3"/>
  <c r="AG60" i="3"/>
  <c r="AL716" i="3"/>
  <c r="AG269" i="3"/>
  <c r="CS269" i="3" s="1"/>
  <c r="AP690" i="3"/>
  <c r="CT690" i="3" s="1"/>
  <c r="CO417" i="3"/>
  <c r="CR417" i="3" s="1"/>
  <c r="CZ417" i="3" s="1"/>
  <c r="BH308" i="3"/>
  <c r="CV308" i="3" s="1"/>
  <c r="BH520" i="3"/>
  <c r="CV520" i="3" s="1"/>
  <c r="BQ263" i="3"/>
  <c r="BZ267" i="3"/>
  <c r="BR636" i="3" s="1"/>
  <c r="BZ636" i="3" s="1"/>
  <c r="CX636" i="3" s="1"/>
  <c r="Y299" i="3"/>
  <c r="AG299" i="3" s="1"/>
  <c r="BQ645" i="3"/>
  <c r="CW645" i="3" s="1"/>
  <c r="AG100" i="3"/>
  <c r="CS100" i="3" s="1"/>
  <c r="CS80" i="3"/>
  <c r="DE80" i="3" s="1"/>
  <c r="Z103" i="3"/>
  <c r="AG103" i="3" s="1"/>
  <c r="AG689" i="3"/>
  <c r="CS689" i="3" s="1"/>
  <c r="BQ689" i="3"/>
  <c r="CW689" i="3" s="1"/>
  <c r="BQ472" i="3"/>
  <c r="CW472" i="3" s="1"/>
  <c r="AG667" i="3"/>
  <c r="AG653" i="3"/>
  <c r="BZ599" i="3"/>
  <c r="CX599" i="3" s="1"/>
  <c r="AG717" i="3"/>
  <c r="BH645" i="3"/>
  <c r="CV645" i="3" s="1"/>
  <c r="BJ515" i="3"/>
  <c r="BQ515" i="3" s="1"/>
  <c r="CW515" i="3" s="1"/>
  <c r="AG669" i="3"/>
  <c r="CS669" i="3" s="1"/>
  <c r="AG684" i="3"/>
  <c r="AY608" i="3"/>
  <c r="CI599" i="3"/>
  <c r="CY599" i="3" s="1"/>
  <c r="CS235" i="3"/>
  <c r="AB722" i="3"/>
  <c r="AB715" i="3"/>
  <c r="AG715" i="3" s="1"/>
  <c r="CS715" i="3" s="1"/>
  <c r="BQ308" i="3"/>
  <c r="CW308" i="3" s="1"/>
  <c r="BZ170" i="3"/>
  <c r="CX170" i="3" s="1"/>
  <c r="P635" i="3"/>
  <c r="V635" i="3" s="1"/>
  <c r="X635" i="3" s="1"/>
  <c r="N145" i="3"/>
  <c r="V145" i="3" s="1"/>
  <c r="X145" i="3" s="1"/>
  <c r="CL714" i="3"/>
  <c r="BZ689" i="3"/>
  <c r="CX689" i="3" s="1"/>
  <c r="AK720" i="3"/>
  <c r="C211" i="1"/>
  <c r="Z493" i="3" s="1"/>
  <c r="C206" i="1"/>
  <c r="AB720" i="3" s="1"/>
  <c r="AG661" i="3"/>
  <c r="AG416" i="3"/>
  <c r="AD417" i="3" s="1"/>
  <c r="AG417" i="3" s="1"/>
  <c r="CS417" i="3" s="1"/>
  <c r="Y258" i="3"/>
  <c r="AG258" i="3" s="1"/>
  <c r="AG680" i="3"/>
  <c r="CI267" i="3"/>
  <c r="CA636" i="3" s="1"/>
  <c r="CI636" i="3" s="1"/>
  <c r="CY636" i="3" s="1"/>
  <c r="CI475" i="3"/>
  <c r="CY475" i="3" s="1"/>
  <c r="AY689" i="3"/>
  <c r="CU689" i="3" s="1"/>
  <c r="AG624" i="3"/>
  <c r="Y697" i="3"/>
  <c r="AG697" i="3" s="1"/>
  <c r="CS697" i="3" s="1"/>
  <c r="AA673" i="3"/>
  <c r="Y343" i="3"/>
  <c r="Y52" i="3"/>
  <c r="AG52" i="3" s="1"/>
  <c r="Y644" i="3" s="1"/>
  <c r="AG644" i="3" s="1"/>
  <c r="Y676" i="3"/>
  <c r="CS51" i="3"/>
  <c r="AG391" i="3"/>
  <c r="CS391" i="3" s="1"/>
  <c r="DE391" i="3" s="1"/>
  <c r="BH596" i="3"/>
  <c r="CV596" i="3" s="1"/>
  <c r="Y509" i="3"/>
  <c r="AG509" i="3" s="1"/>
  <c r="CS509" i="3" s="1"/>
  <c r="AC497" i="3"/>
  <c r="AG497" i="3" s="1"/>
  <c r="CS497" i="3" s="1"/>
  <c r="AA248" i="3"/>
  <c r="AG248" i="3" s="1"/>
  <c r="AA408" i="3"/>
  <c r="AG408" i="3" s="1"/>
  <c r="AA33" i="3"/>
  <c r="AG33" i="3" s="1"/>
  <c r="AB158" i="3"/>
  <c r="AG158" i="3" s="1"/>
  <c r="AG608" i="3"/>
  <c r="CS608" i="3" s="1"/>
  <c r="BH567" i="3"/>
  <c r="CV567" i="3" s="1"/>
  <c r="AP608" i="3"/>
  <c r="BH110" i="3"/>
  <c r="CV110" i="3" s="1"/>
  <c r="BH653" i="3"/>
  <c r="CV653" i="3" s="1"/>
  <c r="CC265" i="3"/>
  <c r="CI265" i="3" s="1"/>
  <c r="CY265" i="3" s="1"/>
  <c r="Y101" i="3"/>
  <c r="AG101" i="3" s="1"/>
  <c r="Z558" i="3"/>
  <c r="AG558" i="3" s="1"/>
  <c r="CS558" i="3" s="1"/>
  <c r="Y611" i="3"/>
  <c r="Y393" i="3"/>
  <c r="AG393" i="3" s="1"/>
  <c r="CS393" i="3" s="1"/>
  <c r="AC574" i="3"/>
  <c r="AG574" i="3" s="1"/>
  <c r="Z557" i="3"/>
  <c r="AG557" i="3" s="1"/>
  <c r="CS557" i="3" s="1"/>
  <c r="AG232" i="3"/>
  <c r="Y713" i="3" s="1"/>
  <c r="AG713" i="3" s="1"/>
  <c r="Z176" i="3"/>
  <c r="AG176" i="3" s="1"/>
  <c r="Y463" i="3"/>
  <c r="AG463" i="3" s="1"/>
  <c r="AG472" i="3"/>
  <c r="AA714" i="3" s="1"/>
  <c r="Y467" i="3"/>
  <c r="AG467" i="3" s="1"/>
  <c r="AG710" i="3"/>
  <c r="Y464" i="3"/>
  <c r="AG464" i="3" s="1"/>
  <c r="BZ608" i="3"/>
  <c r="CX608" i="3" s="1"/>
  <c r="CI567" i="3"/>
  <c r="CY567" i="3" s="1"/>
  <c r="CI110" i="3"/>
  <c r="CY110" i="3" s="1"/>
  <c r="AG702" i="3"/>
  <c r="CS702" i="3" s="1"/>
  <c r="Z5" i="3"/>
  <c r="AG5" i="3" s="1"/>
  <c r="CS45" i="3"/>
  <c r="AG490" i="3"/>
  <c r="AG222" i="3"/>
  <c r="AG705" i="3"/>
  <c r="Y221" i="3"/>
  <c r="AG221" i="3" s="1"/>
  <c r="Y220" i="3"/>
  <c r="AG220" i="3" s="1"/>
  <c r="CS220" i="3" s="1"/>
  <c r="Y237" i="3"/>
  <c r="AG237" i="3" s="1"/>
  <c r="CS237" i="3" s="1"/>
  <c r="AD703" i="3"/>
  <c r="AG703" i="3" s="1"/>
  <c r="CS703" i="3" s="1"/>
  <c r="Z249" i="3"/>
  <c r="AG249" i="3" s="1"/>
  <c r="AA488" i="3"/>
  <c r="AG488" i="3" s="1"/>
  <c r="AG336" i="3"/>
  <c r="CS336" i="3" s="1"/>
  <c r="AY645" i="3"/>
  <c r="CU645" i="3" s="1"/>
  <c r="CI595" i="3"/>
  <c r="CY595" i="3" s="1"/>
  <c r="BH624" i="3"/>
  <c r="CV624" i="3" s="1"/>
  <c r="BQ490" i="3"/>
  <c r="CW490" i="3" s="1"/>
  <c r="AP168" i="3"/>
  <c r="BH188" i="3"/>
  <c r="CV188" i="3" s="1"/>
  <c r="BZ624" i="3"/>
  <c r="CX624" i="3" s="1"/>
  <c r="BH705" i="3"/>
  <c r="CV705" i="3" s="1"/>
  <c r="AG110" i="3"/>
  <c r="CS110" i="3" s="1"/>
  <c r="AG659" i="3"/>
  <c r="CS659" i="3" s="1"/>
  <c r="BQ355" i="3"/>
  <c r="CW355" i="3" s="1"/>
  <c r="BA515" i="3"/>
  <c r="BH515" i="3" s="1"/>
  <c r="CV515" i="3" s="1"/>
  <c r="CI608" i="3"/>
  <c r="CY608" i="3" s="1"/>
  <c r="BQ269" i="3"/>
  <c r="CW269" i="3" s="1"/>
  <c r="BQ110" i="3"/>
  <c r="CW110" i="3" s="1"/>
  <c r="BQ267" i="3"/>
  <c r="BQ411" i="3"/>
  <c r="CW411" i="3" s="1"/>
  <c r="CI260" i="3"/>
  <c r="CY260" i="3" s="1"/>
  <c r="CI597" i="3"/>
  <c r="CY597" i="3" s="1"/>
  <c r="AG511" i="3"/>
  <c r="AG449" i="3"/>
  <c r="AA712" i="3" s="1"/>
  <c r="AG712" i="3" s="1"/>
  <c r="CS712" i="3" s="1"/>
  <c r="AG170" i="3"/>
  <c r="CS170" i="3" s="1"/>
  <c r="CC493" i="3"/>
  <c r="CI493" i="3" s="1"/>
  <c r="CY493" i="3" s="1"/>
  <c r="CA494" i="3"/>
  <c r="CI494" i="3" s="1"/>
  <c r="CY494" i="3" s="1"/>
  <c r="BT493" i="3"/>
  <c r="BZ493" i="3" s="1"/>
  <c r="CX493" i="3" s="1"/>
  <c r="BR494" i="3"/>
  <c r="BZ494" i="3" s="1"/>
  <c r="CX494" i="3" s="1"/>
  <c r="BZ580" i="3"/>
  <c r="CX580" i="3" s="1"/>
  <c r="BI494" i="3"/>
  <c r="BQ494" i="3" s="1"/>
  <c r="CW494" i="3" s="1"/>
  <c r="BK493" i="3"/>
  <c r="BQ493" i="3" s="1"/>
  <c r="CW493" i="3" s="1"/>
  <c r="BB493" i="3"/>
  <c r="BH493" i="3" s="1"/>
  <c r="CV493" i="3" s="1"/>
  <c r="AZ494" i="3"/>
  <c r="BH494" i="3" s="1"/>
  <c r="CV494" i="3" s="1"/>
  <c r="BH408" i="3"/>
  <c r="AZ675" i="3" s="1"/>
  <c r="BH675" i="3" s="1"/>
  <c r="CV675" i="3" s="1"/>
  <c r="AS493" i="3"/>
  <c r="AY493" i="3" s="1"/>
  <c r="AQ494" i="3"/>
  <c r="CS205" i="3"/>
  <c r="C207" i="1"/>
  <c r="AA397" i="3" s="1"/>
  <c r="AG397" i="3" s="1"/>
  <c r="CS397" i="3" s="1"/>
  <c r="C209" i="1"/>
  <c r="AD699" i="3"/>
  <c r="AG699" i="3" s="1"/>
  <c r="CS699" i="3" s="1"/>
  <c r="AG335" i="3"/>
  <c r="CS335" i="3" s="1"/>
  <c r="AG239" i="3"/>
  <c r="CS239" i="3" s="1"/>
  <c r="Z343" i="3"/>
  <c r="Y76" i="3"/>
  <c r="AG76" i="3" s="1"/>
  <c r="AG267" i="3"/>
  <c r="Y636" i="3" s="1"/>
  <c r="AG636" i="3" s="1"/>
  <c r="CS636" i="3" s="1"/>
  <c r="AG656" i="3"/>
  <c r="AG168" i="3"/>
  <c r="CS168" i="3" s="1"/>
  <c r="AG685" i="3"/>
  <c r="AG411" i="3"/>
  <c r="Z515" i="3"/>
  <c r="AG515" i="3" s="1"/>
  <c r="CK515" i="3"/>
  <c r="CR515" i="3" s="1"/>
  <c r="CZ515" i="3" s="1"/>
  <c r="CI717" i="3"/>
  <c r="CY717" i="3" s="1"/>
  <c r="Z595" i="3"/>
  <c r="AG595" i="3" s="1"/>
  <c r="AA599" i="3"/>
  <c r="AG599" i="3" s="1"/>
  <c r="CS599" i="3" s="1"/>
  <c r="AG694" i="3"/>
  <c r="CS694" i="3" s="1"/>
  <c r="AG596" i="3"/>
  <c r="AG330" i="3"/>
  <c r="CS330" i="3" s="1"/>
  <c r="BS515" i="3"/>
  <c r="BZ515" i="3" s="1"/>
  <c r="CX515" i="3" s="1"/>
  <c r="CI68" i="3"/>
  <c r="CY68" i="3" s="1"/>
  <c r="BQ336" i="3"/>
  <c r="CW336" i="3" s="1"/>
  <c r="AG260" i="3"/>
  <c r="AY46" i="3"/>
  <c r="AY239" i="3"/>
  <c r="CU239" i="3" s="1"/>
  <c r="AG480" i="3"/>
  <c r="AG355" i="3"/>
  <c r="CS355" i="3" s="1"/>
  <c r="AY336" i="3"/>
  <c r="BZ265" i="3"/>
  <c r="CX265" i="3" s="1"/>
  <c r="BZ416" i="3"/>
  <c r="BW417" i="3" s="1"/>
  <c r="BZ417" i="3" s="1"/>
  <c r="CX417" i="3" s="1"/>
  <c r="BZ60" i="3"/>
  <c r="CX60" i="3" s="1"/>
  <c r="AG265" i="3"/>
  <c r="CI516" i="3"/>
  <c r="CY516" i="3" s="1"/>
  <c r="CI269" i="3"/>
  <c r="CY269" i="3" s="1"/>
  <c r="BZ332" i="3"/>
  <c r="CX332" i="3" s="1"/>
  <c r="BZ408" i="3"/>
  <c r="BR675" i="3" s="1"/>
  <c r="BZ675" i="3" s="1"/>
  <c r="CT18" i="3"/>
  <c r="AH676" i="3"/>
  <c r="AJ673" i="3"/>
  <c r="AP673" i="3" s="1"/>
  <c r="AH483" i="3"/>
  <c r="AP483" i="3" s="1"/>
  <c r="BH416" i="3"/>
  <c r="BE417" i="3" s="1"/>
  <c r="BH417" i="3" s="1"/>
  <c r="CV417" i="3" s="1"/>
  <c r="BZ661" i="3"/>
  <c r="CX661" i="3" s="1"/>
  <c r="BZ695" i="3"/>
  <c r="BZ269" i="3"/>
  <c r="CX269" i="3" s="1"/>
  <c r="BH267" i="3"/>
  <c r="CV267" i="3" s="1"/>
  <c r="CI60" i="3"/>
  <c r="CI146" i="3"/>
  <c r="CY146" i="3" s="1"/>
  <c r="CI582" i="3"/>
  <c r="CY582" i="3" s="1"/>
  <c r="BH458" i="3"/>
  <c r="CV458" i="3" s="1"/>
  <c r="CI520" i="3"/>
  <c r="CY520" i="3" s="1"/>
  <c r="CI705" i="3"/>
  <c r="CY705" i="3" s="1"/>
  <c r="CI570" i="3"/>
  <c r="CY570" i="3" s="1"/>
  <c r="BH594" i="3"/>
  <c r="CV594" i="3" s="1"/>
  <c r="AP355" i="3"/>
  <c r="CT355" i="3" s="1"/>
  <c r="BH619" i="3"/>
  <c r="AY308" i="3"/>
  <c r="CU308" i="3" s="1"/>
  <c r="BH475" i="3"/>
  <c r="CV475" i="3" s="1"/>
  <c r="BH46" i="3"/>
  <c r="CV46" i="3" s="1"/>
  <c r="BQ383" i="3"/>
  <c r="CW383" i="3" s="1"/>
  <c r="BZ645" i="3"/>
  <c r="CX645" i="3" s="1"/>
  <c r="AP308" i="3"/>
  <c r="AG690" i="3"/>
  <c r="CS690" i="3" s="1"/>
  <c r="AY475" i="3"/>
  <c r="CU475" i="3" s="1"/>
  <c r="BH511" i="3"/>
  <c r="CV511" i="3" s="1"/>
  <c r="BH305" i="3"/>
  <c r="CV305" i="3" s="1"/>
  <c r="AY490" i="3"/>
  <c r="CU490" i="3" s="1"/>
  <c r="BQ332" i="3"/>
  <c r="CW332" i="3" s="1"/>
  <c r="CK249" i="3"/>
  <c r="CR249" i="3" s="1"/>
  <c r="CZ249" i="3" s="1"/>
  <c r="BH355" i="3"/>
  <c r="CV355" i="3" s="1"/>
  <c r="AY520" i="3"/>
  <c r="BH669" i="3"/>
  <c r="CV669" i="3" s="1"/>
  <c r="CI652" i="3"/>
  <c r="CY652" i="3" s="1"/>
  <c r="BH490" i="3"/>
  <c r="CV490" i="3" s="1"/>
  <c r="BZ146" i="3"/>
  <c r="CX146" i="3" s="1"/>
  <c r="BH200" i="3"/>
  <c r="CV200" i="3" s="1"/>
  <c r="BZ669" i="3"/>
  <c r="CX669" i="3" s="1"/>
  <c r="CI170" i="3"/>
  <c r="CY170" i="3" s="1"/>
  <c r="AG649" i="3"/>
  <c r="AG268" i="3"/>
  <c r="Y508" i="3"/>
  <c r="AG508" i="3" s="1"/>
  <c r="AG483" i="3"/>
  <c r="CS483" i="3" s="1"/>
  <c r="BQ594" i="3"/>
  <c r="CI689" i="3"/>
  <c r="CY689" i="3" s="1"/>
  <c r="CR720" i="3"/>
  <c r="CZ720" i="3" s="1"/>
  <c r="BZ594" i="3"/>
  <c r="CX594" i="3" s="1"/>
  <c r="BH265" i="3"/>
  <c r="CV265" i="3" s="1"/>
  <c r="BH12" i="3"/>
  <c r="CV12" i="3" s="1"/>
  <c r="CI694" i="3"/>
  <c r="CY694" i="3" s="1"/>
  <c r="AY232" i="3"/>
  <c r="BQ619" i="3"/>
  <c r="CW619" i="3" s="1"/>
  <c r="CI449" i="3"/>
  <c r="CY449" i="3" s="1"/>
  <c r="CI408" i="3"/>
  <c r="CA675" i="3" s="1"/>
  <c r="CI675" i="3" s="1"/>
  <c r="CY675" i="3" s="1"/>
  <c r="BH608" i="3"/>
  <c r="CV608" i="3" s="1"/>
  <c r="BH717" i="3"/>
  <c r="CV717" i="3" s="1"/>
  <c r="CI662" i="3"/>
  <c r="CY662" i="3" s="1"/>
  <c r="CR220" i="3"/>
  <c r="CZ220" i="3" s="1"/>
  <c r="BQ653" i="3"/>
  <c r="CW653" i="3" s="1"/>
  <c r="BQ60" i="3"/>
  <c r="CW60" i="3" s="1"/>
  <c r="BQ232" i="3"/>
  <c r="CW232" i="3" s="1"/>
  <c r="AP188" i="3"/>
  <c r="CT188" i="3" s="1"/>
  <c r="BQ170" i="3"/>
  <c r="CW170" i="3" s="1"/>
  <c r="CR715" i="3"/>
  <c r="CZ715" i="3" s="1"/>
  <c r="CI710" i="3"/>
  <c r="CY710" i="3" s="1"/>
  <c r="BZ619" i="3"/>
  <c r="CX619" i="3" s="1"/>
  <c r="BZ336" i="3"/>
  <c r="CX336" i="3" s="1"/>
  <c r="BZ168" i="3"/>
  <c r="CX168" i="3" s="1"/>
  <c r="BZ355" i="3"/>
  <c r="BQ669" i="3"/>
  <c r="CW669" i="3" s="1"/>
  <c r="BQ480" i="3"/>
  <c r="CW480" i="3" s="1"/>
  <c r="BQ567" i="3"/>
  <c r="CW567" i="3" s="1"/>
  <c r="BQ662" i="3"/>
  <c r="CW662" i="3" s="1"/>
  <c r="BQ597" i="3"/>
  <c r="CW597" i="3" s="1"/>
  <c r="BH60" i="3"/>
  <c r="CV60" i="3" s="1"/>
  <c r="BH68" i="3"/>
  <c r="CV68" i="3" s="1"/>
  <c r="BH127" i="3"/>
  <c r="CV127" i="3" s="1"/>
  <c r="BH473" i="3"/>
  <c r="CV473" i="3" s="1"/>
  <c r="AI716" i="3"/>
  <c r="CT40" i="3"/>
  <c r="BH239" i="3"/>
  <c r="CV239" i="3" s="1"/>
  <c r="CI480" i="3"/>
  <c r="CY480" i="3" s="1"/>
  <c r="AI693" i="3"/>
  <c r="CT171" i="3"/>
  <c r="BH336" i="3"/>
  <c r="CV336" i="3" s="1"/>
  <c r="BQ520" i="3"/>
  <c r="CW520" i="3" s="1"/>
  <c r="AL702" i="3"/>
  <c r="AP702" i="3" s="1"/>
  <c r="CT702" i="3" s="1"/>
  <c r="CT235" i="3"/>
  <c r="AH361" i="3"/>
  <c r="CT68" i="3"/>
  <c r="AH405" i="3"/>
  <c r="AJ720" i="3"/>
  <c r="CT154" i="3"/>
  <c r="AH84" i="3"/>
  <c r="AP84" i="3" s="1"/>
  <c r="CT84" i="3" s="1"/>
  <c r="CT45" i="3"/>
  <c r="AY449" i="3"/>
  <c r="AS712" i="3" s="1"/>
  <c r="BH597" i="3"/>
  <c r="CV597" i="3" s="1"/>
  <c r="BZ383" i="3"/>
  <c r="CX383" i="3" s="1"/>
  <c r="AH508" i="3"/>
  <c r="AP508" i="3" s="1"/>
  <c r="CT507" i="3"/>
  <c r="AH721" i="3"/>
  <c r="AP721" i="3" s="1"/>
  <c r="CT721" i="3" s="1"/>
  <c r="AH442" i="3"/>
  <c r="AP442" i="3" s="1"/>
  <c r="BJ11" i="3"/>
  <c r="BQ11" i="3" s="1"/>
  <c r="CW11" i="3" s="1"/>
  <c r="BZ188" i="3"/>
  <c r="CX188" i="3" s="1"/>
  <c r="CI416" i="3"/>
  <c r="CY416" i="3" s="1"/>
  <c r="AH684" i="3"/>
  <c r="AP684" i="3" s="1"/>
  <c r="AH85" i="3"/>
  <c r="AP85" i="3" s="1"/>
  <c r="CT85" i="3" s="1"/>
  <c r="CT54" i="3"/>
  <c r="BJ5" i="3"/>
  <c r="BQ5" i="3" s="1"/>
  <c r="CW5" i="3" s="1"/>
  <c r="AI649" i="3"/>
  <c r="CT339" i="3"/>
  <c r="AI708" i="3"/>
  <c r="AP708" i="3" s="1"/>
  <c r="AH76" i="3"/>
  <c r="AP76" i="3" s="1"/>
  <c r="CI336" i="3"/>
  <c r="CY336" i="3" s="1"/>
  <c r="AH724" i="3"/>
  <c r="AP724" i="3" s="1"/>
  <c r="CT724" i="3" s="1"/>
  <c r="CT711" i="3"/>
  <c r="AJ715" i="3"/>
  <c r="CT378" i="3"/>
  <c r="AH715" i="3"/>
  <c r="CT205" i="3"/>
  <c r="BH514" i="3"/>
  <c r="CV514" i="3" s="1"/>
  <c r="AH56" i="3"/>
  <c r="AP56" i="3" s="1"/>
  <c r="CT56" i="3" s="1"/>
  <c r="CT55" i="3"/>
  <c r="BZ127" i="3"/>
  <c r="CX127" i="3" s="1"/>
  <c r="CI511" i="3"/>
  <c r="CY511" i="3" s="1"/>
  <c r="AG478" i="3"/>
  <c r="CS478" i="3" s="1"/>
  <c r="AG721" i="3"/>
  <c r="AG600" i="3"/>
  <c r="CS600" i="3" s="1"/>
  <c r="AG514" i="3"/>
  <c r="CS514" i="3" s="1"/>
  <c r="AG541" i="3"/>
  <c r="CS541" i="3" s="1"/>
  <c r="AY580" i="3"/>
  <c r="AY690" i="3"/>
  <c r="CU690" i="3" s="1"/>
  <c r="AY511" i="3"/>
  <c r="AY383" i="3"/>
  <c r="CU383" i="3" s="1"/>
  <c r="V580" i="3"/>
  <c r="X580" i="3" s="1"/>
  <c r="DB580" i="3" s="1"/>
  <c r="AY251" i="3"/>
  <c r="CU251" i="3" s="1"/>
  <c r="CU492" i="3"/>
  <c r="BB361" i="3"/>
  <c r="CV272" i="3"/>
  <c r="AQ76" i="3"/>
  <c r="AQ684" i="3"/>
  <c r="AY684" i="3" s="1"/>
  <c r="AY394" i="3"/>
  <c r="CU407" i="3"/>
  <c r="BA716" i="3"/>
  <c r="CV40" i="3"/>
  <c r="BA708" i="3"/>
  <c r="BH708" i="3" s="1"/>
  <c r="CV708" i="3" s="1"/>
  <c r="CV92" i="3"/>
  <c r="BS716" i="3"/>
  <c r="CX40" i="3"/>
  <c r="AZ76" i="3"/>
  <c r="BH76" i="3" s="1"/>
  <c r="CV76" i="3" s="1"/>
  <c r="CV75" i="3"/>
  <c r="AG719" i="3"/>
  <c r="CS719" i="3" s="1"/>
  <c r="AP593" i="3"/>
  <c r="AP135" i="3"/>
  <c r="AP291" i="3"/>
  <c r="CT291" i="3" s="1"/>
  <c r="AP466" i="3"/>
  <c r="AH704" i="3" s="1"/>
  <c r="AP402" i="3"/>
  <c r="AP145" i="3"/>
  <c r="CT145" i="3" s="1"/>
  <c r="AP272" i="3"/>
  <c r="AP39" i="3"/>
  <c r="AI455" i="3" s="1"/>
  <c r="AP455" i="3" s="1"/>
  <c r="AZ85" i="3"/>
  <c r="CV54" i="3"/>
  <c r="AR649" i="3"/>
  <c r="BB715" i="3"/>
  <c r="CV378" i="3"/>
  <c r="BH421" i="3"/>
  <c r="CV421" i="3" s="1"/>
  <c r="CV441" i="3"/>
  <c r="BQ421" i="3"/>
  <c r="CW421" i="3" s="1"/>
  <c r="CW441" i="3"/>
  <c r="BT715" i="3"/>
  <c r="CX378" i="3"/>
  <c r="BS649" i="3"/>
  <c r="CX339" i="3"/>
  <c r="BZ705" i="3"/>
  <c r="CX705" i="3" s="1"/>
  <c r="CL488" i="3"/>
  <c r="CR488" i="3" s="1"/>
  <c r="CZ488" i="3" s="1"/>
  <c r="CA405" i="3"/>
  <c r="CI405" i="3" s="1"/>
  <c r="CY405" i="3" s="1"/>
  <c r="CY401" i="3"/>
  <c r="AP571" i="3"/>
  <c r="CT571" i="3" s="1"/>
  <c r="DE571" i="3" s="1"/>
  <c r="BH394" i="3"/>
  <c r="CV394" i="3" s="1"/>
  <c r="CV407" i="3"/>
  <c r="BI724" i="3"/>
  <c r="BQ724" i="3" s="1"/>
  <c r="CW724" i="3" s="1"/>
  <c r="CW711" i="3"/>
  <c r="CI291" i="3"/>
  <c r="CY291" i="3" s="1"/>
  <c r="CY547" i="3"/>
  <c r="CJ675" i="3"/>
  <c r="CR675" i="3" s="1"/>
  <c r="CZ675" i="3" s="1"/>
  <c r="CZ408" i="3"/>
  <c r="AP546" i="3"/>
  <c r="AP408" i="3"/>
  <c r="AP260" i="3"/>
  <c r="AP395" i="3"/>
  <c r="CT395" i="3" s="1"/>
  <c r="AP671" i="3"/>
  <c r="AP663" i="3"/>
  <c r="CT663" i="3" s="1"/>
  <c r="AP446" i="3"/>
  <c r="BI56" i="3"/>
  <c r="BQ56" i="3" s="1"/>
  <c r="CW55" i="3"/>
  <c r="BH97" i="3"/>
  <c r="CV97" i="3" s="1"/>
  <c r="BR76" i="3"/>
  <c r="BZ76" i="3" s="1"/>
  <c r="CX76" i="3" s="1"/>
  <c r="CX75" i="3"/>
  <c r="AQ85" i="3"/>
  <c r="CU54" i="3"/>
  <c r="BQ694" i="3"/>
  <c r="CW694" i="3" s="1"/>
  <c r="BJ361" i="3"/>
  <c r="CW271" i="3"/>
  <c r="BQ68" i="3"/>
  <c r="CW68" i="3" s="1"/>
  <c r="BI721" i="3"/>
  <c r="BQ721" i="3" s="1"/>
  <c r="CW721" i="3" s="1"/>
  <c r="CW498" i="3"/>
  <c r="BZ421" i="3"/>
  <c r="CX421" i="3" s="1"/>
  <c r="CX441" i="3"/>
  <c r="BR684" i="3"/>
  <c r="BZ684" i="3" s="1"/>
  <c r="CX684" i="3" s="1"/>
  <c r="CX445" i="3"/>
  <c r="BR84" i="3"/>
  <c r="BZ84" i="3" s="1"/>
  <c r="CX84" i="3" s="1"/>
  <c r="CX45" i="3"/>
  <c r="BQ97" i="3"/>
  <c r="AP647" i="3"/>
  <c r="CT647" i="3" s="1"/>
  <c r="AP385" i="3"/>
  <c r="CT385" i="3" s="1"/>
  <c r="AP579" i="3"/>
  <c r="CT579" i="3" s="1"/>
  <c r="DE579" i="3" s="1"/>
  <c r="AP640" i="3"/>
  <c r="AP424" i="3"/>
  <c r="CT424" i="3" s="1"/>
  <c r="AP256" i="3"/>
  <c r="AP6" i="3"/>
  <c r="CT6" i="3" s="1"/>
  <c r="AQ405" i="3"/>
  <c r="AG660" i="3"/>
  <c r="BB720" i="3"/>
  <c r="CV154" i="3"/>
  <c r="AR716" i="3"/>
  <c r="BA361" i="3"/>
  <c r="CV271" i="3"/>
  <c r="BH466" i="3"/>
  <c r="AZ704" i="3" s="1"/>
  <c r="BH704" i="3" s="1"/>
  <c r="CV704" i="3" s="1"/>
  <c r="CV553" i="3"/>
  <c r="BJ708" i="3"/>
  <c r="BQ708" i="3" s="1"/>
  <c r="CW92" i="3"/>
  <c r="BJ649" i="3"/>
  <c r="CW339" i="3"/>
  <c r="BQ394" i="3"/>
  <c r="CW394" i="3" s="1"/>
  <c r="CW407" i="3"/>
  <c r="BI508" i="3"/>
  <c r="BQ508" i="3" s="1"/>
  <c r="CW508" i="3" s="1"/>
  <c r="CW507" i="3"/>
  <c r="BR56" i="3"/>
  <c r="BZ56" i="3" s="1"/>
  <c r="CX55" i="3"/>
  <c r="CA684" i="3"/>
  <c r="CI684" i="3" s="1"/>
  <c r="CY684" i="3" s="1"/>
  <c r="CY445" i="3"/>
  <c r="CA85" i="3"/>
  <c r="CY54" i="3"/>
  <c r="CB361" i="3"/>
  <c r="CY271" i="3"/>
  <c r="CI251" i="3"/>
  <c r="CY251" i="3" s="1"/>
  <c r="CY492" i="3"/>
  <c r="DE492" i="3" s="1"/>
  <c r="CA715" i="3"/>
  <c r="CY205" i="3"/>
  <c r="CL712" i="3"/>
  <c r="CR712" i="3" s="1"/>
  <c r="CZ712" i="3" s="1"/>
  <c r="CZ449" i="3"/>
  <c r="AP545" i="3"/>
  <c r="CT545" i="3" s="1"/>
  <c r="DE545" i="3" s="1"/>
  <c r="AP307" i="3"/>
  <c r="CT307" i="3" s="1"/>
  <c r="AP578" i="3"/>
  <c r="CT578" i="3" s="1"/>
  <c r="DE578" i="3" s="1"/>
  <c r="AP4" i="3"/>
  <c r="CT4" i="3" s="1"/>
  <c r="AP360" i="3"/>
  <c r="CT360" i="3" s="1"/>
  <c r="AP66" i="3"/>
  <c r="AH397" i="3" s="1"/>
  <c r="BI636" i="3"/>
  <c r="BQ636" i="3" s="1"/>
  <c r="CW636" i="3" s="1"/>
  <c r="CW267" i="3"/>
  <c r="Y361" i="3"/>
  <c r="AG361" i="3" s="1"/>
  <c r="CS361" i="3" s="1"/>
  <c r="CS68" i="3"/>
  <c r="BH67" i="3"/>
  <c r="CV67" i="3" s="1"/>
  <c r="CV129" i="3"/>
  <c r="BH268" i="3"/>
  <c r="CV268" i="3" s="1"/>
  <c r="CV524" i="3"/>
  <c r="BA693" i="3"/>
  <c r="CV171" i="3"/>
  <c r="BZ570" i="3"/>
  <c r="CX570" i="3" s="1"/>
  <c r="BR85" i="3"/>
  <c r="CX54" i="3"/>
  <c r="CI473" i="3"/>
  <c r="CC715" i="3"/>
  <c r="CY378" i="3"/>
  <c r="CI188" i="3"/>
  <c r="CY188" i="3" s="1"/>
  <c r="AG708" i="3"/>
  <c r="CS708" i="3" s="1"/>
  <c r="CR30" i="3"/>
  <c r="CZ30" i="3" s="1"/>
  <c r="CZ56" i="3"/>
  <c r="BI715" i="3"/>
  <c r="CW205" i="3"/>
  <c r="AP575" i="3"/>
  <c r="CT575" i="3" s="1"/>
  <c r="DE575" i="3" s="1"/>
  <c r="AP262" i="3"/>
  <c r="CT262" i="3" s="1"/>
  <c r="AP548" i="3"/>
  <c r="CT548" i="3" s="1"/>
  <c r="AP440" i="3"/>
  <c r="AQ721" i="3"/>
  <c r="AY721" i="3" s="1"/>
  <c r="BH606" i="3"/>
  <c r="CV606" i="3" s="1"/>
  <c r="CV635" i="3"/>
  <c r="BI84" i="3"/>
  <c r="BQ84" i="3" s="1"/>
  <c r="CW84" i="3" s="1"/>
  <c r="CW45" i="3"/>
  <c r="BQ264" i="3"/>
  <c r="CW264" i="3" s="1"/>
  <c r="BZ668" i="3"/>
  <c r="CX668" i="3" s="1"/>
  <c r="BS693" i="3"/>
  <c r="CX171" i="3"/>
  <c r="BZ520" i="3"/>
  <c r="BZ490" i="3"/>
  <c r="CX490" i="3" s="1"/>
  <c r="CI690" i="3"/>
  <c r="CY690" i="3" s="1"/>
  <c r="CI421" i="3"/>
  <c r="CY421" i="3" s="1"/>
  <c r="CY441" i="3"/>
  <c r="CR320" i="3"/>
  <c r="CZ320" i="3" s="1"/>
  <c r="CZ383" i="3"/>
  <c r="CR256" i="3"/>
  <c r="CZ256" i="3" s="1"/>
  <c r="CZ326" i="3"/>
  <c r="Y405" i="3"/>
  <c r="AG405" i="3" s="1"/>
  <c r="CS405" i="3" s="1"/>
  <c r="AP456" i="3"/>
  <c r="CT456" i="3" s="1"/>
  <c r="DE456" i="3" s="1"/>
  <c r="AP67" i="3"/>
  <c r="CT67" i="3" s="1"/>
  <c r="CA721" i="3"/>
  <c r="CI721" i="3" s="1"/>
  <c r="CY721" i="3" s="1"/>
  <c r="CY498" i="3"/>
  <c r="AP594" i="3"/>
  <c r="AP573" i="3"/>
  <c r="CT573" i="3" s="1"/>
  <c r="DE573" i="3" s="1"/>
  <c r="AP572" i="3"/>
  <c r="CT572" i="3" s="1"/>
  <c r="DE572" i="3" s="1"/>
  <c r="AP123" i="3"/>
  <c r="CT123" i="3" s="1"/>
  <c r="AP645" i="3"/>
  <c r="CT645" i="3" s="1"/>
  <c r="AP543" i="3"/>
  <c r="CT543" i="3" s="1"/>
  <c r="AG598" i="3"/>
  <c r="CS598" i="3" s="1"/>
  <c r="AR693" i="3"/>
  <c r="AZ508" i="3"/>
  <c r="BH508" i="3" s="1"/>
  <c r="CV508" i="3" s="1"/>
  <c r="CV507" i="3"/>
  <c r="BQ606" i="3"/>
  <c r="CW635" i="3"/>
  <c r="BK720" i="3"/>
  <c r="CW154" i="3"/>
  <c r="BQ705" i="3"/>
  <c r="CW705" i="3" s="1"/>
  <c r="BZ511" i="3"/>
  <c r="BR508" i="3"/>
  <c r="BZ508" i="3" s="1"/>
  <c r="CX508" i="3" s="1"/>
  <c r="CX507" i="3"/>
  <c r="CC720" i="3"/>
  <c r="CY154" i="3"/>
  <c r="CC361" i="3"/>
  <c r="CY272" i="3"/>
  <c r="BR405" i="3"/>
  <c r="BZ405" i="3" s="1"/>
  <c r="CX405" i="3" s="1"/>
  <c r="CX401" i="3"/>
  <c r="AP569" i="3"/>
  <c r="CT569" i="3" s="1"/>
  <c r="AP556" i="3"/>
  <c r="AP439" i="3"/>
  <c r="CT439" i="3" s="1"/>
  <c r="AP706" i="3"/>
  <c r="CT706" i="3" s="1"/>
  <c r="AP317" i="3"/>
  <c r="AP51" i="3"/>
  <c r="AH697" i="3" s="1"/>
  <c r="AQ508" i="3"/>
  <c r="BH360" i="3"/>
  <c r="CV360" i="3" s="1"/>
  <c r="CV374" i="3"/>
  <c r="DE374" i="3" s="1"/>
  <c r="BH170" i="3"/>
  <c r="CV170" i="3" s="1"/>
  <c r="AZ84" i="3"/>
  <c r="BH84" i="3" s="1"/>
  <c r="CV84" i="3" s="1"/>
  <c r="CV45" i="3"/>
  <c r="BI85" i="3"/>
  <c r="CW54" i="3"/>
  <c r="BR724" i="3"/>
  <c r="BZ724" i="3" s="1"/>
  <c r="CX724" i="3" s="1"/>
  <c r="CX711" i="3"/>
  <c r="CB716" i="3"/>
  <c r="CY40" i="3"/>
  <c r="CI67" i="3"/>
  <c r="CY67" i="3" s="1"/>
  <c r="CY129" i="3"/>
  <c r="CI12" i="3"/>
  <c r="CY12" i="3" s="1"/>
  <c r="CB708" i="3"/>
  <c r="CI708" i="3" s="1"/>
  <c r="CY708" i="3" s="1"/>
  <c r="CY92" i="3"/>
  <c r="CA76" i="3"/>
  <c r="CI76" i="3" s="1"/>
  <c r="CY76" i="3" s="1"/>
  <c r="CY75" i="3"/>
  <c r="CK709" i="3"/>
  <c r="CR709" i="3" s="1"/>
  <c r="CZ709" i="3" s="1"/>
  <c r="CZ673" i="3"/>
  <c r="BQ608" i="3"/>
  <c r="CW608" i="3" s="1"/>
  <c r="BI405" i="3"/>
  <c r="BQ405" i="3" s="1"/>
  <c r="CW405" i="3" s="1"/>
  <c r="AQ84" i="3"/>
  <c r="AY84" i="3" s="1"/>
  <c r="CU45" i="3"/>
  <c r="BQ307" i="3"/>
  <c r="CW307" i="3" s="1"/>
  <c r="CW548" i="3"/>
  <c r="AP595" i="3"/>
  <c r="AP340" i="3"/>
  <c r="CT340" i="3" s="1"/>
  <c r="AP394" i="3"/>
  <c r="CT394" i="3" s="1"/>
  <c r="AP274" i="3"/>
  <c r="AP271" i="3"/>
  <c r="BQ200" i="3"/>
  <c r="CW200" i="3" s="1"/>
  <c r="CX262" i="3"/>
  <c r="AQ56" i="3"/>
  <c r="AS715" i="3"/>
  <c r="CU378" i="3"/>
  <c r="AQ724" i="3"/>
  <c r="CU711" i="3"/>
  <c r="AZ684" i="3"/>
  <c r="BH684" i="3" s="1"/>
  <c r="CV684" i="3" s="1"/>
  <c r="CV445" i="3"/>
  <c r="AZ721" i="3"/>
  <c r="BH721" i="3" s="1"/>
  <c r="CV721" i="3" s="1"/>
  <c r="CV498" i="3"/>
  <c r="BQ291" i="3"/>
  <c r="CW291" i="3" s="1"/>
  <c r="CW547" i="3"/>
  <c r="BT361" i="3"/>
  <c r="CX272" i="3"/>
  <c r="CI466" i="3"/>
  <c r="CY466" i="3" s="1"/>
  <c r="CY553" i="3"/>
  <c r="CB693" i="3"/>
  <c r="CY171" i="3"/>
  <c r="CI264" i="3"/>
  <c r="CY264" i="3" s="1"/>
  <c r="CI268" i="3"/>
  <c r="CY268" i="3" s="1"/>
  <c r="CY524" i="3"/>
  <c r="CA724" i="3"/>
  <c r="CI724" i="3" s="1"/>
  <c r="CY724" i="3" s="1"/>
  <c r="CY711" i="3"/>
  <c r="CJ693" i="3"/>
  <c r="CR693" i="3" s="1"/>
  <c r="CZ693" i="3" s="1"/>
  <c r="CR340" i="3"/>
  <c r="CZ340" i="3" s="1"/>
  <c r="CZ596" i="3"/>
  <c r="CA84" i="3"/>
  <c r="CI84" i="3" s="1"/>
  <c r="CY84" i="3" s="1"/>
  <c r="CY45" i="3"/>
  <c r="AP251" i="3"/>
  <c r="CT251" i="3" s="1"/>
  <c r="AP592" i="3"/>
  <c r="AP422" i="3"/>
  <c r="CT422" i="3" s="1"/>
  <c r="DE422" i="3" s="1"/>
  <c r="AP261" i="3"/>
  <c r="CT261" i="3" s="1"/>
  <c r="DE261" i="3" s="1"/>
  <c r="AP495" i="3"/>
  <c r="CT495" i="3" s="1"/>
  <c r="AP501" i="3"/>
  <c r="CT501" i="3" s="1"/>
  <c r="BI76" i="3"/>
  <c r="BQ76" i="3" s="1"/>
  <c r="CW76" i="3" s="1"/>
  <c r="CW75" i="3"/>
  <c r="BK361" i="3"/>
  <c r="CW272" i="3"/>
  <c r="BQ141" i="3"/>
  <c r="CW141" i="3" s="1"/>
  <c r="CY169" i="3"/>
  <c r="BH269" i="3"/>
  <c r="CV269" i="3" s="1"/>
  <c r="BH332" i="3"/>
  <c r="CV332" i="3" s="1"/>
  <c r="BQ541" i="3"/>
  <c r="CW541" i="3" s="1"/>
  <c r="BJ716" i="3"/>
  <c r="CW40" i="3"/>
  <c r="BJ693" i="3"/>
  <c r="CW171" i="3"/>
  <c r="BK715" i="3"/>
  <c r="CW378" i="3"/>
  <c r="BR715" i="3"/>
  <c r="CX205" i="3"/>
  <c r="BS361" i="3"/>
  <c r="CX271" i="3"/>
  <c r="BS708" i="3"/>
  <c r="BZ708" i="3" s="1"/>
  <c r="CX708" i="3" s="1"/>
  <c r="CX92" i="3"/>
  <c r="BR721" i="3"/>
  <c r="BZ721" i="3" s="1"/>
  <c r="CX721" i="3" s="1"/>
  <c r="CX498" i="3"/>
  <c r="CR676" i="3"/>
  <c r="CZ676" i="3" s="1"/>
  <c r="CK714" i="3"/>
  <c r="AP263" i="3"/>
  <c r="AP169" i="3"/>
  <c r="CT169" i="3" s="1"/>
  <c r="AP599" i="3"/>
  <c r="CT599" i="3" s="1"/>
  <c r="AP264" i="3"/>
  <c r="CT264" i="3" s="1"/>
  <c r="AP121" i="3"/>
  <c r="AP655" i="3"/>
  <c r="AP606" i="3"/>
  <c r="CT606" i="3" s="1"/>
  <c r="AP359" i="3"/>
  <c r="CT359" i="3" s="1"/>
  <c r="AZ56" i="3"/>
  <c r="BH56" i="3" s="1"/>
  <c r="CV55" i="3"/>
  <c r="BH264" i="3"/>
  <c r="CV264" i="3" s="1"/>
  <c r="BZ200" i="3"/>
  <c r="CX200" i="3" s="1"/>
  <c r="CY262" i="3"/>
  <c r="AQ715" i="3"/>
  <c r="CU205" i="3"/>
  <c r="BH694" i="3"/>
  <c r="CV694" i="3" s="1"/>
  <c r="BA649" i="3"/>
  <c r="CV339" i="3"/>
  <c r="BI684" i="3"/>
  <c r="BQ684" i="3" s="1"/>
  <c r="CW684" i="3" s="1"/>
  <c r="CW445" i="3"/>
  <c r="BT720" i="3"/>
  <c r="CX154" i="3"/>
  <c r="BZ439" i="3"/>
  <c r="CX439" i="3" s="1"/>
  <c r="CA508" i="3"/>
  <c r="CI508" i="3" s="1"/>
  <c r="CY508" i="3" s="1"/>
  <c r="CY507" i="3"/>
  <c r="CA56" i="3"/>
  <c r="CI56" i="3" s="1"/>
  <c r="CY55" i="3"/>
  <c r="Y724" i="3"/>
  <c r="AG724" i="3" s="1"/>
  <c r="CS724" i="3" s="1"/>
  <c r="CS711" i="3"/>
  <c r="AP576" i="3"/>
  <c r="CT576" i="3" s="1"/>
  <c r="DE576" i="3" s="1"/>
  <c r="AZ724" i="3"/>
  <c r="BH724" i="3" s="1"/>
  <c r="CV724" i="3" s="1"/>
  <c r="CV711" i="3"/>
  <c r="AZ715" i="3"/>
  <c r="CV205" i="3"/>
  <c r="AP577" i="3"/>
  <c r="CT577" i="3" s="1"/>
  <c r="DE577" i="3" s="1"/>
  <c r="AP225" i="3"/>
  <c r="AP267" i="3"/>
  <c r="AP277" i="3"/>
  <c r="AY141" i="3"/>
  <c r="CW169" i="3"/>
  <c r="AZ405" i="3"/>
  <c r="BH405" i="3" s="1"/>
  <c r="CV405" i="3" s="1"/>
  <c r="CV401" i="3"/>
  <c r="AY501" i="3"/>
  <c r="BQ707" i="3"/>
  <c r="CW707" i="3" s="1"/>
  <c r="BZ475" i="3"/>
  <c r="CX475" i="3" s="1"/>
  <c r="BZ307" i="3"/>
  <c r="CX307" i="3" s="1"/>
  <c r="CX548" i="3"/>
  <c r="BZ291" i="3"/>
  <c r="CX291" i="3" s="1"/>
  <c r="CX547" i="3"/>
  <c r="CI606" i="3"/>
  <c r="CY606" i="3" s="1"/>
  <c r="CY635" i="3"/>
  <c r="CB649" i="3"/>
  <c r="CY339" i="3"/>
  <c r="CI594" i="3"/>
  <c r="CY594" i="3" s="1"/>
  <c r="CI355" i="3"/>
  <c r="CY355" i="3" s="1"/>
  <c r="CO703" i="3"/>
  <c r="CR703" i="3" s="1"/>
  <c r="CZ703" i="3" s="1"/>
  <c r="CR85" i="3"/>
  <c r="CZ85" i="3" s="1"/>
  <c r="CZ136" i="3"/>
  <c r="CR558" i="3"/>
  <c r="CZ558" i="3" s="1"/>
  <c r="CI305" i="3"/>
  <c r="CY305" i="3" s="1"/>
  <c r="BZ717" i="3"/>
  <c r="CX717" i="3" s="1"/>
  <c r="BZ68" i="3"/>
  <c r="CX68" i="3" s="1"/>
  <c r="BZ543" i="3"/>
  <c r="CX543" i="3" s="1"/>
  <c r="BZ662" i="3"/>
  <c r="CX662" i="3" s="1"/>
  <c r="BZ449" i="3"/>
  <c r="BZ360" i="3"/>
  <c r="CX360" i="3" s="1"/>
  <c r="BZ509" i="3"/>
  <c r="CX509" i="3" s="1"/>
  <c r="BZ232" i="3"/>
  <c r="CX232" i="3" s="1"/>
  <c r="BQ408" i="3"/>
  <c r="BQ466" i="3"/>
  <c r="CW466" i="3" s="1"/>
  <c r="BQ67" i="3"/>
  <c r="CW67" i="3" s="1"/>
  <c r="BQ717" i="3"/>
  <c r="CW717" i="3" s="1"/>
  <c r="BQ46" i="3"/>
  <c r="CW46" i="3" s="1"/>
  <c r="BQ511" i="3"/>
  <c r="CW511" i="3" s="1"/>
  <c r="BQ660" i="3"/>
  <c r="CW660" i="3" s="1"/>
  <c r="BQ239" i="3"/>
  <c r="CW239" i="3" s="1"/>
  <c r="BQ251" i="3"/>
  <c r="CW251" i="3" s="1"/>
  <c r="BQ146" i="3"/>
  <c r="CW146" i="3" s="1"/>
  <c r="BQ416" i="3"/>
  <c r="BQ458" i="3"/>
  <c r="BQ449" i="3"/>
  <c r="BQ580" i="3"/>
  <c r="CW580" i="3" s="1"/>
  <c r="BQ596" i="3"/>
  <c r="BH424" i="3"/>
  <c r="CV424" i="3" s="1"/>
  <c r="BH291" i="3"/>
  <c r="CV291" i="3" s="1"/>
  <c r="BH146" i="3"/>
  <c r="CV146" i="3" s="1"/>
  <c r="BH415" i="3"/>
  <c r="CV415" i="3" s="1"/>
  <c r="BH668" i="3"/>
  <c r="CV668" i="3" s="1"/>
  <c r="BH383" i="3"/>
  <c r="CV383" i="3" s="1"/>
  <c r="BH141" i="3"/>
  <c r="CV141" i="3" s="1"/>
  <c r="BH472" i="3"/>
  <c r="BH382" i="3"/>
  <c r="CV382" i="3" s="1"/>
  <c r="BH307" i="3"/>
  <c r="CV307" i="3" s="1"/>
  <c r="CR649" i="3"/>
  <c r="CZ649" i="3" s="1"/>
  <c r="CR343" i="3"/>
  <c r="CZ343" i="3" s="1"/>
  <c r="CK419" i="3"/>
  <c r="CR419" i="3" s="1"/>
  <c r="CL443" i="3"/>
  <c r="CR443" i="3" s="1"/>
  <c r="CZ443" i="3" s="1"/>
  <c r="CJ670" i="3"/>
  <c r="CR670" i="3" s="1"/>
  <c r="CZ670" i="3" s="1"/>
  <c r="CJ688" i="3"/>
  <c r="CR688" i="3" s="1"/>
  <c r="CJ698" i="3"/>
  <c r="CR698" i="3" s="1"/>
  <c r="CJ716" i="3"/>
  <c r="CR716" i="3" s="1"/>
  <c r="CZ716" i="3" s="1"/>
  <c r="CJ713" i="3"/>
  <c r="CR713" i="3" s="1"/>
  <c r="CZ713" i="3" s="1"/>
  <c r="CR52" i="3"/>
  <c r="CI411" i="3"/>
  <c r="CY411" i="3" s="1"/>
  <c r="CI669" i="3"/>
  <c r="CY669" i="3" s="1"/>
  <c r="CI596" i="3"/>
  <c r="CI332" i="3"/>
  <c r="CY332" i="3" s="1"/>
  <c r="CI232" i="3"/>
  <c r="CY232" i="3" s="1"/>
  <c r="CA676" i="3"/>
  <c r="CC673" i="3"/>
  <c r="CI673" i="3" s="1"/>
  <c r="CA483" i="3"/>
  <c r="CI483" i="3" s="1"/>
  <c r="CY483" i="3" s="1"/>
  <c r="CI6" i="3"/>
  <c r="CY6" i="3" s="1"/>
  <c r="AY175" i="3"/>
  <c r="CU175" i="3" s="1"/>
  <c r="CB343" i="3"/>
  <c r="CF699" i="3"/>
  <c r="CI699" i="3" s="1"/>
  <c r="CI653" i="3"/>
  <c r="CY653" i="3" s="1"/>
  <c r="CI415" i="3"/>
  <c r="CY415" i="3" s="1"/>
  <c r="CI667" i="3"/>
  <c r="CY667" i="3" s="1"/>
  <c r="CA52" i="3"/>
  <c r="CA343" i="3"/>
  <c r="CA649" i="3"/>
  <c r="CA697" i="3"/>
  <c r="CI697" i="3" s="1"/>
  <c r="CI514" i="3"/>
  <c r="CY514" i="3" s="1"/>
  <c r="CI168" i="3"/>
  <c r="CY168" i="3" s="1"/>
  <c r="CI458" i="3"/>
  <c r="CI200" i="3"/>
  <c r="CY200" i="3" s="1"/>
  <c r="CI123" i="3"/>
  <c r="CY123" i="3" s="1"/>
  <c r="CE702" i="3"/>
  <c r="CI702" i="3" s="1"/>
  <c r="CY702" i="3" s="1"/>
  <c r="CI46" i="3"/>
  <c r="CB5" i="3"/>
  <c r="CI5" i="3" s="1"/>
  <c r="CY5" i="3" s="1"/>
  <c r="CB11" i="3"/>
  <c r="CI11" i="3" s="1"/>
  <c r="CY11" i="3" s="1"/>
  <c r="CD715" i="3"/>
  <c r="CD722" i="3"/>
  <c r="CI722" i="3" s="1"/>
  <c r="CY722" i="3" s="1"/>
  <c r="CI509" i="3"/>
  <c r="CY509" i="3" s="1"/>
  <c r="CA124" i="3"/>
  <c r="CI124" i="3" s="1"/>
  <c r="CY124" i="3" s="1"/>
  <c r="CA319" i="3"/>
  <c r="CA397" i="3"/>
  <c r="CI397" i="3" s="1"/>
  <c r="CA613" i="3"/>
  <c r="CI613" i="3" s="1"/>
  <c r="CY613" i="3" s="1"/>
  <c r="CB220" i="3"/>
  <c r="CB478" i="3"/>
  <c r="CI478" i="3" s="1"/>
  <c r="CY478" i="3" s="1"/>
  <c r="CC100" i="3"/>
  <c r="CI100" i="3" s="1"/>
  <c r="CD322" i="3"/>
  <c r="CI322" i="3" s="1"/>
  <c r="CY322" i="3" s="1"/>
  <c r="CD598" i="3"/>
  <c r="CI598" i="3" s="1"/>
  <c r="CY598" i="3" s="1"/>
  <c r="CA309" i="3"/>
  <c r="CI309" i="3" s="1"/>
  <c r="CY309" i="3" s="1"/>
  <c r="CA330" i="3"/>
  <c r="CA396" i="3"/>
  <c r="CI396" i="3" s="1"/>
  <c r="CY396" i="3" s="1"/>
  <c r="CA558" i="3"/>
  <c r="CB138" i="3"/>
  <c r="CI138" i="3" s="1"/>
  <c r="CY138" i="3" s="1"/>
  <c r="CB327" i="3"/>
  <c r="CI327" i="3" s="1"/>
  <c r="CY327" i="3" s="1"/>
  <c r="CC270" i="3"/>
  <c r="CI270" i="3" s="1"/>
  <c r="CY270" i="3" s="1"/>
  <c r="CC600" i="3"/>
  <c r="CI600" i="3" s="1"/>
  <c r="CY600" i="3" s="1"/>
  <c r="CD231" i="3"/>
  <c r="CI231" i="3" s="1"/>
  <c r="CY231" i="3" s="1"/>
  <c r="CA320" i="3"/>
  <c r="CI320" i="3" s="1"/>
  <c r="CY320" i="3" s="1"/>
  <c r="CA329" i="3"/>
  <c r="CI329" i="3" s="1"/>
  <c r="CY329" i="3" s="1"/>
  <c r="CA506" i="3"/>
  <c r="CI506" i="3" s="1"/>
  <c r="CY506" i="3" s="1"/>
  <c r="CB8" i="3"/>
  <c r="CI8" i="3" s="1"/>
  <c r="CY8" i="3" s="1"/>
  <c r="CB98" i="3"/>
  <c r="CI98" i="3" s="1"/>
  <c r="CY98" i="3" s="1"/>
  <c r="CB326" i="3"/>
  <c r="CI326" i="3" s="1"/>
  <c r="CC452" i="3"/>
  <c r="CI452" i="3" s="1"/>
  <c r="CY452" i="3" s="1"/>
  <c r="CA442" i="3"/>
  <c r="CI442" i="3" s="1"/>
  <c r="CB676" i="3"/>
  <c r="CI382" i="3"/>
  <c r="CI659" i="3"/>
  <c r="CY659" i="3" s="1"/>
  <c r="CI383" i="3"/>
  <c r="CY383" i="3" s="1"/>
  <c r="CI680" i="3"/>
  <c r="CY680" i="3" s="1"/>
  <c r="CI360" i="3"/>
  <c r="CY360" i="3" s="1"/>
  <c r="CI127" i="3"/>
  <c r="CY127" i="3" s="1"/>
  <c r="CI695" i="3"/>
  <c r="CI668" i="3"/>
  <c r="CY668" i="3" s="1"/>
  <c r="CI661" i="3"/>
  <c r="CY661" i="3" s="1"/>
  <c r="CI307" i="3"/>
  <c r="CY307" i="3" s="1"/>
  <c r="CI580" i="3"/>
  <c r="CY580" i="3" s="1"/>
  <c r="CI394" i="3"/>
  <c r="CY394" i="3" s="1"/>
  <c r="CA172" i="3"/>
  <c r="CI172" i="3" s="1"/>
  <c r="CY172" i="3" s="1"/>
  <c r="CC685" i="3"/>
  <c r="CI685" i="3" s="1"/>
  <c r="CY685" i="3" s="1"/>
  <c r="CB720" i="3"/>
  <c r="CB335" i="3"/>
  <c r="CI335" i="3" s="1"/>
  <c r="CY335" i="3" s="1"/>
  <c r="CB455" i="3"/>
  <c r="CI455" i="3" s="1"/>
  <c r="CY455" i="3" s="1"/>
  <c r="CC713" i="3"/>
  <c r="CI624" i="3"/>
  <c r="CY624" i="3" s="1"/>
  <c r="CA299" i="3"/>
  <c r="CI299" i="3" s="1"/>
  <c r="CY299" i="3" s="1"/>
  <c r="CB698" i="3"/>
  <c r="CI472" i="3"/>
  <c r="CA463" i="3"/>
  <c r="CI463" i="3" s="1"/>
  <c r="CY463" i="3" s="1"/>
  <c r="CA465" i="3"/>
  <c r="CI465" i="3" s="1"/>
  <c r="CY465" i="3" s="1"/>
  <c r="CA464" i="3"/>
  <c r="CI464" i="3" s="1"/>
  <c r="CY464" i="3" s="1"/>
  <c r="CA467" i="3"/>
  <c r="CI467" i="3" s="1"/>
  <c r="CY467" i="3" s="1"/>
  <c r="CC716" i="3"/>
  <c r="CA220" i="3"/>
  <c r="CA223" i="3"/>
  <c r="CA222" i="3"/>
  <c r="CI222" i="3" s="1"/>
  <c r="CY222" i="3" s="1"/>
  <c r="CA237" i="3"/>
  <c r="CI237" i="3" s="1"/>
  <c r="CY237" i="3" s="1"/>
  <c r="CA221" i="3"/>
  <c r="CI221" i="3" s="1"/>
  <c r="CY221" i="3" s="1"/>
  <c r="CA696" i="3"/>
  <c r="CI696" i="3" s="1"/>
  <c r="CY696" i="3" s="1"/>
  <c r="CA641" i="3"/>
  <c r="CI641" i="3" s="1"/>
  <c r="CA719" i="3"/>
  <c r="CI719" i="3" s="1"/>
  <c r="CY719" i="3" s="1"/>
  <c r="CI541" i="3"/>
  <c r="CY541" i="3" s="1"/>
  <c r="CA258" i="3"/>
  <c r="CI258" i="3" s="1"/>
  <c r="CY258" i="3" s="1"/>
  <c r="CA393" i="3"/>
  <c r="CI393" i="3" s="1"/>
  <c r="CE574" i="3"/>
  <c r="CI574" i="3" s="1"/>
  <c r="CY574" i="3" s="1"/>
  <c r="CB558" i="3"/>
  <c r="CA101" i="3"/>
  <c r="CI101" i="3" s="1"/>
  <c r="CY101" i="3" s="1"/>
  <c r="CA611" i="3"/>
  <c r="CI611" i="3" s="1"/>
  <c r="CB176" i="3"/>
  <c r="CI176" i="3" s="1"/>
  <c r="CY176" i="3" s="1"/>
  <c r="CB557" i="3"/>
  <c r="CI557" i="3" s="1"/>
  <c r="CY557" i="3" s="1"/>
  <c r="CI660" i="3"/>
  <c r="CY660" i="3" s="1"/>
  <c r="CI239" i="3"/>
  <c r="CY239" i="3" s="1"/>
  <c r="CA298" i="3"/>
  <c r="CI298" i="3" s="1"/>
  <c r="CY298" i="3" s="1"/>
  <c r="CB136" i="3"/>
  <c r="CI136" i="3" s="1"/>
  <c r="CI619" i="3"/>
  <c r="CY619" i="3" s="1"/>
  <c r="CI707" i="3"/>
  <c r="CY707" i="3" s="1"/>
  <c r="BZ6" i="3"/>
  <c r="CX6" i="3" s="1"/>
  <c r="BR299" i="3"/>
  <c r="BZ299" i="3" s="1"/>
  <c r="CX299" i="3" s="1"/>
  <c r="BS698" i="3"/>
  <c r="BR298" i="3"/>
  <c r="BZ298" i="3" s="1"/>
  <c r="CX298" i="3" s="1"/>
  <c r="BS136" i="3"/>
  <c r="BZ136" i="3" s="1"/>
  <c r="BS5" i="3"/>
  <c r="BZ5" i="3" s="1"/>
  <c r="CX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CX483" i="3" s="1"/>
  <c r="BZ12" i="3"/>
  <c r="CX12" i="3" s="1"/>
  <c r="BZ596" i="3"/>
  <c r="BZ394" i="3"/>
  <c r="CX394" i="3" s="1"/>
  <c r="BR172" i="3"/>
  <c r="BZ172" i="3" s="1"/>
  <c r="CX172" i="3" s="1"/>
  <c r="BT685" i="3"/>
  <c r="BZ685" i="3" s="1"/>
  <c r="CX685" i="3" s="1"/>
  <c r="BS720" i="3"/>
  <c r="BS335" i="3"/>
  <c r="BZ335" i="3" s="1"/>
  <c r="CX335" i="3" s="1"/>
  <c r="BS455" i="3"/>
  <c r="BZ455" i="3" s="1"/>
  <c r="CX455" i="3" s="1"/>
  <c r="BT713" i="3"/>
  <c r="BZ516" i="3"/>
  <c r="BZ411" i="3"/>
  <c r="BZ458" i="3"/>
  <c r="BZ382" i="3"/>
  <c r="CX382" i="3" s="1"/>
  <c r="BU715" i="3"/>
  <c r="BU722" i="3"/>
  <c r="BZ722" i="3" s="1"/>
  <c r="CX722" i="3" s="1"/>
  <c r="BZ480" i="3"/>
  <c r="CX480" i="3" s="1"/>
  <c r="BZ110" i="3"/>
  <c r="CX110" i="3" s="1"/>
  <c r="BZ67" i="3"/>
  <c r="CX67" i="3" s="1"/>
  <c r="BZ495" i="3"/>
  <c r="CX495" i="3" s="1"/>
  <c r="BZ694" i="3"/>
  <c r="CX694" i="3" s="1"/>
  <c r="BZ123" i="3"/>
  <c r="CX123" i="3" s="1"/>
  <c r="BV702" i="3"/>
  <c r="BZ702" i="3" s="1"/>
  <c r="CX702" i="3" s="1"/>
  <c r="BR656" i="3"/>
  <c r="BZ656" i="3" s="1"/>
  <c r="CX656" i="3" s="1"/>
  <c r="BR704" i="3"/>
  <c r="BZ704" i="3" s="1"/>
  <c r="CX704" i="3" s="1"/>
  <c r="BR696" i="3"/>
  <c r="BZ696" i="3" s="1"/>
  <c r="CX696" i="3" s="1"/>
  <c r="BR641" i="3"/>
  <c r="BZ641" i="3" s="1"/>
  <c r="BR719" i="3"/>
  <c r="BZ719" i="3" s="1"/>
  <c r="BZ541" i="3"/>
  <c r="CX541" i="3" s="1"/>
  <c r="BZ597" i="3"/>
  <c r="CX597" i="3" s="1"/>
  <c r="BZ710" i="3"/>
  <c r="CX710" i="3" s="1"/>
  <c r="BZ251" i="3"/>
  <c r="CX251" i="3" s="1"/>
  <c r="BR463" i="3"/>
  <c r="BZ463" i="3" s="1"/>
  <c r="CX463" i="3" s="1"/>
  <c r="BR465" i="3"/>
  <c r="BZ465" i="3" s="1"/>
  <c r="CX465" i="3" s="1"/>
  <c r="BR464" i="3"/>
  <c r="BZ464" i="3" s="1"/>
  <c r="CX464" i="3" s="1"/>
  <c r="BR467" i="3"/>
  <c r="BZ467" i="3" s="1"/>
  <c r="CX467" i="3" s="1"/>
  <c r="BT716" i="3"/>
  <c r="BZ472" i="3"/>
  <c r="CX472" i="3" s="1"/>
  <c r="BZ680" i="3"/>
  <c r="CX680" i="3" s="1"/>
  <c r="BZ473" i="3"/>
  <c r="CX473" i="3" s="1"/>
  <c r="BR258" i="3"/>
  <c r="BZ258" i="3" s="1"/>
  <c r="CX258" i="3" s="1"/>
  <c r="BR393" i="3"/>
  <c r="BZ393" i="3" s="1"/>
  <c r="CX393" i="3" s="1"/>
  <c r="BV574" i="3"/>
  <c r="BZ574" i="3" s="1"/>
  <c r="CX574" i="3" s="1"/>
  <c r="BS558" i="3"/>
  <c r="BR101" i="3"/>
  <c r="BZ101" i="3" s="1"/>
  <c r="CX101" i="3" s="1"/>
  <c r="BR611" i="3"/>
  <c r="BZ611" i="3" s="1"/>
  <c r="BS176" i="3"/>
  <c r="BZ176" i="3" s="1"/>
  <c r="CX176" i="3" s="1"/>
  <c r="BS557" i="3"/>
  <c r="BZ557" i="3" s="1"/>
  <c r="CX557" i="3" s="1"/>
  <c r="BZ239" i="3"/>
  <c r="CX239" i="3" s="1"/>
  <c r="BR442" i="3"/>
  <c r="BZ442" i="3" s="1"/>
  <c r="BS676" i="3"/>
  <c r="BZ415" i="3"/>
  <c r="CX415" i="3" s="1"/>
  <c r="BZ660" i="3"/>
  <c r="CX660" i="3" s="1"/>
  <c r="BZ690" i="3"/>
  <c r="CX690" i="3" s="1"/>
  <c r="BZ707" i="3"/>
  <c r="CX707" i="3" s="1"/>
  <c r="BR124" i="3"/>
  <c r="BZ124" i="3" s="1"/>
  <c r="CX124" i="3" s="1"/>
  <c r="BR319" i="3"/>
  <c r="BR397" i="3"/>
  <c r="BZ397" i="3" s="1"/>
  <c r="CX397" i="3" s="1"/>
  <c r="BR613" i="3"/>
  <c r="BZ613" i="3" s="1"/>
  <c r="CX613" i="3" s="1"/>
  <c r="BS220" i="3"/>
  <c r="BS478" i="3"/>
  <c r="BZ478" i="3" s="1"/>
  <c r="CX478" i="3" s="1"/>
  <c r="BT100" i="3"/>
  <c r="BZ100" i="3" s="1"/>
  <c r="BU322" i="3"/>
  <c r="BZ322" i="3" s="1"/>
  <c r="CX322" i="3" s="1"/>
  <c r="BU598" i="3"/>
  <c r="BZ598" i="3" s="1"/>
  <c r="CX598" i="3" s="1"/>
  <c r="BR309" i="3"/>
  <c r="BZ309" i="3" s="1"/>
  <c r="CX309" i="3" s="1"/>
  <c r="BR330" i="3"/>
  <c r="BZ330" i="3" s="1"/>
  <c r="CX330" i="3" s="1"/>
  <c r="BR396" i="3"/>
  <c r="BZ396" i="3" s="1"/>
  <c r="CX396" i="3" s="1"/>
  <c r="BR558" i="3"/>
  <c r="BS138" i="3"/>
  <c r="BZ138" i="3" s="1"/>
  <c r="CX138" i="3" s="1"/>
  <c r="BS327" i="3"/>
  <c r="BZ327" i="3" s="1"/>
  <c r="CX327" i="3" s="1"/>
  <c r="BT270" i="3"/>
  <c r="BZ270" i="3" s="1"/>
  <c r="CX270" i="3" s="1"/>
  <c r="BT600" i="3"/>
  <c r="BZ600" i="3" s="1"/>
  <c r="CX600" i="3" s="1"/>
  <c r="BU231" i="3"/>
  <c r="BZ231" i="3" s="1"/>
  <c r="CX231" i="3" s="1"/>
  <c r="BR320" i="3"/>
  <c r="BZ320" i="3" s="1"/>
  <c r="CX320" i="3" s="1"/>
  <c r="BR329" i="3"/>
  <c r="BZ329" i="3" s="1"/>
  <c r="CX329" i="3" s="1"/>
  <c r="BR506" i="3"/>
  <c r="BZ506" i="3" s="1"/>
  <c r="CX506" i="3" s="1"/>
  <c r="BS8" i="3"/>
  <c r="BZ8" i="3" s="1"/>
  <c r="CX8" i="3" s="1"/>
  <c r="BS98" i="3"/>
  <c r="BZ98" i="3" s="1"/>
  <c r="CX98" i="3" s="1"/>
  <c r="BS326" i="3"/>
  <c r="BZ326" i="3" s="1"/>
  <c r="BT452" i="3"/>
  <c r="BZ452" i="3" s="1"/>
  <c r="CX452" i="3" s="1"/>
  <c r="BS343" i="3"/>
  <c r="BW699" i="3"/>
  <c r="BZ699" i="3" s="1"/>
  <c r="BZ582" i="3"/>
  <c r="CX582" i="3" s="1"/>
  <c r="BZ653" i="3"/>
  <c r="CX653" i="3" s="1"/>
  <c r="BR220" i="3"/>
  <c r="BR223" i="3"/>
  <c r="BZ223" i="3" s="1"/>
  <c r="CX223" i="3" s="1"/>
  <c r="BR222" i="3"/>
  <c r="BZ222" i="3" s="1"/>
  <c r="CX222" i="3" s="1"/>
  <c r="BR237" i="3"/>
  <c r="BZ237" i="3" s="1"/>
  <c r="CX237" i="3" s="1"/>
  <c r="BR221" i="3"/>
  <c r="BZ221" i="3" s="1"/>
  <c r="CX221" i="3" s="1"/>
  <c r="BZ268" i="3"/>
  <c r="CX268" i="3" s="1"/>
  <c r="BZ567" i="3"/>
  <c r="CX567" i="3" s="1"/>
  <c r="BZ514" i="3"/>
  <c r="CX514" i="3" s="1"/>
  <c r="BZ659" i="3"/>
  <c r="CX659" i="3" s="1"/>
  <c r="BZ46" i="3"/>
  <c r="CX46" i="3" s="1"/>
  <c r="BI52" i="3"/>
  <c r="BI343" i="3"/>
  <c r="BI649" i="3"/>
  <c r="BI697" i="3"/>
  <c r="BQ697" i="3" s="1"/>
  <c r="CW697" i="3" s="1"/>
  <c r="BJ720" i="3"/>
  <c r="BJ335" i="3"/>
  <c r="BQ335" i="3" s="1"/>
  <c r="CW335" i="3" s="1"/>
  <c r="BJ455" i="3"/>
  <c r="BQ455" i="3" s="1"/>
  <c r="CW455" i="3" s="1"/>
  <c r="BK713" i="3"/>
  <c r="BI172" i="3"/>
  <c r="BQ172" i="3" s="1"/>
  <c r="CW172" i="3" s="1"/>
  <c r="BK685" i="3"/>
  <c r="BQ685" i="3" s="1"/>
  <c r="CW685" i="3" s="1"/>
  <c r="BQ123" i="3"/>
  <c r="CW123" i="3" s="1"/>
  <c r="BM702" i="3"/>
  <c r="BQ702" i="3" s="1"/>
  <c r="CW702" i="3" s="1"/>
  <c r="BQ402" i="3"/>
  <c r="CW402" i="3" s="1"/>
  <c r="BK714" i="3"/>
  <c r="BI299" i="3"/>
  <c r="BQ299" i="3" s="1"/>
  <c r="CW299" i="3" s="1"/>
  <c r="BJ698" i="3"/>
  <c r="BQ475" i="3"/>
  <c r="CW475" i="3" s="1"/>
  <c r="BQ360" i="3"/>
  <c r="CW360" i="3" s="1"/>
  <c r="BI483" i="3"/>
  <c r="BQ483" i="3" s="1"/>
  <c r="CW483" i="3" s="1"/>
  <c r="BI676" i="3"/>
  <c r="BK673" i="3"/>
  <c r="BQ673" i="3" s="1"/>
  <c r="BQ624" i="3"/>
  <c r="CW624" i="3" s="1"/>
  <c r="BQ570" i="3"/>
  <c r="CW570" i="3" s="1"/>
  <c r="BQ710" i="3"/>
  <c r="CW710" i="3" s="1"/>
  <c r="BQ12" i="3"/>
  <c r="CW12" i="3" s="1"/>
  <c r="BQ680" i="3"/>
  <c r="CW680" i="3" s="1"/>
  <c r="BQ6" i="3"/>
  <c r="CW6" i="3" s="1"/>
  <c r="BQ668" i="3"/>
  <c r="CW668" i="3" s="1"/>
  <c r="BQ514" i="3"/>
  <c r="CW514" i="3" s="1"/>
  <c r="BQ516" i="3"/>
  <c r="BQ690" i="3"/>
  <c r="CW690" i="3" s="1"/>
  <c r="BI465" i="3"/>
  <c r="BQ465" i="3" s="1"/>
  <c r="CW465" i="3" s="1"/>
  <c r="BI464" i="3"/>
  <c r="BQ464" i="3" s="1"/>
  <c r="CW464" i="3" s="1"/>
  <c r="BI467" i="3"/>
  <c r="BQ467" i="3" s="1"/>
  <c r="CW467" i="3" s="1"/>
  <c r="BK716" i="3"/>
  <c r="BI463" i="3"/>
  <c r="BQ463" i="3" s="1"/>
  <c r="CW463" i="3" s="1"/>
  <c r="BI222" i="3"/>
  <c r="BQ222" i="3" s="1"/>
  <c r="BI237" i="3"/>
  <c r="BQ237" i="3" s="1"/>
  <c r="CW237" i="3" s="1"/>
  <c r="BI221" i="3"/>
  <c r="BQ221" i="3" s="1"/>
  <c r="CW221" i="3" s="1"/>
  <c r="BI220" i="3"/>
  <c r="BI223" i="3"/>
  <c r="BL722" i="3"/>
  <c r="BQ722" i="3" s="1"/>
  <c r="CW722" i="3" s="1"/>
  <c r="BL715" i="3"/>
  <c r="BQ473" i="3"/>
  <c r="CW473" i="3" s="1"/>
  <c r="BI298" i="3"/>
  <c r="BQ298" i="3" s="1"/>
  <c r="CW298" i="3" s="1"/>
  <c r="BJ136" i="3"/>
  <c r="BQ136" i="3" s="1"/>
  <c r="BQ188" i="3"/>
  <c r="CW188" i="3" s="1"/>
  <c r="BQ127" i="3"/>
  <c r="CW127" i="3" s="1"/>
  <c r="BI258" i="3"/>
  <c r="BQ258" i="3" s="1"/>
  <c r="CW258" i="3" s="1"/>
  <c r="BI393" i="3"/>
  <c r="BQ393" i="3" s="1"/>
  <c r="CW393" i="3" s="1"/>
  <c r="BM574" i="3"/>
  <c r="BQ574" i="3" s="1"/>
  <c r="CW574" i="3" s="1"/>
  <c r="BJ558" i="3"/>
  <c r="BI101" i="3"/>
  <c r="BQ101" i="3" s="1"/>
  <c r="CW101" i="3" s="1"/>
  <c r="BI611" i="3"/>
  <c r="BQ611" i="3" s="1"/>
  <c r="CW611" i="3" s="1"/>
  <c r="BJ176" i="3"/>
  <c r="BQ176" i="3" s="1"/>
  <c r="CW176" i="3" s="1"/>
  <c r="BJ557" i="3"/>
  <c r="BQ557" i="3" s="1"/>
  <c r="CW557" i="3" s="1"/>
  <c r="BQ582" i="3"/>
  <c r="CW582" i="3" s="1"/>
  <c r="BQ415" i="3"/>
  <c r="CW415" i="3" s="1"/>
  <c r="BQ659" i="3"/>
  <c r="CW659" i="3" s="1"/>
  <c r="BI309" i="3"/>
  <c r="BQ309" i="3" s="1"/>
  <c r="CW309" i="3" s="1"/>
  <c r="BI330" i="3"/>
  <c r="BQ330" i="3" s="1"/>
  <c r="CW330" i="3" s="1"/>
  <c r="BI396" i="3"/>
  <c r="BQ396" i="3" s="1"/>
  <c r="CW396" i="3" s="1"/>
  <c r="BI558" i="3"/>
  <c r="BJ8" i="3"/>
  <c r="BQ8" i="3" s="1"/>
  <c r="CW8" i="3" s="1"/>
  <c r="BJ138" i="3"/>
  <c r="BQ138" i="3" s="1"/>
  <c r="CW138" i="3" s="1"/>
  <c r="BJ327" i="3"/>
  <c r="BQ327" i="3" s="1"/>
  <c r="CW327" i="3" s="1"/>
  <c r="BK270" i="3"/>
  <c r="BQ270" i="3" s="1"/>
  <c r="CW270" i="3" s="1"/>
  <c r="BK600" i="3"/>
  <c r="BQ600" i="3" s="1"/>
  <c r="CW600" i="3" s="1"/>
  <c r="BL231" i="3"/>
  <c r="BQ231" i="3" s="1"/>
  <c r="CW231" i="3" s="1"/>
  <c r="BI320" i="3"/>
  <c r="BQ320" i="3" s="1"/>
  <c r="CW320" i="3" s="1"/>
  <c r="BI329" i="3"/>
  <c r="BQ329" i="3" s="1"/>
  <c r="CW329" i="3" s="1"/>
  <c r="BI506" i="3"/>
  <c r="BQ506" i="3" s="1"/>
  <c r="CW506" i="3" s="1"/>
  <c r="BJ98" i="3"/>
  <c r="BQ98" i="3" s="1"/>
  <c r="CW98" i="3" s="1"/>
  <c r="BJ326" i="3"/>
  <c r="BQ326" i="3" s="1"/>
  <c r="BK452" i="3"/>
  <c r="BQ452" i="3" s="1"/>
  <c r="CW452" i="3" s="1"/>
  <c r="BI124" i="3"/>
  <c r="BQ124" i="3" s="1"/>
  <c r="CW124" i="3" s="1"/>
  <c r="BI319" i="3"/>
  <c r="BI397" i="3"/>
  <c r="BQ397" i="3" s="1"/>
  <c r="BI613" i="3"/>
  <c r="BJ220" i="3"/>
  <c r="BJ478" i="3"/>
  <c r="BQ478" i="3" s="1"/>
  <c r="CW478" i="3" s="1"/>
  <c r="BK100" i="3"/>
  <c r="BQ100" i="3" s="1"/>
  <c r="BL322" i="3"/>
  <c r="BQ322" i="3" s="1"/>
  <c r="CW322" i="3" s="1"/>
  <c r="BL598" i="3"/>
  <c r="BQ598" i="3" s="1"/>
  <c r="CW598" i="3" s="1"/>
  <c r="BI442" i="3"/>
  <c r="BQ442" i="3" s="1"/>
  <c r="CW442" i="3" s="1"/>
  <c r="BJ676" i="3"/>
  <c r="BQ661" i="3"/>
  <c r="CW661" i="3" s="1"/>
  <c r="BN699" i="3"/>
  <c r="BQ699" i="3" s="1"/>
  <c r="BJ343" i="3"/>
  <c r="BQ268" i="3"/>
  <c r="BI696" i="3"/>
  <c r="BQ696" i="3" s="1"/>
  <c r="CW696" i="3" s="1"/>
  <c r="BI641" i="3"/>
  <c r="BQ641" i="3" s="1"/>
  <c r="CW641" i="3" s="1"/>
  <c r="BI719" i="3"/>
  <c r="BQ719" i="3" s="1"/>
  <c r="BQ382" i="3"/>
  <c r="BQ695" i="3"/>
  <c r="BQ509" i="3"/>
  <c r="CW509" i="3" s="1"/>
  <c r="AZ713" i="3"/>
  <c r="AZ124" i="3"/>
  <c r="BH124" i="3" s="1"/>
  <c r="CV124" i="3" s="1"/>
  <c r="AZ319" i="3"/>
  <c r="BH319" i="3" s="1"/>
  <c r="CV319" i="3" s="1"/>
  <c r="AZ397" i="3"/>
  <c r="BH397" i="3" s="1"/>
  <c r="AZ613" i="3"/>
  <c r="BA220" i="3"/>
  <c r="BA478" i="3"/>
  <c r="BH478" i="3" s="1"/>
  <c r="CV478" i="3" s="1"/>
  <c r="BB100" i="3"/>
  <c r="BH100" i="3" s="1"/>
  <c r="CV100" i="3" s="1"/>
  <c r="BC322" i="3"/>
  <c r="BH322" i="3" s="1"/>
  <c r="CV322" i="3" s="1"/>
  <c r="BC598" i="3"/>
  <c r="BH598" i="3" s="1"/>
  <c r="CV598" i="3" s="1"/>
  <c r="AZ309" i="3"/>
  <c r="BH309" i="3" s="1"/>
  <c r="CV309" i="3" s="1"/>
  <c r="AZ330" i="3"/>
  <c r="BH330" i="3" s="1"/>
  <c r="CV330" i="3" s="1"/>
  <c r="AZ396" i="3"/>
  <c r="BH396" i="3" s="1"/>
  <c r="CV396" i="3" s="1"/>
  <c r="AZ558" i="3"/>
  <c r="BA138" i="3"/>
  <c r="BH138" i="3" s="1"/>
  <c r="CV138" i="3" s="1"/>
  <c r="BA327" i="3"/>
  <c r="BH327" i="3" s="1"/>
  <c r="CV327" i="3" s="1"/>
  <c r="BB270" i="3"/>
  <c r="BH270" i="3" s="1"/>
  <c r="CV270" i="3" s="1"/>
  <c r="BB600" i="3"/>
  <c r="BH600" i="3" s="1"/>
  <c r="CV600" i="3" s="1"/>
  <c r="BC231" i="3"/>
  <c r="BH231" i="3" s="1"/>
  <c r="CV231" i="3" s="1"/>
  <c r="AZ320" i="3"/>
  <c r="BH320" i="3" s="1"/>
  <c r="CV320" i="3" s="1"/>
  <c r="AZ329" i="3"/>
  <c r="BH329" i="3" s="1"/>
  <c r="CV329" i="3" s="1"/>
  <c r="AZ506" i="3"/>
  <c r="BH506" i="3" s="1"/>
  <c r="CV506" i="3" s="1"/>
  <c r="BA8" i="3"/>
  <c r="BH8" i="3" s="1"/>
  <c r="CV8" i="3" s="1"/>
  <c r="BA98" i="3"/>
  <c r="BH98" i="3" s="1"/>
  <c r="CV98" i="3" s="1"/>
  <c r="BA326" i="3"/>
  <c r="BH326" i="3" s="1"/>
  <c r="BB452" i="3"/>
  <c r="BH452" i="3" s="1"/>
  <c r="CV452" i="3" s="1"/>
  <c r="BH123" i="3"/>
  <c r="CV123" i="3" s="1"/>
  <c r="BD702" i="3"/>
  <c r="BH702" i="3" s="1"/>
  <c r="CV702" i="3" s="1"/>
  <c r="AZ299" i="3"/>
  <c r="BH299" i="3" s="1"/>
  <c r="CV299" i="3" s="1"/>
  <c r="BA698" i="3"/>
  <c r="BH402" i="3"/>
  <c r="CV402" i="3" s="1"/>
  <c r="AZ463" i="3"/>
  <c r="BH463" i="3" s="1"/>
  <c r="CV463" i="3" s="1"/>
  <c r="AZ465" i="3"/>
  <c r="BH465" i="3" s="1"/>
  <c r="CV465" i="3" s="1"/>
  <c r="AZ464" i="3"/>
  <c r="BH464" i="3" s="1"/>
  <c r="CV464" i="3" s="1"/>
  <c r="AZ467" i="3"/>
  <c r="BH467" i="3" s="1"/>
  <c r="CV467" i="3" s="1"/>
  <c r="BB716" i="3"/>
  <c r="AZ442" i="3"/>
  <c r="BH442" i="3" s="1"/>
  <c r="CV442" i="3" s="1"/>
  <c r="BA676" i="3"/>
  <c r="AZ258" i="3"/>
  <c r="BH258" i="3" s="1"/>
  <c r="CV258" i="3" s="1"/>
  <c r="AZ393" i="3"/>
  <c r="BH393" i="3" s="1"/>
  <c r="CV393" i="3" s="1"/>
  <c r="BD574" i="3"/>
  <c r="BH574" i="3" s="1"/>
  <c r="CV574" i="3" s="1"/>
  <c r="BA558" i="3"/>
  <c r="AZ101" i="3"/>
  <c r="BH101" i="3" s="1"/>
  <c r="CV101" i="3" s="1"/>
  <c r="AZ611" i="3"/>
  <c r="BA176" i="3"/>
  <c r="BH176" i="3" s="1"/>
  <c r="CV176" i="3" s="1"/>
  <c r="BA557" i="3"/>
  <c r="BH557" i="3" s="1"/>
  <c r="CV557" i="3" s="1"/>
  <c r="BH680" i="3"/>
  <c r="CV680" i="3" s="1"/>
  <c r="BA5" i="3"/>
  <c r="BH5" i="3" s="1"/>
  <c r="CV5" i="3" s="1"/>
  <c r="BA11" i="3"/>
  <c r="BH11" i="3" s="1"/>
  <c r="CV11" i="3" s="1"/>
  <c r="AZ52" i="3"/>
  <c r="AZ343" i="3"/>
  <c r="AZ649" i="3"/>
  <c r="AZ697" i="3"/>
  <c r="BH697" i="3" s="1"/>
  <c r="BH509" i="3"/>
  <c r="CV509" i="3" s="1"/>
  <c r="BH690" i="3"/>
  <c r="CV690" i="3" s="1"/>
  <c r="AZ298" i="3"/>
  <c r="BH298" i="3" s="1"/>
  <c r="CV298" i="3" s="1"/>
  <c r="BA136" i="3"/>
  <c r="BH136" i="3" s="1"/>
  <c r="AZ696" i="3"/>
  <c r="BH696" i="3" s="1"/>
  <c r="CV696" i="3" s="1"/>
  <c r="AZ641" i="3"/>
  <c r="BH641" i="3" s="1"/>
  <c r="CV641" i="3" s="1"/>
  <c r="AZ719" i="3"/>
  <c r="BH719" i="3" s="1"/>
  <c r="BH659" i="3"/>
  <c r="CV659" i="3" s="1"/>
  <c r="BH251" i="3"/>
  <c r="CV251" i="3" s="1"/>
  <c r="BH411" i="3"/>
  <c r="CV411" i="3" s="1"/>
  <c r="AZ676" i="3"/>
  <c r="BB673" i="3"/>
  <c r="BH673" i="3" s="1"/>
  <c r="AZ483" i="3"/>
  <c r="BH483" i="3" s="1"/>
  <c r="CV483" i="3" s="1"/>
  <c r="BH449" i="3"/>
  <c r="BH570" i="3"/>
  <c r="CV570" i="3" s="1"/>
  <c r="BH661" i="3"/>
  <c r="CV661" i="3" s="1"/>
  <c r="BH695" i="3"/>
  <c r="BH480" i="3"/>
  <c r="CV480" i="3" s="1"/>
  <c r="BH662" i="3"/>
  <c r="CV662" i="3" s="1"/>
  <c r="BH580" i="3"/>
  <c r="CV580" i="3" s="1"/>
  <c r="BH707" i="3"/>
  <c r="CV707" i="3" s="1"/>
  <c r="BH340" i="3"/>
  <c r="CV340" i="3" s="1"/>
  <c r="AZ220" i="3"/>
  <c r="AZ223" i="3"/>
  <c r="AZ222" i="3"/>
  <c r="BH222" i="3" s="1"/>
  <c r="CV222" i="3" s="1"/>
  <c r="AZ237" i="3"/>
  <c r="BH237" i="3" s="1"/>
  <c r="CV237" i="3" s="1"/>
  <c r="AZ221" i="3"/>
  <c r="BH221" i="3" s="1"/>
  <c r="CV221" i="3" s="1"/>
  <c r="BH516" i="3"/>
  <c r="BH6" i="3"/>
  <c r="CV6" i="3" s="1"/>
  <c r="BA343" i="3"/>
  <c r="BE699" i="3"/>
  <c r="BH699" i="3" s="1"/>
  <c r="AZ172" i="3"/>
  <c r="BH172" i="3" s="1"/>
  <c r="CV172" i="3" s="1"/>
  <c r="BB685" i="3"/>
  <c r="BH685" i="3" s="1"/>
  <c r="CV685" i="3" s="1"/>
  <c r="BA720" i="3"/>
  <c r="BA335" i="3"/>
  <c r="BH335" i="3" s="1"/>
  <c r="CV335" i="3" s="1"/>
  <c r="BA455" i="3"/>
  <c r="BH455" i="3" s="1"/>
  <c r="CV455" i="3" s="1"/>
  <c r="BB713" i="3"/>
  <c r="BH541" i="3"/>
  <c r="CV541" i="3" s="1"/>
  <c r="BH501" i="3"/>
  <c r="CV501" i="3" s="1"/>
  <c r="BH660" i="3"/>
  <c r="BH710" i="3"/>
  <c r="CV710" i="3" s="1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CU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CU307" i="3" s="1"/>
  <c r="AY305" i="3"/>
  <c r="AY408" i="3"/>
  <c r="AY382" i="3"/>
  <c r="AY127" i="3"/>
  <c r="AY661" i="3"/>
  <c r="AY473" i="3"/>
  <c r="AI676" i="3"/>
  <c r="AY705" i="3"/>
  <c r="AY121" i="3"/>
  <c r="AY433" i="3"/>
  <c r="CU433" i="3" s="1"/>
  <c r="AY448" i="3"/>
  <c r="CU448" i="3" s="1"/>
  <c r="AY441" i="3"/>
  <c r="AY269" i="3"/>
  <c r="AY272" i="3"/>
  <c r="CU272" i="3" s="1"/>
  <c r="AY359" i="3"/>
  <c r="CU359" i="3" s="1"/>
  <c r="AY271" i="3"/>
  <c r="AY634" i="3"/>
  <c r="AY360" i="3"/>
  <c r="CU360" i="3" s="1"/>
  <c r="AY680" i="3"/>
  <c r="CU680" i="3" s="1"/>
  <c r="AY440" i="3"/>
  <c r="AY434" i="3"/>
  <c r="CU434" i="3" s="1"/>
  <c r="AY669" i="3"/>
  <c r="CU669" i="3" s="1"/>
  <c r="AY640" i="3"/>
  <c r="AY154" i="3"/>
  <c r="AY486" i="3"/>
  <c r="AY536" i="3"/>
  <c r="CU536" i="3" s="1"/>
  <c r="AY458" i="3"/>
  <c r="CU458" i="3" s="1"/>
  <c r="AY653" i="3"/>
  <c r="AY707" i="3"/>
  <c r="AY514" i="3"/>
  <c r="CU514" i="3" s="1"/>
  <c r="AY586" i="3"/>
  <c r="AY110" i="3"/>
  <c r="CU110" i="3" s="1"/>
  <c r="BQ305" i="3"/>
  <c r="CW305" i="3" s="1"/>
  <c r="BH168" i="3"/>
  <c r="AP411" i="3"/>
  <c r="CT411" i="3" s="1"/>
  <c r="BZ305" i="3"/>
  <c r="CX305" i="3" s="1"/>
  <c r="BH582" i="3"/>
  <c r="BH403" i="3"/>
  <c r="CV403" i="3" s="1"/>
  <c r="AP490" i="3"/>
  <c r="AG722" i="3"/>
  <c r="CS722" i="3" s="1"/>
  <c r="AP46" i="3"/>
  <c r="AP200" i="3"/>
  <c r="CT200" i="3" s="1"/>
  <c r="AP582" i="3"/>
  <c r="CT582" i="3" s="1"/>
  <c r="AY403" i="3"/>
  <c r="CU403" i="3" s="1"/>
  <c r="AP146" i="3"/>
  <c r="CT146" i="3" s="1"/>
  <c r="AP710" i="3"/>
  <c r="AP416" i="3"/>
  <c r="AP597" i="3"/>
  <c r="CT597" i="3" s="1"/>
  <c r="AP480" i="3"/>
  <c r="AP383" i="3"/>
  <c r="CT383" i="3" s="1"/>
  <c r="AP580" i="3"/>
  <c r="CT580" i="3" s="1"/>
  <c r="AP680" i="3"/>
  <c r="AP472" i="3"/>
  <c r="AP127" i="3"/>
  <c r="AP332" i="3"/>
  <c r="AP60" i="3"/>
  <c r="CT60" i="3" s="1"/>
  <c r="AP567" i="3"/>
  <c r="CT567" i="3" s="1"/>
  <c r="AP473" i="3"/>
  <c r="CT473" i="3" s="1"/>
  <c r="AP637" i="3"/>
  <c r="CT637" i="3" s="1"/>
  <c r="AP509" i="3"/>
  <c r="CT509" i="3" s="1"/>
  <c r="AP12" i="3"/>
  <c r="AG516" i="3"/>
  <c r="CS516" i="3" s="1"/>
  <c r="AP415" i="3"/>
  <c r="CT415" i="3" s="1"/>
  <c r="AP405" i="3"/>
  <c r="CT405" i="3" s="1"/>
  <c r="AP619" i="3"/>
  <c r="AP475" i="3"/>
  <c r="AP269" i="3"/>
  <c r="AP659" i="3"/>
  <c r="CT659" i="3" s="1"/>
  <c r="AP382" i="3"/>
  <c r="AP695" i="3"/>
  <c r="AP652" i="3"/>
  <c r="CT652" i="3" s="1"/>
  <c r="AP667" i="3"/>
  <c r="AP694" i="3"/>
  <c r="CT694" i="3" s="1"/>
  <c r="AP668" i="3"/>
  <c r="CT668" i="3" s="1"/>
  <c r="AP511" i="3"/>
  <c r="AP717" i="3"/>
  <c r="AP596" i="3"/>
  <c r="AP520" i="3"/>
  <c r="CT520" i="3" s="1"/>
  <c r="AP707" i="3"/>
  <c r="AP514" i="3"/>
  <c r="AP669" i="3"/>
  <c r="CT669" i="3" s="1"/>
  <c r="AP653" i="3"/>
  <c r="AP458" i="3"/>
  <c r="AP570" i="3"/>
  <c r="CT570" i="3" s="1"/>
  <c r="AP336" i="3"/>
  <c r="CT336" i="3" s="1"/>
  <c r="AP305" i="3"/>
  <c r="CT305" i="3" s="1"/>
  <c r="AP662" i="3"/>
  <c r="AP449" i="3"/>
  <c r="AH465" i="3"/>
  <c r="AH464" i="3"/>
  <c r="AH467" i="3"/>
  <c r="AH463" i="3"/>
  <c r="AJ716" i="3"/>
  <c r="AH641" i="3"/>
  <c r="AH719" i="3"/>
  <c r="AH696" i="3"/>
  <c r="AP110" i="3"/>
  <c r="CT110" i="3" s="1"/>
  <c r="AP541" i="3"/>
  <c r="CT541" i="3" s="1"/>
  <c r="AP661" i="3"/>
  <c r="AP660" i="3"/>
  <c r="AH220" i="3"/>
  <c r="AH223" i="3"/>
  <c r="AH222" i="3"/>
  <c r="AH221" i="3"/>
  <c r="AH237" i="3"/>
  <c r="AP232" i="3"/>
  <c r="CT232" i="3" s="1"/>
  <c r="AH101" i="3"/>
  <c r="AI176" i="3"/>
  <c r="AP176" i="3" s="1"/>
  <c r="CT176" i="3" s="1"/>
  <c r="AH393" i="3"/>
  <c r="AH258" i="3"/>
  <c r="AI558" i="3"/>
  <c r="AH611" i="3"/>
  <c r="AI557" i="3"/>
  <c r="AP557" i="3" s="1"/>
  <c r="CT557" i="3" s="1"/>
  <c r="AL574" i="3"/>
  <c r="AP574" i="3" s="1"/>
  <c r="CT574" i="3" s="1"/>
  <c r="AP516" i="3"/>
  <c r="CT516" i="3" s="1"/>
  <c r="AK715" i="3"/>
  <c r="AK722" i="3"/>
  <c r="AP722" i="3" s="1"/>
  <c r="CT722" i="3" s="1"/>
  <c r="AI343" i="3"/>
  <c r="AM699" i="3"/>
  <c r="AP699" i="3" s="1"/>
  <c r="CT699" i="3" s="1"/>
  <c r="AP170" i="3"/>
  <c r="CT170" i="3" s="1"/>
  <c r="AP239" i="3"/>
  <c r="CT239" i="3" s="1"/>
  <c r="V472" i="3"/>
  <c r="X472" i="3" s="1"/>
  <c r="DB472" i="3" s="1"/>
  <c r="V608" i="3"/>
  <c r="X608" i="3" s="1"/>
  <c r="DB608" i="3" s="1"/>
  <c r="V645" i="3"/>
  <c r="X645" i="3" s="1"/>
  <c r="DB645" i="3" s="1"/>
  <c r="V705" i="3"/>
  <c r="X705" i="3" s="1"/>
  <c r="DB705" i="3" s="1"/>
  <c r="V689" i="3"/>
  <c r="V690" i="3"/>
  <c r="X690" i="3" s="1"/>
  <c r="V710" i="3"/>
  <c r="X710" i="3" s="1"/>
  <c r="DB710" i="3" s="1"/>
  <c r="V594" i="3"/>
  <c r="X594" i="3" s="1"/>
  <c r="V355" i="3"/>
  <c r="X355" i="3" s="1"/>
  <c r="DB355" i="3" s="1"/>
  <c r="O361" i="3"/>
  <c r="X271" i="3"/>
  <c r="R702" i="3"/>
  <c r="V702" i="3" s="1"/>
  <c r="X702" i="3" s="1"/>
  <c r="X235" i="3"/>
  <c r="N405" i="3"/>
  <c r="V405" i="3" s="1"/>
  <c r="X405" i="3" s="1"/>
  <c r="X401" i="3"/>
  <c r="DB401" i="3" s="1"/>
  <c r="P716" i="3"/>
  <c r="X462" i="3"/>
  <c r="N221" i="3"/>
  <c r="V221" i="3" s="1"/>
  <c r="X221" i="3" s="1"/>
  <c r="DB221" i="3" s="1"/>
  <c r="X219" i="3"/>
  <c r="N258" i="3"/>
  <c r="V258" i="3" s="1"/>
  <c r="X258" i="3" s="1"/>
  <c r="X99" i="3"/>
  <c r="N641" i="3"/>
  <c r="V641" i="3" s="1"/>
  <c r="X641" i="3" s="1"/>
  <c r="DB641" i="3" s="1"/>
  <c r="X672" i="3"/>
  <c r="P715" i="3"/>
  <c r="X378" i="3"/>
  <c r="N724" i="3"/>
  <c r="V724" i="3" s="1"/>
  <c r="X724" i="3" s="1"/>
  <c r="X711" i="3"/>
  <c r="P361" i="3"/>
  <c r="X272" i="3"/>
  <c r="N508" i="3"/>
  <c r="V508" i="3" s="1"/>
  <c r="X508" i="3" s="1"/>
  <c r="X507" i="3"/>
  <c r="P720" i="3"/>
  <c r="X154" i="3"/>
  <c r="O708" i="3"/>
  <c r="V708" i="3" s="1"/>
  <c r="X708" i="3" s="1"/>
  <c r="X92" i="3"/>
  <c r="DB92" i="3" s="1"/>
  <c r="N721" i="3"/>
  <c r="V721" i="3" s="1"/>
  <c r="X721" i="3" s="1"/>
  <c r="X498" i="3"/>
  <c r="DB498" i="3" s="1"/>
  <c r="N684" i="3"/>
  <c r="V684" i="3" s="1"/>
  <c r="X684" i="3" s="1"/>
  <c r="DB684" i="3" s="1"/>
  <c r="X445" i="3"/>
  <c r="DB445" i="3" s="1"/>
  <c r="O693" i="3"/>
  <c r="X171" i="3"/>
  <c r="O649" i="3"/>
  <c r="X339" i="3"/>
  <c r="N76" i="3"/>
  <c r="V76" i="3" s="1"/>
  <c r="X76" i="3" s="1"/>
  <c r="DB76" i="3" s="1"/>
  <c r="X75" i="3"/>
  <c r="N715" i="3"/>
  <c r="X205" i="3"/>
  <c r="P673" i="3"/>
  <c r="V673" i="3" s="1"/>
  <c r="X18" i="3"/>
  <c r="N56" i="3"/>
  <c r="V56" i="3" s="1"/>
  <c r="X56" i="3" s="1"/>
  <c r="DB56" i="3" s="1"/>
  <c r="X55" i="3"/>
  <c r="N85" i="3"/>
  <c r="V85" i="3" s="1"/>
  <c r="X85" i="3" s="1"/>
  <c r="DB85" i="3" s="1"/>
  <c r="X54" i="3"/>
  <c r="N84" i="3"/>
  <c r="V84" i="3" s="1"/>
  <c r="X84" i="3" s="1"/>
  <c r="DB84" i="3" s="1"/>
  <c r="X45" i="3"/>
  <c r="DB45" i="3" s="1"/>
  <c r="O716" i="3"/>
  <c r="X40" i="3"/>
  <c r="V494" i="3"/>
  <c r="X494" i="3" s="1"/>
  <c r="DB494" i="3" s="1"/>
  <c r="V490" i="3"/>
  <c r="X490" i="3" s="1"/>
  <c r="DB490" i="3" s="1"/>
  <c r="V12" i="3"/>
  <c r="X12" i="3" s="1"/>
  <c r="V110" i="3"/>
  <c r="X110" i="3" s="1"/>
  <c r="V662" i="3"/>
  <c r="X662" i="3" s="1"/>
  <c r="DB662" i="3" s="1"/>
  <c r="V570" i="3"/>
  <c r="X570" i="3" s="1"/>
  <c r="V168" i="3"/>
  <c r="X168" i="3" s="1"/>
  <c r="DB168" i="3" s="1"/>
  <c r="V411" i="3"/>
  <c r="X411" i="3" s="1"/>
  <c r="DB411" i="3" s="1"/>
  <c r="V652" i="3"/>
  <c r="X652" i="3" s="1"/>
  <c r="DB652" i="3" s="1"/>
  <c r="V541" i="3"/>
  <c r="X541" i="3" s="1"/>
  <c r="V520" i="3"/>
  <c r="X520" i="3" s="1"/>
  <c r="V514" i="3"/>
  <c r="X514" i="3" s="1"/>
  <c r="DB514" i="3" s="1"/>
  <c r="V60" i="3"/>
  <c r="X60" i="3" s="1"/>
  <c r="DB60" i="3" s="1"/>
  <c r="V188" i="3"/>
  <c r="X188" i="3" s="1"/>
  <c r="V669" i="3"/>
  <c r="X669" i="3" s="1"/>
  <c r="V146" i="3"/>
  <c r="X146" i="3" s="1"/>
  <c r="V305" i="3"/>
  <c r="X305" i="3" s="1"/>
  <c r="DB305" i="3" s="1"/>
  <c r="V653" i="3"/>
  <c r="X653" i="3" s="1"/>
  <c r="V170" i="3"/>
  <c r="X170" i="3" s="1"/>
  <c r="DB170" i="3" s="1"/>
  <c r="V619" i="3"/>
  <c r="X619" i="3" s="1"/>
  <c r="DB619" i="3" s="1"/>
  <c r="V582" i="3"/>
  <c r="X582" i="3" s="1"/>
  <c r="V336" i="3"/>
  <c r="X336" i="3" s="1"/>
  <c r="DB336" i="3" s="1"/>
  <c r="V232" i="3"/>
  <c r="X232" i="3" s="1"/>
  <c r="DB232" i="3" s="1"/>
  <c r="V659" i="3"/>
  <c r="X659" i="3" s="1"/>
  <c r="V667" i="3"/>
  <c r="X667" i="3" s="1"/>
  <c r="DB667" i="3" s="1"/>
  <c r="V458" i="3"/>
  <c r="X458" i="3" s="1"/>
  <c r="V269" i="3"/>
  <c r="X269" i="3" s="1"/>
  <c r="V695" i="3"/>
  <c r="X695" i="3" s="1"/>
  <c r="DB695" i="3" s="1"/>
  <c r="V637" i="3"/>
  <c r="X637" i="3" s="1"/>
  <c r="V661" i="3"/>
  <c r="X661" i="3" s="1"/>
  <c r="V511" i="3"/>
  <c r="X511" i="3" s="1"/>
  <c r="V660" i="3"/>
  <c r="X660" i="3" s="1"/>
  <c r="N696" i="3"/>
  <c r="V696" i="3" s="1"/>
  <c r="X696" i="3" s="1"/>
  <c r="DB696" i="3" s="1"/>
  <c r="N101" i="3"/>
  <c r="V101" i="3" s="1"/>
  <c r="X101" i="3" s="1"/>
  <c r="DB101" i="3" s="1"/>
  <c r="V382" i="3"/>
  <c r="X382" i="3" s="1"/>
  <c r="DB382" i="3" s="1"/>
  <c r="V332" i="3"/>
  <c r="X332" i="3" s="1"/>
  <c r="DB332" i="3" s="1"/>
  <c r="V239" i="3"/>
  <c r="X239" i="3" s="1"/>
  <c r="N719" i="3"/>
  <c r="V719" i="3" s="1"/>
  <c r="X719" i="3" s="1"/>
  <c r="DB719" i="3" s="1"/>
  <c r="V383" i="3"/>
  <c r="X383" i="3" s="1"/>
  <c r="V597" i="3"/>
  <c r="X597" i="3" s="1"/>
  <c r="V668" i="3"/>
  <c r="X668" i="3" s="1"/>
  <c r="V624" i="3"/>
  <c r="X624" i="3" s="1"/>
  <c r="N611" i="3"/>
  <c r="V611" i="3" s="1"/>
  <c r="X611" i="3" s="1"/>
  <c r="DB611" i="3" s="1"/>
  <c r="V596" i="3"/>
  <c r="X596" i="3" s="1"/>
  <c r="DB596" i="3" s="1"/>
  <c r="N220" i="3"/>
  <c r="N237" i="3"/>
  <c r="V237" i="3" s="1"/>
  <c r="X237" i="3" s="1"/>
  <c r="N223" i="3"/>
  <c r="V223" i="3" s="1"/>
  <c r="X223" i="3" s="1"/>
  <c r="DB223" i="3" s="1"/>
  <c r="N222" i="3"/>
  <c r="V222" i="3" s="1"/>
  <c r="X222" i="3" s="1"/>
  <c r="DB222" i="3" s="1"/>
  <c r="N467" i="3"/>
  <c r="V467" i="3" s="1"/>
  <c r="X467" i="3" s="1"/>
  <c r="DB467" i="3" s="1"/>
  <c r="N465" i="3"/>
  <c r="V465" i="3" s="1"/>
  <c r="X465" i="3" s="1"/>
  <c r="DB465" i="3" s="1"/>
  <c r="N464" i="3"/>
  <c r="V464" i="3" s="1"/>
  <c r="X464" i="3" s="1"/>
  <c r="DB464" i="3" s="1"/>
  <c r="N463" i="3"/>
  <c r="V463" i="3" s="1"/>
  <c r="X463" i="3" s="1"/>
  <c r="V46" i="3"/>
  <c r="X46" i="3" s="1"/>
  <c r="V509" i="3"/>
  <c r="X509" i="3" s="1"/>
  <c r="O343" i="3"/>
  <c r="S699" i="3"/>
  <c r="V699" i="3" s="1"/>
  <c r="X699" i="3" s="1"/>
  <c r="V717" i="3"/>
  <c r="X717" i="3" s="1"/>
  <c r="O220" i="3"/>
  <c r="P100" i="3"/>
  <c r="V100" i="3" s="1"/>
  <c r="X100" i="3" s="1"/>
  <c r="Q322" i="3"/>
  <c r="V322" i="3" s="1"/>
  <c r="X322" i="3" s="1"/>
  <c r="Q598" i="3"/>
  <c r="V598" i="3" s="1"/>
  <c r="X598" i="3" s="1"/>
  <c r="O138" i="3"/>
  <c r="V138" i="3" s="1"/>
  <c r="X138" i="3" s="1"/>
  <c r="P600" i="3"/>
  <c r="V600" i="3" s="1"/>
  <c r="X600" i="3" s="1"/>
  <c r="O326" i="3"/>
  <c r="V326" i="3" s="1"/>
  <c r="X326" i="3" s="1"/>
  <c r="Q231" i="3"/>
  <c r="V231" i="3" s="1"/>
  <c r="X231" i="3" s="1"/>
  <c r="P270" i="3"/>
  <c r="V270" i="3" s="1"/>
  <c r="X270" i="3" s="1"/>
  <c r="O98" i="3"/>
  <c r="V98" i="3" s="1"/>
  <c r="X98" i="3" s="1"/>
  <c r="O327" i="3"/>
  <c r="V327" i="3" s="1"/>
  <c r="X327" i="3" s="1"/>
  <c r="P452" i="3"/>
  <c r="V452" i="3" s="1"/>
  <c r="X452" i="3" s="1"/>
  <c r="O8" i="3"/>
  <c r="V8" i="3" s="1"/>
  <c r="X8" i="3" s="1"/>
  <c r="O478" i="3"/>
  <c r="V478" i="3" s="1"/>
  <c r="X478" i="3" s="1"/>
  <c r="O419" i="3"/>
  <c r="V419" i="3" s="1"/>
  <c r="P443" i="3"/>
  <c r="V443" i="3" s="1"/>
  <c r="X443" i="3" s="1"/>
  <c r="DB443" i="3" s="1"/>
  <c r="V680" i="3"/>
  <c r="X680" i="3" s="1"/>
  <c r="V416" i="3"/>
  <c r="V475" i="3"/>
  <c r="X475" i="3" s="1"/>
  <c r="V707" i="3"/>
  <c r="X707" i="3" s="1"/>
  <c r="DB707" i="3" s="1"/>
  <c r="V127" i="3"/>
  <c r="X127" i="3" s="1"/>
  <c r="DB127" i="3" s="1"/>
  <c r="O557" i="3"/>
  <c r="V557" i="3" s="1"/>
  <c r="X557" i="3" s="1"/>
  <c r="DB557" i="3" s="1"/>
  <c r="R574" i="3"/>
  <c r="V574" i="3" s="1"/>
  <c r="X574" i="3" s="1"/>
  <c r="DB574" i="3" s="1"/>
  <c r="O176" i="3"/>
  <c r="V176" i="3" s="1"/>
  <c r="X176" i="3" s="1"/>
  <c r="DB176" i="3" s="1"/>
  <c r="O558" i="3"/>
  <c r="V516" i="3"/>
  <c r="X516" i="3" s="1"/>
  <c r="V567" i="3"/>
  <c r="X567" i="3" s="1"/>
  <c r="N442" i="3"/>
  <c r="V442" i="3" s="1"/>
  <c r="X442" i="3" s="1"/>
  <c r="DB442" i="3" s="1"/>
  <c r="O676" i="3"/>
  <c r="V415" i="3"/>
  <c r="X415" i="3" s="1"/>
  <c r="V449" i="3"/>
  <c r="V308" i="3"/>
  <c r="X308" i="3" s="1"/>
  <c r="S703" i="3"/>
  <c r="V703" i="3" s="1"/>
  <c r="X703" i="3" s="1"/>
  <c r="DB703" i="3" s="1"/>
  <c r="P488" i="3"/>
  <c r="V488" i="3" s="1"/>
  <c r="X488" i="3" s="1"/>
  <c r="DB488" i="3" s="1"/>
  <c r="O249" i="3"/>
  <c r="V249" i="3" s="1"/>
  <c r="X249" i="3" s="1"/>
  <c r="DB249" i="3" s="1"/>
  <c r="V480" i="3"/>
  <c r="X480" i="3" s="1"/>
  <c r="Q722" i="3"/>
  <c r="V722" i="3" s="1"/>
  <c r="X722" i="3" s="1"/>
  <c r="Q715" i="3"/>
  <c r="V200" i="3"/>
  <c r="X200" i="3" s="1"/>
  <c r="O5" i="3"/>
  <c r="V5" i="3" s="1"/>
  <c r="O11" i="3"/>
  <c r="V11" i="3" s="1"/>
  <c r="X11" i="3" s="1"/>
  <c r="V473" i="3"/>
  <c r="X473" i="3" s="1"/>
  <c r="DB473" i="3" s="1"/>
  <c r="V694" i="3"/>
  <c r="X694" i="3" s="1"/>
  <c r="N483" i="3"/>
  <c r="V483" i="3" s="1"/>
  <c r="X483" i="3" s="1"/>
  <c r="N676" i="3"/>
  <c r="N343" i="3"/>
  <c r="N649" i="3"/>
  <c r="N697" i="3"/>
  <c r="V697" i="3" s="1"/>
  <c r="X697" i="3" s="1"/>
  <c r="DB697" i="3" s="1"/>
  <c r="N52" i="3"/>
  <c r="V52" i="3" s="1"/>
  <c r="X52" i="3" s="1"/>
  <c r="DB52" i="3" s="1"/>
  <c r="N656" i="3"/>
  <c r="V656" i="3" s="1"/>
  <c r="X656" i="3" s="1"/>
  <c r="DB656" i="3" s="1"/>
  <c r="N704" i="3"/>
  <c r="V704" i="3" s="1"/>
  <c r="X704" i="3" s="1"/>
  <c r="DB704" i="3" s="1"/>
  <c r="N330" i="3"/>
  <c r="V330" i="3" s="1"/>
  <c r="X330" i="3" s="1"/>
  <c r="N558" i="3"/>
  <c r="N319" i="3"/>
  <c r="V319" i="3" s="1"/>
  <c r="X319" i="3" s="1"/>
  <c r="N320" i="3"/>
  <c r="V320" i="3" s="1"/>
  <c r="X320" i="3" s="1"/>
  <c r="N309" i="3"/>
  <c r="V309" i="3" s="1"/>
  <c r="X309" i="3" s="1"/>
  <c r="N396" i="3"/>
  <c r="V396" i="3" s="1"/>
  <c r="X396" i="3" s="1"/>
  <c r="N397" i="3"/>
  <c r="V397" i="3" s="1"/>
  <c r="X397" i="3" s="1"/>
  <c r="N613" i="3"/>
  <c r="V613" i="3" s="1"/>
  <c r="X613" i="3" s="1"/>
  <c r="N506" i="3"/>
  <c r="V506" i="3" s="1"/>
  <c r="X506" i="3" s="1"/>
  <c r="N124" i="3"/>
  <c r="V124" i="3" s="1"/>
  <c r="X124" i="3" s="1"/>
  <c r="N329" i="3"/>
  <c r="V329" i="3" s="1"/>
  <c r="X329" i="3" s="1"/>
  <c r="V267" i="3"/>
  <c r="V68" i="3"/>
  <c r="V408" i="3"/>
  <c r="V135" i="3"/>
  <c r="V39" i="3"/>
  <c r="V225" i="3"/>
  <c r="X225" i="3" s="1"/>
  <c r="AP676" i="3" l="1"/>
  <c r="AH343" i="3"/>
  <c r="AH649" i="3"/>
  <c r="AH172" i="3"/>
  <c r="AG720" i="3"/>
  <c r="CS720" i="3" s="1"/>
  <c r="AG673" i="3"/>
  <c r="Z709" i="3" s="1"/>
  <c r="AG709" i="3" s="1"/>
  <c r="CU416" i="3"/>
  <c r="DE547" i="3"/>
  <c r="DE262" i="3"/>
  <c r="DE722" i="3"/>
  <c r="DB722" i="3"/>
  <c r="DE237" i="3"/>
  <c r="DB237" i="3"/>
  <c r="DE541" i="3"/>
  <c r="DB541" i="3"/>
  <c r="DE339" i="3"/>
  <c r="DB339" i="3"/>
  <c r="DE507" i="3"/>
  <c r="DB507" i="3"/>
  <c r="DE219" i="3"/>
  <c r="DB219" i="3"/>
  <c r="DE145" i="3"/>
  <c r="DB145" i="3"/>
  <c r="DE480" i="3"/>
  <c r="DB480" i="3"/>
  <c r="DE508" i="3"/>
  <c r="DB508" i="3"/>
  <c r="DE690" i="3"/>
  <c r="DB690" i="3"/>
  <c r="DE635" i="3"/>
  <c r="DB635" i="3"/>
  <c r="DE613" i="3"/>
  <c r="DB613" i="3"/>
  <c r="DE327" i="3"/>
  <c r="DB327" i="3"/>
  <c r="DE699" i="3"/>
  <c r="DB699" i="3"/>
  <c r="DE660" i="3"/>
  <c r="DB660" i="3"/>
  <c r="DE54" i="3"/>
  <c r="DB54" i="3"/>
  <c r="DE171" i="3"/>
  <c r="DB171" i="3"/>
  <c r="DE272" i="3"/>
  <c r="DB272" i="3"/>
  <c r="DE462" i="3"/>
  <c r="DB462" i="3"/>
  <c r="DE516" i="3"/>
  <c r="DB516" i="3"/>
  <c r="DE98" i="3"/>
  <c r="DB98" i="3"/>
  <c r="DE511" i="3"/>
  <c r="DB511" i="3"/>
  <c r="DE396" i="3"/>
  <c r="DB396" i="3"/>
  <c r="DE270" i="3"/>
  <c r="DB270" i="3"/>
  <c r="DE509" i="3"/>
  <c r="DB509" i="3"/>
  <c r="DE624" i="3"/>
  <c r="DB624" i="3"/>
  <c r="DE661" i="3"/>
  <c r="DB661" i="3"/>
  <c r="DE653" i="3"/>
  <c r="DB653" i="3"/>
  <c r="DE570" i="3"/>
  <c r="DB570" i="3"/>
  <c r="DE55" i="3"/>
  <c r="DB55" i="3"/>
  <c r="DE711" i="3"/>
  <c r="DB711" i="3"/>
  <c r="DE329" i="3"/>
  <c r="DB329" i="3"/>
  <c r="DE717" i="3"/>
  <c r="DB717" i="3"/>
  <c r="DE582" i="3"/>
  <c r="DB582" i="3"/>
  <c r="DE483" i="3"/>
  <c r="DB483" i="3"/>
  <c r="DE308" i="3"/>
  <c r="DB308" i="3"/>
  <c r="DE724" i="3"/>
  <c r="DB724" i="3"/>
  <c r="DE405" i="3"/>
  <c r="DB405" i="3"/>
  <c r="DE452" i="3"/>
  <c r="DB452" i="3"/>
  <c r="DE225" i="3"/>
  <c r="DB225" i="3"/>
  <c r="DE309" i="3"/>
  <c r="DB309" i="3"/>
  <c r="DE231" i="3"/>
  <c r="DB231" i="3"/>
  <c r="DE46" i="3"/>
  <c r="DB46" i="3"/>
  <c r="DE668" i="3"/>
  <c r="DB668" i="3"/>
  <c r="DE637" i="3"/>
  <c r="DB637" i="3"/>
  <c r="DE320" i="3"/>
  <c r="DB320" i="3"/>
  <c r="DE694" i="3"/>
  <c r="DB694" i="3"/>
  <c r="DE475" i="3"/>
  <c r="DB475" i="3"/>
  <c r="DE326" i="3"/>
  <c r="DB326" i="3"/>
  <c r="DE463" i="3"/>
  <c r="DB463" i="3"/>
  <c r="DE597" i="3"/>
  <c r="DB597" i="3"/>
  <c r="DE146" i="3"/>
  <c r="DB146" i="3"/>
  <c r="DE110" i="3"/>
  <c r="DB110" i="3"/>
  <c r="DE378" i="3"/>
  <c r="DB378" i="3"/>
  <c r="DE235" i="3"/>
  <c r="DB235" i="3"/>
  <c r="DE124" i="3"/>
  <c r="DB124" i="3"/>
  <c r="DE397" i="3"/>
  <c r="DB397" i="3"/>
  <c r="DE600" i="3"/>
  <c r="DB600" i="3"/>
  <c r="DE383" i="3"/>
  <c r="DB383" i="3"/>
  <c r="DE269" i="3"/>
  <c r="DB269" i="3"/>
  <c r="DE669" i="3"/>
  <c r="DB669" i="3"/>
  <c r="DE721" i="3"/>
  <c r="DB721" i="3"/>
  <c r="DE702" i="3"/>
  <c r="DB702" i="3"/>
  <c r="DE506" i="3"/>
  <c r="DB506" i="3"/>
  <c r="DE319" i="3"/>
  <c r="DB319" i="3"/>
  <c r="DE415" i="3"/>
  <c r="DB415" i="3"/>
  <c r="DE680" i="3"/>
  <c r="DB680" i="3"/>
  <c r="DE138" i="3"/>
  <c r="DB138" i="3"/>
  <c r="DE458" i="3"/>
  <c r="DB458" i="3"/>
  <c r="DE188" i="3"/>
  <c r="DB188" i="3"/>
  <c r="DE205" i="3"/>
  <c r="DB205" i="3"/>
  <c r="DE672" i="3"/>
  <c r="DB672" i="3"/>
  <c r="DE271" i="3"/>
  <c r="DB271" i="3"/>
  <c r="DE330" i="3"/>
  <c r="DB330" i="3"/>
  <c r="DE598" i="3"/>
  <c r="DB598" i="3"/>
  <c r="DE708" i="3"/>
  <c r="DB708" i="3"/>
  <c r="DE239" i="3"/>
  <c r="DB239" i="3"/>
  <c r="DE200" i="3"/>
  <c r="DB200" i="3"/>
  <c r="DE567" i="3"/>
  <c r="DB567" i="3"/>
  <c r="DE322" i="3"/>
  <c r="DB322" i="3"/>
  <c r="DE659" i="3"/>
  <c r="DB659" i="3"/>
  <c r="DE75" i="3"/>
  <c r="DB75" i="3"/>
  <c r="DE154" i="3"/>
  <c r="DB154" i="3"/>
  <c r="DE99" i="3"/>
  <c r="DB99" i="3"/>
  <c r="DE478" i="3"/>
  <c r="DB478" i="3"/>
  <c r="DE100" i="3"/>
  <c r="DB100" i="3"/>
  <c r="DE520" i="3"/>
  <c r="DB520" i="3"/>
  <c r="DE258" i="3"/>
  <c r="DB258" i="3"/>
  <c r="DE594" i="3"/>
  <c r="DB594" i="3"/>
  <c r="DE11" i="3"/>
  <c r="DB11" i="3"/>
  <c r="DE40" i="3"/>
  <c r="DB40" i="3"/>
  <c r="DE8" i="3"/>
  <c r="DB8" i="3"/>
  <c r="DE18" i="3"/>
  <c r="DB18" i="3"/>
  <c r="DE12" i="3"/>
  <c r="DB12" i="3"/>
  <c r="DE662" i="3"/>
  <c r="DE76" i="3"/>
  <c r="DE574" i="3"/>
  <c r="DE411" i="3"/>
  <c r="DE222" i="3"/>
  <c r="DE332" i="3"/>
  <c r="DE705" i="3"/>
  <c r="DE127" i="3"/>
  <c r="Y643" i="3"/>
  <c r="AG643" i="3" s="1"/>
  <c r="CS643" i="3" s="1"/>
  <c r="DE696" i="3"/>
  <c r="DE336" i="3"/>
  <c r="DE641" i="3"/>
  <c r="DE169" i="3"/>
  <c r="DE710" i="3"/>
  <c r="DE606" i="3"/>
  <c r="DE141" i="3"/>
  <c r="DE232" i="3"/>
  <c r="DE394" i="3"/>
  <c r="DE45" i="3"/>
  <c r="DE176" i="3"/>
  <c r="DE84" i="3"/>
  <c r="DE707" i="3"/>
  <c r="DE684" i="3"/>
  <c r="DE608" i="3"/>
  <c r="DE543" i="3"/>
  <c r="DE445" i="3"/>
  <c r="DE401" i="3"/>
  <c r="DE645" i="3"/>
  <c r="DE268" i="3"/>
  <c r="DE493" i="3"/>
  <c r="DE595" i="3"/>
  <c r="DE498" i="3"/>
  <c r="DE123" i="3"/>
  <c r="DE129" i="3"/>
  <c r="DE490" i="3"/>
  <c r="DE92" i="3"/>
  <c r="DE501" i="3"/>
  <c r="DE60" i="3"/>
  <c r="DE265" i="3"/>
  <c r="DE514" i="3"/>
  <c r="DE359" i="3"/>
  <c r="DE473" i="3"/>
  <c r="DE515" i="3"/>
  <c r="DE305" i="3"/>
  <c r="DE580" i="3"/>
  <c r="AP649" i="3"/>
  <c r="CT649" i="3" s="1"/>
  <c r="AZ716" i="3"/>
  <c r="BH716" i="3" s="1"/>
  <c r="CV716" i="3" s="1"/>
  <c r="AZ698" i="3"/>
  <c r="AZ688" i="3"/>
  <c r="BH688" i="3" s="1"/>
  <c r="CV688" i="3" s="1"/>
  <c r="AZ670" i="3"/>
  <c r="BH670" i="3" s="1"/>
  <c r="CV670" i="3" s="1"/>
  <c r="CX267" i="3"/>
  <c r="CY267" i="3"/>
  <c r="AG611" i="3"/>
  <c r="Y670" i="3"/>
  <c r="AG670" i="3" s="1"/>
  <c r="CS670" i="3" s="1"/>
  <c r="Y716" i="3"/>
  <c r="AG716" i="3" s="1"/>
  <c r="Y698" i="3"/>
  <c r="AG698" i="3" s="1"/>
  <c r="AG676" i="3"/>
  <c r="CR714" i="3"/>
  <c r="CZ714" i="3" s="1"/>
  <c r="AI515" i="3"/>
  <c r="AP515" i="3" s="1"/>
  <c r="Y442" i="3"/>
  <c r="AG442" i="3" s="1"/>
  <c r="AA443" i="3"/>
  <c r="AG443" i="3" s="1"/>
  <c r="AI335" i="3"/>
  <c r="AP335" i="3" s="1"/>
  <c r="CT335" i="3" s="1"/>
  <c r="Y688" i="3"/>
  <c r="AG688" i="3" s="1"/>
  <c r="AJ685" i="3"/>
  <c r="AP685" i="3" s="1"/>
  <c r="CT685" i="3" s="1"/>
  <c r="AG343" i="3"/>
  <c r="AI720" i="3"/>
  <c r="AP720" i="3" s="1"/>
  <c r="AZ636" i="3"/>
  <c r="BH636" i="3" s="1"/>
  <c r="CV636" i="3" s="1"/>
  <c r="CB249" i="3"/>
  <c r="CI249" i="3" s="1"/>
  <c r="CY249" i="3" s="1"/>
  <c r="CC488" i="3"/>
  <c r="CI488" i="3" s="1"/>
  <c r="CY488" i="3" s="1"/>
  <c r="CF703" i="3"/>
  <c r="CI703" i="3" s="1"/>
  <c r="CY703" i="3" s="1"/>
  <c r="AH396" i="3"/>
  <c r="AP396" i="3" s="1"/>
  <c r="CT396" i="3" s="1"/>
  <c r="AI478" i="3"/>
  <c r="AP478" i="3" s="1"/>
  <c r="CT478" i="3" s="1"/>
  <c r="AI327" i="3"/>
  <c r="AP327" i="3" s="1"/>
  <c r="CT327" i="3" s="1"/>
  <c r="AH329" i="3"/>
  <c r="AP329" i="3" s="1"/>
  <c r="CT329" i="3" s="1"/>
  <c r="AH124" i="3"/>
  <c r="AP124" i="3" s="1"/>
  <c r="CT124" i="3" s="1"/>
  <c r="BH720" i="3"/>
  <c r="CV720" i="3" s="1"/>
  <c r="CS416" i="3"/>
  <c r="AZ361" i="3"/>
  <c r="BH361" i="3" s="1"/>
  <c r="CV361" i="3" s="1"/>
  <c r="CA361" i="3"/>
  <c r="CI361" i="3" s="1"/>
  <c r="CY361" i="3" s="1"/>
  <c r="AZ656" i="3"/>
  <c r="BH656" i="3" s="1"/>
  <c r="CV656" i="3" s="1"/>
  <c r="CV408" i="3"/>
  <c r="CX416" i="3"/>
  <c r="BI361" i="3"/>
  <c r="BQ361" i="3" s="1"/>
  <c r="CW361" i="3" s="1"/>
  <c r="BQ720" i="3"/>
  <c r="CW720" i="3" s="1"/>
  <c r="AJ270" i="3"/>
  <c r="AP270" i="3" s="1"/>
  <c r="CT270" i="3" s="1"/>
  <c r="AK231" i="3"/>
  <c r="AP231" i="3" s="1"/>
  <c r="CT231" i="3" s="1"/>
  <c r="AI8" i="3"/>
  <c r="AP8" i="3" s="1"/>
  <c r="AJ452" i="3"/>
  <c r="AP452" i="3" s="1"/>
  <c r="CT452" i="3" s="1"/>
  <c r="AK598" i="3"/>
  <c r="AP598" i="3" s="1"/>
  <c r="CT598" i="3" s="1"/>
  <c r="AJ600" i="3"/>
  <c r="AP600" i="3" s="1"/>
  <c r="CT600" i="3" s="1"/>
  <c r="Y675" i="3"/>
  <c r="AG675" i="3" s="1"/>
  <c r="Z718" i="3"/>
  <c r="AG718" i="3" s="1"/>
  <c r="CC712" i="3"/>
  <c r="CI712" i="3" s="1"/>
  <c r="CY712" i="3" s="1"/>
  <c r="CI720" i="3"/>
  <c r="CY720" i="3" s="1"/>
  <c r="AI326" i="3"/>
  <c r="AP326" i="3" s="1"/>
  <c r="CT326" i="3" s="1"/>
  <c r="AI220" i="3"/>
  <c r="AP220" i="3" s="1"/>
  <c r="CT220" i="3" s="1"/>
  <c r="BQ558" i="3"/>
  <c r="CW558" i="3" s="1"/>
  <c r="CU449" i="3"/>
  <c r="BI688" i="3"/>
  <c r="BQ688" i="3" s="1"/>
  <c r="CW688" i="3" s="1"/>
  <c r="BN703" i="3"/>
  <c r="BQ703" i="3" s="1"/>
  <c r="CW703" i="3" s="1"/>
  <c r="BQ715" i="3"/>
  <c r="CW715" i="3" s="1"/>
  <c r="CS267" i="3"/>
  <c r="AA493" i="3"/>
  <c r="AG493" i="3" s="1"/>
  <c r="Y494" i="3"/>
  <c r="AG494" i="3" s="1"/>
  <c r="CS494" i="3" s="1"/>
  <c r="DE494" i="3" s="1"/>
  <c r="AI11" i="3"/>
  <c r="AP11" i="3" s="1"/>
  <c r="CT11" i="3" s="1"/>
  <c r="AI5" i="3"/>
  <c r="AP5" i="3" s="1"/>
  <c r="BI670" i="3"/>
  <c r="BQ670" i="3" s="1"/>
  <c r="CW670" i="3" s="1"/>
  <c r="CY408" i="3"/>
  <c r="AP343" i="3"/>
  <c r="CT343" i="3" s="1"/>
  <c r="BI716" i="3"/>
  <c r="BQ716" i="3" s="1"/>
  <c r="CW716" i="3" s="1"/>
  <c r="BI713" i="3"/>
  <c r="BQ713" i="3" s="1"/>
  <c r="CW713" i="3" s="1"/>
  <c r="AP715" i="3"/>
  <c r="CT715" i="3" s="1"/>
  <c r="BI698" i="3"/>
  <c r="BQ698" i="3" s="1"/>
  <c r="Y693" i="3"/>
  <c r="AG693" i="3" s="1"/>
  <c r="Z714" i="3"/>
  <c r="AG714" i="3" s="1"/>
  <c r="AY676" i="3"/>
  <c r="CV416" i="3"/>
  <c r="AH298" i="3"/>
  <c r="AP298" i="3" s="1"/>
  <c r="AQ688" i="3"/>
  <c r="AI136" i="3"/>
  <c r="AP136" i="3" s="1"/>
  <c r="AQ670" i="3"/>
  <c r="AY670" i="3" s="1"/>
  <c r="CU670" i="3" s="1"/>
  <c r="BJ249" i="3"/>
  <c r="BQ249" i="3" s="1"/>
  <c r="CW249" i="3" s="1"/>
  <c r="AS488" i="3"/>
  <c r="AY488" i="3" s="1"/>
  <c r="CU488" i="3" s="1"/>
  <c r="AV703" i="3"/>
  <c r="AY703" i="3" s="1"/>
  <c r="AR249" i="3"/>
  <c r="AY249" i="3" s="1"/>
  <c r="AQ716" i="3"/>
  <c r="AQ713" i="3"/>
  <c r="BZ720" i="3"/>
  <c r="CX720" i="3" s="1"/>
  <c r="AQ698" i="3"/>
  <c r="AY698" i="3" s="1"/>
  <c r="CU698" i="3" s="1"/>
  <c r="CF417" i="3"/>
  <c r="CI417" i="3" s="1"/>
  <c r="CY417" i="3" s="1"/>
  <c r="BZ558" i="3"/>
  <c r="CX558" i="3" s="1"/>
  <c r="CI220" i="3"/>
  <c r="CY220" i="3" s="1"/>
  <c r="BJ714" i="3"/>
  <c r="BQ714" i="3" s="1"/>
  <c r="CW714" i="3" s="1"/>
  <c r="BI704" i="3"/>
  <c r="BQ704" i="3" s="1"/>
  <c r="CW704" i="3" s="1"/>
  <c r="BI656" i="3"/>
  <c r="BQ656" i="3" s="1"/>
  <c r="CA713" i="3"/>
  <c r="CI713" i="3" s="1"/>
  <c r="CY713" i="3" s="1"/>
  <c r="CA704" i="3"/>
  <c r="CI704" i="3" s="1"/>
  <c r="CY704" i="3" s="1"/>
  <c r="CA656" i="3"/>
  <c r="CI656" i="3" s="1"/>
  <c r="CY656" i="3" s="1"/>
  <c r="CB714" i="3"/>
  <c r="CI715" i="3"/>
  <c r="CY715" i="3" s="1"/>
  <c r="CA693" i="3"/>
  <c r="CI693" i="3" s="1"/>
  <c r="CY693" i="3" s="1"/>
  <c r="BZ220" i="3"/>
  <c r="CX220" i="3" s="1"/>
  <c r="BI693" i="3"/>
  <c r="BQ693" i="3" s="1"/>
  <c r="CW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CY716" i="3" s="1"/>
  <c r="AJ488" i="3"/>
  <c r="AP488" i="3" s="1"/>
  <c r="BR688" i="3"/>
  <c r="BZ688" i="3" s="1"/>
  <c r="CX688" i="3" s="1"/>
  <c r="AI249" i="3"/>
  <c r="AP249" i="3" s="1"/>
  <c r="CT249" i="3" s="1"/>
  <c r="BZ676" i="3"/>
  <c r="CX676" i="3" s="1"/>
  <c r="BR670" i="3"/>
  <c r="BZ670" i="3" s="1"/>
  <c r="CX670" i="3" s="1"/>
  <c r="CA698" i="3"/>
  <c r="CI698" i="3" s="1"/>
  <c r="CY698" i="3" s="1"/>
  <c r="AJ714" i="3"/>
  <c r="CT472" i="3"/>
  <c r="AI714" i="3"/>
  <c r="AH693" i="3"/>
  <c r="AP693" i="3" s="1"/>
  <c r="CT693" i="3" s="1"/>
  <c r="AI709" i="3"/>
  <c r="AP709" i="3" s="1"/>
  <c r="CT709" i="3" s="1"/>
  <c r="BS714" i="3"/>
  <c r="BR361" i="3"/>
  <c r="BZ361" i="3" s="1"/>
  <c r="CX361" i="3" s="1"/>
  <c r="CA688" i="3"/>
  <c r="CI688" i="3" s="1"/>
  <c r="CY688" i="3" s="1"/>
  <c r="AM703" i="3"/>
  <c r="AP703" i="3" s="1"/>
  <c r="AJ712" i="3"/>
  <c r="AP712" i="3" s="1"/>
  <c r="CT712" i="3" s="1"/>
  <c r="AM417" i="3"/>
  <c r="AP417" i="3" s="1"/>
  <c r="CT417" i="3" s="1"/>
  <c r="CT416" i="3"/>
  <c r="BR693" i="3"/>
  <c r="BZ693" i="3" s="1"/>
  <c r="CX693" i="3" s="1"/>
  <c r="CA670" i="3"/>
  <c r="CI670" i="3" s="1"/>
  <c r="CY670" i="3" s="1"/>
  <c r="AK322" i="3"/>
  <c r="AP322" i="3" s="1"/>
  <c r="CT322" i="3" s="1"/>
  <c r="CT66" i="3"/>
  <c r="AH636" i="3"/>
  <c r="AP636" i="3" s="1"/>
  <c r="CT267" i="3"/>
  <c r="AJ713" i="3"/>
  <c r="CT39" i="3"/>
  <c r="AH52" i="3"/>
  <c r="AP52" i="3" s="1"/>
  <c r="CT52" i="3" s="1"/>
  <c r="CT51" i="3"/>
  <c r="DE51" i="3" s="1"/>
  <c r="AJ361" i="3"/>
  <c r="CT272" i="3"/>
  <c r="BZ715" i="3"/>
  <c r="CX715" i="3" s="1"/>
  <c r="AI361" i="3"/>
  <c r="AI698" i="3"/>
  <c r="BR716" i="3"/>
  <c r="BZ716" i="3" s="1"/>
  <c r="AI98" i="3"/>
  <c r="AP98" i="3" s="1"/>
  <c r="CT98" i="3" s="1"/>
  <c r="AH506" i="3"/>
  <c r="AP506" i="3" s="1"/>
  <c r="CT506" i="3" s="1"/>
  <c r="AH309" i="3"/>
  <c r="AP309" i="3" s="1"/>
  <c r="CT309" i="3" s="1"/>
  <c r="AY663" i="3"/>
  <c r="CI637" i="3"/>
  <c r="CY637" i="3" s="1"/>
  <c r="CY699" i="3"/>
  <c r="AP464" i="3"/>
  <c r="CT464" i="3" s="1"/>
  <c r="DE464" i="3" s="1"/>
  <c r="AP397" i="3"/>
  <c r="CT397" i="3" s="1"/>
  <c r="AY97" i="3"/>
  <c r="CU97" i="3" s="1"/>
  <c r="DE97" i="3" s="1"/>
  <c r="CV168" i="3"/>
  <c r="DE168" i="3" s="1"/>
  <c r="BB712" i="3"/>
  <c r="BH712" i="3" s="1"/>
  <c r="CV712" i="3" s="1"/>
  <c r="CV449" i="3"/>
  <c r="BQ256" i="3"/>
  <c r="CW256" i="3" s="1"/>
  <c r="CW326" i="3"/>
  <c r="BK488" i="3"/>
  <c r="BQ488" i="3" s="1"/>
  <c r="BZ340" i="3"/>
  <c r="CX340" i="3" s="1"/>
  <c r="CX596" i="3"/>
  <c r="BZ649" i="3"/>
  <c r="CX649" i="3" s="1"/>
  <c r="CX697" i="3"/>
  <c r="BQ370" i="3"/>
  <c r="CW370" i="3" s="1"/>
  <c r="CY611" i="3"/>
  <c r="CI424" i="3"/>
  <c r="CY424" i="3" s="1"/>
  <c r="CY458" i="3"/>
  <c r="AP258" i="3"/>
  <c r="AP393" i="3"/>
  <c r="CT393" i="3" s="1"/>
  <c r="AP221" i="3"/>
  <c r="CT221" i="3" s="1"/>
  <c r="DE221" i="3" s="1"/>
  <c r="AP719" i="3"/>
  <c r="AY341" i="3"/>
  <c r="CU341" i="3" s="1"/>
  <c r="DE341" i="3" s="1"/>
  <c r="CV582" i="3"/>
  <c r="AR709" i="3"/>
  <c r="BA709" i="3"/>
  <c r="BH709" i="3" s="1"/>
  <c r="CV709" i="3" s="1"/>
  <c r="CV673" i="3"/>
  <c r="BH649" i="3"/>
  <c r="CV649" i="3" s="1"/>
  <c r="CV697" i="3"/>
  <c r="BQ667" i="3"/>
  <c r="CW667" i="3" s="1"/>
  <c r="BZ424" i="3"/>
  <c r="CX424" i="3" s="1"/>
  <c r="CX458" i="3"/>
  <c r="CI85" i="3"/>
  <c r="CY85" i="3" s="1"/>
  <c r="CY136" i="3"/>
  <c r="BQ340" i="3"/>
  <c r="CW340" i="3" s="1"/>
  <c r="BQ30" i="3"/>
  <c r="CW30" i="3" s="1"/>
  <c r="CW56" i="3"/>
  <c r="AI419" i="3"/>
  <c r="AP419" i="3" s="1"/>
  <c r="AJ443" i="3"/>
  <c r="AP443" i="3" s="1"/>
  <c r="CT443" i="3" s="1"/>
  <c r="AP704" i="3"/>
  <c r="BZ637" i="3"/>
  <c r="CX637" i="3" s="1"/>
  <c r="CX699" i="3"/>
  <c r="AP222" i="3"/>
  <c r="AP641" i="3"/>
  <c r="BH676" i="3"/>
  <c r="AY358" i="3"/>
  <c r="CV397" i="3"/>
  <c r="BQ439" i="3"/>
  <c r="CW695" i="3"/>
  <c r="BJ709" i="3"/>
  <c r="BQ709" i="3" s="1"/>
  <c r="CW709" i="3" s="1"/>
  <c r="CW673" i="3"/>
  <c r="BS709" i="3"/>
  <c r="BZ709" i="3" s="1"/>
  <c r="AP101" i="3"/>
  <c r="CT101" i="3" s="1"/>
  <c r="AP223" i="3"/>
  <c r="CT223" i="3" s="1"/>
  <c r="BH260" i="3"/>
  <c r="CV260" i="3" s="1"/>
  <c r="CV516" i="3"/>
  <c r="BQ319" i="3"/>
  <c r="CW319" i="3" s="1"/>
  <c r="CW382" i="3"/>
  <c r="BQ52" i="3"/>
  <c r="CW52" i="3" s="1"/>
  <c r="CW100" i="3"/>
  <c r="BQ260" i="3"/>
  <c r="CW516" i="3"/>
  <c r="BZ52" i="3"/>
  <c r="CX52" i="3" s="1"/>
  <c r="CX100" i="3"/>
  <c r="BH370" i="3"/>
  <c r="CV370" i="3" s="1"/>
  <c r="CX611" i="3"/>
  <c r="BZ260" i="3"/>
  <c r="CX260" i="3" s="1"/>
  <c r="CX516" i="3"/>
  <c r="CI330" i="3"/>
  <c r="CY330" i="3" s="1"/>
  <c r="CY393" i="3"/>
  <c r="CI649" i="3"/>
  <c r="CY649" i="3" s="1"/>
  <c r="CY697" i="3"/>
  <c r="BB714" i="3"/>
  <c r="CV472" i="3"/>
  <c r="BK712" i="3"/>
  <c r="BQ712" i="3" s="1"/>
  <c r="CW712" i="3" s="1"/>
  <c r="CW449" i="3"/>
  <c r="BZ30" i="3"/>
  <c r="CX56" i="3"/>
  <c r="BZ264" i="3"/>
  <c r="CX264" i="3" s="1"/>
  <c r="AP172" i="3"/>
  <c r="CT172" i="3" s="1"/>
  <c r="AP697" i="3"/>
  <c r="CT697" i="3" s="1"/>
  <c r="BQ706" i="3"/>
  <c r="CW706" i="3" s="1"/>
  <c r="CW719" i="3"/>
  <c r="BQ424" i="3"/>
  <c r="CW424" i="3" s="1"/>
  <c r="CW458" i="3"/>
  <c r="BI675" i="3"/>
  <c r="BQ675" i="3" s="1"/>
  <c r="CW675" i="3" s="1"/>
  <c r="CW408" i="3"/>
  <c r="AJ100" i="3"/>
  <c r="AP100" i="3" s="1"/>
  <c r="CT100" i="3" s="1"/>
  <c r="AH613" i="3"/>
  <c r="AI138" i="3"/>
  <c r="AP138" i="3" s="1"/>
  <c r="CT138" i="3" s="1"/>
  <c r="AH330" i="3"/>
  <c r="AH320" i="3"/>
  <c r="AH319" i="3"/>
  <c r="AH558" i="3"/>
  <c r="AP696" i="3"/>
  <c r="AP463" i="3"/>
  <c r="AP467" i="3"/>
  <c r="CT467" i="3" s="1"/>
  <c r="DE467" i="3" s="1"/>
  <c r="AR361" i="3"/>
  <c r="BH256" i="3"/>
  <c r="CV256" i="3" s="1"/>
  <c r="CV326" i="3"/>
  <c r="BA714" i="3"/>
  <c r="BZ85" i="3"/>
  <c r="CX85" i="3" s="1"/>
  <c r="CX136" i="3"/>
  <c r="CI52" i="3"/>
  <c r="CY52" i="3" s="1"/>
  <c r="CY100" i="3"/>
  <c r="CI30" i="3"/>
  <c r="CY30" i="3" s="1"/>
  <c r="CY56" i="3"/>
  <c r="CI319" i="3"/>
  <c r="CY319" i="3" s="1"/>
  <c r="CY382" i="3"/>
  <c r="CR652" i="3"/>
  <c r="CZ652" i="3" s="1"/>
  <c r="CZ698" i="3"/>
  <c r="BN417" i="3"/>
  <c r="BQ417" i="3" s="1"/>
  <c r="CW417" i="3" s="1"/>
  <c r="CW416" i="3"/>
  <c r="BH439" i="3"/>
  <c r="CV439" i="3" s="1"/>
  <c r="CV695" i="3"/>
  <c r="BH706" i="3"/>
  <c r="CV706" i="3" s="1"/>
  <c r="CV719" i="3"/>
  <c r="AZ693" i="3"/>
  <c r="BH693" i="3" s="1"/>
  <c r="CV693" i="3" s="1"/>
  <c r="BQ85" i="3"/>
  <c r="CW85" i="3" s="1"/>
  <c r="CW136" i="3"/>
  <c r="BZ358" i="3"/>
  <c r="CX358" i="3" s="1"/>
  <c r="CY397" i="3"/>
  <c r="CJ700" i="3"/>
  <c r="CR700" i="3" s="1"/>
  <c r="CZ700" i="3" s="1"/>
  <c r="CZ688" i="3"/>
  <c r="BH30" i="3"/>
  <c r="CV56" i="3"/>
  <c r="Y701" i="3"/>
  <c r="AG701" i="3" s="1"/>
  <c r="AP465" i="3"/>
  <c r="CT465" i="3" s="1"/>
  <c r="DE465" i="3" s="1"/>
  <c r="BH358" i="3"/>
  <c r="CV358" i="3" s="1"/>
  <c r="CW397" i="3"/>
  <c r="BZ663" i="3"/>
  <c r="CX663" i="3" s="1"/>
  <c r="DE663" i="3" s="1"/>
  <c r="CB709" i="3"/>
  <c r="CI709" i="3" s="1"/>
  <c r="CY709" i="3" s="1"/>
  <c r="CY673" i="3"/>
  <c r="BQ278" i="3"/>
  <c r="CW278" i="3" s="1"/>
  <c r="CY442" i="3"/>
  <c r="DE442" i="3" s="1"/>
  <c r="AY706" i="3"/>
  <c r="CU706" i="3" s="1"/>
  <c r="Y674" i="3"/>
  <c r="AG674" i="3" s="1"/>
  <c r="BH220" i="3"/>
  <c r="CV220" i="3" s="1"/>
  <c r="BT712" i="3"/>
  <c r="BZ712" i="3" s="1"/>
  <c r="CX712" i="3" s="1"/>
  <c r="CX449" i="3"/>
  <c r="AS720" i="3"/>
  <c r="CU154" i="3"/>
  <c r="AY421" i="3"/>
  <c r="CU421" i="3" s="1"/>
  <c r="DE421" i="3" s="1"/>
  <c r="CU441" i="3"/>
  <c r="BH85" i="3"/>
  <c r="CV85" i="3" s="1"/>
  <c r="CV136" i="3"/>
  <c r="BQ637" i="3"/>
  <c r="CW637" i="3" s="1"/>
  <c r="CW699" i="3"/>
  <c r="CI256" i="3"/>
  <c r="CY256" i="3" s="1"/>
  <c r="CY326" i="3"/>
  <c r="CK718" i="3"/>
  <c r="CR718" i="3" s="1"/>
  <c r="CZ718" i="3" s="1"/>
  <c r="CZ419" i="3"/>
  <c r="AP237" i="3"/>
  <c r="CT237" i="3" s="1"/>
  <c r="AP611" i="3"/>
  <c r="AQ675" i="3"/>
  <c r="BH637" i="3"/>
  <c r="CV637" i="3" s="1"/>
  <c r="CV699" i="3"/>
  <c r="AZ700" i="3"/>
  <c r="BH700" i="3" s="1"/>
  <c r="CV700" i="3" s="1"/>
  <c r="BZ256" i="3"/>
  <c r="CX326" i="3"/>
  <c r="BZ706" i="3"/>
  <c r="CX706" i="3" s="1"/>
  <c r="CX719" i="3"/>
  <c r="CI439" i="3"/>
  <c r="CY439" i="3" s="1"/>
  <c r="CI340" i="3"/>
  <c r="CY340" i="3" s="1"/>
  <c r="CY596" i="3"/>
  <c r="Y700" i="3"/>
  <c r="AG700" i="3" s="1"/>
  <c r="BZ319" i="3"/>
  <c r="CX319" i="3" s="1"/>
  <c r="BZ343" i="3"/>
  <c r="CX343" i="3" s="1"/>
  <c r="BQ676" i="3"/>
  <c r="BH52" i="3"/>
  <c r="CV52" i="3" s="1"/>
  <c r="BH611" i="3"/>
  <c r="CV611" i="3" s="1"/>
  <c r="CJ643" i="3"/>
  <c r="CR643" i="3" s="1"/>
  <c r="CJ644" i="3"/>
  <c r="CR644" i="3" s="1"/>
  <c r="CI676" i="3"/>
  <c r="CY676" i="3" s="1"/>
  <c r="CI558" i="3"/>
  <c r="CY558" i="3" s="1"/>
  <c r="CI402" i="3"/>
  <c r="CY402" i="3" s="1"/>
  <c r="DE402" i="3" s="1"/>
  <c r="CC714" i="3"/>
  <c r="CI223" i="3"/>
  <c r="CY223" i="3" s="1"/>
  <c r="CI343" i="3"/>
  <c r="CY343" i="3" s="1"/>
  <c r="BZ402" i="3"/>
  <c r="BT714" i="3"/>
  <c r="BS249" i="3"/>
  <c r="BZ249" i="3" s="1"/>
  <c r="BW703" i="3"/>
  <c r="BZ703" i="3" s="1"/>
  <c r="CX703" i="3" s="1"/>
  <c r="BT488" i="3"/>
  <c r="BZ488" i="3" s="1"/>
  <c r="BQ649" i="3"/>
  <c r="CW649" i="3" s="1"/>
  <c r="BQ220" i="3"/>
  <c r="CW220" i="3" s="1"/>
  <c r="BJ419" i="3"/>
  <c r="BQ419" i="3" s="1"/>
  <c r="BK443" i="3"/>
  <c r="BQ443" i="3" s="1"/>
  <c r="CW443" i="3" s="1"/>
  <c r="BQ343" i="3"/>
  <c r="CW343" i="3" s="1"/>
  <c r="BA249" i="3"/>
  <c r="BH249" i="3" s="1"/>
  <c r="CV249" i="3" s="1"/>
  <c r="BE703" i="3"/>
  <c r="BH703" i="3" s="1"/>
  <c r="CV703" i="3" s="1"/>
  <c r="BB488" i="3"/>
  <c r="BH488" i="3" s="1"/>
  <c r="CV488" i="3" s="1"/>
  <c r="BH558" i="3"/>
  <c r="CV558" i="3" s="1"/>
  <c r="BH343" i="3"/>
  <c r="CV343" i="3" s="1"/>
  <c r="BH223" i="3"/>
  <c r="CV223" i="3" s="1"/>
  <c r="BC715" i="3"/>
  <c r="BH715" i="3" s="1"/>
  <c r="CV715" i="3" s="1"/>
  <c r="BC722" i="3"/>
  <c r="BH722" i="3" s="1"/>
  <c r="CV722" i="3" s="1"/>
  <c r="BH713" i="3"/>
  <c r="BA419" i="3"/>
  <c r="BH419" i="3" s="1"/>
  <c r="BB443" i="3"/>
  <c r="BH443" i="3" s="1"/>
  <c r="CV443" i="3" s="1"/>
  <c r="BH698" i="3"/>
  <c r="AT715" i="3"/>
  <c r="AY715" i="3" s="1"/>
  <c r="CU715" i="3" s="1"/>
  <c r="AT722" i="3"/>
  <c r="AY722" i="3" s="1"/>
  <c r="CU722" i="3" s="1"/>
  <c r="AS361" i="3"/>
  <c r="AY660" i="3"/>
  <c r="AY619" i="3"/>
  <c r="CU619" i="3" s="1"/>
  <c r="DE619" i="3" s="1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V649" i="3"/>
  <c r="X649" i="3" s="1"/>
  <c r="DB649" i="3" s="1"/>
  <c r="O714" i="3"/>
  <c r="O709" i="3"/>
  <c r="V709" i="3" s="1"/>
  <c r="X709" i="3" s="1"/>
  <c r="DB709" i="3" s="1"/>
  <c r="X673" i="3"/>
  <c r="DB673" i="3" s="1"/>
  <c r="N361" i="3"/>
  <c r="V361" i="3" s="1"/>
  <c r="X361" i="3" s="1"/>
  <c r="X68" i="3"/>
  <c r="S417" i="3"/>
  <c r="V417" i="3" s="1"/>
  <c r="X417" i="3" s="1"/>
  <c r="X416" i="3"/>
  <c r="N675" i="3"/>
  <c r="V675" i="3" s="1"/>
  <c r="X675" i="3" s="1"/>
  <c r="X408" i="3"/>
  <c r="DB408" i="3" s="1"/>
  <c r="N636" i="3"/>
  <c r="V636" i="3" s="1"/>
  <c r="X636" i="3" s="1"/>
  <c r="DB636" i="3" s="1"/>
  <c r="X267" i="3"/>
  <c r="O718" i="3"/>
  <c r="V718" i="3" s="1"/>
  <c r="X718" i="3" s="1"/>
  <c r="DB718" i="3" s="1"/>
  <c r="X419" i="3"/>
  <c r="DB419" i="3" s="1"/>
  <c r="P712" i="3"/>
  <c r="V712" i="3" s="1"/>
  <c r="X712" i="3" s="1"/>
  <c r="X449" i="3"/>
  <c r="DB449" i="3" s="1"/>
  <c r="O136" i="3"/>
  <c r="V136" i="3" s="1"/>
  <c r="X136" i="3" s="1"/>
  <c r="DB136" i="3" s="1"/>
  <c r="X135" i="3"/>
  <c r="N693" i="3"/>
  <c r="V693" i="3" s="1"/>
  <c r="X693" i="3" s="1"/>
  <c r="DB693" i="3" s="1"/>
  <c r="O455" i="3"/>
  <c r="V455" i="3" s="1"/>
  <c r="X455" i="3" s="1"/>
  <c r="X39" i="3"/>
  <c r="N643" i="3"/>
  <c r="V643" i="3" s="1"/>
  <c r="N644" i="3"/>
  <c r="V644" i="3" s="1"/>
  <c r="O720" i="3"/>
  <c r="V720" i="3" s="1"/>
  <c r="X720" i="3" s="1"/>
  <c r="O335" i="3"/>
  <c r="V335" i="3" s="1"/>
  <c r="X335" i="3" s="1"/>
  <c r="V343" i="3"/>
  <c r="X343" i="3" s="1"/>
  <c r="V558" i="3"/>
  <c r="X558" i="3" s="1"/>
  <c r="N716" i="3"/>
  <c r="V716" i="3" s="1"/>
  <c r="X716" i="3" s="1"/>
  <c r="DB716" i="3" s="1"/>
  <c r="N670" i="3"/>
  <c r="V670" i="3" s="1"/>
  <c r="X670" i="3" s="1"/>
  <c r="N698" i="3"/>
  <c r="N688" i="3"/>
  <c r="V688" i="3" s="1"/>
  <c r="N713" i="3"/>
  <c r="V676" i="3"/>
  <c r="X676" i="3" s="1"/>
  <c r="DB676" i="3" s="1"/>
  <c r="V220" i="3"/>
  <c r="X220" i="3" s="1"/>
  <c r="P713" i="3"/>
  <c r="P685" i="3"/>
  <c r="V685" i="3" s="1"/>
  <c r="X685" i="3" s="1"/>
  <c r="N299" i="3"/>
  <c r="V299" i="3" s="1"/>
  <c r="X299" i="3" s="1"/>
  <c r="O698" i="3"/>
  <c r="N172" i="3"/>
  <c r="V172" i="3" s="1"/>
  <c r="X172" i="3" s="1"/>
  <c r="N298" i="3"/>
  <c r="V298" i="3" s="1"/>
  <c r="X298" i="3" s="1"/>
  <c r="DE172" i="3" l="1"/>
  <c r="DB172" i="3"/>
  <c r="DE558" i="3"/>
  <c r="DB558" i="3"/>
  <c r="DE343" i="3"/>
  <c r="DB343" i="3"/>
  <c r="DE335" i="3"/>
  <c r="DB335" i="3"/>
  <c r="DE685" i="3"/>
  <c r="DB685" i="3"/>
  <c r="DE720" i="3"/>
  <c r="DB720" i="3"/>
  <c r="DE267" i="3"/>
  <c r="DB267" i="3"/>
  <c r="DE715" i="3"/>
  <c r="DB715" i="3"/>
  <c r="DE220" i="3"/>
  <c r="DB220" i="3"/>
  <c r="DE675" i="3"/>
  <c r="DB675" i="3"/>
  <c r="DE299" i="3"/>
  <c r="DB299" i="3"/>
  <c r="DE455" i="3"/>
  <c r="DB455" i="3"/>
  <c r="DE416" i="3"/>
  <c r="DB416" i="3"/>
  <c r="DE417" i="3"/>
  <c r="DB417" i="3"/>
  <c r="DE135" i="3"/>
  <c r="DB135" i="3"/>
  <c r="DE68" i="3"/>
  <c r="DB68" i="3"/>
  <c r="DE361" i="3"/>
  <c r="DB361" i="3"/>
  <c r="DE670" i="3"/>
  <c r="DB670" i="3"/>
  <c r="DE298" i="3"/>
  <c r="DB298" i="3"/>
  <c r="DE712" i="3"/>
  <c r="DB712" i="3"/>
  <c r="DE39" i="3"/>
  <c r="DB39" i="3"/>
  <c r="DE408" i="3"/>
  <c r="DE703" i="3"/>
  <c r="DE693" i="3"/>
  <c r="DE382" i="3"/>
  <c r="DE358" i="3"/>
  <c r="DE719" i="3"/>
  <c r="DE488" i="3"/>
  <c r="DE704" i="3"/>
  <c r="DE697" i="3"/>
  <c r="DE611" i="3"/>
  <c r="DE393" i="3"/>
  <c r="DE56" i="3"/>
  <c r="DE424" i="3"/>
  <c r="DE472" i="3"/>
  <c r="DE596" i="3"/>
  <c r="DE52" i="3"/>
  <c r="DE249" i="3"/>
  <c r="DE340" i="3"/>
  <c r="DE716" i="3"/>
  <c r="DE449" i="3"/>
  <c r="DE673" i="3"/>
  <c r="DE709" i="3"/>
  <c r="DE649" i="3"/>
  <c r="DE260" i="3"/>
  <c r="DE256" i="3"/>
  <c r="DE136" i="3"/>
  <c r="CS728" i="3"/>
  <c r="BI700" i="3"/>
  <c r="BQ700" i="3" s="1"/>
  <c r="CW700" i="3" s="1"/>
  <c r="CA700" i="3"/>
  <c r="CI700" i="3" s="1"/>
  <c r="CY700" i="3" s="1"/>
  <c r="BR700" i="3"/>
  <c r="BZ700" i="3" s="1"/>
  <c r="CX700" i="3" s="1"/>
  <c r="AP714" i="3"/>
  <c r="AP361" i="3"/>
  <c r="CT361" i="3" s="1"/>
  <c r="BR643" i="3"/>
  <c r="BZ643" i="3" s="1"/>
  <c r="CX643" i="3" s="1"/>
  <c r="CI714" i="3"/>
  <c r="CY714" i="3" s="1"/>
  <c r="BZ714" i="3"/>
  <c r="CX714" i="3" s="1"/>
  <c r="BH714" i="3"/>
  <c r="CV714" i="3" s="1"/>
  <c r="AI718" i="3"/>
  <c r="AP718" i="3" s="1"/>
  <c r="CT419" i="3"/>
  <c r="BR644" i="3"/>
  <c r="BZ644" i="3" s="1"/>
  <c r="BR701" i="3" s="1"/>
  <c r="BZ701" i="3" s="1"/>
  <c r="CX701" i="3" s="1"/>
  <c r="CA644" i="3"/>
  <c r="CI644" i="3" s="1"/>
  <c r="CA701" i="3" s="1"/>
  <c r="CI701" i="3" s="1"/>
  <c r="CY701" i="3" s="1"/>
  <c r="CA643" i="3"/>
  <c r="CI643" i="3" s="1"/>
  <c r="CA674" i="3" s="1"/>
  <c r="CI674" i="3" s="1"/>
  <c r="CY674" i="3" s="1"/>
  <c r="AP558" i="3"/>
  <c r="CT558" i="3" s="1"/>
  <c r="AP688" i="3"/>
  <c r="AP330" i="3"/>
  <c r="CT330" i="3" s="1"/>
  <c r="BQ652" i="3"/>
  <c r="CW652" i="3" s="1"/>
  <c r="CW698" i="3"/>
  <c r="AP716" i="3"/>
  <c r="BJ718" i="3"/>
  <c r="BQ718" i="3" s="1"/>
  <c r="CW718" i="3" s="1"/>
  <c r="CW419" i="3"/>
  <c r="AP613" i="3"/>
  <c r="CT613" i="3" s="1"/>
  <c r="AP713" i="3"/>
  <c r="CT713" i="3" s="1"/>
  <c r="AP698" i="3"/>
  <c r="CJ701" i="3"/>
  <c r="CR701" i="3" s="1"/>
  <c r="CZ701" i="3" s="1"/>
  <c r="CZ644" i="3"/>
  <c r="BQ223" i="3"/>
  <c r="CW223" i="3" s="1"/>
  <c r="DE223" i="3" s="1"/>
  <c r="CW439" i="3"/>
  <c r="AV699" i="3"/>
  <c r="AY699" i="3" s="1"/>
  <c r="CU699" i="3" s="1"/>
  <c r="CJ674" i="3"/>
  <c r="CR674" i="3" s="1"/>
  <c r="CZ674" i="3" s="1"/>
  <c r="CZ643" i="3"/>
  <c r="AR343" i="3"/>
  <c r="BI643" i="3"/>
  <c r="BQ643" i="3" s="1"/>
  <c r="BH652" i="3"/>
  <c r="CV652" i="3" s="1"/>
  <c r="CV698" i="3"/>
  <c r="BI644" i="3"/>
  <c r="BQ644" i="3" s="1"/>
  <c r="BH613" i="3"/>
  <c r="CV613" i="3" s="1"/>
  <c r="CV676" i="3"/>
  <c r="BZ667" i="3"/>
  <c r="CX667" i="3" s="1"/>
  <c r="CX713" i="3"/>
  <c r="BQ613" i="3"/>
  <c r="CW613" i="3" s="1"/>
  <c r="CW676" i="3"/>
  <c r="AZ644" i="3"/>
  <c r="BH644" i="3" s="1"/>
  <c r="AP670" i="3"/>
  <c r="CT670" i="3" s="1"/>
  <c r="BA718" i="3"/>
  <c r="BH718" i="3" s="1"/>
  <c r="CV718" i="3" s="1"/>
  <c r="CV419" i="3"/>
  <c r="BH667" i="3"/>
  <c r="CV667" i="3" s="1"/>
  <c r="CV713" i="3"/>
  <c r="AZ643" i="3"/>
  <c r="BH643" i="3" s="1"/>
  <c r="BZ652" i="3"/>
  <c r="CX652" i="3" s="1"/>
  <c r="CX698" i="3"/>
  <c r="AP319" i="3"/>
  <c r="CT319" i="3" s="1"/>
  <c r="AP320" i="3"/>
  <c r="CT320" i="3" s="1"/>
  <c r="AH644" i="3"/>
  <c r="AH643" i="3"/>
  <c r="CB419" i="3"/>
  <c r="CI419" i="3" s="1"/>
  <c r="CC443" i="3"/>
  <c r="CI443" i="3" s="1"/>
  <c r="CY443" i="3" s="1"/>
  <c r="DE443" i="3" s="1"/>
  <c r="BS419" i="3"/>
  <c r="BZ419" i="3" s="1"/>
  <c r="BT443" i="3"/>
  <c r="BZ443" i="3" s="1"/>
  <c r="V714" i="3"/>
  <c r="X714" i="3" s="1"/>
  <c r="DB714" i="3" s="1"/>
  <c r="N674" i="3"/>
  <c r="V674" i="3" s="1"/>
  <c r="X674" i="3" s="1"/>
  <c r="DB674" i="3" s="1"/>
  <c r="X643" i="3"/>
  <c r="DB643" i="3" s="1"/>
  <c r="N701" i="3"/>
  <c r="V701" i="3" s="1"/>
  <c r="X701" i="3" s="1"/>
  <c r="DB701" i="3" s="1"/>
  <c r="X644" i="3"/>
  <c r="DB644" i="3" s="1"/>
  <c r="N700" i="3"/>
  <c r="V700" i="3" s="1"/>
  <c r="X700" i="3" s="1"/>
  <c r="DB700" i="3" s="1"/>
  <c r="X688" i="3"/>
  <c r="DB688" i="3" s="1"/>
  <c r="V713" i="3"/>
  <c r="X713" i="3" s="1"/>
  <c r="DB713" i="3" s="1"/>
  <c r="V698" i="3"/>
  <c r="X698" i="3" s="1"/>
  <c r="DE698" i="3" l="1"/>
  <c r="DB698" i="3"/>
  <c r="DB1" i="3" s="1"/>
  <c r="DE676" i="3"/>
  <c r="DE652" i="3"/>
  <c r="DE713" i="3"/>
  <c r="CZ728" i="3"/>
  <c r="V728" i="3"/>
  <c r="BR674" i="3"/>
  <c r="BZ674" i="3" s="1"/>
  <c r="CX674" i="3" s="1"/>
  <c r="CY644" i="3"/>
  <c r="CX644" i="3"/>
  <c r="CY643" i="3"/>
  <c r="AH700" i="3"/>
  <c r="AP700" i="3" s="1"/>
  <c r="CT688" i="3"/>
  <c r="DE688" i="3" s="1"/>
  <c r="BI701" i="3"/>
  <c r="BQ701" i="3" s="1"/>
  <c r="CW644" i="3"/>
  <c r="CB718" i="3"/>
  <c r="CI718" i="3" s="1"/>
  <c r="CY718" i="3" s="1"/>
  <c r="CY419" i="3"/>
  <c r="DE419" i="3" s="1"/>
  <c r="AP643" i="3"/>
  <c r="AP644" i="3"/>
  <c r="BI674" i="3"/>
  <c r="BQ674" i="3" s="1"/>
  <c r="CW674" i="3" s="1"/>
  <c r="CW728" i="3" s="1"/>
  <c r="CW643" i="3"/>
  <c r="AZ701" i="3"/>
  <c r="BH701" i="3" s="1"/>
  <c r="CV701" i="3" s="1"/>
  <c r="CV644" i="3"/>
  <c r="AZ674" i="3"/>
  <c r="BH674" i="3" s="1"/>
  <c r="CV674" i="3" s="1"/>
  <c r="CV728" i="3" s="1"/>
  <c r="CV643" i="3"/>
  <c r="BS718" i="3"/>
  <c r="BZ718" i="3" s="1"/>
  <c r="CX718" i="3" s="1"/>
  <c r="CX728" i="3" l="1"/>
  <c r="DE718" i="3"/>
  <c r="DE644" i="3"/>
  <c r="CY728" i="3"/>
  <c r="AH701" i="3"/>
  <c r="AP701" i="3" s="1"/>
  <c r="CT701" i="3" s="1"/>
  <c r="DE701" i="3" s="1"/>
  <c r="AH674" i="3"/>
  <c r="AP674" i="3" s="1"/>
  <c r="CT674" i="3" s="1"/>
  <c r="DE674" i="3" s="1"/>
  <c r="CT643" i="3"/>
  <c r="DE643" i="3" s="1"/>
  <c r="W728" i="3"/>
  <c r="W734" i="3" s="1"/>
  <c r="W731" i="3"/>
  <c r="AY256" i="3"/>
  <c r="AY712" i="3"/>
  <c r="AY402" i="3"/>
  <c r="AY405" i="3"/>
  <c r="AY606" i="3"/>
  <c r="AY495" i="3"/>
  <c r="CU495" i="3" s="1"/>
  <c r="DE495" i="3" s="1"/>
  <c r="AY85" i="3"/>
  <c r="CU85" i="3" s="1"/>
  <c r="DE85" i="3" s="1"/>
  <c r="AY5" i="3"/>
  <c r="AY11" i="3"/>
  <c r="AY9" i="3"/>
  <c r="AY6" i="3"/>
  <c r="AY12" i="3"/>
  <c r="AY582" i="3"/>
  <c r="CU582" i="3" s="1"/>
  <c r="AY343" i="3"/>
  <c r="AY574" i="3"/>
  <c r="AY39" i="3"/>
  <c r="AY596" i="3"/>
  <c r="AY479" i="3"/>
  <c r="AY211" i="3"/>
  <c r="AY393" i="3"/>
  <c r="AY553" i="3"/>
  <c r="CU553" i="3" s="1"/>
  <c r="DE553" i="3" s="1"/>
  <c r="AY611" i="3"/>
  <c r="AY170" i="3"/>
  <c r="CU170" i="3" s="1"/>
  <c r="DE170" i="3" s="1"/>
  <c r="AY464" i="3"/>
  <c r="AY635" i="3"/>
  <c r="CU635" i="3" s="1"/>
  <c r="AY145" i="3"/>
  <c r="CU145" i="3" s="1"/>
  <c r="AY223" i="3"/>
  <c r="AY355" i="3"/>
  <c r="CU355" i="3" s="1"/>
  <c r="DE355" i="3" s="1"/>
  <c r="AY516" i="3"/>
  <c r="CU516" i="3" s="1"/>
  <c r="AY415" i="3"/>
  <c r="CU415" i="3" s="1"/>
  <c r="AY188" i="3"/>
  <c r="CU188" i="3" s="1"/>
  <c r="AY261" i="3"/>
  <c r="AY93" i="3"/>
  <c r="AY655" i="3"/>
  <c r="AY101" i="3"/>
  <c r="CU101" i="3" s="1"/>
  <c r="DE101" i="3" s="1"/>
  <c r="AY176" i="3"/>
  <c r="AY472" i="3"/>
  <c r="AY264" i="3"/>
  <c r="CU264" i="3" s="1"/>
  <c r="AY597" i="3"/>
  <c r="CU597" i="3" s="1"/>
  <c r="AY424" i="3"/>
  <c r="AY340" i="3"/>
  <c r="AY439" i="3"/>
  <c r="CU439" i="3" s="1"/>
  <c r="AY263" i="3"/>
  <c r="AY56" i="3"/>
  <c r="AY235" i="3"/>
  <c r="AY395" i="3"/>
  <c r="CU395" i="3" s="1"/>
  <c r="DE395" i="3" s="1"/>
  <c r="AY38" i="3"/>
  <c r="AY291" i="3"/>
  <c r="CU291" i="3" s="1"/>
  <c r="AY465" i="3"/>
  <c r="AY258" i="3"/>
  <c r="CU258" i="3" s="1"/>
  <c r="AY637" i="3"/>
  <c r="CU637" i="3" s="1"/>
  <c r="AY686" i="3"/>
  <c r="AY351" i="3"/>
  <c r="CU351" i="3" s="1"/>
  <c r="AY317" i="3"/>
  <c r="CU317" i="3" s="1"/>
  <c r="DE317" i="3" s="1"/>
  <c r="AY222" i="3"/>
  <c r="AY694" i="3"/>
  <c r="CU694" i="3" s="1"/>
  <c r="AY621" i="3"/>
  <c r="AY332" i="3"/>
  <c r="AY76" i="3"/>
  <c r="AY593" i="3"/>
  <c r="AY570" i="3"/>
  <c r="CU570" i="3" s="1"/>
  <c r="AY668" i="3"/>
  <c r="CU668" i="3" s="1"/>
  <c r="AY265" i="3"/>
  <c r="AY697" i="3"/>
  <c r="AY169" i="3"/>
  <c r="AY675" i="3"/>
  <c r="AY129" i="3"/>
  <c r="AY662" i="3"/>
  <c r="AY677" i="3"/>
  <c r="AY599" i="3"/>
  <c r="CU599" i="3" s="1"/>
  <c r="AY594" i="3"/>
  <c r="AY688" i="3"/>
  <c r="AY595" i="3"/>
  <c r="AY592" i="3"/>
  <c r="AY417" i="3"/>
  <c r="CU417" i="3" s="1"/>
  <c r="AY530" i="3"/>
  <c r="AY508" i="3"/>
  <c r="AY200" i="3"/>
  <c r="CU200" i="3" s="1"/>
  <c r="AY221" i="3"/>
  <c r="AY466" i="3"/>
  <c r="CU466" i="3" s="1"/>
  <c r="DE466" i="3" s="1"/>
  <c r="AY695" i="3"/>
  <c r="CU695" i="3" s="1"/>
  <c r="DE695" i="3" s="1"/>
  <c r="AY585" i="3"/>
  <c r="CU585" i="3" s="1"/>
  <c r="AY716" i="3"/>
  <c r="AY463" i="3"/>
  <c r="AY467" i="3"/>
  <c r="AY509" i="3"/>
  <c r="CU509" i="3" s="1"/>
  <c r="AY60" i="3"/>
  <c r="AY710" i="3"/>
  <c r="AY679" i="3"/>
  <c r="CU679" i="3" s="1"/>
  <c r="AY68" i="3"/>
  <c r="AY480" i="3"/>
  <c r="AY385" i="3"/>
  <c r="CU385" i="3" s="1"/>
  <c r="DE385" i="3" s="1"/>
  <c r="AY541" i="3"/>
  <c r="CU541" i="3" s="1"/>
  <c r="AY30" i="3"/>
  <c r="AY667" i="3"/>
  <c r="CU667" i="3" s="1"/>
  <c r="DE667" i="3" s="1"/>
  <c r="AY278" i="3"/>
  <c r="CU278" i="3" s="1"/>
  <c r="DE278" i="3" s="1"/>
  <c r="AY168" i="3"/>
  <c r="AY146" i="3"/>
  <c r="CU146" i="3" s="1"/>
  <c r="AY556" i="3"/>
  <c r="AY267" i="3"/>
  <c r="AY237" i="3"/>
  <c r="CU237" i="3" s="1"/>
  <c r="AY652" i="3"/>
  <c r="AY567" i="3"/>
  <c r="CU567" i="3" s="1"/>
  <c r="AY116" i="3"/>
  <c r="AY123" i="3"/>
  <c r="AY230" i="3"/>
  <c r="CU230" i="3" s="1"/>
  <c r="AY682" i="3"/>
  <c r="CU682" i="3" s="1"/>
  <c r="DE682" i="3" s="1"/>
  <c r="AY671" i="3"/>
  <c r="AY52" i="3"/>
  <c r="AY649" i="3"/>
  <c r="AY136" i="3"/>
  <c r="AY298" i="3"/>
  <c r="AY557" i="3"/>
  <c r="CU557" i="3" s="1"/>
  <c r="DE557" i="3" s="1"/>
  <c r="AY529" i="3"/>
  <c r="AY483" i="3"/>
  <c r="AY622" i="3"/>
  <c r="AY659" i="3"/>
  <c r="CU659" i="3" s="1"/>
  <c r="AY411" i="3"/>
  <c r="AY268" i="3"/>
  <c r="AY195" i="3"/>
  <c r="CU195" i="3" s="1"/>
  <c r="AY260" i="3"/>
  <c r="AY262" i="3"/>
  <c r="AY91" i="3"/>
  <c r="AY92" i="3"/>
  <c r="AY66" i="3"/>
  <c r="CU66" i="3" s="1"/>
  <c r="AY67" i="3"/>
  <c r="CU67" i="3" s="1"/>
  <c r="CT728" i="3" l="1"/>
  <c r="AR8" i="3"/>
  <c r="AY8" i="3" s="1"/>
  <c r="AQ636" i="3"/>
  <c r="AY636" i="3" s="1"/>
  <c r="CU636" i="3" s="1"/>
  <c r="DE636" i="3" s="1"/>
  <c r="AY666" i="3"/>
  <c r="CU666" i="3" s="1"/>
  <c r="CU405" i="3"/>
  <c r="AY724" i="3"/>
  <c r="CU724" i="3" s="1"/>
  <c r="CU712" i="3"/>
  <c r="AS714" i="3"/>
  <c r="AQ700" i="3"/>
  <c r="AY700" i="3" s="1"/>
  <c r="CU700" i="3" s="1"/>
  <c r="DE700" i="3" s="1"/>
  <c r="AU702" i="3"/>
  <c r="AY702" i="3" s="1"/>
  <c r="CU702" i="3" s="1"/>
  <c r="CU235" i="3"/>
  <c r="AR708" i="3"/>
  <c r="AY708" i="3" s="1"/>
  <c r="AQ361" i="3"/>
  <c r="AY361" i="3" s="1"/>
  <c r="CU361" i="3" s="1"/>
  <c r="CU68" i="3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CU656" i="3" s="1"/>
  <c r="DE656" i="3" s="1"/>
  <c r="AQ704" i="3"/>
  <c r="AY704" i="3" s="1"/>
  <c r="AQ124" i="3"/>
  <c r="AY124" i="3" s="1"/>
  <c r="CU124" i="3" s="1"/>
  <c r="AQ319" i="3"/>
  <c r="AY319" i="3" s="1"/>
  <c r="CU319" i="3" s="1"/>
  <c r="AQ397" i="3"/>
  <c r="AY397" i="3" s="1"/>
  <c r="CU397" i="3" s="1"/>
  <c r="AQ613" i="3"/>
  <c r="AY613" i="3" s="1"/>
  <c r="CU613" i="3" s="1"/>
  <c r="AR220" i="3"/>
  <c r="AY220" i="3" s="1"/>
  <c r="CU220" i="3" s="1"/>
  <c r="AR478" i="3"/>
  <c r="AY478" i="3" s="1"/>
  <c r="CU478" i="3" s="1"/>
  <c r="AS100" i="3"/>
  <c r="AY100" i="3" s="1"/>
  <c r="CU100" i="3" s="1"/>
  <c r="AT322" i="3"/>
  <c r="AY322" i="3" s="1"/>
  <c r="CU322" i="3" s="1"/>
  <c r="AT598" i="3"/>
  <c r="AY598" i="3" s="1"/>
  <c r="CU598" i="3" s="1"/>
  <c r="AQ309" i="3"/>
  <c r="AY309" i="3" s="1"/>
  <c r="CU309" i="3" s="1"/>
  <c r="AQ330" i="3"/>
  <c r="AY330" i="3" s="1"/>
  <c r="CU330" i="3" s="1"/>
  <c r="AQ396" i="3"/>
  <c r="AY396" i="3" s="1"/>
  <c r="CU396" i="3" s="1"/>
  <c r="AQ558" i="3"/>
  <c r="AY558" i="3" s="1"/>
  <c r="CU558" i="3" s="1"/>
  <c r="AR138" i="3"/>
  <c r="AY138" i="3" s="1"/>
  <c r="CU138" i="3" s="1"/>
  <c r="AR327" i="3"/>
  <c r="AY327" i="3" s="1"/>
  <c r="CU327" i="3" s="1"/>
  <c r="AS270" i="3"/>
  <c r="AY270" i="3" s="1"/>
  <c r="CU270" i="3" s="1"/>
  <c r="AS600" i="3"/>
  <c r="AY600" i="3" s="1"/>
  <c r="CU600" i="3" s="1"/>
  <c r="AT231" i="3"/>
  <c r="AY231" i="3" s="1"/>
  <c r="CU231" i="3" s="1"/>
  <c r="AQ320" i="3"/>
  <c r="AY320" i="3" s="1"/>
  <c r="CU320" i="3" s="1"/>
  <c r="AQ329" i="3"/>
  <c r="AY329" i="3" s="1"/>
  <c r="CU329" i="3" s="1"/>
  <c r="AQ506" i="3"/>
  <c r="AY506" i="3" s="1"/>
  <c r="CU506" i="3" s="1"/>
  <c r="AR98" i="3"/>
  <c r="AY98" i="3" s="1"/>
  <c r="CU98" i="3" s="1"/>
  <c r="AR326" i="3"/>
  <c r="AY326" i="3" s="1"/>
  <c r="CU326" i="3" s="1"/>
  <c r="AS452" i="3"/>
  <c r="AY452" i="3" s="1"/>
  <c r="CU452" i="3" s="1"/>
  <c r="CU728" i="3" l="1"/>
  <c r="AQ674" i="3"/>
  <c r="AY674" i="3" s="1"/>
  <c r="AR718" i="3"/>
  <c r="AY718" i="3" s="1"/>
  <c r="AY714" i="3"/>
  <c r="CU714" i="3" s="1"/>
  <c r="DE714" i="3" s="1"/>
  <c r="AQ701" i="3"/>
  <c r="AY701" i="3" s="1"/>
  <c r="AY709" i="3" l="1"/>
</calcChain>
</file>

<file path=xl/sharedStrings.xml><?xml version="1.0" encoding="utf-8"?>
<sst xmlns="http://schemas.openxmlformats.org/spreadsheetml/2006/main" count="11460" uniqueCount="3272">
  <si>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</si>
  <si>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</si>
  <si>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</si>
  <si>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</si>
  <si>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</si>
  <si>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</si>
  <si>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</si>
  <si>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</si>
  <si>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</si>
  <si>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</si>
  <si>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</si>
  <si>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</si>
  <si>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</si>
  <si>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</si>
  <si>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</si>
  <si>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</si>
  <si>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</si>
  <si>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</si>
  <si>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</si>
  <si>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</si>
  <si>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</si>
  <si>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</si>
  <si>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</si>
  <si>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</si>
  <si>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</si>
  <si>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</si>
  <si>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</si>
  <si>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</si>
  <si>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</si>
  <si>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</si>
  <si>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</si>
  <si>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</si>
  <si>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</si>
  <si>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</si>
  <si>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</si>
  <si>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</si>
  <si>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</si>
  <si>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</si>
  <si>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</si>
  <si>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</si>
  <si>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</si>
  <si>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</si>
  <si>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</si>
  <si>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</si>
  <si>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</si>
  <si>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</si>
  <si>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</si>
  <si>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</si>
  <si>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</si>
  <si>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</si>
  <si>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</si>
  <si>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</si>
  <si>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</si>
  <si>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</si>
  <si>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</si>
  <si>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</si>
  <si>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</si>
  <si>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</si>
  <si>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</si>
  <si>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</si>
  <si>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</si>
  <si>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</si>
  <si>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</si>
  <si>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</si>
  <si>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</si>
  <si>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</si>
  <si>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</si>
  <si>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</si>
  <si>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</si>
  <si>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</si>
  <si>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</si>
  <si>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</si>
  <si>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</si>
  <si>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</si>
  <si>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</si>
  <si>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</si>
  <si>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</si>
  <si>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</si>
  <si>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</si>
  <si>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</si>
  <si>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</si>
  <si>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</si>
  <si>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</si>
  <si>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</si>
  <si>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</si>
  <si>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</si>
  <si>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</si>
  <si>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</si>
  <si>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</si>
  <si>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</si>
  <si>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</si>
  <si>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</si>
  <si>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</si>
  <si>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</si>
  <si>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</si>
  <si>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</si>
  <si>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</si>
  <si>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</si>
  <si>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</si>
  <si>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</si>
  <si>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</si>
  <si>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</si>
  <si>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</si>
  <si>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</si>
  <si>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</si>
  <si>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</si>
  <si>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</si>
  <si>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Aspargus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</si>
  <si>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</si>
  <si>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</si>
  <si>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</si>
  <si>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</si>
  <si>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</si>
  <si>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</si>
  <si>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</si>
  <si>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</si>
  <si>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</si>
  <si>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</si>
  <si>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Rutanbaga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</si>
  <si>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</si>
  <si>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</si>
  <si>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</si>
  <si>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</si>
  <si>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</si>
  <si>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</si>
  <si>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</si>
  <si>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</si>
  <si>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</si>
  <si>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Broccooli</t>
  </si>
  <si>
    <t>Cauliflower</t>
  </si>
  <si>
    <t>Leek</t>
  </si>
  <si>
    <t>Lettuce</t>
  </si>
  <si>
    <t>Scallion</t>
  </si>
  <si>
    <t>Artichoke</t>
  </si>
  <si>
    <t>Brussel sprout</t>
  </si>
  <si>
    <t>Spinnach</t>
  </si>
  <si>
    <t>White mushroom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</si>
  <si>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</si>
  <si>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</si>
  <si>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</si>
  <si>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</si>
  <si>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</si>
  <si>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</si>
  <si>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</si>
  <si>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</si>
  <si>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</si>
  <si>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</si>
  <si>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</si>
  <si>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</si>
  <si>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</si>
  <si>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Giga pickle</t>
  </si>
  <si>
    <t>Kale</t>
  </si>
  <si>
    <t>Agave</t>
  </si>
  <si>
    <t>Amaranth</t>
  </si>
  <si>
    <t>Arrowroot</t>
  </si>
  <si>
    <t>Cassava</t>
  </si>
  <si>
    <t>Chickpeas</t>
  </si>
  <si>
    <t>Flax</t>
  </si>
  <si>
    <t>Green grape</t>
  </si>
  <si>
    <t>Huckleberry</t>
  </si>
  <si>
    <t>Jicama</t>
  </si>
  <si>
    <t>Jute</t>
  </si>
  <si>
    <t>Kenaf</t>
  </si>
  <si>
    <t>Hkohlrabi</t>
  </si>
  <si>
    <t>Lentis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</si>
  <si>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</si>
  <si>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</si>
  <si>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</si>
  <si>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</si>
  <si>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</si>
  <si>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</si>
  <si>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</si>
  <si>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</si>
  <si>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</si>
  <si>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</si>
  <si>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</si>
  <si>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</si>
  <si>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</si>
  <si>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</si>
  <si>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Passion fruit</t>
  </si>
  <si>
    <t>Apple</t>
  </si>
  <si>
    <t>Pear</t>
  </si>
  <si>
    <t>Spider web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</si>
  <si>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</si>
  <si>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</si>
  <si>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</si>
  <si>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</si>
  <si>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</si>
  <si>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</si>
  <si>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</si>
  <si>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</si>
  <si>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</si>
  <si>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</si>
  <si>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</si>
  <si>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</si>
  <si>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</si>
  <si>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</si>
  <si>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</si>
  <si>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</si>
  <si>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</si>
  <si>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</si>
  <si>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</si>
  <si>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</si>
  <si>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</si>
  <si>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</si>
  <si>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</si>
  <si>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</si>
  <si>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</si>
  <si>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</si>
  <si>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</si>
  <si>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</si>
  <si>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</si>
  <si>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</si>
  <si>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</si>
  <si>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</si>
  <si>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</si>
  <si>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</si>
  <si>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</si>
  <si>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</si>
  <si>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</si>
  <si>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</si>
  <si>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</si>
  <si>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</si>
  <si>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</si>
  <si>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</si>
  <si>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</si>
  <si>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</si>
  <si>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</si>
  <si>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</si>
  <si>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</si>
  <si>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</si>
  <si>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</si>
  <si>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</si>
  <si>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</si>
  <si>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</si>
  <si>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</si>
  <si>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</si>
  <si>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</si>
  <si>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</si>
  <si>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</si>
  <si>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</si>
  <si>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</si>
  <si>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</si>
  <si>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</si>
  <si>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</si>
  <si>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</si>
  <si>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</si>
  <si>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</si>
  <si>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</si>
  <si>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</si>
  <si>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</si>
  <si>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</si>
  <si>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</si>
  <si>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</si>
  <si>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</si>
  <si>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</si>
  <si>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</si>
  <si>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</si>
  <si>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</si>
  <si>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</si>
  <si>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</si>
  <si>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</si>
  <si>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</si>
  <si>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</si>
  <si>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</si>
  <si>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</si>
  <si>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</si>
  <si>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</si>
  <si>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</si>
  <si>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</si>
  <si>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</si>
  <si>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</si>
  <si>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</si>
  <si>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</si>
  <si>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</si>
  <si>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</si>
  <si>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</si>
  <si>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</si>
  <si>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</si>
  <si>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</si>
  <si>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</si>
  <si>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</si>
  <si>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</si>
  <si>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</si>
  <si>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</si>
  <si>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</si>
  <si>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</si>
  <si>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</si>
  <si>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</si>
  <si>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</si>
  <si>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</si>
  <si>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</si>
  <si>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</si>
  <si>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</si>
  <si>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</si>
  <si>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</si>
  <si>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</si>
  <si>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</si>
  <si>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</si>
  <si>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</si>
  <si>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</si>
  <si>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</si>
  <si>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</si>
  <si>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</si>
  <si>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</si>
  <si>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</si>
  <si>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</si>
  <si>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</si>
  <si>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</si>
  <si>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</si>
  <si>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</si>
  <si>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</si>
  <si>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</si>
  <si>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</si>
  <si>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</si>
  <si>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</si>
  <si>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</si>
  <si>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</si>
  <si>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</si>
  <si>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</si>
  <si>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</si>
  <si>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</si>
  <si>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</si>
  <si>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</si>
  <si>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</si>
  <si>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</si>
  <si>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</si>
  <si>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</si>
  <si>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</si>
  <si>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</si>
  <si>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</si>
  <si>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</si>
  <si>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</si>
  <si>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</si>
  <si>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</si>
  <si>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</si>
  <si>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</si>
  <si>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</si>
  <si>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</si>
  <si>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</si>
  <si>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</si>
  <si>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</si>
  <si>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</si>
  <si>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</si>
  <si>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</si>
  <si>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</si>
  <si>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</si>
  <si>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</si>
  <si>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</si>
  <si>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</si>
  <si>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</si>
  <si>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</si>
  <si>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</si>
  <si>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</si>
  <si>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</si>
  <si>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</si>
  <si>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</si>
  <si>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</si>
  <si>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</si>
  <si>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</si>
  <si>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</si>
  <si>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</si>
  <si>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</si>
  <si>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</si>
  <si>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</si>
  <si>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</si>
  <si>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</si>
  <si>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</si>
  <si>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</si>
  <si>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</si>
  <si>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</si>
  <si>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</si>
  <si>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</si>
  <si>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</si>
  <si>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</si>
  <si>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</si>
  <si>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</si>
  <si>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</si>
  <si>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</si>
  <si>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</si>
  <si>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</si>
  <si>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</si>
  <si>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</si>
  <si>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</si>
  <si>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</si>
  <si>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</si>
  <si>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</si>
  <si>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</si>
  <si>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</si>
  <si>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</si>
  <si>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</si>
  <si>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</si>
  <si>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</si>
  <si>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</si>
  <si>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</si>
  <si>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</si>
  <si>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</si>
  <si>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</si>
  <si>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</si>
  <si>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</si>
  <si>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</si>
  <si>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</si>
  <si>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</si>
  <si>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</si>
  <si>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</si>
  <si>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</si>
  <si>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</si>
  <si>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</si>
  <si>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</si>
  <si>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</si>
  <si>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</si>
  <si>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</si>
  <si>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</si>
  <si>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</si>
  <si>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</si>
  <si>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</si>
  <si>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</si>
  <si>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</si>
  <si>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</si>
  <si>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</si>
  <si>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</si>
  <si>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</si>
  <si>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</si>
  <si>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</si>
  <si>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</si>
  <si>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</si>
  <si>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</si>
  <si>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</si>
  <si>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</si>
  <si>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</si>
  <si>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</si>
  <si>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</si>
  <si>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</si>
  <si>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</si>
  <si>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</si>
  <si>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</si>
  <si>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</si>
  <si>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</si>
  <si>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</si>
  <si>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</si>
  <si>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</si>
  <si>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</si>
  <si>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</si>
  <si>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</si>
  <si>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</si>
  <si>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</si>
  <si>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</si>
  <si>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</si>
  <si>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</si>
  <si>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</si>
  <si>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</si>
  <si>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</si>
  <si>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</si>
  <si>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</si>
  <si>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</si>
  <si>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</si>
  <si>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</si>
  <si>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</si>
  <si>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</si>
  <si>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</si>
  <si>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</si>
  <si>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</si>
  <si>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</si>
  <si>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</si>
  <si>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</si>
  <si>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</si>
  <si>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</si>
  <si>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</si>
  <si>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</si>
  <si>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</si>
  <si>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</si>
  <si>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</si>
  <si>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</si>
  <si>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</si>
  <si>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</si>
  <si>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</si>
  <si>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</si>
  <si>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</si>
  <si>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</si>
  <si>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</si>
  <si>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</si>
  <si>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</si>
  <si>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</si>
  <si>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</si>
  <si>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</si>
  <si>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</si>
  <si>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</si>
  <si>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</si>
  <si>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</si>
  <si>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</si>
  <si>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</si>
  <si>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</si>
  <si>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</si>
  <si>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</si>
  <si>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</si>
  <si>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</si>
  <si>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</si>
  <si>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</si>
  <si>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</si>
  <si>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</si>
  <si>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</si>
  <si>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</si>
  <si>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</si>
  <si>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</si>
  <si>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</si>
  <si>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</si>
  <si>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</si>
  <si>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</si>
  <si>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</si>
  <si>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</si>
  <si>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</si>
  <si>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</si>
  <si>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</si>
  <si>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</si>
  <si>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</si>
  <si>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</si>
  <si>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</si>
  <si>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</si>
  <si>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</si>
  <si>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</si>
  <si>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</si>
  <si>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</si>
  <si>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</si>
  <si>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</si>
  <si>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</si>
  <si>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</si>
  <si>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</si>
  <si>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</si>
  <si>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</si>
  <si>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</si>
  <si>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</si>
  <si>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</si>
  <si>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</si>
  <si>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</si>
  <si>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</si>
  <si>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</si>
  <si>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</si>
  <si>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</si>
  <si>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</si>
  <si>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</si>
  <si>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</si>
  <si>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</si>
  <si>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</si>
  <si>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</si>
  <si>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</si>
  <si>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</si>
  <si>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</si>
  <si>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</si>
  <si>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</si>
  <si>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</si>
  <si>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</si>
  <si>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</si>
  <si>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</si>
  <si>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</si>
  <si>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</si>
  <si>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</si>
  <si>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</si>
  <si>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</si>
  <si>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</si>
  <si>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</si>
  <si>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</si>
  <si>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</si>
  <si>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</si>
  <si>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</si>
  <si>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</si>
  <si>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</si>
  <si>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</si>
  <si>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</si>
  <si>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</si>
  <si>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</si>
  <si>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</si>
  <si>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</si>
  <si>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</si>
  <si>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</si>
  <si>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</si>
  <si>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</si>
  <si>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</si>
  <si>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</si>
  <si>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</si>
  <si>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</si>
  <si>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</si>
  <si>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</si>
  <si>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</si>
  <si>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</si>
  <si>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</si>
  <si>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</si>
  <si>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</si>
  <si>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</si>
  <si>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</si>
  <si>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</si>
  <si>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</si>
  <si>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</si>
  <si>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</si>
  <si>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</si>
  <si>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</si>
  <si>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</si>
  <si>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</si>
  <si>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</si>
  <si>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</si>
  <si>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</si>
  <si>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</si>
  <si>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</si>
  <si>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</si>
  <si>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</si>
  <si>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</si>
  <si>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</si>
  <si>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</si>
  <si>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</si>
  <si>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</si>
  <si>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</si>
  <si>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</si>
  <si>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</si>
  <si>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</si>
  <si>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</si>
  <si>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</si>
  <si>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</si>
  <si>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</si>
  <si>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</si>
  <si>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</si>
  <si>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</si>
  <si>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</si>
  <si>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</si>
  <si>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</si>
  <si>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</si>
  <si>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</si>
  <si>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</si>
  <si>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</si>
  <si>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</si>
  <si>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</si>
  <si>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</si>
  <si>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</si>
  <si>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</si>
  <si>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</si>
  <si>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</si>
  <si>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</si>
  <si>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</si>
  <si>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</si>
  <si>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</si>
  <si>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</si>
  <si>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</si>
  <si>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</si>
  <si>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</si>
  <si>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</si>
  <si>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</si>
  <si>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</si>
  <si>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</si>
  <si>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</si>
  <si>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</si>
  <si>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</si>
  <si>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</si>
  <si>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</si>
  <si>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</si>
  <si>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</si>
  <si>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</si>
  <si>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</si>
  <si>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</si>
  <si>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</si>
  <si>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</si>
  <si>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</si>
  <si>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</si>
  <si>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</si>
  <si>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</si>
  <si>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</si>
  <si>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</si>
  <si>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</si>
  <si>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</si>
  <si>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</si>
  <si>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</si>
  <si>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</si>
  <si>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</si>
  <si>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</si>
  <si>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</si>
  <si>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</si>
  <si>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</si>
  <si>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</si>
  <si>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</si>
  <si>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</si>
  <si>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</si>
  <si>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</si>
  <si>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</si>
  <si>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</si>
  <si>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</si>
  <si>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</si>
  <si>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</si>
  <si>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</si>
  <si>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</si>
  <si>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</si>
  <si>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</si>
  <si>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</si>
  <si>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</si>
  <si>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</si>
  <si>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</si>
  <si>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</si>
  <si>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</si>
  <si>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</si>
  <si>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</si>
  <si>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</si>
  <si>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</si>
  <si>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</si>
  <si>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</si>
  <si>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</si>
  <si>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</si>
  <si>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</si>
  <si>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</si>
  <si>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</si>
  <si>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</si>
  <si>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</si>
  <si>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</si>
  <si>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</si>
  <si>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</si>
  <si>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</si>
  <si>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</si>
  <si>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</si>
  <si>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</si>
  <si>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</si>
  <si>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</si>
  <si>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</si>
  <si>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</si>
  <si>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</si>
  <si>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</si>
  <si>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</si>
  <si>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</si>
  <si>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</si>
  <si>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</si>
  <si>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</si>
  <si>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</si>
  <si>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</si>
  <si>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</si>
  <si>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</si>
  <si>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</si>
  <si>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</si>
  <si>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</si>
  <si>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</si>
  <si>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</si>
  <si>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</si>
  <si>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</si>
  <si>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</si>
  <si>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</si>
  <si>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</si>
  <si>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</si>
  <si>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</si>
  <si>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</si>
  <si>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</si>
  <si>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</si>
  <si>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</si>
  <si>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</si>
  <si>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</si>
  <si>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</si>
  <si>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</si>
  <si>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</si>
  <si>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</si>
  <si>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</si>
  <si>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</si>
  <si>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</si>
  <si>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</si>
  <si>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</si>
  <si>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</si>
  <si>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</si>
  <si>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</si>
  <si>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</si>
  <si>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</si>
  <si>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</si>
  <si>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</si>
  <si>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</si>
  <si>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</si>
  <si>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</si>
  <si>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</si>
  <si>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</si>
  <si>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</si>
  <si>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</si>
  <si>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</si>
  <si>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</si>
  <si>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</si>
  <si>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</si>
  <si>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</si>
  <si>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</si>
  <si>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</si>
  <si>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</si>
  <si>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</si>
  <si>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</si>
  <si>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</si>
  <si>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</si>
  <si>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</si>
  <si>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</si>
  <si>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</si>
  <si>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</si>
  <si>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</si>
  <si>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</si>
  <si>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</si>
  <si>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</si>
  <si>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</si>
  <si>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</si>
  <si>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</si>
  <si>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</si>
  <si>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</si>
  <si>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</si>
  <si>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</si>
  <si>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</si>
  <si>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</si>
  <si>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</si>
  <si>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</si>
  <si>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</si>
  <si>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</si>
  <si>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</si>
  <si>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</si>
  <si>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</si>
  <si>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</si>
  <si>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</si>
  <si>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</si>
  <si>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</si>
  <si>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</si>
  <si>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</si>
  <si>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</si>
  <si>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</si>
  <si>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</si>
  <si>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</si>
  <si>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</si>
  <si>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</si>
  <si>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</si>
  <si>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</si>
  <si>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</si>
  <si>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</si>
  <si>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</si>
  <si>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</si>
  <si>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</si>
  <si>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</si>
  <si>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</si>
  <si>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</si>
  <si>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</si>
  <si>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</si>
  <si>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</si>
  <si>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</si>
  <si>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</si>
  <si>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</si>
  <si>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</si>
  <si>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</si>
  <si>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</si>
  <si>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</si>
  <si>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</si>
  <si>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</si>
  <si>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</si>
  <si>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</si>
  <si>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</si>
  <si>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</si>
  <si>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</si>
  <si>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</si>
  <si>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</si>
  <si>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</si>
  <si>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</si>
  <si>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</si>
  <si>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</si>
  <si>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</si>
  <si>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</si>
  <si>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</si>
  <si>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</si>
  <si>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</si>
  <si>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</si>
  <si>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</si>
  <si>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</si>
  <si>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</si>
  <si>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</si>
  <si>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</si>
  <si>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</si>
  <si>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</si>
  <si>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</si>
  <si>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</si>
  <si>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</si>
  <si>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</si>
  <si>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</si>
  <si>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</si>
  <si>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</si>
  <si>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</si>
  <si>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</si>
  <si>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</si>
  <si>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</si>
  <si>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</si>
  <si>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</si>
  <si>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</si>
  <si>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</si>
  <si>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</si>
  <si>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</si>
  <si>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</si>
  <si>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</si>
  <si>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</si>
  <si>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</si>
  <si>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</si>
  <si>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</si>
  <si>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</si>
  <si>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</si>
  <si>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</si>
  <si>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</si>
  <si>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</si>
  <si>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</si>
  <si>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</si>
  <si>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</si>
  <si>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</si>
  <si>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</si>
  <si>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</si>
  <si>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</si>
  <si>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</si>
  <si>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</si>
  <si>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</si>
  <si>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</si>
  <si>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</si>
  <si>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</si>
  <si>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</si>
  <si>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</si>
  <si>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</si>
  <si>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</si>
  <si>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</si>
  <si>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</si>
  <si>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</si>
  <si>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</si>
  <si>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</si>
  <si>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</si>
  <si>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</si>
  <si>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</si>
  <si>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</si>
  <si>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</si>
  <si>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</si>
  <si>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</si>
  <si>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</si>
  <si>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</si>
  <si>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</si>
  <si>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</si>
  <si>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</si>
  <si>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</si>
  <si>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</si>
  <si>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</si>
  <si>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</si>
  <si>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</si>
  <si>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</si>
  <si>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</si>
  <si>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</si>
  <si>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</si>
  <si>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</si>
  <si>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</si>
  <si>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</si>
  <si>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</si>
  <si>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</si>
  <si>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</si>
  <si>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</si>
  <si>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</si>
  <si>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</si>
  <si>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</si>
  <si>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</si>
  <si>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</si>
  <si>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</si>
  <si>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</si>
  <si>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</si>
  <si>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</si>
  <si>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</si>
  <si>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</si>
  <si>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</si>
  <si>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</si>
  <si>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</si>
  <si>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</si>
  <si>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</si>
  <si>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</si>
  <si>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</si>
  <si>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</si>
  <si>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</si>
  <si>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</si>
  <si>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</si>
  <si>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</si>
  <si>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</si>
  <si>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</si>
  <si>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</si>
  <si>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</si>
  <si>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</si>
  <si>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</si>
  <si>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</si>
  <si>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</si>
  <si>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</si>
  <si>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</si>
  <si>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</si>
  <si>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</si>
  <si>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</si>
  <si>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</si>
  <si>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</si>
  <si>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</si>
  <si>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</si>
  <si>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</si>
  <si>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</si>
  <si>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</si>
  <si>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</si>
  <si>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</si>
  <si>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</si>
  <si>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</si>
  <si>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</si>
  <si>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</si>
  <si>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</si>
  <si>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</si>
  <si>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</si>
  <si>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</si>
  <si>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</si>
  <si>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</si>
  <si>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</si>
  <si>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</si>
  <si>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</si>
  <si>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</si>
  <si>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</si>
  <si>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</si>
  <si>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</si>
  <si>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</si>
  <si>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</si>
  <si>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</si>
  <si>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</si>
  <si>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</si>
  <si>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</si>
  <si>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</si>
  <si>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</si>
  <si>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</si>
  <si>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</si>
  <si>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</si>
  <si>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</si>
  <si>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</si>
  <si>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</si>
  <si>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</si>
  <si>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</si>
  <si>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</si>
  <si>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</si>
  <si>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</si>
  <si>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</si>
  <si>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</si>
  <si>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</si>
  <si>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</si>
  <si>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</si>
  <si>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</si>
  <si>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</si>
  <si>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</si>
  <si>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</si>
  <si>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</si>
  <si>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</si>
  <si>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</si>
  <si>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</si>
  <si>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</si>
  <si>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</si>
  <si>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</si>
  <si>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</si>
  <si>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</si>
  <si>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</si>
  <si>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</si>
  <si>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</si>
  <si>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</si>
  <si>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</si>
  <si>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</si>
  <si>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</si>
  <si>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</si>
  <si>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</si>
  <si>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</si>
  <si>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</si>
  <si>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</si>
  <si>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</si>
  <si>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</si>
  <si>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</si>
  <si>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</si>
  <si>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</si>
  <si>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</si>
  <si>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</si>
  <si>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</si>
  <si>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</si>
  <si>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</si>
  <si>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</si>
  <si>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</si>
  <si>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</si>
  <si>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</si>
  <si>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</si>
  <si>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</si>
  <si>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</si>
  <si>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</si>
  <si>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</si>
  <si>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</si>
  <si>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</si>
  <si>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</si>
  <si>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</si>
  <si>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</si>
  <si>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</si>
  <si>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</si>
  <si>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</si>
  <si>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</si>
  <si>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</si>
  <si>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</si>
  <si>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</si>
  <si>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</si>
  <si>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</si>
  <si>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</si>
  <si>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</si>
  <si>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</si>
  <si>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</si>
  <si>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</si>
  <si>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</si>
  <si>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</si>
  <si>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</si>
  <si>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</si>
  <si>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</si>
  <si>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</si>
  <si>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</si>
  <si>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</si>
  <si>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</si>
  <si>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</si>
  <si>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</si>
  <si>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</si>
  <si>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</si>
  <si>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Replaced by lemon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</si>
  <si>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</si>
  <si>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</si>
  <si>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</si>
  <si>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</si>
  <si>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</si>
  <si>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</si>
  <si>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</si>
  <si>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</si>
  <si>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</si>
  <si>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</si>
  <si>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</si>
  <si>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</si>
  <si>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</si>
  <si>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</si>
  <si>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</si>
  <si>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</si>
  <si>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</si>
  <si>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</si>
  <si>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</si>
  <si>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</si>
  <si>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</si>
  <si>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</si>
  <si>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</si>
  <si>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</si>
  <si>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</si>
  <si>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</si>
  <si>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</si>
  <si>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</si>
  <si>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</si>
  <si>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</si>
  <si>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</si>
  <si>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</si>
  <si>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</si>
  <si>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</si>
  <si>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</si>
  <si>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</si>
  <si>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</si>
  <si>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</si>
  <si>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</si>
  <si>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</si>
  <si>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</si>
  <si>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</si>
  <si>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</si>
  <si>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</si>
  <si>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</si>
  <si>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</si>
  <si>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</si>
  <si>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</si>
  <si>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</si>
  <si>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</si>
  <si>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</si>
  <si>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</si>
  <si>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Should add some mechanics to carbonate water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</si>
  <si>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</si>
  <si>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</si>
  <si>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</si>
  <si>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</si>
  <si>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</si>
  <si>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</si>
  <si>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</si>
  <si>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</si>
  <si>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</si>
  <si>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</si>
  <si>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</si>
  <si>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</si>
  <si>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</si>
  <si>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</si>
  <si>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</si>
  <si>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</si>
  <si>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</si>
  <si>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</si>
  <si>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</si>
  <si>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</si>
  <si>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</si>
  <si>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</si>
  <si>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</si>
  <si>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</si>
  <si>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</si>
  <si>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</si>
  <si>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</si>
  <si>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</si>
  <si>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</si>
  <si>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</si>
  <si>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</si>
  <si>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</si>
  <si>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</si>
  <si>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</si>
  <si>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</si>
  <si>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</si>
  <si>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</si>
  <si>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</si>
  <si>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</si>
  <si>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</si>
  <si>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</si>
  <si>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</si>
  <si>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</si>
  <si>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</si>
  <si>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</si>
  <si>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</si>
  <si>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</si>
  <si>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</si>
  <si>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</si>
  <si>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</si>
  <si>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</si>
  <si>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</si>
  <si>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</si>
  <si>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</si>
  <si>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</si>
  <si>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</si>
  <si>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</si>
  <si>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</si>
  <si>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</si>
  <si>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</si>
  <si>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</si>
  <si>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</si>
  <si>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</si>
  <si>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</si>
  <si>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</si>
  <si>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</si>
  <si>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</si>
  <si>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</si>
  <si>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</si>
  <si>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</si>
  <si>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</si>
  <si>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</si>
  <si>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</si>
  <si>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</si>
  <si>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</si>
  <si>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</si>
  <si>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</si>
  <si>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</si>
  <si>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</si>
  <si>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</si>
  <si>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</si>
  <si>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</si>
  <si>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</si>
  <si>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</si>
  <si>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</si>
  <si>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</si>
  <si>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</si>
  <si>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</si>
  <si>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</si>
  <si>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</si>
  <si>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</si>
  <si>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</si>
  <si>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</si>
  <si>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</si>
  <si>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</si>
  <si>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</si>
  <si>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</si>
  <si>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</si>
  <si>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</si>
  <si>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</si>
  <si>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</si>
  <si>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</si>
  <si>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</si>
  <si>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</si>
  <si>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</si>
  <si>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</si>
  <si>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</si>
  <si>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</si>
  <si>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</si>
  <si>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</si>
  <si>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</si>
  <si>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</si>
  <si>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</si>
  <si>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</si>
  <si>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</si>
  <si>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</si>
  <si>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</si>
  <si>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</si>
  <si>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</si>
  <si>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</si>
  <si>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</si>
  <si>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</si>
  <si>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</si>
  <si>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</si>
  <si>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</si>
  <si>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</si>
  <si>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</si>
  <si>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</si>
  <si>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</si>
  <si>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</si>
  <si>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</si>
  <si>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</si>
  <si>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</si>
  <si>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</si>
  <si>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</si>
  <si>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</si>
  <si>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</si>
  <si>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</si>
  <si>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</si>
  <si>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BROCCOLI(() -&gt; new ItemStack(CropRegistry.getFood(CropRegistry.BROCCOLI)), () -&gt; ItemStack.EMPTY, 2, 9, 35, 41, 70, 150, 410, 450, 6, 0.6f, CropType.SIMPLE),</t>
  </si>
  <si>
    <t>CELERY(() -&gt; new ItemStack(CropRegistry.getFood(CropRegistry.CELERY)), () -&gt; ItemStack.EMPTY, 2, 9, 35, 41, 70, 150, 410, 450, 6, 0.5f, CropType.SIMPLE),</t>
  </si>
  <si>
    <t>CHILI_PEPPER(() -&gt; new ItemStack(CropRegistry.getFood(CropRegistry.CHILIPEPPER)), () -&gt; ItemStack.EMPTY, 5, 10, 40, 45, 50, 70, 400, 450, 6, 0.55f, CropType.PICKABLE),</t>
  </si>
  <si>
    <t>COFFEEBEAN(() -&gt; new ItemStack(CropRegistry.getFood(CropRegistry.COFFEE)), () -&gt; ItemStack.EMPTY, 5, 10, 40, 45, 50, 100, 400, 450, 6, 0.5f, CropType.SIMPLE),</t>
  </si>
  <si>
    <t>CUCUMBER(() -&gt; new ItemStack(CropRegistry.getFood(CropRegistry.CUCUMBER)), () -&gt; ItemStack.EMPTY, 3, 10, 30, 36, 50, 100, 400, 450, 6, 0.6f, CropType.SIMPLE),</t>
  </si>
  <si>
    <t>EGGPLANT(() -&gt; new ItemStack(CropRegistry.getFood(CropRegistry.EGGPLANT)), () -&gt; ItemStack.EMPTY, 5, 14, 33, 37, 45, 90, 390, 440, 6, 0.6f, CropType.SIMPLE),</t>
  </si>
  <si>
    <t>GINGER(() -&gt; new ItemStack(CropRegistry.getFood(CropRegistry.GINGER)), () -&gt; ItemStack.EMPTY, -5, 0, 30, 40, 50, 100, 400, 450, 6, 0.5f, CropType.SIMPLE),</t>
  </si>
  <si>
    <t>GRAPE(() -&gt; new ItemStack(CropRegistry.getFood(CropRegistry.GRAPE)), () -&gt; ItemStack.EMPTY, 0, 8, 36, 40, 50, 120, 390, 430, 6, 0.5f, CropType.PICKABLE),</t>
  </si>
  <si>
    <t>LETTUCE(() -&gt; new ItemStack(CropRegistry.getFood(CropRegistry.LETTUCE)), () -&gt; ItemStack.EMPTY, -10, 0, 27, 33, 50, 60, 280, 300, 6, 0.6f, CropType.SIMPLE),</t>
  </si>
  <si>
    <t>MUSHROOM(() -&gt; new ItemStack(CropRegistry.getFood(CropRegistry.WHITEMUSHROOM)), () -&gt; ItemStack.EMPTY, -10, 0, 40, 45, 50, 60, 450, 500, 6, 0.45f, CropType.SIMPLE),</t>
  </si>
  <si>
    <t>MUSTARDSEEDS(() -&gt; new ItemStack(CropRegistry.getFood(CropRegistry.MUSTARD)), () -&gt; ItemStack.EMPTY, 5, 10, 35, 40, 50, 100, 400, 450, 6, 0.5f, CropType.SIMPLE),</t>
  </si>
  <si>
    <t>PEANUT(() -&gt; new ItemStack(CropRegistry.getFood(CropRegistry.PEANUT)), () -&gt; ItemStack.EMPTY, 0, 4, 30, 35, 50, 100, 390, 440, 6, 0.55f, CropType.SIMPLE),</t>
  </si>
  <si>
    <t>PEAS(() -&gt; new ItemStack(CropRegistry.getFood(CropRegistry.PEAS)), () -&gt; ItemStack.EMPTY, 2, 9, 35, 41, 70, 150, 410, 450, 6, 0.5f, CropType.PICKABLE),</t>
  </si>
  <si>
    <t>PUMPKIN(() -&gt; new ItemStack(CropRegistry.getFood(CropRegistry.PUMPKIN)), () -&gt; ItemStack.EMPTY, 0, 5, 30, 35, 45, 90, 400, 450, 6, 0.6f, CropType.PICKABLE),</t>
  </si>
  <si>
    <t>RADISH(() -&gt; new ItemStack(CropRegistry.getFood(CropRegistry.RADISH)), () -&gt; ItemStack.EMPTY, 2, 9, 35, 41, 70, 150, 410, 450, 6, 0.6f, CropType.SIMPLE),</t>
  </si>
  <si>
    <t>SCALLION(() -&gt; new ItemStack(CropRegistry.getFood(CropRegistry.SCALLION)), () -&gt; ItemStack.EMPTY, 2, 9, 35, 41, 70, 150, 410, 450, 6, 0.5f, CropType.SIMPLE),</t>
  </si>
  <si>
    <t>SESAMESEEDS(() -&gt; new ItemStack(CropRegistry.getFood(CropRegistry.SESAME)), () -&gt; ItemStack.EMPTY, 2, 9, 35, 41, 70, 150, 410, 450, 6, 0.5f, CropType.SIMPLE),</t>
  </si>
  <si>
    <t>SPICELEAF(() -&gt; new ItemStack(CropRegistry.getFood(CropRegistry.SPICELEAF)), () -&gt; ItemStack.EMPTY, -5, 0, 30, 40, 50, 100, 400, 450, 6, 0.5f, CropType.SIMPLE),</t>
  </si>
  <si>
    <t>SPINACH(() -&gt; new ItemStack(CropRegistry.getFood(CropRegistry.SPINACH)), () -&gt; ItemStack.EMPTY, -10, 0, 27, 33, 50, 60, 280, 300, 6, 0.6f, CropType.SIMPLE),</t>
  </si>
  <si>
    <t>SWEETPOTATO(() -&gt; new ItemStack(CropRegistry.getFood(CropRegistry.SWEETPOTATO)), () -&gt; ItemStack.EMPTY, 0, 4, 30, 35, 50, 100, 390, 440, 6, 0.55f, CropType.SIMPLE),</t>
  </si>
  <si>
    <t>TEALEAF(() -&gt; new ItemStack(CropRegistry.getFood(CropRegistry.TEALEAF)), () -&gt; ItemStack.EMPTY, -5, 0, 30, 40, 50, 100, 400, 450, 6, 0.6f, CropType.SIMPLE),</t>
  </si>
  <si>
    <t>ZUCCHINI(() -&gt; new ItemStack(CropRegistry.getFood(CropRegistry.ZUCCHINI)), () -&gt; ItemStack.EMPTY, 3, 10, 30, 36, 50, 100, 400, 450, 6, 0.6f, CropType.SIMPLE),</t>
  </si>
  <si>
    <t>PEPPERCORN(() -&gt; new ItemStack(FruitRegistry.getFood(FruitRegistry.PEPPERCORN)), () -&gt; ItemStack.EMPTY, 5, 10, 40, 45, 50, 100, 400, 450, 6, 0.5f, CropType.PICKABLE),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</si>
  <si>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</si>
  <si>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</si>
  <si>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</si>
  <si>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</si>
  <si>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</si>
  <si>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</si>
  <si>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</si>
  <si>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</si>
  <si>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</si>
  <si>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</si>
  <si>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</si>
  <si>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</si>
  <si>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</si>
  <si>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</si>
  <si>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</si>
  <si>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</si>
  <si>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</si>
  <si>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</si>
  <si>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</si>
  <si>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</si>
  <si>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</si>
  <si>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</si>
  <si>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</si>
  <si>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</si>
  <si>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</si>
  <si>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</si>
  <si>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</si>
  <si>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</si>
  <si>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</si>
  <si>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</si>
  <si>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</si>
  <si>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</si>
  <si>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</si>
  <si>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</si>
  <si>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</si>
  <si>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</si>
  <si>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</si>
  <si>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</si>
  <si>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</si>
  <si>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</si>
  <si>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</si>
  <si>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</si>
  <si>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</si>
  <si>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</si>
  <si>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</si>
  <si>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</si>
  <si>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</si>
  <si>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</si>
  <si>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</si>
  <si>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</si>
  <si>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</si>
  <si>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</si>
  <si>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</si>
  <si>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</si>
  <si>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</si>
  <si>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</si>
  <si>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</si>
  <si>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</si>
  <si>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</si>
  <si>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</si>
  <si>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</si>
  <si>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</si>
  <si>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</si>
  <si>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</si>
  <si>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</si>
  <si>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</si>
  <si>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</si>
  <si>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</si>
  <si>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</si>
  <si>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</si>
  <si>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</si>
  <si>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</si>
  <si>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</si>
  <si>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</si>
  <si>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</si>
  <si>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</si>
  <si>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</si>
  <si>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</si>
  <si>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</si>
  <si>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</si>
  <si>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</si>
  <si>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</si>
  <si>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</si>
  <si>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</si>
  <si>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</si>
  <si>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</si>
  <si>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</si>
  <si>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</si>
  <si>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</si>
  <si>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</si>
  <si>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</si>
  <si>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</si>
  <si>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</si>
  <si>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</si>
  <si>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</si>
  <si>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</si>
  <si>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</si>
  <si>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</si>
  <si>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</si>
  <si>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</si>
  <si>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</si>
  <si>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</si>
  <si>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</si>
  <si>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</si>
  <si>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</si>
  <si>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</si>
  <si>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</si>
  <si>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</si>
  <si>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</si>
  <si>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</si>
  <si>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</si>
  <si>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</si>
  <si>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</si>
  <si>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</si>
  <si>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</si>
  <si>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</si>
  <si>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</si>
  <si>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</si>
  <si>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</si>
  <si>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</si>
  <si>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</si>
  <si>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</si>
  <si>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</si>
  <si>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</si>
  <si>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</si>
  <si>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</si>
  <si>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</si>
  <si>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</si>
  <si>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</si>
  <si>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</si>
  <si>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</si>
  <si>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</si>
  <si>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</si>
  <si>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</si>
  <si>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</si>
  <si>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</si>
  <si>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</si>
  <si>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</si>
  <si>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</si>
  <si>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</si>
  <si>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</si>
  <si>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</si>
  <si>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</si>
  <si>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</si>
  <si>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</si>
  <si>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</si>
  <si>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</si>
  <si>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</si>
  <si>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</si>
  <si>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</si>
  <si>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</si>
  <si>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</si>
  <si>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</si>
  <si>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</si>
  <si>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</si>
  <si>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</si>
  <si>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</si>
  <si>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</si>
  <si>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</si>
  <si>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</si>
  <si>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</si>
  <si>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</si>
  <si>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</si>
  <si>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</si>
  <si>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</si>
  <si>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</si>
  <si>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</si>
  <si>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</si>
  <si>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</si>
  <si>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</si>
  <si>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</si>
  <si>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</si>
  <si>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</si>
  <si>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</si>
  <si>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</si>
  <si>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</si>
  <si>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</si>
  <si>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</si>
  <si>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</si>
  <si>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</si>
  <si>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</si>
  <si>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</si>
  <si>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</si>
  <si>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</si>
  <si>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</si>
  <si>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</si>
  <si>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</si>
  <si>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</si>
  <si>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</si>
  <si>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</si>
  <si>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</si>
  <si>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</si>
  <si>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</si>
  <si>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</si>
  <si>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</si>
  <si>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</si>
  <si>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</si>
  <si>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</si>
  <si>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</si>
  <si>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</si>
  <si>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</si>
  <si>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</si>
  <si>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</si>
  <si>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</si>
  <si>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</si>
  <si>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</si>
  <si>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</si>
  <si>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</si>
  <si>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</si>
  <si>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</si>
  <si>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</si>
  <si>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</si>
  <si>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</si>
  <si>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</si>
  <si>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</si>
  <si>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</si>
  <si>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</si>
  <si>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</si>
  <si>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</si>
  <si>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</si>
  <si>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</si>
  <si>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</si>
  <si>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</si>
  <si>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</si>
  <si>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</si>
  <si>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</si>
  <si>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</si>
  <si>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</si>
  <si>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</si>
  <si>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</si>
  <si>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</si>
  <si>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</si>
  <si>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</si>
  <si>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</si>
  <si>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</si>
  <si>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</si>
  <si>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</si>
  <si>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</si>
  <si>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</si>
  <si>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</si>
  <si>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</si>
  <si>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</si>
  <si>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</si>
  <si>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</si>
  <si>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</si>
  <si>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</si>
  <si>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</si>
  <si>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</si>
  <si>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</si>
  <si>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</si>
  <si>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</si>
  <si>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</si>
  <si>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</si>
  <si>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</si>
  <si>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</si>
  <si>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</si>
  <si>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</si>
  <si>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</si>
  <si>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</si>
  <si>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</si>
  <si>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</si>
  <si>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</si>
  <si>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</si>
  <si>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</si>
  <si>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</si>
  <si>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</si>
  <si>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</si>
  <si>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</si>
  <si>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</si>
  <si>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</si>
  <si>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</si>
  <si>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</si>
  <si>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</si>
  <si>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</si>
  <si>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</si>
  <si>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</si>
  <si>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</si>
  <si>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</si>
  <si>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</si>
  <si>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</si>
  <si>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</si>
  <si>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</si>
  <si>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</si>
  <si>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</si>
  <si>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</si>
  <si>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</si>
  <si>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</si>
  <si>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</si>
  <si>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</si>
  <si>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</si>
  <si>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</si>
  <si>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</si>
  <si>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</si>
  <si>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</si>
  <si>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</si>
  <si>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</si>
  <si>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</si>
  <si>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</si>
  <si>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</si>
  <si>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</si>
  <si>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</si>
  <si>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</si>
  <si>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</si>
  <si>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</si>
  <si>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</si>
  <si>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</si>
  <si>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</si>
  <si>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</si>
  <si>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</si>
  <si>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</si>
  <si>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</si>
  <si>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</si>
  <si>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</si>
  <si>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</si>
  <si>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</si>
  <si>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</si>
  <si>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</si>
  <si>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</si>
  <si>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</si>
  <si>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</si>
  <si>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</si>
  <si>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</si>
  <si>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</si>
  <si>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</si>
  <si>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</si>
  <si>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</si>
  <si>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</si>
  <si>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</si>
  <si>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</si>
  <si>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</si>
  <si>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</si>
  <si>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</si>
  <si>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</si>
  <si>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</si>
  <si>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</si>
  <si>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</si>
  <si>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</si>
  <si>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</si>
  <si>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</si>
  <si>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</si>
  <si>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</si>
  <si>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</si>
  <si>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</si>
  <si>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</si>
  <si>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</si>
  <si>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</si>
  <si>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</si>
  <si>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</si>
  <si>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</si>
  <si>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</si>
  <si>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</si>
  <si>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</si>
  <si>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</si>
  <si>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</si>
  <si>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</si>
  <si>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</si>
  <si>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</si>
  <si>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</si>
  <si>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</si>
  <si>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</si>
  <si>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</si>
  <si>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</si>
  <si>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</si>
  <si>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</si>
  <si>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</si>
  <si>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</si>
  <si>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</si>
  <si>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</si>
  <si>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</si>
  <si>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</si>
  <si>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</si>
  <si>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</si>
  <si>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</si>
  <si>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</si>
  <si>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</si>
  <si>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</si>
  <si>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</si>
  <si>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</si>
  <si>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</si>
  <si>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</si>
  <si>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</si>
  <si>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</si>
  <si>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</si>
  <si>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</si>
  <si>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</si>
  <si>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</si>
  <si>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</si>
  <si>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</si>
  <si>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</si>
  <si>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</si>
  <si>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</si>
  <si>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</si>
  <si>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</si>
  <si>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</si>
  <si>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</si>
  <si>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</si>
  <si>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</si>
  <si>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</si>
  <si>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</si>
  <si>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</si>
  <si>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</si>
  <si>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</si>
  <si>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</si>
  <si>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</si>
  <si>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</si>
  <si>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</si>
  <si>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</si>
  <si>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</si>
  <si>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</si>
  <si>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</si>
  <si>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</si>
  <si>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</si>
  <si>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</si>
  <si>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</si>
  <si>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</si>
  <si>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</si>
  <si>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</si>
  <si>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</si>
  <si>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</si>
  <si>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</si>
  <si>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</si>
  <si>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</si>
  <si>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</si>
  <si>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</si>
  <si>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</si>
  <si>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</si>
  <si>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</si>
  <si>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</si>
  <si>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</si>
  <si>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</si>
  <si>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</si>
  <si>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</si>
  <si>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</si>
  <si>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</si>
  <si>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</si>
  <si>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</si>
  <si>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</si>
  <si>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</si>
  <si>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</si>
  <si>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</si>
  <si>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</si>
  <si>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</si>
  <si>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</si>
  <si>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</si>
  <si>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</si>
  <si>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</si>
  <si>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</si>
  <si>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</si>
  <si>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</si>
  <si>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</si>
  <si>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</si>
  <si>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</si>
  <si>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</si>
  <si>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</si>
  <si>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</si>
  <si>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</si>
  <si>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</si>
  <si>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</si>
  <si>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</si>
  <si>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</si>
  <si>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</si>
  <si>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</si>
  <si>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</si>
  <si>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</si>
  <si>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</si>
  <si>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</si>
  <si>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</si>
  <si>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</si>
  <si>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</si>
  <si>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</si>
  <si>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</si>
  <si>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</si>
  <si>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</si>
  <si>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</si>
  <si>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</si>
  <si>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</si>
  <si>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</si>
  <si>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</si>
  <si>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</si>
  <si>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</si>
  <si>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</si>
  <si>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</si>
  <si>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</si>
  <si>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</si>
  <si>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</si>
  <si>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</si>
  <si>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</si>
  <si>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</si>
  <si>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</si>
  <si>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</si>
  <si>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</si>
  <si>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</si>
  <si>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</si>
  <si>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</si>
  <si>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</si>
  <si>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</si>
  <si>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</si>
  <si>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</si>
  <si>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</si>
  <si>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</si>
  <si>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</si>
  <si>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</si>
  <si>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</si>
  <si>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</si>
  <si>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</si>
  <si>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</si>
  <si>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</si>
  <si>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</si>
  <si>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</si>
  <si>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</si>
  <si>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</si>
  <si>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</si>
  <si>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</si>
  <si>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</si>
  <si>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</si>
  <si>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</si>
  <si>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</si>
  <si>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</si>
  <si>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</si>
  <si>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</si>
  <si>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</si>
  <si>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</si>
  <si>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</si>
  <si>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</si>
  <si>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</si>
  <si>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</si>
  <si>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</si>
  <si>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</si>
  <si>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</si>
  <si>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</si>
  <si>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</si>
  <si>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</si>
  <si>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</si>
  <si>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</si>
  <si>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</si>
  <si>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</si>
  <si>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</si>
  <si>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</si>
  <si>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</si>
  <si>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</si>
  <si>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</si>
  <si>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</si>
  <si>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</si>
  <si>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</si>
  <si>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</si>
  <si>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</si>
  <si>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</si>
  <si>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</si>
  <si>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</si>
  <si>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</si>
  <si>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</si>
  <si>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</si>
  <si>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</si>
  <si>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</si>
  <si>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</si>
  <si>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</si>
  <si>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</si>
  <si>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</si>
  <si>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</si>
  <si>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</si>
  <si>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</si>
  <si>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</si>
  <si>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</si>
  <si>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</si>
  <si>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</si>
  <si>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</si>
  <si>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</si>
  <si>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</si>
  <si>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</si>
  <si>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</si>
  <si>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</si>
  <si>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</si>
  <si>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</si>
  <si>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</si>
  <si>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</si>
  <si>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</si>
  <si>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</si>
  <si>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</si>
  <si>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</si>
  <si>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</si>
  <si>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</si>
  <si>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</si>
  <si>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</si>
  <si>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</si>
  <si>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</si>
  <si>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</si>
  <si>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</si>
  <si>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</si>
  <si>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</si>
  <si>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</si>
  <si>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</si>
  <si>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</si>
  <si>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</si>
  <si>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</si>
  <si>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</si>
  <si>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</si>
  <si>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</si>
  <si>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</si>
  <si>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</si>
  <si>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</si>
  <si>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</si>
  <si>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</si>
  <si>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</si>
  <si>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</si>
  <si>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</si>
  <si>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</si>
  <si>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</si>
  <si>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</si>
  <si>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</si>
  <si>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</si>
  <si>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</si>
  <si>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</si>
  <si>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</si>
  <si>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</si>
  <si>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</si>
  <si>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</si>
  <si>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</si>
  <si>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</si>
  <si>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</si>
  <si>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</si>
  <si>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</si>
  <si>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</si>
  <si>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</si>
  <si>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</si>
  <si>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</si>
  <si>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</si>
  <si>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</si>
  <si>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</si>
  <si>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</si>
  <si>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</si>
  <si>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</si>
  <si>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</si>
  <si>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</si>
  <si>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</si>
  <si>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</si>
  <si>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</si>
  <si>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</si>
  <si>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</si>
  <si>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</si>
  <si>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</si>
  <si>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</si>
  <si>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</si>
  <si>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</si>
  <si>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</si>
  <si>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</si>
  <si>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</si>
  <si>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</si>
  <si>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</si>
  <si>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</si>
  <si>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</si>
  <si>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</si>
  <si>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</si>
  <si>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</si>
  <si>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</si>
  <si>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</si>
  <si>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</si>
  <si>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</si>
  <si>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</si>
  <si>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</si>
  <si>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</si>
  <si>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</si>
  <si>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</si>
  <si>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</si>
  <si>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</si>
  <si>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</si>
  <si>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</si>
  <si>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</si>
  <si>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</si>
  <si>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</si>
  <si>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</si>
  <si>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</si>
  <si>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</si>
  <si>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</si>
  <si>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</si>
  <si>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</si>
  <si>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</si>
  <si>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</si>
  <si>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</si>
  <si>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</si>
  <si>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</si>
  <si>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</si>
  <si>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</si>
  <si>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</si>
  <si>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</si>
  <si>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</si>
  <si>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</si>
  <si>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</si>
  <si>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</si>
  <si>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</si>
  <si>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</si>
  <si>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</si>
  <si>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</si>
  <si>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</si>
  <si>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</si>
  <si>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</si>
  <si>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</si>
  <si>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</si>
  <si>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</si>
  <si>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</si>
  <si>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</si>
  <si>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</si>
  <si>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</si>
  <si>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</si>
  <si>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</si>
  <si>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</si>
  <si>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</si>
  <si>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</si>
  <si>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</si>
  <si>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</si>
  <si>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</si>
  <si>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</si>
  <si>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</si>
  <si>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</si>
  <si>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</si>
  <si>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</si>
  <si>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</si>
  <si>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</si>
  <si>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</si>
  <si>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</si>
  <si>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</si>
  <si>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</si>
  <si>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</si>
  <si>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</si>
  <si>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</si>
  <si>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</si>
  <si>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</si>
  <si>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</si>
  <si>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</si>
  <si>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</si>
  <si>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</si>
  <si>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</si>
  <si>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</si>
  <si>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</si>
  <si>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</si>
  <si>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</si>
  <si>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</si>
  <si>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</si>
  <si>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</si>
  <si>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</si>
  <si>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</si>
  <si>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</si>
  <si>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</si>
  <si>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</si>
  <si>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</si>
  <si>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</si>
  <si>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</si>
  <si>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</si>
  <si>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</si>
  <si>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</si>
  <si>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</si>
  <si>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</si>
  <si>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</si>
  <si>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</si>
  <si>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</si>
  <si>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</si>
  <si>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</si>
  <si>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</si>
  <si>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</si>
  <si>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</si>
  <si>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</si>
  <si>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</si>
  <si>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</si>
  <si>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</si>
  <si>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</si>
  <si>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</si>
  <si>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</si>
  <si>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</si>
  <si>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</si>
  <si>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</si>
  <si>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</si>
  <si>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</si>
  <si>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</si>
  <si>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</si>
  <si>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</si>
  <si>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</si>
  <si>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</si>
  <si>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</si>
  <si>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</si>
  <si>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</si>
  <si>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</si>
  <si>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</si>
  <si>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</si>
  <si>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</si>
  <si>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</si>
  <si>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</si>
  <si>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</si>
  <si>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</si>
  <si>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</si>
  <si>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</si>
  <si>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</si>
  <si>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</si>
  <si>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</si>
  <si>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</si>
  <si>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</si>
  <si>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</si>
  <si>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</si>
  <si>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</si>
  <si>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</si>
  <si>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</si>
  <si>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</si>
  <si>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</si>
  <si>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</si>
  <si>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</si>
  <si>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</si>
  <si>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</si>
  <si>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</si>
  <si>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</si>
  <si>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</si>
  <si>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</si>
  <si>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</si>
  <si>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</si>
  <si>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</si>
  <si>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</si>
  <si>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</si>
  <si>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</si>
  <si>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</si>
  <si>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</si>
  <si>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</si>
  <si>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</si>
  <si>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</si>
  <si>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</si>
  <si>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</si>
  <si>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</si>
  <si>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</si>
  <si>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</si>
  <si>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</si>
  <si>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</si>
  <si>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</si>
  <si>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</si>
  <si>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</si>
  <si>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</si>
  <si>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</si>
  <si>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</si>
  <si>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</si>
  <si>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</si>
  <si>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</si>
  <si>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</si>
  <si>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</si>
  <si>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</si>
  <si>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</si>
  <si>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</si>
  <si>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</si>
  <si>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</si>
  <si>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</si>
  <si>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</si>
  <si>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</si>
  <si>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</si>
  <si>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</si>
  <si>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</si>
  <si>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</si>
  <si>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</si>
  <si>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</si>
  <si>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</si>
  <si>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</si>
  <si>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</si>
  <si>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</si>
  <si>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</si>
  <si>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</si>
  <si>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</si>
  <si>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</si>
  <si>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</si>
  <si>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</si>
  <si>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</si>
  <si>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</si>
  <si>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</si>
  <si>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</si>
  <si>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</si>
  <si>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</si>
  <si>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</si>
  <si>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</si>
  <si>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</si>
  <si>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</si>
  <si>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</si>
  <si>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</si>
  <si>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</si>
  <si>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</si>
  <si>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</si>
  <si>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</si>
  <si>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</si>
  <si>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</si>
  <si>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</si>
  <si>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</si>
  <si>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</si>
  <si>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</si>
  <si>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</si>
  <si>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</si>
  <si>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</si>
  <si>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</si>
  <si>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</si>
  <si>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</si>
  <si>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</si>
  <si>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</si>
  <si>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</si>
  <si>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</si>
  <si>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</si>
  <si>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</si>
  <si>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</si>
  <si>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</si>
  <si>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</si>
  <si>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</si>
  <si>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</si>
  <si>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</si>
  <si>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</si>
  <si>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</si>
  <si>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</si>
  <si>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</si>
  <si>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</si>
  <si>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</si>
  <si>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</si>
  <si>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</si>
  <si>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</si>
  <si>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</si>
  <si>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</si>
  <si>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</si>
  <si>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</si>
  <si>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</si>
  <si>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</si>
  <si>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</si>
  <si>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</si>
  <si>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</si>
  <si>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</si>
  <si>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</si>
  <si>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</si>
  <si>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</si>
  <si>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</si>
  <si>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</si>
  <si>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</si>
  <si>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</si>
  <si>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</si>
  <si>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</si>
  <si>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</si>
  <si>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</si>
  <si>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</si>
  <si>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</si>
  <si>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</si>
  <si>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</si>
  <si>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</si>
  <si>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</si>
  <si>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</si>
  <si>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</si>
  <si>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</si>
  <si>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</si>
  <si>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</si>
  <si>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</si>
  <si>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</si>
  <si>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</si>
  <si>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</si>
  <si>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</si>
  <si>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</si>
  <si>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</si>
  <si>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</si>
  <si>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</si>
  <si>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</si>
  <si>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</si>
  <si>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</si>
  <si>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</si>
  <si>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</si>
  <si>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</si>
  <si>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</si>
  <si>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</si>
  <si>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</si>
  <si>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</si>
  <si>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</si>
  <si>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</si>
  <si>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</si>
  <si>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</si>
  <si>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</si>
  <si>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</si>
  <si>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</si>
  <si>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</si>
  <si>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</si>
  <si>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</si>
  <si>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</si>
  <si>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</si>
  <si>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</si>
  <si>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</si>
  <si>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</si>
  <si>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</si>
  <si>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</si>
  <si>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</si>
  <si>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</si>
  <si>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</si>
  <si>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</si>
  <si>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</si>
  <si>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</si>
  <si>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</si>
  <si>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</si>
  <si>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</si>
  <si>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</si>
  <si>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</si>
  <si>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</si>
  <si>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</si>
  <si>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</si>
  <si>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</si>
  <si>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</si>
  <si>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</si>
  <si>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</si>
  <si>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</si>
  <si>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</si>
  <si>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</si>
  <si>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</si>
  <si>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</si>
  <si>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</si>
  <si>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</si>
  <si>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</si>
  <si>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</si>
  <si>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</si>
  <si>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</si>
  <si>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</si>
  <si>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</si>
  <si>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</si>
  <si>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</si>
  <si>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</si>
  <si>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</si>
  <si>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</si>
  <si>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</si>
  <si>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</si>
  <si>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</si>
  <si>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</si>
  <si>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</si>
  <si>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</si>
  <si>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</si>
  <si>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</si>
  <si>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</si>
  <si>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</si>
  <si>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</si>
  <si>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</si>
  <si>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</si>
  <si>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</si>
  <si>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</si>
  <si>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</si>
  <si>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</si>
  <si>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</si>
  <si>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</si>
  <si>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</si>
  <si>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</si>
  <si>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</si>
  <si>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</si>
  <si>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</si>
  <si>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</si>
  <si>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</si>
  <si>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</si>
  <si>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</si>
  <si>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</si>
  <si>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</si>
  <si>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</si>
  <si>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</si>
  <si>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</si>
  <si>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</si>
  <si>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</si>
  <si>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</si>
  <si>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</si>
  <si>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</si>
  <si>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</si>
  <si>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</si>
  <si>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</si>
  <si>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</si>
  <si>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</si>
  <si>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</si>
  <si>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</si>
  <si>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</si>
  <si>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</si>
  <si>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</si>
  <si>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</si>
  <si>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</si>
  <si>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</si>
  <si>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</si>
  <si>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</si>
  <si>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</si>
  <si>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</si>
  <si>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</si>
  <si>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</si>
  <si>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</si>
  <si>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</si>
  <si>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</si>
  <si>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</si>
  <si>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</si>
  <si>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</si>
  <si>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</si>
  <si>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</si>
  <si>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</si>
  <si>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</si>
  <si>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</si>
  <si>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</si>
  <si>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</si>
  <si>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</si>
  <si>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</si>
  <si>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</si>
  <si>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</si>
  <si>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</si>
  <si>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</si>
  <si>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</si>
  <si>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</si>
  <si>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</si>
  <si>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</si>
  <si>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</si>
  <si>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</si>
  <si>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</si>
  <si>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</si>
  <si>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</si>
  <si>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</si>
  <si>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</si>
  <si>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</si>
  <si>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</si>
  <si>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</si>
  <si>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</si>
  <si>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</si>
  <si>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</si>
  <si>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</si>
  <si>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</si>
  <si>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</si>
  <si>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</si>
  <si>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</si>
  <si>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</si>
  <si>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</si>
  <si>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</si>
  <si>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</si>
  <si>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</si>
  <si>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</si>
  <si>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</si>
  <si>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</si>
  <si>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</si>
  <si>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</si>
  <si>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</si>
  <si>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</si>
  <si>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</si>
  <si>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</si>
  <si>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</si>
  <si>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</si>
  <si>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</si>
  <si>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</si>
  <si>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</si>
  <si>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</si>
  <si>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</si>
  <si>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</si>
  <si>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</si>
  <si>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</si>
  <si>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</si>
  <si>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</si>
  <si>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</si>
  <si>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</si>
  <si>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</si>
  <si>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</si>
  <si>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</si>
  <si>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</si>
  <si>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</si>
  <si>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</si>
  <si>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</si>
  <si>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</si>
  <si>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</si>
  <si>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</si>
  <si>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</si>
  <si>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</si>
  <si>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</si>
  <si>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</si>
  <si>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</si>
  <si>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</si>
  <si>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</si>
  <si>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</si>
  <si>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</si>
  <si>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</si>
  <si>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</si>
  <si>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</si>
  <si>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</si>
  <si>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</si>
  <si>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</si>
  <si>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</si>
  <si>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</si>
  <si>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</si>
  <si>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</si>
  <si>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</si>
  <si>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</si>
  <si>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</si>
  <si>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</si>
  <si>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</si>
  <si>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</si>
  <si>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</si>
  <si>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</si>
  <si>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</si>
  <si>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</si>
  <si>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</si>
  <si>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</si>
  <si>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</si>
  <si>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</si>
  <si>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</si>
  <si>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</si>
  <si>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</si>
  <si>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</si>
  <si>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</si>
  <si>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</si>
  <si>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</si>
  <si>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</si>
  <si>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</si>
  <si>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</si>
  <si>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</si>
  <si>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</si>
  <si>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</si>
  <si>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</si>
  <si>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</si>
  <si>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</si>
  <si>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</si>
  <si>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</si>
  <si>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</si>
  <si>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</si>
  <si>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</si>
  <si>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</si>
  <si>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</si>
  <si>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</si>
  <si>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</si>
  <si>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</si>
  <si>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</si>
  <si>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</si>
  <si>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</si>
  <si>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</si>
  <si>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</si>
  <si>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</si>
  <si>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</si>
  <si>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</si>
  <si>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</si>
  <si>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</si>
  <si>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</si>
  <si>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</si>
  <si>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</si>
  <si>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</si>
  <si>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</si>
  <si>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</si>
  <si>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</si>
  <si>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</si>
  <si>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</si>
  <si>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</si>
  <si>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</si>
  <si>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</si>
  <si>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</si>
  <si>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</si>
  <si>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</si>
  <si>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</si>
  <si>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</si>
  <si>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</si>
  <si>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</si>
  <si>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</si>
  <si>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</si>
  <si>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</si>
  <si>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</si>
  <si>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</si>
  <si>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</si>
  <si>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</si>
  <si>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</si>
  <si>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</si>
  <si>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</si>
  <si>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</si>
  <si>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</si>
  <si>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</si>
  <si>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</si>
  <si>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</si>
  <si>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</si>
  <si>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</si>
  <si>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</si>
  <si>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</si>
  <si>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</si>
  <si>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</si>
  <si>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</si>
  <si>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</si>
  <si>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</si>
  <si>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</si>
  <si>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</si>
  <si>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</si>
  <si>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</si>
  <si>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</si>
  <si>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</si>
  <si>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</si>
  <si>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</si>
  <si>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</si>
  <si>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</si>
  <si>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</si>
  <si>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</si>
  <si>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</si>
  <si>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</si>
  <si>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</si>
  <si>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</si>
  <si>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</si>
  <si>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</si>
  <si>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</si>
  <si>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</si>
  <si>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</si>
  <si>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</si>
  <si>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</si>
  <si>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</si>
  <si>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</si>
  <si>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</si>
  <si>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</si>
  <si>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</si>
  <si>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</si>
  <si>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</si>
  <si>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</si>
  <si>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</si>
  <si>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</si>
  <si>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</si>
  <si>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</si>
  <si>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</si>
  <si>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</si>
  <si>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</si>
  <si>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</si>
  <si>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</si>
  <si>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</si>
  <si>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</si>
  <si>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</si>
  <si>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</si>
  <si>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</si>
  <si>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</si>
  <si>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</si>
  <si>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</si>
  <si>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</si>
  <si>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</si>
  <si>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</si>
  <si>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</si>
  <si>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</si>
  <si>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</si>
  <si>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</si>
  <si>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</si>
  <si>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</si>
  <si>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</si>
  <si>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</si>
  <si>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</si>
  <si>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</si>
  <si>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</si>
  <si>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</si>
  <si>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</si>
  <si>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</si>
  <si>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</si>
  <si>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</si>
  <si>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</si>
  <si>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</si>
  <si>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</si>
  <si>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</si>
  <si>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</si>
  <si>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</si>
  <si>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</si>
  <si>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</si>
  <si>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</si>
  <si>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</si>
  <si>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</si>
  <si>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</si>
  <si>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</si>
  <si>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</si>
  <si>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</si>
  <si>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</si>
  <si>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</si>
  <si>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</si>
  <si>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</si>
  <si>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</si>
  <si>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</si>
  <si>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</si>
  <si>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</si>
  <si>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</si>
  <si>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</si>
  <si>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</si>
  <si>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</si>
  <si>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</si>
  <si>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</si>
  <si>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</si>
  <si>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</si>
  <si>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</si>
  <si>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</si>
  <si>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</si>
  <si>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</si>
  <si>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</si>
  <si>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</si>
  <si>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</si>
  <si>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</si>
  <si>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</si>
  <si>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</si>
  <si>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</si>
  <si>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</si>
  <si>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</si>
  <si>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</si>
  <si>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</si>
  <si>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</si>
  <si>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</si>
  <si>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</si>
  <si>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</si>
  <si>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</si>
  <si>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</si>
  <si>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</si>
  <si>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</si>
  <si>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</si>
  <si>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</si>
  <si>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</si>
  <si>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</si>
  <si>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</si>
  <si>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</si>
  <si>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</si>
  <si>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</si>
  <si>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</si>
  <si>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</si>
  <si>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</si>
  <si>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</si>
  <si>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</si>
  <si>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</si>
  <si>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</si>
  <si>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</si>
  <si>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</si>
  <si>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</si>
  <si>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</si>
  <si>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</si>
  <si>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</si>
  <si>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</si>
  <si>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</si>
  <si>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</si>
  <si>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</si>
  <si>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</si>
  <si>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</si>
  <si>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</si>
  <si>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</si>
  <si>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</si>
  <si>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</si>
  <si>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</si>
  <si>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</si>
  <si>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</si>
  <si>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</si>
  <si>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</si>
  <si>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</si>
  <si>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</si>
  <si>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</si>
  <si>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</si>
  <si>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</si>
  <si>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</si>
  <si>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</si>
  <si>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</si>
  <si>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</si>
  <si>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BLACKBERRYJUICEITEM(FRUIT, ItemRegistry.blackberryjuiceItem, 4, 0.6f, 10f, 0f, 0f, 1.5f, 0f, 0f, 2.1f),</t>
  </si>
  <si>
    <t>BLUEBERRYJUICEITEM(FRUIT, ItemRegistry.blueberryjuiceItem, 4, 0.6f, 10f, 0f, 0f, 1.5f, 0f, 0f, 2.1f),</t>
  </si>
  <si>
    <t>CHERRYJUICEITEM(FRUIT, ItemRegistry.cherryjuiceItem, 4, 0.6f, 10f, 0f, 0f, 1.5f, 0f, 0f, 2.1f),</t>
  </si>
  <si>
    <t>CRANBERRYJUICEITEM(FRUIT, ItemRegistry.cranberryjuiceItem, 4, 0.6f, 10f, 0f, 0f, 1.5f, 0f, 0f, 2.1f),</t>
  </si>
  <si>
    <t>APPLEJUICEITEM(FRUIT, ItemRegistry.applejuiceItem, 4, 0.6f, 10f, 0f, 0f, 1.5f, 0f, 0f, 2.1f),</t>
  </si>
  <si>
    <t>LEMONAIDEITEM(FRUIT, ItemRegistry.lemonaideItem, 4, 0.6f, 10f, 0f, 0f, 1.5f, 0f, 0f, 2.1f),</t>
  </si>
  <si>
    <t>ORANGEJUICEITEM(FRUIT, ItemRegistry.orangejuiceItem, 4, 0.6f, 10f, 0f, 0f, 1.5f, 0f, 0f, 2.1f),</t>
  </si>
  <si>
    <t>PEACHJUICEITEM(FRUIT, ItemRegistry.peachjuiceItem, 4, 0.6f, 10f, 0f, 0f, 1.5f, 0f, 0f, 2.1f),</t>
  </si>
  <si>
    <t>PLUMJUICEITEM(FRUIT, ItemRegistry.plumjuiceItem, 4, 0.6f, 10f, 0f, 0f, 1.5f, 0f, 0f, 2.1f),</t>
  </si>
  <si>
    <t>RASPBERRYJUICEITEM(FRUIT, ItemRegistry.raspberryjuiceItem, 4, 0.6f, 10f, 0f, 0f, 1.5f, 0f, 0f, 2.1f),</t>
  </si>
  <si>
    <t>STRAWBERRYJUICEITEM(FRUIT, ItemRegistry.strawberryjuiceItem, 4, 0.6f, 10f, 0f, 0f, 1.5f, 0f, 0f, 2.1f),</t>
  </si>
  <si>
    <t>GRAPEJUICEITEM(FRUIT, ItemRegistry.grapejuiceItem, 4, 0.6f, 10f, 0f, 0f, 1.5f, 0f, 0f, 2.1f),</t>
  </si>
  <si>
    <t>CARROTJUICEITEM(VEGETABLE, ItemRegistry.carrotjuiceItem, 4, 0.6f, 10f, 0f, 1.5f, 0f, 0f, 0f, 2.1f),</t>
  </si>
  <si>
    <t>BANANASMOOTHIEITEM(FRUIT, ItemRegistry.bananasmoothieItem, 4, 1f, 15f, 0f, 0f, 1.5f, 0f, 0f, 2.33f),</t>
  </si>
  <si>
    <t>BLACKBERRYSMOOTHIEITEM(FRUIT, ItemRegistry.blackberrysmoothieItem, 4, 1f, 15f, 0f, 0f, 1.5f, 0f, 0f, 2.33f),</t>
  </si>
  <si>
    <t>BLUEBERRYSMOOTHIEITEM(FRUIT, ItemRegistry.blueberrysmoothieItem, 4, 1f, 15f, 0f, 0f, 1.5f, 0f, 0f, 2.33f),</t>
  </si>
  <si>
    <t>CHERRYSMOOTHIEITEM(FRUIT, ItemRegistry.cherrysmoothieItem, 4, 1f, 15f, 0f, 0f, 1.5f, 0f, 0f, 2.33f),</t>
  </si>
  <si>
    <t>CRANBERRYSMOOTHIEITEM(FRUIT, ItemRegistry.cranberrysmoothieItem, 4, 1f, 15f, 0f, 0f, 1.5f, 0f, 0f, 2.33f),</t>
  </si>
  <si>
    <t>GOOSEBERRYSMOOTHIEITEM(FRUIT, ItemRegistry.gooseberrysmoothieItem, 4, 1f, 15f, 0f, 0f, 1.5f, 0f, 0f, 2.33f),</t>
  </si>
  <si>
    <t>APPLESMOOTHIEITEM(FRUIT, ItemRegistry.applesmoothieItem, 4, 1f, 15f, 0f, 0f, 1.5f, 0f, 0f, 2.33f),</t>
  </si>
  <si>
    <t>LEMONSMOOTHIEITEM(FRUIT, ItemRegistry.lemonsmoothieItem, 4, 1f, 15f, 0f, 0f, 1.5f, 0f, 0f, 2.33f),</t>
  </si>
  <si>
    <t>ORANGESMOOTHIEITEM(FRUIT, ItemRegistry.orangesmoothieItem, 4, 1f, 15f, 0f, 0f, 1.5f, 0f, 0f, 2.33f),</t>
  </si>
  <si>
    <t>PEACHSMOOTHIEITEM(FRUIT, ItemRegistry.peachsmoothieItem, 4, 1f, 15f, 0f, 0f, 1.5f, 0f, 0f, 2.33f),</t>
  </si>
  <si>
    <t>PLUMSMOOTHIEITEM(FRUIT, ItemRegistry.plumsmoothieItem, 4, 1f, 15f, 0f, 0f, 1.5f, 0f, 0f, 2.33f),</t>
  </si>
  <si>
    <t>RASPBERRYSMOOTHIEITEM(FRUIT, ItemRegistry.raspberrysmoothieItem, 4, 1f, 15f, 0f, 0f, 1.5f, 0f, 0f, 2.33f),</t>
  </si>
  <si>
    <t>STRAWBERRYSMOOTHIEITEM(FRUIT, ItemRegistry.strawberrysmoothieItem, 4, 1f, 15f, 0f, 0f, 1.5f, 0f, 0f, 2.33f),</t>
  </si>
  <si>
    <t>GRAPESMOOTHIEITEM(FRUIT, ItemRegistry.grapesmoothieItem, 4, 1f, 15f, 0f, 0f, 1.5f, 0f, 0f, 2.33f),</t>
  </si>
  <si>
    <t>BANANAYOGURTITEM(FRUIT, ItemRegistry.bananayogurtItem, 4, 3f, 5f, 0f, 0f, 1f, 0f, 1.5f, 3f),</t>
  </si>
  <si>
    <t>BLACKBERRYYOGURTITEM(FRUIT, ItemRegistry.blackberryyogurtItem, 4, 3f, 5f, 0f, 0f, 1f, 0f, 1.5f, 3f),</t>
  </si>
  <si>
    <t>BLUEBERRYYOGURTITEM(FRUIT, ItemRegistry.blueberryyogurtItem, 4, 3f, 5f, 0f, 0f, 1f, 0f, 1.5f, 3f),</t>
  </si>
  <si>
    <t>CHERRYYOGURTITEM(FRUIT, ItemRegistry.cherryyogurtItem, 4, 3f, 5f, 0f, 0f, 1f, 0f, 1.5f, 3f),</t>
  </si>
  <si>
    <t>CRANBERRYYOGURTITEM(FRUIT, ItemRegistry.cranberryyogurtItem, 4, 3f, 5f, 0f, 0f, 1f, 0f, 1.5f, 3f),</t>
  </si>
  <si>
    <t>GOOSEBERRYYOGURTITEM(FRUIT, ItemRegistry.gooseberryyogurtItem, 4, 3f, 5f, 0f, 0f, 1f, 0f, 1.5f, 3f),</t>
  </si>
  <si>
    <t>APPLEYOGURTITEM(FRUIT, ItemRegistry.appleyogurtItem, 4, 3f, 5f, 0f, 0f, 1f, 0f, 1.5f, 3f),</t>
  </si>
  <si>
    <t>LEMONYOGURTITEM(FRUIT, ItemRegistry.lemonyogurtItem, 4, 3f, 5f, 0f, 0f, 1f, 0f, 1.5f, 3f),</t>
  </si>
  <si>
    <t>ORANGEYOGURTITEM(FRUIT, ItemRegistry.orangeyogurtItem, 4, 3f, 5f, 0f, 0f, 1f, 0f, 1.5f, 3f),</t>
  </si>
  <si>
    <t>PEACHYOGURTITEM(FRUIT, ItemRegistry.peachyogurtItem, 4, 3f, 5f, 0f, 0f, 1f, 0f, 1.5f, 3f),</t>
  </si>
  <si>
    <t>PLUMYOGURTITEM(FRUIT, ItemRegistry.plumyogurtItem, 4, 3f, 5f, 0f, 0f, 1f, 0f, 1.5f, 3f),</t>
  </si>
  <si>
    <t>RASPBERRYYOGURTITEM(FRUIT, ItemRegistry.raspberryyogurtItem, 4, 3f, 5f, 0f, 0f, 1f, 0f, 1.5f, 3f),</t>
  </si>
  <si>
    <t>STRAWBERRYYOGURTITEM(FRUIT, ItemRegistry.strawberryyogurtItem, 4, 3f, 5f, 0f, 0f, 1f, 0f, 1.5f, 3f),</t>
  </si>
  <si>
    <t>GRAPEYOGURTITEM(FRUIT, ItemRegistry.grapeyogurtItem, 4, 3f, 5f, 0f, 0f, 1f, 0f, 1.5f, 3f),</t>
  </si>
  <si>
    <t>BLACKBERRYJELLYITEM(FRUIT, ItemRegistry.blackberryjellyItem, 4, 0.3f, 0f, 0f, 0f, 0.5f, 0f, 0f, 0.24f),</t>
  </si>
  <si>
    <t>BLUEBERRYJELLYITEM(FRUIT, ItemRegistry.blueberryjellyItem, 4, 0.3f, 0f, 0f, 0f, 0.5f, 0f, 0f, 0.24f),</t>
  </si>
  <si>
    <t>CHERRYJELLYITEM(FRUIT, ItemRegistry.cherryjellyItem, 4, 0.3f, 0f, 0f, 0f, 0.5f, 0f, 0f, 0.24f),</t>
  </si>
  <si>
    <t>CRANBERRYJELLYITEM(FRUIT, ItemRegistry.cranberryjellyItem, 4, 0.3f, 0f, 0f, 0f, 0.5f, 0f, 0f, 0.24f),</t>
  </si>
  <si>
    <t>GOOSEBERRYJELLYITEM(FRUIT, ItemRegistry.gooseberryjellyItem, 4, 0.3f, 0f, 0f, 0f, 0.5f, 0f, 0f, 0.24f),</t>
  </si>
  <si>
    <t>APPLEJELLYITEM(FRUIT, ItemRegistry.applejellyItem, 4, 0.3f, 0f, 0f, 0f, 0.5f, 0f, 0f, 0.24f),</t>
  </si>
  <si>
    <t>LEMONJELLYITEM(FRUIT, ItemRegistry.lemonjellyItem, 4, 0.3f, 0f, 0f, 0f, 0.5f, 0f, 0f, 0.24f),</t>
  </si>
  <si>
    <t>ORANGEJELLYITEM(FRUIT, ItemRegistry.orangejellyItem, 4, 0.3f, 0f, 0f, 0f, 0.5f, 0f, 0f, 0.24f),</t>
  </si>
  <si>
    <t>PEACHJELLYITEM(FRUIT, ItemRegistry.peachjellyItem, 4, 0.3f, 0f, 0f, 0f, 0.5f, 0f, 0f, 0.24f),</t>
  </si>
  <si>
    <t>PLUMJELLYITEM(FRUIT, ItemRegistry.plumjellyItem, 4, 0.3f, 0f, 0f, 0f, 0.5f, 0f, 0f, 0.24f),</t>
  </si>
  <si>
    <t>RASPBERRYJELLYITEM(FRUIT, ItemRegistry.raspberryjellyItem, 4, 0.3f, 0f, 0f, 0f, 0.5f, 0f, 0f, 0.24f),</t>
  </si>
  <si>
    <t>STRAWBERRYJELLYITEM(FRUIT, ItemRegistry.strawberryjellyItem, 4, 0.3f, 0f, 0f, 0f, 0.5f, 0f, 0f, 0.24f),</t>
  </si>
  <si>
    <t>GRAPEJELLYITEM(FRUIT, ItemRegistry.grapejellyItem, 4, 0.3f, 0f, 0f, 0f, 0.5f, 0f, 0f, 0.24f),</t>
  </si>
  <si>
    <t>BLACKBERRYJELLYSANDWICHITEM(MEAL, ItemRegistry.blackberryjellysandwichItem, 4, 3f, 0f, 2f, 0f, 0.85f, 0f, 0f, 1.02f),</t>
  </si>
  <si>
    <t>BLUEBERRYJELLYSANDWICHITEM(MEAL, ItemRegistry.blueberryjellysandwichItem, 4, 3f, 0f, 2f, 0f, 0.85f, 0f, 0f, 1.02f),</t>
  </si>
  <si>
    <t>CHERRYJELLYSANDWICHITEM(MEAL, ItemRegistry.cherryjellysandwichItem, 4, 3f, 0f, 2f, 0f, 0.85f, 0f, 0f, 1.02f),</t>
  </si>
  <si>
    <t>CRANBERRYJELLYSANDWICHITEM(MEAL, ItemRegistry.cranberryjellysandwichItem, 4, 3f, 0f, 2f, 0f, 0.85f, 0f, 0f, 1.02f),</t>
  </si>
  <si>
    <t>GOOSEBERRYJELLYSANDWICHITEM(MEAL, ItemRegistry.gooseberryjellysandwichItem, 4, 3f, 0f, 2f, 0f, 0.85f, 0f, 0f, 1.02f),</t>
  </si>
  <si>
    <t>APPLEJELLYSANDWICHITEM(MEAL, ItemRegistry.applejellysandwichItem, 4, 3f, 0f, 2f, 0f, 0.85f, 0f, 0f, 1.02f),</t>
  </si>
  <si>
    <t>LEMONJELLYSANDWICHITEM(MEAL, ItemRegistry.lemonjellysandwichItem, 4, 3f, 0f, 2f, 0f, 0.85f, 0f, 0f, 1.02f),</t>
  </si>
  <si>
    <t>ORANGEJELLYSANDWICHITEM(MEAL, ItemRegistry.orangejellysandwichItem, 4, 3f, 0f, 2f, 0f, 0.85f, 0f, 0f, 1.02f),</t>
  </si>
  <si>
    <t>PEACHJELLYSANDWICHITEM(MEAL, ItemRegistry.peachjellysandwichItem, 4, 3f, 0f, 2f, 0f, 0.85f, 0f, 0f, 1.02f),</t>
  </si>
  <si>
    <t>PLUMJELLYSANDWICHITEM(MEAL, ItemRegistry.plumjellysandwichItem, 4, 3f, 0f, 2f, 0f, 0.85f, 0f, 0f, 1.02f),</t>
  </si>
  <si>
    <t>RASPBERRYJELLYSANDWICHITEM(MEAL, ItemRegistry.raspberryjellysandwichItem, 4, 3f, 0f, 2f, 0f, 0.85f, 0f, 0f, 1.02f),</t>
  </si>
  <si>
    <t>STRAWBERRYJELLYSANDWICHITEM(MEAL, ItemRegistry.strawberryjellysandwichItem, 4, 3f, 0f, 2f, 0f, 0.85f, 0f, 0f, 1.02f),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</si>
  <si>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</si>
  <si>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</si>
  <si>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</si>
  <si>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</si>
  <si>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</si>
  <si>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</si>
  <si>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</si>
  <si>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</si>
  <si>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</si>
  <si>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</si>
  <si>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</si>
  <si>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</si>
  <si>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</si>
  <si>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</si>
  <si>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</si>
  <si>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</si>
  <si>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</si>
  <si>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</si>
  <si>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</si>
  <si>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</si>
  <si>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</si>
  <si>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</si>
  <si>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</si>
  <si>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</si>
  <si>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</si>
  <si>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</si>
  <si>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</si>
  <si>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SPICELEAF(OTHER, "spiceleaf", 4, 0f, 0f, 0f, 0f, 0f, 0f, 0f, 0.44f),</t>
  </si>
  <si>
    <t>PEPPERCORN(OTHER, FruitRegistry.getFood("peppercorn"), 4, 0f, 0f, 0f, 0f, 0f, 0f, 0f, 0.44f),</t>
  </si>
  <si>
    <t>MUSTARDSEEDS(OTHER, "mustardseeds", 4, 0f, 0f, 0f, 0f, 0f, 0f, 0f, 0.44f),</t>
  </si>
  <si>
    <t>SWEETPOTATO(VEGETABLE, "sweetpotato", 4, 2f, 0f, 0f, 1.5f, 0f, 0f, 0f, 0.66f),</t>
  </si>
  <si>
    <t>LETTUCE(VEGETABLE, "lettuce", 4, 0.4f, 0f, 0f, 1f, 0f, 0f, 0f, 1.17f),</t>
  </si>
  <si>
    <t>CUCUMBER(VEGETABLE, "cucumber", 4, 0.4f, 5f, 0f, 1.5f, 0f, 0f, 0f, 3f),</t>
  </si>
  <si>
    <t>WHITEMUSHROOM(OTHER, "whitemushroom", 4, 0.4f, 0f, 0f, 0f, 0f, 0.5f, 0f, 0.88f),</t>
  </si>
  <si>
    <t>CHILIPEPPER(VEGETABLE, "chilipepper", 4, 0.2f, 0f, 0f, 0.5f, 0f, 0f, 0f, 0.66f),</t>
  </si>
  <si>
    <t>PEAS(VEGETABLE, "peas", 4, 0.4f, 0f, 0f, 1f, 0f, 0f, 0f, 4.2f),</t>
  </si>
  <si>
    <t>BROCCOLI(VEGETABLE, "broccoli", 4, 0.4f, 0f, 0f, 1f, 0f, 0f, 0f, 3f),</t>
  </si>
  <si>
    <t>GINGER(OTHER, "ginger", 4, 0.4f, 0f, 0f, 0f, 0f, 0f, 0f, 0.88f),</t>
  </si>
  <si>
    <t>SPINACH(VEGETABLE, "spinach", 4, 0.4f, 0f, 0f, 1f, 0f, 0f, 0f, 3f),</t>
  </si>
  <si>
    <t>SESAMESEEDS(GRAIN, "sesameseeds", 4, 0.2f, 0f, 1f, 0f, 0f, 0f, 0f, 0.24f),</t>
  </si>
  <si>
    <t>COFFEEBEAN(OTHER, "coffeebean", 4, 0.2f, 0f, 0f, 0f, 0f, 0f, 0f, 0.62f),</t>
  </si>
  <si>
    <t>RADISH(VEGETABLE, "radish", 4, 1f, 0f, 0f, 1f, 0f, 0f, 0f, 3f),</t>
  </si>
  <si>
    <t>ZUCCHINI(VEGETABLE, "zucchini", 4, 1f, 0f, 0f, 1f, 0f, 0f, 0f, 3f),</t>
  </si>
  <si>
    <t>GRAPE(FRUIT, "grape", 4, 0.4f, 0f, 0f, 0f, 1f, 0f, 0f, 1.75f),</t>
  </si>
  <si>
    <t>EGGPLANT(VEGETABLE, "eggplant", 4, 1f, 0f, 0f, 1.5f, 0f, 0f, 0f, 1.4f),</t>
  </si>
  <si>
    <t>TEALEAF(OTHER, "tealeaf", 4, 0.2f, 0f, 0f, 0f, 0f, 0f, 0f, 0.7f),</t>
  </si>
  <si>
    <t>PEANUT(GRAIN, "peanut", 4, 1f, 0f, 1f, 0f, 0f, 0f, 0f, 0.47f),</t>
  </si>
  <si>
    <t>CELERY(VEGETABLE, "celery", 4, 1f, 0f, 0f, 1f, 0f, 0f, 0f, 3f),</t>
  </si>
  <si>
    <t>SCALLION(VEGETABLE, "scallion", 4, 0.4f, 0f, 0f, 1f, 0f, 0f, 0f, 1.75f),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</si>
  <si>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</si>
  <si>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</si>
  <si>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</si>
  <si>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</si>
  <si>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</si>
  <si>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</si>
  <si>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</si>
  <si>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</si>
  <si>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</si>
  <si>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</si>
  <si>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</si>
  <si>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</si>
  <si>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</si>
  <si>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</si>
  <si>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</si>
  <si>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</si>
  <si>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GROUNDBEEFITEM(MEAT, ItemRegistry.groundbeefItem, 4, 0f, 0f, 0f, 0f, 0f, 2f, 0f, 2.1f),</t>
  </si>
  <si>
    <t>GROUNDCHICKENITEM(MEAT, ItemRegistry.groundchickenItem, 4, 0f, 0f, 0f, 0f, 0f, 1.5f, 0f, 3.5f),</t>
  </si>
  <si>
    <t>GROUNDDUCKITEM(MEAT, ItemRegistry.groundduckItem, 4, 0f, 0f, 0f, 0f, 0f, 1.5f, 0f, 3.5f),</t>
  </si>
  <si>
    <t>GROUNDMUTTONITEM(MEAT, ItemRegistry.groundmuttonItem, 4, 0f, 0f, 0f, 0f, 0f, 1.5f, 0f, 3.5f),</t>
  </si>
  <si>
    <t>GROUNDPORKITEM(MEAT, ItemRegistry.groundporkItem, 4, 0f, 0f, 0f, 0f, 0f, 1.5f, 0f, 2.1f),</t>
  </si>
  <si>
    <t>GROUNDRABBITITEM(MEAT, ItemRegistry.groundrabbitItem, 4, 0f, 0f, 0f, 0f, 0f, 0.5f, 0f, 3f),</t>
  </si>
  <si>
    <t>GROUNDTURKEYITEM(MEAT, ItemRegistry.groundturkeyItem, 4, 0f, 0f, 0f, 0f, 0f, 1.5f, 0f, 3f),</t>
  </si>
  <si>
    <t>GROUNDVENISONITEM(MEAT, ItemRegistry.groundvenisonItem, 4, 0f, 0f, 0f, 0f, 0f, 1f, 0f, 2.1f),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</si>
  <si>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</si>
  <si>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</si>
  <si>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</si>
  <si>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</si>
  <si>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</si>
  <si>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</si>
  <si>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</si>
  <si>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</si>
  <si>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</si>
  <si>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</si>
  <si>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</si>
  <si>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</si>
  <si>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</si>
  <si>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</si>
  <si>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</si>
  <si>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</si>
  <si>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</si>
  <si>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</si>
  <si>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Milk wooden bucket, milk jug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</si>
  <si>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</si>
  <si>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</si>
  <si>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</si>
  <si>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</si>
  <si>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</si>
  <si>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</si>
  <si>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</si>
  <si>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Copyable</t>
  </si>
  <si>
    <t>Ore Dict Line</t>
  </si>
  <si>
    <t>OreDictionary.registerOre("categoryMeat", ItemRegistry.turkeyrawItem);</t>
  </si>
  <si>
    <t>OreDictionary.registerOre("categoryMeat", ItemRegistry.duckrawItem);</t>
  </si>
  <si>
    <t>OreDictionary.registerOre("categoryCookedMeat", ItemRegistry.turkeycookedItem);</t>
  </si>
  <si>
    <t>OreDictionary.registerOre("categoryCookedMeat", ItemRegistry.duckcookedItem);</t>
  </si>
  <si>
    <t>OreDictionary.registerOre("categoryOther", CropRegistry.getFood("spiceleaf"));</t>
  </si>
  <si>
    <t>OreDictionary.registerOre("categoryOther", FruitRegistry.getFood("peppercorn"));</t>
  </si>
  <si>
    <t>OreDictionary.registerOre("categoryOther", CropRegistry.getFood("peppercorn"));</t>
  </si>
  <si>
    <t>OreDictionary.registerOre("categoryOther", CropRegistry.getFood("mustardseeds"));</t>
  </si>
  <si>
    <t>OreDictionary.registerOre("categoryVegetable", CropRegistry.getFood("sweetpotato"));</t>
  </si>
  <si>
    <t>OreDictionary.registerOre("categoryVegetable", CropRegistry.getFood("lettuce"));</t>
  </si>
  <si>
    <t>OreDictionary.registerOre("categoryVegetable", CropRegistry.getFood("cucumber"));</t>
  </si>
  <si>
    <t>OreDictionary.registerOre("categoryOther", CropRegistry.getFood("whitemushroom"));</t>
  </si>
  <si>
    <t>OreDictionary.registerOre("categoryVegetable", CropRegistry.getFood("chilipepper"));</t>
  </si>
  <si>
    <t>OreDictionary.registerOre("categoryVegetable", CropRegistry.getFood("peas"));</t>
  </si>
  <si>
    <t>OreDictionary.registerOre("categoryVegetable", CropRegistry.getFood("broccoli"));</t>
  </si>
  <si>
    <t>OreDictionary.registerOre("categoryOther", CropRegistry.getFood("ginger"));</t>
  </si>
  <si>
    <t>OreDictionary.registerOre("categoryVegetable", CropRegistry.getFood("spinach"));</t>
  </si>
  <si>
    <t>OreDictionary.registerOre("categoryGrain", CropRegistry.getFood("sesameseeds"));</t>
  </si>
  <si>
    <t>OreDictionary.registerOre("categoryOther", CropRegistry.getFood("coffeebean"));</t>
  </si>
  <si>
    <t>OreDictionary.registerOre("categoryVegetable", CropRegistry.getFood("radish"));</t>
  </si>
  <si>
    <t>OreDictionary.registerOre("categoryVegetable", CropRegistry.getFood("zucchini"));</t>
  </si>
  <si>
    <t>OreDictionary.registerOre("categoryFruit", CropRegistry.getFood("grape"));</t>
  </si>
  <si>
    <t>OreDictionary.registerOre("categoryVegetable", CropRegistry.getFood("eggplant"));</t>
  </si>
  <si>
    <t>OreDictionary.registerOre("categoryOther", CropRegistry.getFood("tealeaf"));</t>
  </si>
  <si>
    <t>OreDictionary.registerOre("categoryGrain", CropRegistry.getFood("peanut"));</t>
  </si>
  <si>
    <t>OreDictionary.registerOre("categoryVegetable", CropRegistry.getFood("celery"));</t>
  </si>
  <si>
    <t>OreDictionary.registerOre("categoryVegetable", CropRegistry.getFood("scallion"));</t>
  </si>
  <si>
    <t>TURKEYRAWITEM(MEAT, ItemRegistry.turkeyrawItem, 4, 0f, 0f, 0f, 0f, 0f, 1.5f, 0f, 3f),</t>
  </si>
  <si>
    <t>TURKEYCOOKEDITEM(COOKED_MEAT, ItemRegistry.turkeycookedItem, 4, 1f, 0f, 0f, 0f, 0f, 2.5f, 0f, 1.91f),</t>
  </si>
  <si>
    <t>DUCKRAWITEM(MEAT, ItemRegistry.duckrawItem, 4, 0f, 0f, 0f, 0f, 0f, 1.5f, 0f, 3.5f),</t>
  </si>
  <si>
    <t>DUCKCOOKEDITEM(COOKED_MEAT, ItemRegistry.duckcookedItem, 4, 2f, 0f, 0f, 0f, 0f, 2.5f, 0f, 2.1f),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</si>
  <si>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</si>
  <si>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</si>
  <si>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</si>
  <si>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</si>
  <si>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</si>
  <si>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</si>
  <si>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</si>
  <si>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</si>
  <si>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</si>
  <si>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</si>
  <si>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</si>
  <si>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</si>
  <si>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</si>
  <si>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</si>
  <si>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</si>
  <si>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</si>
  <si>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</si>
  <si>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</si>
  <si>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</si>
  <si>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</si>
  <si>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</si>
  <si>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</si>
  <si>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</si>
  <si>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</si>
  <si>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</si>
  <si>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</si>
  <si>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</si>
  <si>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</si>
  <si>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</si>
  <si>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</si>
  <si>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</si>
  <si>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</si>
  <si>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</si>
  <si>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</si>
  <si>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</si>
  <si>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</si>
  <si>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</si>
  <si>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</si>
  <si>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</si>
  <si>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</si>
  <si>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</si>
  <si>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</si>
  <si>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</si>
  <si>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</si>
  <si>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</si>
  <si>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</si>
  <si>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</si>
  <si>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</si>
  <si>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</si>
  <si>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</si>
  <si>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</si>
  <si>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</si>
  <si>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</si>
  <si>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</si>
  <si>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</si>
  <si>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</si>
  <si>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</si>
  <si>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</si>
  <si>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</si>
  <si>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</si>
  <si>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</si>
  <si>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</si>
  <si>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</si>
  <si>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</si>
  <si>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</si>
  <si>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</si>
  <si>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</si>
  <si>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</si>
  <si>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</si>
  <si>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</si>
  <si>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</si>
  <si>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</si>
  <si>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</si>
  <si>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</si>
  <si>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</si>
  <si>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</si>
  <si>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</si>
  <si>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</si>
  <si>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</si>
  <si>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</si>
  <si>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</si>
  <si>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</si>
  <si>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</si>
  <si>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</si>
  <si>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</si>
  <si>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</si>
  <si>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</si>
  <si>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</si>
  <si>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</si>
  <si>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</si>
  <si>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</si>
  <si>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</si>
  <si>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</si>
  <si>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</si>
  <si>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</si>
  <si>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</si>
  <si>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</si>
  <si>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</si>
  <si>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</si>
  <si>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</si>
  <si>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</si>
  <si>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</si>
  <si>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</si>
  <si>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</si>
  <si>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</si>
  <si>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</si>
  <si>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</si>
  <si>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</si>
  <si>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</si>
  <si>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</si>
  <si>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</si>
  <si>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</si>
  <si>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</si>
  <si>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</si>
  <si>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</si>
  <si>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</si>
  <si>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</si>
  <si>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</si>
  <si>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</si>
  <si>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</si>
  <si>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</si>
  <si>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</si>
  <si>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</si>
  <si>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</si>
  <si>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</si>
  <si>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</si>
  <si>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</si>
  <si>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</si>
  <si>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</si>
  <si>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</si>
  <si>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</si>
  <si>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</si>
  <si>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</si>
  <si>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</si>
  <si>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</si>
  <si>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</si>
  <si>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</si>
  <si>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</si>
  <si>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</si>
  <si>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OreDictionary.registerOre("cropBlackberry", new ItemStack(ItemFoodTFC.get(Food.BLACKBERRY)));</t>
  </si>
  <si>
    <t>OreDictionary.registerOre("cropBlueberry", new ItemStack(ItemFoodTFC.get(Food.BLUEBERRY)));</t>
  </si>
  <si>
    <t>OreDictionary.registerOre("cropCranberry", new ItemStack(ItemFoodTFC.get(Food.CRANBERRY)));</t>
  </si>
  <si>
    <t>OreDictionary.registerOre("cropElderberry", new ItemStack(ItemFoodTFC.get(Food.ELDERBERRY)));</t>
  </si>
  <si>
    <t>OreDictionary.registerOre("cropGooseberry", new ItemStack(ItemFoodTFC.get(Food.GOOSEBERRY)));</t>
  </si>
  <si>
    <t>OreDictionary.registerOre("cropLemon", new ItemStack(ItemFoodTFC.get(Food.LEMON)));</t>
  </si>
  <si>
    <t>OreDictionary.registerOre("cropOrange", new ItemStack(ItemFoodTFC.get(Food.ORANGE)));</t>
  </si>
  <si>
    <t>OreDictionary.registerOre("cropRaspberry", new ItemStack(ItemFoodTFC.get(Food.RASPBERRY)));</t>
  </si>
  <si>
    <t>OreDictionary.registerOre("cropStrawberry", new ItemStack(ItemFoodTFC.get(Food.STRAWBERRY)));</t>
  </si>
  <si>
    <t>OreDictionary.registerOre("cropCabbage", new ItemStack(ItemFoodTFC.get(Food.CABBAGE)));</t>
  </si>
  <si>
    <t>OreDictionary.registerOre("cropBellpepper", new ItemStack(ItemFoodTFC.get(Food.GREEN_BELL_PEPPER)));</t>
  </si>
  <si>
    <t>OreDictionary.registerOre("cropBellpepper", new ItemStack(ItemFoodTFC.get(Food.RED_BELL_PEPPER)));</t>
  </si>
  <si>
    <t>OreDictionary.registerOre("cropSeaweed", new ItemStack(ItemFoodTFC.get(Food.SEAWEED)));</t>
  </si>
  <si>
    <t>OreDictionary.registerOre("cropBellpepper", new ItemStack(ItemFoodTFC.get(Food.YELLOW_BELL_PEPPER)));</t>
  </si>
  <si>
    <t>OreDictionary.registerOre("foodMuttonraw", new ItemStack(ItemFoodTFC.get(Food.MUTTON)));</t>
  </si>
  <si>
    <t>OreDictionary.registerOre("foodMuttoncooked", new ItemStack(ItemFoodTFC.get(Food.COOKED_MUTTON)));</t>
  </si>
  <si>
    <t>OreDictionary.registerOre("salmonRaw" , new ItemStack(ItemFoodTFC.get(Food.FISH)));</t>
  </si>
  <si>
    <t>OreDictionary.registerOre("foodCalamariraw" , new ItemStack(ItemFoodTFC.get(Food.CALAMARI)));</t>
  </si>
  <si>
    <t>OreDictionary.registerOre("foodVenisonraw", new ItemStack(ItemFoodTFC.get(Food.VENISON)));</t>
  </si>
  <si>
    <t>OreDictionary.registerOre("foodVenisoncooked", new ItemStack(ItemFoodTFC.get(Food.COOKED_VENISON)));</t>
  </si>
  <si>
    <t>OreDictionary.registerOre("foodRabbitraw", new ItemStack(ItemFoodTFC.get(Food.RABBIT)));</t>
  </si>
  <si>
    <t>OreDictionary.registerOre("foodRabbitcooked", new ItemStack(ItemFoodTFC.get(Food.COOKED_RABBIT)));</t>
  </si>
  <si>
    <t>OreDictionary.registerOre("listAllfruit", new ItemStack(ItemFoodTFC.get(Food.BANANA)));</t>
  </si>
  <si>
    <t>OreDictionary.registerOre("cropBanana", new ItemStack(ItemFoodTFC.get(Food.BANANA)));</t>
  </si>
  <si>
    <t>OreDictionary.registerOre("listAllfruit", new ItemStack(ItemFoodTFC.get(Food.BLACKBERRY)));</t>
  </si>
  <si>
    <t>OreDictionary.registerOre("listAllberry", new ItemStack(ItemFoodTFC.get(Food.BLACKBERRY)));</t>
  </si>
  <si>
    <t>OreDictionary.registerOre("listAllfruit", new ItemStack(ItemFoodTFC.get(Food.BLUEBERRY)));</t>
  </si>
  <si>
    <t>OreDictionary.registerOre("listAllberry", new ItemStack(ItemFoodTFC.get(Food.BLUEBERRY)));</t>
  </si>
  <si>
    <t>OreDictionary.registerOre("listAllfruit", new ItemStack(ItemFoodTFC.get(Food.BUNCH_BERRY)));</t>
  </si>
  <si>
    <t>OreDictionary.registerOre("listAllberry", new ItemStack(ItemFoodTFC.get(Food.BUNCH_BERRY)));</t>
  </si>
  <si>
    <t>OreDictionary.registerOre("listAllfruit", new ItemStack(ItemFoodTFC.get(Food.CHERRY)));</t>
  </si>
  <si>
    <t>OreDictionary.registerOre("cropCherry", new ItemStack(ItemFoodTFC.get(Food.CHERRY)));</t>
  </si>
  <si>
    <t>OreDictionary.registerOre("listAllfruit", new ItemStack(ItemFoodTFC.get(Food.CLOUD_BERRY)));</t>
  </si>
  <si>
    <t>OreDictionary.registerOre("listAllberry", new ItemStack(ItemFoodTFC.get(Food.CLOUD_BERRY)));</t>
  </si>
  <si>
    <t>OreDictionary.registerOre("listAllfruit", new ItemStack(ItemFoodTFC.get(Food.CRANBERRY)));</t>
  </si>
  <si>
    <t>OreDictionary.registerOre("listAllberry", new ItemStack(ItemFoodTFC.get(Food.CRANBERRY)));</t>
  </si>
  <si>
    <t>OreDictionary.registerOre("listAllfruit", new ItemStack(ItemFoodTFC.get(Food.ELDERBERRY)));</t>
  </si>
  <si>
    <t>OreDictionary.registerOre("listAllberry", new ItemStack(ItemFoodTFC.get(Food.ELDERBERRY)));</t>
  </si>
  <si>
    <t>OreDictionary.registerOre("listAllfruit", new ItemStack(ItemFoodTFC.get(Food.GOOSEBERRY)));</t>
  </si>
  <si>
    <t>OreDictionary.registerOre("listAllberry", new ItemStack(ItemFoodTFC.get(Food.GOOSEBERRY)));</t>
  </si>
  <si>
    <t>OreDictionary.registerOre("listAllfruit", new ItemStack(ItemFoodTFC.get(Food.GREEN_APPLE)));</t>
  </si>
  <si>
    <t>OreDictionary.registerOre("cropApple", new ItemStack(ItemFoodTFC.get(Food.GREEN_APPLE)));</t>
  </si>
  <si>
    <t>OreDictionary.registerOre("listAllfruit", new ItemStack(ItemFoodTFC.get(Food.LEMON)));</t>
  </si>
  <si>
    <t>OreDictionary.registerOre("listAllcitrus", new ItemStack(ItemFoodTFC.get(Food.LEMON)));</t>
  </si>
  <si>
    <t>OreDictionary.registerOre("cropOlive", new ItemStack(ItemFoodTFC.get(Food.OLIVE)));</t>
  </si>
  <si>
    <t>OreDictionary.registerOre("listAllfruit", new ItemStack(ItemFoodTFC.get(Food.ORANGE)));</t>
  </si>
  <si>
    <t>OreDictionary.registerOre("listAllcitrus", new ItemStack(ItemFoodTFC.get(Food.ORANGE)));</t>
  </si>
  <si>
    <t>OreDictionary.registerOre("listAllfruit", new ItemStack(ItemFoodTFC.get(Food.PEACH)));</t>
  </si>
  <si>
    <t>OreDictionary.registerOre("cropPeach", new ItemStack(ItemFoodTFC.get(Food.PEACH)));</t>
  </si>
  <si>
    <t>OreDictionary.registerOre("listAllfruit", new ItemStack(ItemFoodTFC.get(Food.PLUM)));</t>
  </si>
  <si>
    <t>OreDictionary.registerOre("cropPlum", new ItemStack(ItemFoodTFC.get(Food.PLUM)));</t>
  </si>
  <si>
    <t>OreDictionary.registerOre("listAllfruit", new ItemStack(ItemFoodTFC.get(Food.RASPBERRY)));</t>
  </si>
  <si>
    <t>OreDictionary.registerOre("listAllberry", new ItemStack(ItemFoodTFC.get(Food.RASPBERRY)));</t>
  </si>
  <si>
    <t>OreDictionary.registerOre("listAllfruit", new ItemStack(ItemFoodTFC.get(Food.RED_APPLE)));</t>
  </si>
  <si>
    <t>OreDictionary.registerOre("cropApple", new ItemStack(ItemFoodTFC.get(Food.RED_APPLE)));</t>
  </si>
  <si>
    <t>OreDictionary.registerOre("listAllfruit", new ItemStack(ItemFoodTFC.get(Food.SNOW_BERRY)));</t>
  </si>
  <si>
    <t>OreDictionary.registerOre("listAllberry", new ItemStack(ItemFoodTFC.get(Food.SNOW_BERRY)));</t>
  </si>
  <si>
    <t>OreDictionary.registerOre("listAllfruit", new ItemStack(ItemFoodTFC.get(Food.STRAWBERRY)));</t>
  </si>
  <si>
    <t>OreDictionary.registerOre("listAllberry", new ItemStack(ItemFoodTFC.get(Food.STRAWBERRY)));</t>
  </si>
  <si>
    <t>OreDictionary.registerOre("listAllfruit" , new ItemStack(ItemFoodTFC.get(Food.WINTERGREEN_BERRY)));</t>
  </si>
  <si>
    <t>OreDictionary.registerOre("listAllberry", new ItemStack(ItemFoodTFC.get(Food.WINTERGREEN_BERRY)));</t>
  </si>
  <si>
    <t>OreDictionary.registerOre("listAllgrain", new ItemStack(ItemFoodTFC.get(Food.BARLEY)));</t>
  </si>
  <si>
    <t>OreDictionary.registerOre("cropBarley", new ItemStack(ItemFoodTFC.get(Food.BARLEY)));</t>
  </si>
  <si>
    <t>OreDictionary.registerOre("listAllgrain", new ItemStack(ItemFoodTFC.get(Food.BARLEY_GRAIN)));</t>
  </si>
  <si>
    <t>OreDictionary.registerOre("cropBarley", new ItemStack(ItemFoodTFC.get(Food.BARLEY_GRAIN)));</t>
  </si>
  <si>
    <t>OreDictionary.registerOre("foodFlour", new ItemStack(ItemFoodTFC.get(Food.BARLEY_FLOUR)));</t>
  </si>
  <si>
    <t>OreDictionary.registerOre("foodDough", new ItemStack(ItemFoodTFC.get(Food.BARLEY_DOUGH)));</t>
  </si>
  <si>
    <t>OreDictionary.registerOre("bread", new ItemStack(ItemFoodTFC.get(Food.BARLEY_BREAD)));</t>
  </si>
  <si>
    <t>OreDictionary.registerOre("foodBread", new ItemStack(ItemFoodTFC.get(Food.BARLEY_BREAD)));</t>
  </si>
  <si>
    <t>OreDictionary.registerOre("listAllgrain", new ItemStack(ItemFoodTFC.get(Food.MAIZE)));</t>
  </si>
  <si>
    <t>OreDictionary.registerOre("cropCorn", new ItemStack(ItemFoodTFC.get(Food.MAIZE)));</t>
  </si>
  <si>
    <t>OreDictionary.registerOre("listAllgrain", new ItemStack(ItemFoodTFC.get(Food.MAIZE_GRAIN)));</t>
  </si>
  <si>
    <t>OreDictionary.registerOre("cropCorn", new ItemStack(ItemFoodTFC.get(Food.MAIZE_GRAIN)));</t>
  </si>
  <si>
    <t>OreDictionary.registerOre("foodCornmeal", new ItemStack(ItemFoodTFC.get(Food.CORNBREAD)));</t>
  </si>
  <si>
    <t>OreDictionary.registerOre("foodDough", new ItemStack(ItemFoodTFC.get(Food.CORNMEAL_FLOUR)));</t>
  </si>
  <si>
    <t>OreDictionary.registerOre("bread", new ItemStack(ItemFoodTFC.get(Food.CORNMEAL_DOUGH)));</t>
  </si>
  <si>
    <t>OreDictionary.registerOre("foodBread", new ItemStack(ItemFoodTFC.get(Food.CORNMEAL_DOUGH)));</t>
  </si>
  <si>
    <t>OreDictionary.registerOre("listAllgrain", new ItemStack(ItemFoodTFC.get(Food.OAT)));</t>
  </si>
  <si>
    <t>OreDictionary.registerOre("cropOats", new ItemStack(ItemFoodTFC.get(Food.OAT)));</t>
  </si>
  <si>
    <t>OreDictionary.registerOre("listAllgrain", new ItemStack(ItemFoodTFC.get(Food.OAT_GRAIN)));</t>
  </si>
  <si>
    <t>OreDictionary.registerOre("cropOats", new ItemStack(ItemFoodTFC.get(Food.OAT_GRAIN)));</t>
  </si>
  <si>
    <t>OreDictionary.registerOre("foodFlour", new ItemStack(ItemFoodTFC.get(Food.OAT_FLOUR)));</t>
  </si>
  <si>
    <t>OreDictionary.registerOre("foodDough", new ItemStack(ItemFoodTFC.get(Food.OAT_DOUGH)));</t>
  </si>
  <si>
    <t>OreDictionary.registerOre("bread", new ItemStack(ItemFoodTFC.get(Food.OAT_BREAD)));</t>
  </si>
  <si>
    <t>OreDictionary.registerOre("foodBread", new ItemStack(ItemFoodTFC.get(Food.OAT_BREAD)));</t>
  </si>
  <si>
    <t>OreDictionary.registerOre("listAllgrain", new ItemStack(ItemFoodTFC.get(Food.RICE)));</t>
  </si>
  <si>
    <t>OreDictionary.registerOre("cropRice", new ItemStack(ItemFoodTFC.get(Food.RICE)));</t>
  </si>
  <si>
    <t>OreDictionary.registerOre("listAllgrain", new ItemStack(ItemFoodTFC.get(Food.RICE_GRAIN)));</t>
  </si>
  <si>
    <t>OreDictionary.registerOre("cropRice", new ItemStack(ItemFoodTFC.get(Food.RICE_GRAIN)));</t>
  </si>
  <si>
    <t>OreDictionary.registerOre("foodFlour", new ItemStack(ItemFoodTFC.get(Food.RICE_FLOUR)));</t>
  </si>
  <si>
    <t>OreDictionary.registerOre("foodDough", new ItemStack(ItemFoodTFC.get(Food.RICE_DOUGH)));</t>
  </si>
  <si>
    <t>OreDictionary.registerOre("bread", new ItemStack(ItemFoodTFC.get(Food.RICE_BREAD)));</t>
  </si>
  <si>
    <t>OreDictionary.registerOre("foodBread", new ItemStack(ItemFoodTFC.get(Food.RICE_BREAD)));</t>
  </si>
  <si>
    <t>OreDictionary.registerOre("listAllgrain", new ItemStack(ItemFoodTFC.get(Food.RYE)));</t>
  </si>
  <si>
    <t>OreDictionary.registerOre("cropRye", new ItemStack(ItemFoodTFC.get(Food.RYE)));</t>
  </si>
  <si>
    <t>OreDictionary.registerOre("listAllgrain", new ItemStack(ItemFoodTFC.get(Food.RYE_GRAIN)));</t>
  </si>
  <si>
    <t>OreDictionary.registerOre("cropRye", new ItemStack(ItemFoodTFC.get(Food.RYE_GRAIN)));</t>
  </si>
  <si>
    <t>OreDictionary.registerOre("foodFlour", new ItemStack(ItemFoodTFC.get(Food.RYE_FLOUR)));</t>
  </si>
  <si>
    <t>OreDictionary.registerOre("foodDough", new ItemStack(ItemFoodTFC.get(Food.RYE_DOUGH)));</t>
  </si>
  <si>
    <t>OreDictionary.registerOre("bread", new ItemStack(ItemFoodTFC.get(Food.RYE_BREAD)));</t>
  </si>
  <si>
    <t>OreDictionary.registerOre("foodBread", new ItemStack(ItemFoodTFC.get(Food.RYE_BREAD)));</t>
  </si>
  <si>
    <t>OreDictionary.registerOre("listAllgrain", new ItemStack(ItemFoodTFC.get(Food.WHEAT)));</t>
  </si>
  <si>
    <t>OreDictionary.registerOre("cropWheat", new ItemStack(ItemFoodTFC.get(Food.WHEAT)));</t>
  </si>
  <si>
    <t>OreDictionary.registerOre("listAllgrain", new ItemStack(ItemFoodTFC.get(Food.WHEAT_GRAIN)));</t>
  </si>
  <si>
    <t>OreDictionary.registerOre("cropWheat", new ItemStack(ItemFoodTFC.get(Food.WHEAT_GRAIN)));</t>
  </si>
  <si>
    <t>OreDictionary.registerOre("foodFlour", new ItemStack(ItemFoodTFC.get(Food.WHEAT_FLOUR)));</t>
  </si>
  <si>
    <t>OreDictionary.registerOre("foodDough", new ItemStack(ItemFoodTFC.get(Food.WHEAT_DOUGH)));</t>
  </si>
  <si>
    <t>OreDictionary.registerOre("bread", new ItemStack(ItemFoodTFC.get(Food.WHEAT_BREAD)));</t>
  </si>
  <si>
    <t>OreDictionary.registerOre("foodBread", new ItemStack(ItemFoodTFC.get(Food.WHEAT_BREAD)));</t>
  </si>
  <si>
    <t>OreDictionary.registerOre("listAllveggie", new ItemStack(ItemFoodTFC.get(Food.BEET)));</t>
  </si>
  <si>
    <t>OreDictionary.registerOre("cropBeet", new ItemStack(ItemFoodTFC.get(Food.BEET)));</t>
  </si>
  <si>
    <t>OreDictionary.registerOre("listAllveggie", new ItemStack(ItemFoodTFC.get(Food.CABBAGE)));</t>
  </si>
  <si>
    <t>OreDictionary.registerOre("listAllgreenveggie", new ItemStack(ItemFoodTFC.get(Food.CABBAGE)));</t>
  </si>
  <si>
    <t>OreDictionary.registerOre("listAllveggie", new ItemStack(ItemFoodTFC.get(Food.CARROT)));</t>
  </si>
  <si>
    <t>OreDictionary.registerOre("cropCarrot", new ItemStack(ItemFoodTFC.get(Food.CARROT)));</t>
  </si>
  <si>
    <t>OreDictionary.registerOre("listAllherb", new ItemStack(ItemFoodTFC.get(Food.GARLIC)));</t>
  </si>
  <si>
    <t>OreDictionary.registerOre("cropGarlic", new ItemStack(ItemFoodTFC.get(Food.GARLIC)));</t>
  </si>
  <si>
    <t>OreDictionary.registerOre("listAllveggie", new ItemStack(ItemFoodTFC.get(Food.GREEN_BEAN)));</t>
  </si>
  <si>
    <t>OreDictionary.registerOre("cropBean", new ItemStack(ItemFoodTFC.get(Food.GREEN_BEAN)));</t>
  </si>
  <si>
    <t>OreDictionary.registerOre("listAllveggie", new ItemStack(ItemFoodTFC.get(Food.GREEN_BELL_PEPPER)));</t>
  </si>
  <si>
    <t>OreDictionary.registerOre("listAllpepper", new ItemStack(ItemFoodTFC.get(Food.GREEN_BELL_PEPPER)));</t>
  </si>
  <si>
    <t>OreDictionary.registerOre("listAllveggie", new ItemStack(ItemFoodTFC.get(Food.ONION)));</t>
  </si>
  <si>
    <t>OreDictionary.registerOre("cropOnion", new ItemStack(ItemFoodTFC.get(Food.ONION)));</t>
  </si>
  <si>
    <t>OreDictionary.registerOre("listAllveggie", new ItemStack(ItemFoodTFC.get(Food.POTATO)));</t>
  </si>
  <si>
    <t>OreDictionary.registerOre("cropPotato", new ItemStack(ItemFoodTFC.get(Food.POTATO)));</t>
  </si>
  <si>
    <t>OreDictionary.registerOre("listAllveggie", new ItemStack(ItemFoodTFC.get(Food.RED_BELL_PEPPER)));</t>
  </si>
  <si>
    <t>OreDictionary.registerOre("listAllpepper", new ItemStack(ItemFoodTFC.get(Food.RED_BELL_PEPPER)));</t>
  </si>
  <si>
    <t>OreDictionary.registerOre("listAllveggie", new ItemStack(ItemFoodTFC.get(Food.SEAWEED)));</t>
  </si>
  <si>
    <t>OreDictionary.registerOre("listAllgreenveggie", new ItemStack(ItemFoodTFC.get(Food.SEAWEED)));</t>
  </si>
  <si>
    <t>OreDictionary.registerOre("listAllveggie", new ItemStack(ItemFoodTFC.get(Food.SOYBEAN)));</t>
  </si>
  <si>
    <t>OreDictionary.registerOre("cropSoybean", new ItemStack(ItemFoodTFC.get(Food.SOYBEAN)));</t>
  </si>
  <si>
    <t>OreDictionary.registerOre("listAllveggie", new ItemStack(ItemFoodTFC.get(Food.SQUASH)));</t>
  </si>
  <si>
    <t>OreDictionary.registerOre("cropWintersquash", new ItemStack(ItemFoodTFC.get(Food.SQUASH)));</t>
  </si>
  <si>
    <t>OreDictionary.registerOre("listAllveggie", new ItemStack(ItemFoodTFC.get(Food.TOMATO)));</t>
  </si>
  <si>
    <t>OreDictionary.registerOre("cropTomato", new ItemStack(ItemFoodTFC.get(Food.TOMATO)));</t>
  </si>
  <si>
    <t>OreDictionary.registerOre("listAllveggie", new ItemStack(ItemFoodTFC.get(Food.YELLOW_BELL_PEPPER)));</t>
  </si>
  <si>
    <t>OreDictionary.registerOre("listAllpepper", new ItemStack(ItemFoodTFC.get(Food.YELLOW_BELL_PEPPER)));</t>
  </si>
  <si>
    <t>OreDictionary.registerOre("foodCheese", new ItemStack(ItemFoodTFC.get(Food.CHEESE)));</t>
  </si>
  <si>
    <t>OreDictionary.registerOre("foodFriedegg", new ItemStack(ItemFoodTFC.get(Food.COOKED_EGG)));</t>
  </si>
  <si>
    <t>OreDictionary.registerOre("listAllmeatraw", new ItemStack(ItemFoodTFC.get(Food.BEEF)));</t>
  </si>
  <si>
    <t>OreDictionary.registerOre("listAllbeefraw", new ItemStack(ItemFoodTFC.get(Food.BEEF)));</t>
  </si>
  <si>
    <t>OreDictionary.registerOre("listAllmeatcooked", new ItemStack(ItemFoodTFC.get(Food.COOKED_BEEF)));</t>
  </si>
  <si>
    <t>OreDictionary.registerOre("listAllbeefcooked", new ItemStack(ItemFoodTFC.get(Food.COOKED_BEEF)));</t>
  </si>
  <si>
    <t>OreDictionary.registerOre("listAllmeatraw", new ItemStack(ItemFoodTFC.get(Food.PORK)));</t>
  </si>
  <si>
    <t>OreDictionary.registerOre("listAllporkraw", new ItemStack(ItemFoodTFC.get(Food.PORK)));</t>
  </si>
  <si>
    <t>OreDictionary.registerOre("listAllmeatcooked", new ItemStack(ItemFoodTFC.get(Food.COOKED_PORK)));</t>
  </si>
  <si>
    <t>OreDictionary.registerOre("listAllporkcooked", new ItemStack(ItemFoodTFC.get(Food.COOKED_PORK)));</t>
  </si>
  <si>
    <t>OreDictionary.registerOre("listAllmeatraw", new ItemStack(ItemFoodTFC.get(Food.CHICKEN)));</t>
  </si>
  <si>
    <t>OreDictionary.registerOre("listAllchickenraw", new ItemStack(ItemFoodTFC.get(Food.CHICKEN)));</t>
  </si>
  <si>
    <t>OreDictionary.registerOre("listAllmeatcooked", new ItemStack(ItemFoodTFC.get(Food.COOKED_CHICKEN)));</t>
  </si>
  <si>
    <t>OreDictionary.registerOre("listAllchickencooked", new ItemStack(ItemFoodTFC.get(Food.COOKED_CHICKEN)));</t>
  </si>
  <si>
    <t>OreDictionary.registerOre("listAllmeatraw", new ItemStack(ItemFoodTFC.get(Food.MUTTON)));</t>
  </si>
  <si>
    <t>OreDictionary.registerOre("listAllmuttonraw", new ItemStack(ItemFoodTFC.get(Food.MUTTON)));</t>
  </si>
  <si>
    <t>OreDictionary.registerOre("listAllmeatcooked", new ItemStack(ItemFoodTFC.get(Food.COOKED_MUTTON)));</t>
  </si>
  <si>
    <t>OreDictionary.registerOre("listAllmuttoncooked", new ItemStack(ItemFoodTFC.get(Food.COOKED_MUTTON)));</t>
  </si>
  <si>
    <t>OreDictionary.registerOre("listAllfishraw", new ItemStack(ItemFoodTFC.get(Food.FISH)));</t>
  </si>
  <si>
    <t>OreDictionary.registerOre("listAllfishfresh", new ItemStack(ItemFoodTFC.get(Food.FISH)));</t>
  </si>
  <si>
    <t>OreDictionary.registerOre("listAllfishcooked", new ItemStack(ItemFoodTFC.get(Food.COOKED_FISH)));</t>
  </si>
  <si>
    <t>OreDictionary.registerOre("listAllmeatraw", new ItemStack(ItemFoodTFC.get(Food.BEAR)));</t>
  </si>
  <si>
    <t>OreDictionary.registerOre("listAllmeatcooked", new ItemStack(ItemFoodTFC.get(Food.COOKED_BEAR)));</t>
  </si>
  <si>
    <t>OreDictionary.registerOre("listAllfishraw", new ItemStack(ItemFoodTFC.get(Food.CALAMARI)));</t>
  </si>
  <si>
    <t>OreDictionary.registerOre("listAllfishfresh", new ItemStack(ItemFoodTFC.get(Food.CALAMARI)));</t>
  </si>
  <si>
    <t>OreDictionary.registerOre("listAllfishcooked", new ItemStack(ItemFoodTFC.get(Food.COOKED_CALAMARI)));</t>
  </si>
  <si>
    <t>OreDictionary.registerOre("foodCalamaricooked", new ItemStack(ItemFoodTFC.get(Food.COOKED_CALAMARI)));</t>
  </si>
  <si>
    <t>OreDictionary.registerOre("listAllmeatraw", new ItemStack(ItemFoodTFC.get(Food.HORSE_MEAT)));</t>
  </si>
  <si>
    <t>OreDictionary.registerOre("listAllmeatcooked", new ItemStack(ItemFoodTFC.get(Food.COOKED_HORSE_MEAT)));</t>
  </si>
  <si>
    <t>OreDictionary.registerOre("listAllmeatraw", new ItemStack(ItemFoodTFC.get(Food.PHEASANT)));</t>
  </si>
  <si>
    <t>OreDictionary.registerOre("listAllchickenraw", new ItemStack(ItemFoodTFC.get(Food.PHEASANT)));</t>
  </si>
  <si>
    <t>OreDictionary.registerOre("listAllmeatcooked", new ItemStack(ItemFoodTFC.get(Food.COOKED_PHEASANT)));</t>
  </si>
  <si>
    <t>OreDictionary.registerOre("listAllchickencooked", new ItemStack(ItemFoodTFC.get(Food.COOKED_PHEASANT)));</t>
  </si>
  <si>
    <t>OreDictionary.registerOre("listAllmeatraw", new ItemStack(ItemFoodTFC.get(Food.VENISON)));</t>
  </si>
  <si>
    <t>OreDictionary.registerOre("listAllvenisonraw", new ItemStack(ItemFoodTFC.get(Food.VENISON)));</t>
  </si>
  <si>
    <t>OreDictionary.registerOre("listAllmeatcooked", new ItemStack(ItemFoodTFC.get(Food.COOKED_VENISON)));</t>
  </si>
  <si>
    <t>OreDictionary.registerOre("listAllvenisoncooked", new ItemStack(ItemFoodTFC.get(Food.COOKED_VENISON)));</t>
  </si>
  <si>
    <t>OreDictionary.registerOre("listAllmeatraw", new ItemStack(ItemFoodTFC.get(Food.WOLF)));</t>
  </si>
  <si>
    <t>OreDictionary.registerOre("listAllmeatcooked", new ItemStack(ItemFoodTFC.get(Food.COOKED_WOLF)));</t>
  </si>
  <si>
    <t>OreDictionary.registerOre("listAllmeatraw", new ItemStack(ItemFoodTFC.get(Food.RABBIT)));</t>
  </si>
  <si>
    <t>OreDictionary.registerOre("listAllrabbitraw", new ItemStack(ItemFoodTFC.get(Food.RABBIT)));</t>
  </si>
  <si>
    <t>OreDictionary.registerOre("listAllmeatcooked", new ItemStack(ItemFoodTFC.get(Food.COOKED_RABBIT)));</t>
  </si>
  <si>
    <t>OreDictionary.registerOre("listAllrabbitcooked", new ItemStack(ItemFoodTFC.get(Food.COOKED_RABBIT)));</t>
  </si>
  <si>
    <t>OreDictionary.registerOre("listAllmeatraw", new ItemStack(ItemFoodTFC.get(Food.MONGOOSE)));</t>
  </si>
  <si>
    <t>OreDictionary.registerOre("listAllmeatcooked", new ItemStack(ItemFoodTFC.get(Food.COOKED_MONGOOSE)));</t>
  </si>
  <si>
    <t>OreDictionary.registerOre("listAllmeatraw", new ItemStack(ItemFoodTFC.get(Food.GRAN_FELINE)));</t>
  </si>
  <si>
    <t>OreDictionary.registerOre("listAllmeatcooked", new ItemStack(ItemFoodTFC.get(Food.COOKED_GRAN_FELINE)));</t>
  </si>
  <si>
    <t>OreDictionary.registerOre("listAllmeatraw", new ItemStack(ItemFoodTFC.get(Food.CAMELIDAE)));</t>
  </si>
  <si>
    <t>OreDictionary.registerOre("listAllmeatcooked", new ItemStack(ItemFoodTFC.get(Food.COOKED_CAMELIDAE)));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</si>
</sst>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11" fillId="0" borderId="4" xfId="0" applyFont="1" applyBorder="1" applyAlignment="1">
      <alignment horizontal="center" textRotation="90"/>
    </xf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9" fillId="0" borderId="4" xfId="0" applyFont="1" applyBorder="1" applyAlignment="1">
      <alignment horizontal="center" textRotation="90"/>
    </xf>
    <xf numFmtId="0" fontId="10" fillId="0" borderId="4" xfId="0" applyFont="1" applyBorder="1" applyAlignment="1">
      <alignment horizontal="center" textRotation="90"/>
    </xf>
    <xf numFmtId="0" fontId="0" fillId="0" borderId="13" xfId="0" applyBorder="1"/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</cellXfs>
  <cellStyles count="2">
    <cellStyle name="Normál" xfId="0" builtinId="0"/>
    <cellStyle name="Százalék" xfId="1" builtinId="5"/>
  </cellStyles>
  <dxfs count="6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17"/>
  <sheetViews>
    <sheetView tabSelected="1" topLeftCell="B1" workbookViewId="0">
      <pane ySplit="2" topLeftCell="A87" activePane="bottomLeft" state="frozen"/>
      <selection pane="bottomLeft" activeCell="R110" sqref="R110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6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1102</v>
      </c>
      <c r="L2" s="8"/>
      <c r="M2" s="1"/>
      <c r="N2" s="1" t="s">
        <v>2890</v>
      </c>
      <c r="O2" s="1"/>
      <c r="P2" s="1"/>
      <c r="Q2" s="1" t="s">
        <v>2888</v>
      </c>
      <c r="R2" s="1" t="s">
        <v>1111</v>
      </c>
      <c r="S2" s="1" t="s">
        <v>2816</v>
      </c>
      <c r="T2" s="1"/>
      <c r="U2" s="65" t="s">
        <v>2915</v>
      </c>
      <c r="V2" s="65"/>
      <c r="W2" s="65"/>
      <c r="X2" s="1" t="s">
        <v>2914</v>
      </c>
    </row>
    <row r="3" spans="1:26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116"/>
      <c r="M3" s="116"/>
      <c r="N3" t="s">
        <v>2891</v>
      </c>
      <c r="O3" t="s">
        <v>2961</v>
      </c>
      <c r="Q3" t="s">
        <v>215</v>
      </c>
      <c r="S3" s="117" t="s">
        <v>3009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X3" t="s">
        <v>3108</v>
      </c>
      <c r="Y3" t="s">
        <v>3109</v>
      </c>
      <c r="Z3" t="s">
        <v>2312</v>
      </c>
    </row>
    <row r="4" spans="1:26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116"/>
      <c r="M4" s="116"/>
      <c r="N4" t="s">
        <v>2891</v>
      </c>
      <c r="O4" t="s">
        <v>2905</v>
      </c>
      <c r="P4" t="s">
        <v>2947</v>
      </c>
      <c r="Q4" t="s">
        <v>215</v>
      </c>
      <c r="S4" s="117" t="s">
        <v>3010</v>
      </c>
      <c r="U4" t="str">
        <f t="shared" ref="U4:U23" si="1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2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3">IF(P4="","",CONCATENATE("OreDictionary.registerOre(",P4, ", new ItemStack(ItemFoodTFC.get(Food.",$S4,")));"))</f>
        <v>OreDictionary.registerOre("cropBlackberry", new ItemStack(ItemFoodTFC.get(Food.BLACKBERRY)));</v>
      </c>
      <c r="X4" t="s">
        <v>3110</v>
      </c>
      <c r="Y4" t="s">
        <v>3111</v>
      </c>
      <c r="Z4" t="s">
        <v>3086</v>
      </c>
    </row>
    <row r="5" spans="1:26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116"/>
      <c r="M5" s="116"/>
      <c r="N5" t="s">
        <v>2891</v>
      </c>
      <c r="O5" t="s">
        <v>2905</v>
      </c>
      <c r="P5" t="s">
        <v>2948</v>
      </c>
      <c r="Q5" t="s">
        <v>215</v>
      </c>
      <c r="S5" s="117" t="s">
        <v>3011</v>
      </c>
      <c r="U5" t="str">
        <f t="shared" si="1"/>
        <v>OreDictionary.registerOre("listAllfruit", new ItemStack(ItemFoodTFC.get(Food.BLUEBERRY)));</v>
      </c>
      <c r="V5" t="str">
        <f t="shared" si="2"/>
        <v>OreDictionary.registerOre("listAllberry", new ItemStack(ItemFoodTFC.get(Food.BLUEBERRY)));</v>
      </c>
      <c r="W5" t="str">
        <f t="shared" si="3"/>
        <v>OreDictionary.registerOre("cropBlueberry", new ItemStack(ItemFoodTFC.get(Food.BLUEBERRY)));</v>
      </c>
      <c r="X5" t="s">
        <v>3112</v>
      </c>
      <c r="Y5" t="s">
        <v>3113</v>
      </c>
      <c r="Z5" t="s">
        <v>3087</v>
      </c>
    </row>
    <row r="6" spans="1:26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116"/>
      <c r="M6" s="116"/>
      <c r="N6" t="s">
        <v>2891</v>
      </c>
      <c r="O6" t="s">
        <v>2905</v>
      </c>
      <c r="Q6" t="s">
        <v>215</v>
      </c>
      <c r="R6" t="s">
        <v>1106</v>
      </c>
      <c r="S6" s="117" t="s">
        <v>3012</v>
      </c>
      <c r="U6" t="str">
        <f t="shared" si="1"/>
        <v>OreDictionary.registerOre("listAllfruit", new ItemStack(ItemFoodTFC.get(Food.BUNCH_BERRY)));</v>
      </c>
      <c r="V6" t="str">
        <f t="shared" si="2"/>
        <v>OreDictionary.registerOre("listAllberry", new ItemStack(ItemFoodTFC.get(Food.BUNCH_BERRY)));</v>
      </c>
      <c r="W6" t="str">
        <f t="shared" si="3"/>
        <v/>
      </c>
      <c r="X6" t="s">
        <v>3114</v>
      </c>
      <c r="Y6" t="s">
        <v>3115</v>
      </c>
      <c r="Z6" t="s">
        <v>2312</v>
      </c>
    </row>
    <row r="7" spans="1:26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116"/>
      <c r="M7" s="116"/>
      <c r="N7" t="s">
        <v>2891</v>
      </c>
      <c r="O7" t="s">
        <v>2949</v>
      </c>
      <c r="Q7" t="s">
        <v>215</v>
      </c>
      <c r="S7" s="117" t="s">
        <v>3013</v>
      </c>
      <c r="U7" t="str">
        <f t="shared" si="1"/>
        <v>OreDictionary.registerOre("listAllfruit", new ItemStack(ItemFoodTFC.get(Food.CHERRY)));</v>
      </c>
      <c r="V7" t="str">
        <f t="shared" si="2"/>
        <v>OreDictionary.registerOre("cropCherry", new ItemStack(ItemFoodTFC.get(Food.CHERRY)));</v>
      </c>
      <c r="W7" t="str">
        <f t="shared" si="3"/>
        <v/>
      </c>
      <c r="X7" t="s">
        <v>3116</v>
      </c>
      <c r="Y7" t="s">
        <v>3117</v>
      </c>
      <c r="Z7" t="s">
        <v>2312</v>
      </c>
    </row>
    <row r="8" spans="1:26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116"/>
      <c r="M8" s="116"/>
      <c r="N8" t="s">
        <v>2891</v>
      </c>
      <c r="O8" t="s">
        <v>2905</v>
      </c>
      <c r="Q8" t="s">
        <v>215</v>
      </c>
      <c r="R8" t="s">
        <v>1106</v>
      </c>
      <c r="S8" s="117" t="s">
        <v>3014</v>
      </c>
      <c r="U8" t="str">
        <f t="shared" si="1"/>
        <v>OreDictionary.registerOre("listAllfruit", new ItemStack(ItemFoodTFC.get(Food.CLOUD_BERRY)));</v>
      </c>
      <c r="V8" t="str">
        <f t="shared" si="2"/>
        <v>OreDictionary.registerOre("listAllberry", new ItemStack(ItemFoodTFC.get(Food.CLOUD_BERRY)));</v>
      </c>
      <c r="W8" t="str">
        <f t="shared" si="3"/>
        <v/>
      </c>
      <c r="X8" t="s">
        <v>3118</v>
      </c>
      <c r="Y8" t="s">
        <v>3119</v>
      </c>
      <c r="Z8" t="s">
        <v>2312</v>
      </c>
    </row>
    <row r="9" spans="1:26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116"/>
      <c r="M9" s="116"/>
      <c r="N9" t="s">
        <v>2891</v>
      </c>
      <c r="O9" t="s">
        <v>2905</v>
      </c>
      <c r="P9" t="s">
        <v>2950</v>
      </c>
      <c r="Q9" t="s">
        <v>215</v>
      </c>
      <c r="S9" s="117" t="s">
        <v>3015</v>
      </c>
      <c r="U9" t="str">
        <f t="shared" si="1"/>
        <v>OreDictionary.registerOre("listAllfruit", new ItemStack(ItemFoodTFC.get(Food.CRANBERRY)));</v>
      </c>
      <c r="V9" t="str">
        <f t="shared" si="2"/>
        <v>OreDictionary.registerOre("listAllberry", new ItemStack(ItemFoodTFC.get(Food.CRANBERRY)));</v>
      </c>
      <c r="W9" t="str">
        <f t="shared" si="3"/>
        <v>OreDictionary.registerOre("cropCranberry", new ItemStack(ItemFoodTFC.get(Food.CRANBERRY)));</v>
      </c>
      <c r="X9" t="s">
        <v>3120</v>
      </c>
      <c r="Y9" t="s">
        <v>3121</v>
      </c>
      <c r="Z9" t="s">
        <v>3088</v>
      </c>
    </row>
    <row r="10" spans="1:26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116"/>
      <c r="M10" s="116"/>
      <c r="N10" t="s">
        <v>2891</v>
      </c>
      <c r="O10" t="s">
        <v>2905</v>
      </c>
      <c r="P10" t="s">
        <v>2951</v>
      </c>
      <c r="Q10" t="s">
        <v>215</v>
      </c>
      <c r="S10" s="117" t="s">
        <v>3016</v>
      </c>
      <c r="U10" t="str">
        <f t="shared" si="1"/>
        <v>OreDictionary.registerOre("listAllfruit", new ItemStack(ItemFoodTFC.get(Food.ELDERBERRY)));</v>
      </c>
      <c r="V10" t="str">
        <f t="shared" si="2"/>
        <v>OreDictionary.registerOre("listAllberry", new ItemStack(ItemFoodTFC.get(Food.ELDERBERRY)));</v>
      </c>
      <c r="W10" t="str">
        <f t="shared" si="3"/>
        <v>OreDictionary.registerOre("cropElderberry", new ItemStack(ItemFoodTFC.get(Food.ELDERBERRY)));</v>
      </c>
      <c r="X10" t="s">
        <v>3122</v>
      </c>
      <c r="Y10" t="s">
        <v>3123</v>
      </c>
      <c r="Z10" t="s">
        <v>3089</v>
      </c>
    </row>
    <row r="11" spans="1:26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116"/>
      <c r="M11" s="116"/>
      <c r="N11" t="s">
        <v>2891</v>
      </c>
      <c r="O11" t="s">
        <v>2905</v>
      </c>
      <c r="P11" t="s">
        <v>2952</v>
      </c>
      <c r="Q11" t="s">
        <v>215</v>
      </c>
      <c r="S11" s="117" t="s">
        <v>3017</v>
      </c>
      <c r="U11" t="str">
        <f t="shared" si="1"/>
        <v>OreDictionary.registerOre("listAllfruit", new ItemStack(ItemFoodTFC.get(Food.GOOSEBERRY)));</v>
      </c>
      <c r="V11" t="str">
        <f t="shared" si="2"/>
        <v>OreDictionary.registerOre("listAllberry", new ItemStack(ItemFoodTFC.get(Food.GOOSEBERRY)));</v>
      </c>
      <c r="W11" t="str">
        <f t="shared" si="3"/>
        <v>OreDictionary.registerOre("cropGooseberry", new ItemStack(ItemFoodTFC.get(Food.GOOSEBERRY)));</v>
      </c>
      <c r="X11" t="s">
        <v>3124</v>
      </c>
      <c r="Y11" t="s">
        <v>3125</v>
      </c>
      <c r="Z11" t="s">
        <v>3090</v>
      </c>
    </row>
    <row r="12" spans="1:26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116"/>
      <c r="M12" s="116"/>
      <c r="N12" t="s">
        <v>2891</v>
      </c>
      <c r="O12" t="s">
        <v>2962</v>
      </c>
      <c r="Q12" t="s">
        <v>215</v>
      </c>
      <c r="R12" t="s">
        <v>1110</v>
      </c>
      <c r="S12" s="117" t="s">
        <v>3018</v>
      </c>
      <c r="U12" t="str">
        <f t="shared" si="1"/>
        <v>OreDictionary.registerOre("listAllfruit", new ItemStack(ItemFoodTFC.get(Food.GREEN_APPLE)));</v>
      </c>
      <c r="V12" t="str">
        <f t="shared" si="2"/>
        <v>OreDictionary.registerOre("cropApple", new ItemStack(ItemFoodTFC.get(Food.GREEN_APPLE)));</v>
      </c>
      <c r="W12" t="str">
        <f t="shared" si="3"/>
        <v/>
      </c>
      <c r="X12" t="s">
        <v>3126</v>
      </c>
      <c r="Y12" t="s">
        <v>3127</v>
      </c>
      <c r="Z12" t="s">
        <v>2312</v>
      </c>
    </row>
    <row r="13" spans="1:26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116"/>
      <c r="M13" s="116"/>
      <c r="N13" t="s">
        <v>2891</v>
      </c>
      <c r="O13" t="s">
        <v>2963</v>
      </c>
      <c r="P13" t="s">
        <v>2953</v>
      </c>
      <c r="Q13" t="s">
        <v>215</v>
      </c>
      <c r="S13" s="117" t="s">
        <v>3019</v>
      </c>
      <c r="U13" t="str">
        <f t="shared" si="1"/>
        <v>OreDictionary.registerOre("listAllfruit", new ItemStack(ItemFoodTFC.get(Food.LEMON)));</v>
      </c>
      <c r="V13" t="str">
        <f t="shared" si="2"/>
        <v>OreDictionary.registerOre("listAllcitrus", new ItemStack(ItemFoodTFC.get(Food.LEMON)));</v>
      </c>
      <c r="W13" t="str">
        <f t="shared" si="3"/>
        <v>OreDictionary.registerOre("cropLemon", new ItemStack(ItemFoodTFC.get(Food.LEMON)));</v>
      </c>
      <c r="X13" t="s">
        <v>3128</v>
      </c>
      <c r="Y13" t="s">
        <v>3129</v>
      </c>
      <c r="Z13" t="s">
        <v>3091</v>
      </c>
    </row>
    <row r="14" spans="1:26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116"/>
      <c r="M14" s="116"/>
      <c r="N14" t="s">
        <v>2892</v>
      </c>
      <c r="Q14" t="s">
        <v>215</v>
      </c>
      <c r="S14" s="117" t="s">
        <v>3020</v>
      </c>
      <c r="U14" t="str">
        <f t="shared" si="1"/>
        <v>OreDictionary.registerOre("cropOlive", new ItemStack(ItemFoodTFC.get(Food.OLIVE)));</v>
      </c>
      <c r="V14" t="str">
        <f t="shared" si="2"/>
        <v/>
      </c>
      <c r="W14" t="str">
        <f t="shared" si="3"/>
        <v/>
      </c>
      <c r="X14" t="s">
        <v>3130</v>
      </c>
      <c r="Y14" t="s">
        <v>2312</v>
      </c>
      <c r="Z14" t="s">
        <v>2312</v>
      </c>
    </row>
    <row r="15" spans="1:26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116"/>
      <c r="M15" s="116"/>
      <c r="N15" t="s">
        <v>2891</v>
      </c>
      <c r="O15" t="s">
        <v>2963</v>
      </c>
      <c r="P15" t="s">
        <v>2954</v>
      </c>
      <c r="Q15" t="s">
        <v>215</v>
      </c>
      <c r="S15" s="117" t="s">
        <v>3021</v>
      </c>
      <c r="U15" t="str">
        <f t="shared" si="1"/>
        <v>OreDictionary.registerOre("listAllfruit", new ItemStack(ItemFoodTFC.get(Food.ORANGE)));</v>
      </c>
      <c r="V15" t="str">
        <f t="shared" si="2"/>
        <v>OreDictionary.registerOre("listAllcitrus", new ItemStack(ItemFoodTFC.get(Food.ORANGE)));</v>
      </c>
      <c r="W15" t="str">
        <f t="shared" si="3"/>
        <v>OreDictionary.registerOre("cropOrange", new ItemStack(ItemFoodTFC.get(Food.ORANGE)));</v>
      </c>
      <c r="X15" t="s">
        <v>3131</v>
      </c>
      <c r="Y15" t="s">
        <v>3132</v>
      </c>
      <c r="Z15" t="s">
        <v>3092</v>
      </c>
    </row>
    <row r="16" spans="1:26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116"/>
      <c r="M16" s="116"/>
      <c r="N16" t="s">
        <v>2891</v>
      </c>
      <c r="O16" t="s">
        <v>2955</v>
      </c>
      <c r="Q16" t="s">
        <v>215</v>
      </c>
      <c r="S16" s="117" t="s">
        <v>3022</v>
      </c>
      <c r="U16" t="str">
        <f t="shared" si="1"/>
        <v>OreDictionary.registerOre("listAllfruit", new ItemStack(ItemFoodTFC.get(Food.PEACH)));</v>
      </c>
      <c r="V16" t="str">
        <f t="shared" si="2"/>
        <v>OreDictionary.registerOre("cropPeach", new ItemStack(ItemFoodTFC.get(Food.PEACH)));</v>
      </c>
      <c r="W16" t="str">
        <f t="shared" si="3"/>
        <v/>
      </c>
      <c r="X16" t="s">
        <v>3133</v>
      </c>
      <c r="Y16" t="s">
        <v>3134</v>
      </c>
      <c r="Z16" t="s">
        <v>2312</v>
      </c>
    </row>
    <row r="17" spans="1:26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116"/>
      <c r="M17" s="116"/>
      <c r="N17" t="s">
        <v>2891</v>
      </c>
      <c r="O17" t="s">
        <v>2956</v>
      </c>
      <c r="Q17" t="s">
        <v>215</v>
      </c>
      <c r="S17" s="117" t="s">
        <v>3023</v>
      </c>
      <c r="U17" t="str">
        <f t="shared" si="1"/>
        <v>OreDictionary.registerOre("listAllfruit", new ItemStack(ItemFoodTFC.get(Food.PLUM)));</v>
      </c>
      <c r="V17" t="str">
        <f t="shared" si="2"/>
        <v>OreDictionary.registerOre("cropPlum", new ItemStack(ItemFoodTFC.get(Food.PLUM)));</v>
      </c>
      <c r="W17" t="str">
        <f t="shared" si="3"/>
        <v/>
      </c>
      <c r="X17" t="s">
        <v>3135</v>
      </c>
      <c r="Y17" t="s">
        <v>3136</v>
      </c>
      <c r="Z17" t="s">
        <v>2312</v>
      </c>
    </row>
    <row r="18" spans="1:26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116"/>
      <c r="M18" s="116"/>
      <c r="N18" t="s">
        <v>2891</v>
      </c>
      <c r="O18" t="s">
        <v>2905</v>
      </c>
      <c r="P18" t="s">
        <v>2957</v>
      </c>
      <c r="Q18" t="s">
        <v>215</v>
      </c>
      <c r="S18" s="117" t="s">
        <v>3024</v>
      </c>
      <c r="U18" t="str">
        <f t="shared" si="1"/>
        <v>OreDictionary.registerOre("listAllfruit", new ItemStack(ItemFoodTFC.get(Food.RASPBERRY)));</v>
      </c>
      <c r="V18" t="str">
        <f t="shared" si="2"/>
        <v>OreDictionary.registerOre("listAllberry", new ItemStack(ItemFoodTFC.get(Food.RASPBERRY)));</v>
      </c>
      <c r="W18" t="str">
        <f t="shared" si="3"/>
        <v>OreDictionary.registerOre("cropRaspberry", new ItemStack(ItemFoodTFC.get(Food.RASPBERRY)));</v>
      </c>
      <c r="X18" t="s">
        <v>3137</v>
      </c>
      <c r="Y18" t="s">
        <v>3138</v>
      </c>
      <c r="Z18" t="s">
        <v>3093</v>
      </c>
    </row>
    <row r="19" spans="1:26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116"/>
      <c r="M19" s="116"/>
      <c r="N19" t="s">
        <v>2891</v>
      </c>
      <c r="O19" t="s">
        <v>2962</v>
      </c>
      <c r="Q19" t="s">
        <v>215</v>
      </c>
      <c r="R19" t="s">
        <v>1110</v>
      </c>
      <c r="S19" s="117" t="s">
        <v>3025</v>
      </c>
      <c r="U19" t="str">
        <f t="shared" si="1"/>
        <v>OreDictionary.registerOre("listAllfruit", new ItemStack(ItemFoodTFC.get(Food.RED_APPLE)));</v>
      </c>
      <c r="V19" t="str">
        <f t="shared" si="2"/>
        <v>OreDictionary.registerOre("cropApple", new ItemStack(ItemFoodTFC.get(Food.RED_APPLE)));</v>
      </c>
      <c r="W19" t="str">
        <f t="shared" si="3"/>
        <v/>
      </c>
      <c r="X19" t="s">
        <v>3139</v>
      </c>
      <c r="Y19" t="s">
        <v>3140</v>
      </c>
      <c r="Z19" t="s">
        <v>2312</v>
      </c>
    </row>
    <row r="20" spans="1:26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116"/>
      <c r="M20" s="116"/>
      <c r="N20" t="s">
        <v>2891</v>
      </c>
      <c r="O20" t="s">
        <v>2905</v>
      </c>
      <c r="Q20" t="s">
        <v>215</v>
      </c>
      <c r="R20" t="s">
        <v>1106</v>
      </c>
      <c r="S20" s="117" t="s">
        <v>3026</v>
      </c>
      <c r="U20" t="str">
        <f t="shared" si="1"/>
        <v>OreDictionary.registerOre("listAllfruit", new ItemStack(ItemFoodTFC.get(Food.SNOW_BERRY)));</v>
      </c>
      <c r="V20" t="str">
        <f t="shared" si="2"/>
        <v>OreDictionary.registerOre("listAllberry", new ItemStack(ItemFoodTFC.get(Food.SNOW_BERRY)));</v>
      </c>
      <c r="W20" t="str">
        <f t="shared" si="3"/>
        <v/>
      </c>
      <c r="X20" t="s">
        <v>3141</v>
      </c>
      <c r="Y20" t="s">
        <v>3142</v>
      </c>
      <c r="Z20" t="s">
        <v>2312</v>
      </c>
    </row>
    <row r="21" spans="1:26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116"/>
      <c r="M21" s="116"/>
      <c r="N21" t="s">
        <v>2891</v>
      </c>
      <c r="O21" t="s">
        <v>2905</v>
      </c>
      <c r="P21" t="s">
        <v>2958</v>
      </c>
      <c r="Q21" t="s">
        <v>215</v>
      </c>
      <c r="S21" s="117" t="s">
        <v>3027</v>
      </c>
      <c r="U21" t="str">
        <f t="shared" si="1"/>
        <v>OreDictionary.registerOre("listAllfruit", new ItemStack(ItemFoodTFC.get(Food.STRAWBERRY)));</v>
      </c>
      <c r="V21" t="str">
        <f t="shared" si="2"/>
        <v>OreDictionary.registerOre("listAllberry", new ItemStack(ItemFoodTFC.get(Food.STRAWBERRY)));</v>
      </c>
      <c r="W21" t="str">
        <f t="shared" si="3"/>
        <v>OreDictionary.registerOre("cropStrawberry", new ItemStack(ItemFoodTFC.get(Food.STRAWBERRY)));</v>
      </c>
      <c r="X21" t="s">
        <v>3143</v>
      </c>
      <c r="Y21" t="s">
        <v>3144</v>
      </c>
      <c r="Z21" t="s">
        <v>3094</v>
      </c>
    </row>
    <row r="22" spans="1:26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116"/>
      <c r="M22" s="116"/>
      <c r="N22" t="s">
        <v>2964</v>
      </c>
      <c r="O22" t="s">
        <v>2905</v>
      </c>
      <c r="Q22" t="s">
        <v>215</v>
      </c>
      <c r="R22" t="s">
        <v>1106</v>
      </c>
      <c r="S22" s="117" t="s">
        <v>3028</v>
      </c>
      <c r="U22" t="str">
        <f t="shared" si="1"/>
        <v>OreDictionary.registerOre("listAllfruit" , new ItemStack(ItemFoodTFC.get(Food.WINTERGREEN_BERRY)));</v>
      </c>
      <c r="V22" t="str">
        <f t="shared" si="2"/>
        <v>OreDictionary.registerOre("listAllberry", new ItemStack(ItemFoodTFC.get(Food.WINTERGREEN_BERRY)));</v>
      </c>
      <c r="W22" t="str">
        <f t="shared" si="3"/>
        <v/>
      </c>
      <c r="X22" t="s">
        <v>3145</v>
      </c>
      <c r="Y22" t="s">
        <v>3146</v>
      </c>
      <c r="Z22" t="s">
        <v>2312</v>
      </c>
    </row>
    <row r="23" spans="1:26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116"/>
      <c r="M23" s="116"/>
      <c r="N23" t="s">
        <v>2893</v>
      </c>
      <c r="O23" t="s">
        <v>2959</v>
      </c>
      <c r="Q23" t="s">
        <v>215</v>
      </c>
      <c r="S23" s="117" t="s">
        <v>1227</v>
      </c>
      <c r="U23" t="str">
        <f t="shared" si="1"/>
        <v>OreDictionary.registerOre("listAllgrain", new ItemStack(ItemFoodTFC.get(Food.BARLEY)));</v>
      </c>
      <c r="V23" t="str">
        <f t="shared" si="2"/>
        <v>OreDictionary.registerOre("cropBarley", new ItemStack(ItemFoodTFC.get(Food.BARLEY)));</v>
      </c>
      <c r="W23" t="str">
        <f t="shared" si="3"/>
        <v/>
      </c>
      <c r="X23" t="s">
        <v>3147</v>
      </c>
      <c r="Y23" t="s">
        <v>3148</v>
      </c>
      <c r="Z23" t="s">
        <v>2312</v>
      </c>
    </row>
    <row r="24" spans="1:26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116"/>
      <c r="M24" s="116"/>
      <c r="N24" t="s">
        <v>2893</v>
      </c>
      <c r="O24" t="s">
        <v>2959</v>
      </c>
      <c r="Q24" t="s">
        <v>215</v>
      </c>
      <c r="S24" s="117" t="s">
        <v>3029</v>
      </c>
      <c r="U24" t="str">
        <f t="shared" ref="U24:U87" si="4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5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6">IF(P24="","",CONCATENATE("OreDictionary.registerOre(",P24, ", new ItemStack(ItemFoodTFC.get(Food.",$S24,")));"))</f>
        <v/>
      </c>
      <c r="X24" t="s">
        <v>3149</v>
      </c>
      <c r="Y24" t="s">
        <v>3150</v>
      </c>
      <c r="Z24" t="s">
        <v>2312</v>
      </c>
    </row>
    <row r="25" spans="1:26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116"/>
      <c r="M25" s="116"/>
      <c r="N25" t="s">
        <v>2894</v>
      </c>
      <c r="Q25" t="s">
        <v>215</v>
      </c>
      <c r="R25" t="s">
        <v>1107</v>
      </c>
      <c r="S25" s="117" t="s">
        <v>3030</v>
      </c>
      <c r="U25" t="str">
        <f t="shared" si="4"/>
        <v>OreDictionary.registerOre("foodFlour", new ItemStack(ItemFoodTFC.get(Food.BARLEY_FLOUR)));</v>
      </c>
      <c r="V25" t="str">
        <f t="shared" si="5"/>
        <v/>
      </c>
      <c r="W25" t="str">
        <f t="shared" si="6"/>
        <v/>
      </c>
      <c r="X25" t="s">
        <v>3151</v>
      </c>
      <c r="Y25" t="s">
        <v>2312</v>
      </c>
      <c r="Z25" t="s">
        <v>2312</v>
      </c>
    </row>
    <row r="26" spans="1:26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116"/>
      <c r="M26" s="116"/>
      <c r="N26" t="s">
        <v>2896</v>
      </c>
      <c r="Q26" t="s">
        <v>215</v>
      </c>
      <c r="R26" t="s">
        <v>1108</v>
      </c>
      <c r="S26" s="117" t="s">
        <v>3031</v>
      </c>
      <c r="U26" t="str">
        <f t="shared" si="4"/>
        <v>OreDictionary.registerOre("foodDough", new ItemStack(ItemFoodTFC.get(Food.BARLEY_DOUGH)));</v>
      </c>
      <c r="V26" t="str">
        <f t="shared" si="5"/>
        <v/>
      </c>
      <c r="W26" t="str">
        <f t="shared" si="6"/>
        <v/>
      </c>
      <c r="X26" t="s">
        <v>3152</v>
      </c>
      <c r="Y26" t="s">
        <v>2312</v>
      </c>
      <c r="Z26" t="s">
        <v>2312</v>
      </c>
    </row>
    <row r="27" spans="1:26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116"/>
      <c r="M27" s="116"/>
      <c r="N27" t="s">
        <v>2967</v>
      </c>
      <c r="O27" t="s">
        <v>2897</v>
      </c>
      <c r="Q27" t="s">
        <v>215</v>
      </c>
      <c r="R27" t="s">
        <v>1109</v>
      </c>
      <c r="S27" s="117" t="s">
        <v>3032</v>
      </c>
      <c r="U27" t="str">
        <f t="shared" si="4"/>
        <v>OreDictionary.registerOre("bread", new ItemStack(ItemFoodTFC.get(Food.BARLEY_BREAD)));</v>
      </c>
      <c r="V27" t="str">
        <f t="shared" si="5"/>
        <v>OreDictionary.registerOre("foodBread", new ItemStack(ItemFoodTFC.get(Food.BARLEY_BREAD)));</v>
      </c>
      <c r="W27" t="str">
        <f t="shared" si="6"/>
        <v/>
      </c>
      <c r="X27" t="s">
        <v>3153</v>
      </c>
      <c r="Y27" t="s">
        <v>3154</v>
      </c>
      <c r="Z27" t="s">
        <v>2312</v>
      </c>
    </row>
    <row r="28" spans="1:26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116"/>
      <c r="M28" s="116"/>
      <c r="N28" t="s">
        <v>2893</v>
      </c>
      <c r="O28" t="s">
        <v>2968</v>
      </c>
      <c r="Q28" t="s">
        <v>215</v>
      </c>
      <c r="R28" t="s">
        <v>108</v>
      </c>
      <c r="S28" s="117" t="s">
        <v>1229</v>
      </c>
      <c r="U28" t="str">
        <f t="shared" si="4"/>
        <v>OreDictionary.registerOre("listAllgrain", new ItemStack(ItemFoodTFC.get(Food.MAIZE)));</v>
      </c>
      <c r="V28" t="str">
        <f t="shared" si="5"/>
        <v>OreDictionary.registerOre("cropCorn", new ItemStack(ItemFoodTFC.get(Food.MAIZE)));</v>
      </c>
      <c r="W28" t="str">
        <f t="shared" si="6"/>
        <v/>
      </c>
      <c r="X28" t="s">
        <v>3155</v>
      </c>
      <c r="Y28" t="s">
        <v>3156</v>
      </c>
      <c r="Z28" t="s">
        <v>2312</v>
      </c>
    </row>
    <row r="29" spans="1:26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116"/>
      <c r="M29" s="116"/>
      <c r="N29" t="s">
        <v>2893</v>
      </c>
      <c r="O29" t="s">
        <v>2968</v>
      </c>
      <c r="Q29" t="s">
        <v>215</v>
      </c>
      <c r="R29" t="s">
        <v>1112</v>
      </c>
      <c r="S29" s="117" t="s">
        <v>3033</v>
      </c>
      <c r="U29" t="str">
        <f t="shared" si="4"/>
        <v>OreDictionary.registerOre("listAllgrain", new ItemStack(ItemFoodTFC.get(Food.MAIZE_GRAIN)));</v>
      </c>
      <c r="V29" t="str">
        <f t="shared" si="5"/>
        <v>OreDictionary.registerOre("cropCorn", new ItemStack(ItemFoodTFC.get(Food.MAIZE_GRAIN)));</v>
      </c>
      <c r="W29" t="str">
        <f t="shared" si="6"/>
        <v/>
      </c>
      <c r="X29" t="s">
        <v>3157</v>
      </c>
      <c r="Y29" t="s">
        <v>3158</v>
      </c>
      <c r="Z29" t="s">
        <v>2312</v>
      </c>
    </row>
    <row r="30" spans="1:26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116"/>
      <c r="M30" s="116"/>
      <c r="N30" t="s">
        <v>2895</v>
      </c>
      <c r="Q30" t="s">
        <v>215</v>
      </c>
      <c r="R30" t="s">
        <v>349</v>
      </c>
      <c r="S30" s="117" t="s">
        <v>3034</v>
      </c>
      <c r="U30" t="str">
        <f t="shared" si="4"/>
        <v>OreDictionary.registerOre("foodCornmeal", new ItemStack(ItemFoodTFC.get(Food.CORNBREAD)));</v>
      </c>
      <c r="V30" t="str">
        <f t="shared" si="5"/>
        <v/>
      </c>
      <c r="W30" t="str">
        <f t="shared" si="6"/>
        <v/>
      </c>
      <c r="X30" t="s">
        <v>3159</v>
      </c>
      <c r="Y30" t="s">
        <v>2312</v>
      </c>
      <c r="Z30" t="s">
        <v>2312</v>
      </c>
    </row>
    <row r="31" spans="1:26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116"/>
      <c r="M31" s="116"/>
      <c r="N31" t="s">
        <v>2896</v>
      </c>
      <c r="Q31" t="s">
        <v>215</v>
      </c>
      <c r="R31" t="s">
        <v>1108</v>
      </c>
      <c r="S31" s="117" t="s">
        <v>3035</v>
      </c>
      <c r="U31" t="str">
        <f t="shared" si="4"/>
        <v>OreDictionary.registerOre("foodDough", new ItemStack(ItemFoodTFC.get(Food.CORNMEAL_FLOUR)));</v>
      </c>
      <c r="V31" t="str">
        <f t="shared" si="5"/>
        <v/>
      </c>
      <c r="W31" t="str">
        <f t="shared" si="6"/>
        <v/>
      </c>
      <c r="X31" t="s">
        <v>3160</v>
      </c>
      <c r="Y31" t="s">
        <v>2312</v>
      </c>
      <c r="Z31" t="s">
        <v>2312</v>
      </c>
    </row>
    <row r="32" spans="1:26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116"/>
      <c r="M32" s="116"/>
      <c r="N32" t="s">
        <v>2967</v>
      </c>
      <c r="O32" t="s">
        <v>2897</v>
      </c>
      <c r="Q32" t="s">
        <v>215</v>
      </c>
      <c r="S32" s="117" t="s">
        <v>3036</v>
      </c>
      <c r="U32" t="str">
        <f t="shared" si="4"/>
        <v>OreDictionary.registerOre("bread", new ItemStack(ItemFoodTFC.get(Food.CORNMEAL_DOUGH)));</v>
      </c>
      <c r="V32" t="str">
        <f t="shared" si="5"/>
        <v>OreDictionary.registerOre("foodBread", new ItemStack(ItemFoodTFC.get(Food.CORNMEAL_DOUGH)));</v>
      </c>
      <c r="W32" t="str">
        <f t="shared" si="6"/>
        <v/>
      </c>
      <c r="X32" t="s">
        <v>3161</v>
      </c>
      <c r="Y32" t="s">
        <v>3162</v>
      </c>
      <c r="Z32" t="s">
        <v>2312</v>
      </c>
    </row>
    <row r="33" spans="1:26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1</v>
      </c>
      <c r="L33" s="116"/>
      <c r="M33" s="116"/>
      <c r="N33" t="s">
        <v>2893</v>
      </c>
      <c r="O33" t="s">
        <v>2969</v>
      </c>
      <c r="Q33" t="s">
        <v>215</v>
      </c>
      <c r="R33" t="s">
        <v>1109</v>
      </c>
      <c r="S33" s="117" t="s">
        <v>1230</v>
      </c>
      <c r="U33" t="str">
        <f t="shared" si="4"/>
        <v>OreDictionary.registerOre("listAllgrain", new ItemStack(ItemFoodTFC.get(Food.OAT)));</v>
      </c>
      <c r="V33" t="str">
        <f t="shared" si="5"/>
        <v>OreDictionary.registerOre("cropOats", new ItemStack(ItemFoodTFC.get(Food.OAT)));</v>
      </c>
      <c r="W33" t="str">
        <f t="shared" si="6"/>
        <v/>
      </c>
      <c r="X33" t="s">
        <v>3163</v>
      </c>
      <c r="Y33" t="s">
        <v>3164</v>
      </c>
      <c r="Z33" t="s">
        <v>2312</v>
      </c>
    </row>
    <row r="34" spans="1:26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116"/>
      <c r="M34" s="116"/>
      <c r="N34" t="s">
        <v>2893</v>
      </c>
      <c r="O34" t="s">
        <v>2969</v>
      </c>
      <c r="Q34" t="s">
        <v>215</v>
      </c>
      <c r="S34" s="117" t="s">
        <v>3037</v>
      </c>
      <c r="U34" t="str">
        <f t="shared" si="4"/>
        <v>OreDictionary.registerOre("listAllgrain", new ItemStack(ItemFoodTFC.get(Food.OAT_GRAIN)));</v>
      </c>
      <c r="V34" t="str">
        <f t="shared" si="5"/>
        <v>OreDictionary.registerOre("cropOats", new ItemStack(ItemFoodTFC.get(Food.OAT_GRAIN)));</v>
      </c>
      <c r="W34" t="str">
        <f t="shared" si="6"/>
        <v/>
      </c>
      <c r="X34" t="s">
        <v>3165</v>
      </c>
      <c r="Y34" t="s">
        <v>3166</v>
      </c>
      <c r="Z34" t="s">
        <v>2312</v>
      </c>
    </row>
    <row r="35" spans="1:26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116"/>
      <c r="M35" s="116"/>
      <c r="N35" t="s">
        <v>2894</v>
      </c>
      <c r="Q35" t="s">
        <v>215</v>
      </c>
      <c r="R35" t="s">
        <v>1107</v>
      </c>
      <c r="S35" s="117" t="s">
        <v>3038</v>
      </c>
      <c r="U35" t="str">
        <f t="shared" si="4"/>
        <v>OreDictionary.registerOre("foodFlour", new ItemStack(ItemFoodTFC.get(Food.OAT_FLOUR)));</v>
      </c>
      <c r="V35" t="str">
        <f t="shared" si="5"/>
        <v/>
      </c>
      <c r="W35" t="str">
        <f t="shared" si="6"/>
        <v/>
      </c>
      <c r="X35" t="s">
        <v>3167</v>
      </c>
      <c r="Y35" t="s">
        <v>2312</v>
      </c>
      <c r="Z35" t="s">
        <v>2312</v>
      </c>
    </row>
    <row r="36" spans="1:26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116"/>
      <c r="M36" s="116"/>
      <c r="N36" t="s">
        <v>2896</v>
      </c>
      <c r="Q36" t="s">
        <v>215</v>
      </c>
      <c r="R36" t="s">
        <v>1108</v>
      </c>
      <c r="S36" s="117" t="s">
        <v>3039</v>
      </c>
      <c r="U36" t="str">
        <f t="shared" si="4"/>
        <v>OreDictionary.registerOre("foodDough", new ItemStack(ItemFoodTFC.get(Food.OAT_DOUGH)));</v>
      </c>
      <c r="V36" t="str">
        <f t="shared" si="5"/>
        <v/>
      </c>
      <c r="W36" t="str">
        <f t="shared" si="6"/>
        <v/>
      </c>
      <c r="X36" t="s">
        <v>3168</v>
      </c>
      <c r="Y36" t="s">
        <v>2312</v>
      </c>
      <c r="Z36" t="s">
        <v>2312</v>
      </c>
    </row>
    <row r="37" spans="1:26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116"/>
      <c r="M37" s="116"/>
      <c r="N37" t="s">
        <v>2967</v>
      </c>
      <c r="O37" t="s">
        <v>2897</v>
      </c>
      <c r="Q37" t="s">
        <v>215</v>
      </c>
      <c r="R37" t="s">
        <v>1109</v>
      </c>
      <c r="S37" s="117" t="s">
        <v>3040</v>
      </c>
      <c r="U37" t="str">
        <f t="shared" si="4"/>
        <v>OreDictionary.registerOre("bread", new ItemStack(ItemFoodTFC.get(Food.OAT_BREAD)));</v>
      </c>
      <c r="V37" t="str">
        <f t="shared" si="5"/>
        <v>OreDictionary.registerOre("foodBread", new ItemStack(ItemFoodTFC.get(Food.OAT_BREAD)));</v>
      </c>
      <c r="W37" t="str">
        <f t="shared" si="6"/>
        <v/>
      </c>
      <c r="X37" t="s">
        <v>3169</v>
      </c>
      <c r="Y37" t="s">
        <v>3170</v>
      </c>
      <c r="Z37" t="s">
        <v>2312</v>
      </c>
    </row>
    <row r="38" spans="1:26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116"/>
      <c r="M38" s="116"/>
      <c r="N38" t="s">
        <v>2893</v>
      </c>
      <c r="O38" t="s">
        <v>2960</v>
      </c>
      <c r="Q38" t="s">
        <v>215</v>
      </c>
      <c r="S38" s="117" t="s">
        <v>1231</v>
      </c>
      <c r="U38" t="str">
        <f t="shared" si="4"/>
        <v>OreDictionary.registerOre("listAllgrain", new ItemStack(ItemFoodTFC.get(Food.RICE)));</v>
      </c>
      <c r="V38" t="str">
        <f t="shared" si="5"/>
        <v>OreDictionary.registerOre("cropRice", new ItemStack(ItemFoodTFC.get(Food.RICE)));</v>
      </c>
      <c r="W38" t="str">
        <f t="shared" si="6"/>
        <v/>
      </c>
      <c r="X38" t="s">
        <v>3171</v>
      </c>
      <c r="Y38" t="s">
        <v>3172</v>
      </c>
      <c r="Z38" t="s">
        <v>2312</v>
      </c>
    </row>
    <row r="39" spans="1:26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116"/>
      <c r="M39" s="116"/>
      <c r="N39" t="s">
        <v>2893</v>
      </c>
      <c r="O39" t="s">
        <v>2960</v>
      </c>
      <c r="Q39" t="s">
        <v>215</v>
      </c>
      <c r="S39" s="117" t="s">
        <v>3041</v>
      </c>
      <c r="U39" t="str">
        <f t="shared" si="4"/>
        <v>OreDictionary.registerOre("listAllgrain", new ItemStack(ItemFoodTFC.get(Food.RICE_GRAIN)));</v>
      </c>
      <c r="V39" t="str">
        <f t="shared" si="5"/>
        <v>OreDictionary.registerOre("cropRice", new ItemStack(ItemFoodTFC.get(Food.RICE_GRAIN)));</v>
      </c>
      <c r="W39" t="str">
        <f t="shared" si="6"/>
        <v/>
      </c>
      <c r="X39" t="s">
        <v>3173</v>
      </c>
      <c r="Y39" t="s">
        <v>3174</v>
      </c>
      <c r="Z39" t="s">
        <v>2312</v>
      </c>
    </row>
    <row r="40" spans="1:26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116"/>
      <c r="M40" s="116"/>
      <c r="N40" t="s">
        <v>2894</v>
      </c>
      <c r="Q40" t="s">
        <v>215</v>
      </c>
      <c r="R40" t="s">
        <v>1107</v>
      </c>
      <c r="S40" s="117" t="s">
        <v>3042</v>
      </c>
      <c r="U40" t="str">
        <f t="shared" si="4"/>
        <v>OreDictionary.registerOre("foodFlour", new ItemStack(ItemFoodTFC.get(Food.RICE_FLOUR)));</v>
      </c>
      <c r="V40" t="str">
        <f t="shared" si="5"/>
        <v/>
      </c>
      <c r="W40" t="str">
        <f t="shared" si="6"/>
        <v/>
      </c>
      <c r="X40" t="s">
        <v>3175</v>
      </c>
      <c r="Y40" t="s">
        <v>2312</v>
      </c>
      <c r="Z40" t="s">
        <v>2312</v>
      </c>
    </row>
    <row r="41" spans="1:26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116"/>
      <c r="M41" s="116"/>
      <c r="N41" t="s">
        <v>2896</v>
      </c>
      <c r="Q41" t="s">
        <v>215</v>
      </c>
      <c r="R41" t="s">
        <v>1108</v>
      </c>
      <c r="S41" s="117" t="s">
        <v>3043</v>
      </c>
      <c r="U41" t="str">
        <f t="shared" si="4"/>
        <v>OreDictionary.registerOre("foodDough", new ItemStack(ItemFoodTFC.get(Food.RICE_DOUGH)));</v>
      </c>
      <c r="V41" t="str">
        <f t="shared" si="5"/>
        <v/>
      </c>
      <c r="W41" t="str">
        <f t="shared" si="6"/>
        <v/>
      </c>
      <c r="X41" t="s">
        <v>3176</v>
      </c>
      <c r="Y41" t="s">
        <v>2312</v>
      </c>
      <c r="Z41" t="s">
        <v>2312</v>
      </c>
    </row>
    <row r="42" spans="1:26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116"/>
      <c r="M42" s="116"/>
      <c r="N42" t="s">
        <v>2967</v>
      </c>
      <c r="O42" t="s">
        <v>2897</v>
      </c>
      <c r="Q42" t="s">
        <v>215</v>
      </c>
      <c r="R42" t="s">
        <v>1109</v>
      </c>
      <c r="S42" s="117" t="s">
        <v>3044</v>
      </c>
      <c r="U42" t="str">
        <f t="shared" si="4"/>
        <v>OreDictionary.registerOre("bread", new ItemStack(ItemFoodTFC.get(Food.RICE_BREAD)));</v>
      </c>
      <c r="V42" t="str">
        <f t="shared" si="5"/>
        <v>OreDictionary.registerOre("foodBread", new ItemStack(ItemFoodTFC.get(Food.RICE_BREAD)));</v>
      </c>
      <c r="W42" t="str">
        <f t="shared" si="6"/>
        <v/>
      </c>
      <c r="X42" t="s">
        <v>3177</v>
      </c>
      <c r="Y42" t="s">
        <v>3178</v>
      </c>
      <c r="Z42" t="s">
        <v>2312</v>
      </c>
    </row>
    <row r="43" spans="1:26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116"/>
      <c r="M43" s="116"/>
      <c r="N43" t="s">
        <v>2893</v>
      </c>
      <c r="O43" t="s">
        <v>2965</v>
      </c>
      <c r="Q43" t="s">
        <v>215</v>
      </c>
      <c r="S43" s="117" t="s">
        <v>1232</v>
      </c>
      <c r="U43" t="str">
        <f t="shared" si="4"/>
        <v>OreDictionary.registerOre("listAllgrain", new ItemStack(ItemFoodTFC.get(Food.RYE)));</v>
      </c>
      <c r="V43" t="str">
        <f t="shared" si="5"/>
        <v>OreDictionary.registerOre("cropRye", new ItemStack(ItemFoodTFC.get(Food.RYE)));</v>
      </c>
      <c r="W43" t="str">
        <f t="shared" si="6"/>
        <v/>
      </c>
      <c r="X43" t="s">
        <v>3179</v>
      </c>
      <c r="Y43" t="s">
        <v>3180</v>
      </c>
      <c r="Z43" t="s">
        <v>2312</v>
      </c>
    </row>
    <row r="44" spans="1:26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116"/>
      <c r="M44" s="116"/>
      <c r="N44" t="s">
        <v>2893</v>
      </c>
      <c r="O44" t="s">
        <v>2965</v>
      </c>
      <c r="Q44" t="s">
        <v>215</v>
      </c>
      <c r="S44" s="117" t="s">
        <v>3045</v>
      </c>
      <c r="U44" t="str">
        <f t="shared" si="4"/>
        <v>OreDictionary.registerOre("listAllgrain", new ItemStack(ItemFoodTFC.get(Food.RYE_GRAIN)));</v>
      </c>
      <c r="V44" t="str">
        <f t="shared" si="5"/>
        <v>OreDictionary.registerOre("cropRye", new ItemStack(ItemFoodTFC.get(Food.RYE_GRAIN)));</v>
      </c>
      <c r="W44" t="str">
        <f t="shared" si="6"/>
        <v/>
      </c>
      <c r="X44" t="s">
        <v>3181</v>
      </c>
      <c r="Y44" t="s">
        <v>3182</v>
      </c>
      <c r="Z44" t="s">
        <v>2312</v>
      </c>
    </row>
    <row r="45" spans="1:26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116"/>
      <c r="M45" s="116"/>
      <c r="N45" t="s">
        <v>2894</v>
      </c>
      <c r="Q45" t="s">
        <v>215</v>
      </c>
      <c r="R45" t="s">
        <v>1107</v>
      </c>
      <c r="S45" s="117" t="s">
        <v>3046</v>
      </c>
      <c r="U45" t="str">
        <f t="shared" si="4"/>
        <v>OreDictionary.registerOre("foodFlour", new ItemStack(ItemFoodTFC.get(Food.RYE_FLOUR)));</v>
      </c>
      <c r="V45" t="str">
        <f t="shared" si="5"/>
        <v/>
      </c>
      <c r="W45" t="str">
        <f t="shared" si="6"/>
        <v/>
      </c>
      <c r="X45" t="s">
        <v>3183</v>
      </c>
      <c r="Y45" t="s">
        <v>2312</v>
      </c>
      <c r="Z45" t="s">
        <v>2312</v>
      </c>
    </row>
    <row r="46" spans="1:26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116"/>
      <c r="M46" s="116"/>
      <c r="N46" t="s">
        <v>2896</v>
      </c>
      <c r="Q46" t="s">
        <v>215</v>
      </c>
      <c r="R46" t="s">
        <v>1108</v>
      </c>
      <c r="S46" s="117" t="s">
        <v>3047</v>
      </c>
      <c r="U46" t="str">
        <f t="shared" si="4"/>
        <v>OreDictionary.registerOre("foodDough", new ItemStack(ItemFoodTFC.get(Food.RYE_DOUGH)));</v>
      </c>
      <c r="V46" t="str">
        <f t="shared" si="5"/>
        <v/>
      </c>
      <c r="W46" t="str">
        <f t="shared" si="6"/>
        <v/>
      </c>
      <c r="X46" t="s">
        <v>3184</v>
      </c>
      <c r="Y46" t="s">
        <v>2312</v>
      </c>
      <c r="Z46" t="s">
        <v>2312</v>
      </c>
    </row>
    <row r="47" spans="1:26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116"/>
      <c r="M47" s="116"/>
      <c r="N47" t="s">
        <v>2967</v>
      </c>
      <c r="O47" t="s">
        <v>2897</v>
      </c>
      <c r="Q47" t="s">
        <v>215</v>
      </c>
      <c r="R47" t="s">
        <v>1109</v>
      </c>
      <c r="S47" s="117" t="s">
        <v>3048</v>
      </c>
      <c r="U47" t="str">
        <f t="shared" si="4"/>
        <v>OreDictionary.registerOre("bread", new ItemStack(ItemFoodTFC.get(Food.RYE_BREAD)));</v>
      </c>
      <c r="V47" t="str">
        <f t="shared" si="5"/>
        <v>OreDictionary.registerOre("foodBread", new ItemStack(ItemFoodTFC.get(Food.RYE_BREAD)));</v>
      </c>
      <c r="W47" t="str">
        <f t="shared" si="6"/>
        <v/>
      </c>
      <c r="X47" t="s">
        <v>3185</v>
      </c>
      <c r="Y47" t="s">
        <v>3186</v>
      </c>
      <c r="Z47" t="s">
        <v>2312</v>
      </c>
    </row>
    <row r="48" spans="1:26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116"/>
      <c r="M48" s="116"/>
      <c r="N48" t="s">
        <v>2893</v>
      </c>
      <c r="O48" t="s">
        <v>2966</v>
      </c>
      <c r="Q48" t="s">
        <v>215</v>
      </c>
      <c r="S48" s="117" t="s">
        <v>1233</v>
      </c>
      <c r="U48" t="str">
        <f t="shared" si="4"/>
        <v>OreDictionary.registerOre("listAllgrain", new ItemStack(ItemFoodTFC.get(Food.WHEAT)));</v>
      </c>
      <c r="V48" t="str">
        <f t="shared" si="5"/>
        <v>OreDictionary.registerOre("cropWheat", new ItemStack(ItemFoodTFC.get(Food.WHEAT)));</v>
      </c>
      <c r="W48" t="str">
        <f t="shared" si="6"/>
        <v/>
      </c>
      <c r="X48" t="s">
        <v>3187</v>
      </c>
      <c r="Y48" t="s">
        <v>3188</v>
      </c>
      <c r="Z48" t="s">
        <v>2312</v>
      </c>
    </row>
    <row r="49" spans="1:26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116"/>
      <c r="M49" s="116"/>
      <c r="N49" t="s">
        <v>2893</v>
      </c>
      <c r="O49" t="s">
        <v>2966</v>
      </c>
      <c r="Q49" t="s">
        <v>215</v>
      </c>
      <c r="S49" s="117" t="s">
        <v>3049</v>
      </c>
      <c r="U49" t="str">
        <f t="shared" si="4"/>
        <v>OreDictionary.registerOre("listAllgrain", new ItemStack(ItemFoodTFC.get(Food.WHEAT_GRAIN)));</v>
      </c>
      <c r="V49" t="str">
        <f t="shared" si="5"/>
        <v>OreDictionary.registerOre("cropWheat", new ItemStack(ItemFoodTFC.get(Food.WHEAT_GRAIN)));</v>
      </c>
      <c r="W49" t="str">
        <f t="shared" si="6"/>
        <v/>
      </c>
      <c r="X49" t="s">
        <v>3189</v>
      </c>
      <c r="Y49" t="s">
        <v>3190</v>
      </c>
      <c r="Z49" t="s">
        <v>2312</v>
      </c>
    </row>
    <row r="50" spans="1:26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116"/>
      <c r="M50" s="116"/>
      <c r="N50" t="s">
        <v>2894</v>
      </c>
      <c r="Q50" t="s">
        <v>215</v>
      </c>
      <c r="R50" t="s">
        <v>1107</v>
      </c>
      <c r="S50" s="117" t="s">
        <v>3050</v>
      </c>
      <c r="U50" t="str">
        <f t="shared" si="4"/>
        <v>OreDictionary.registerOre("foodFlour", new ItemStack(ItemFoodTFC.get(Food.WHEAT_FLOUR)));</v>
      </c>
      <c r="V50" t="str">
        <f t="shared" si="5"/>
        <v/>
      </c>
      <c r="W50" t="str">
        <f t="shared" si="6"/>
        <v/>
      </c>
      <c r="X50" t="s">
        <v>3191</v>
      </c>
      <c r="Y50" t="s">
        <v>2312</v>
      </c>
      <c r="Z50" t="s">
        <v>2312</v>
      </c>
    </row>
    <row r="51" spans="1:26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116"/>
      <c r="M51" s="116"/>
      <c r="N51" t="s">
        <v>2896</v>
      </c>
      <c r="Q51" t="s">
        <v>215</v>
      </c>
      <c r="R51" t="s">
        <v>1108</v>
      </c>
      <c r="S51" s="117" t="s">
        <v>3051</v>
      </c>
      <c r="U51" t="str">
        <f t="shared" si="4"/>
        <v>OreDictionary.registerOre("foodDough", new ItemStack(ItemFoodTFC.get(Food.WHEAT_DOUGH)));</v>
      </c>
      <c r="V51" t="str">
        <f t="shared" si="5"/>
        <v/>
      </c>
      <c r="W51" t="str">
        <f t="shared" si="6"/>
        <v/>
      </c>
      <c r="X51" t="s">
        <v>3192</v>
      </c>
      <c r="Y51" t="s">
        <v>2312</v>
      </c>
      <c r="Z51" t="s">
        <v>2312</v>
      </c>
    </row>
    <row r="52" spans="1:26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116"/>
      <c r="M52" s="116"/>
      <c r="N52" t="s">
        <v>2967</v>
      </c>
      <c r="O52" t="s">
        <v>2897</v>
      </c>
      <c r="Q52" t="s">
        <v>215</v>
      </c>
      <c r="R52" t="s">
        <v>1109</v>
      </c>
      <c r="S52" s="117" t="s">
        <v>3052</v>
      </c>
      <c r="U52" t="str">
        <f t="shared" si="4"/>
        <v>OreDictionary.registerOre("bread", new ItemStack(ItemFoodTFC.get(Food.WHEAT_BREAD)));</v>
      </c>
      <c r="V52" t="str">
        <f t="shared" si="5"/>
        <v>OreDictionary.registerOre("foodBread", new ItemStack(ItemFoodTFC.get(Food.WHEAT_BREAD)));</v>
      </c>
      <c r="W52" t="str">
        <f t="shared" si="6"/>
        <v/>
      </c>
      <c r="X52" t="s">
        <v>3193</v>
      </c>
      <c r="Y52" t="s">
        <v>3194</v>
      </c>
      <c r="Z52" t="s">
        <v>2312</v>
      </c>
    </row>
    <row r="53" spans="1:26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116"/>
      <c r="M53" s="116"/>
      <c r="N53" t="s">
        <v>2975</v>
      </c>
      <c r="O53" t="s">
        <v>2970</v>
      </c>
      <c r="Q53" t="s">
        <v>215</v>
      </c>
      <c r="S53" s="117" t="s">
        <v>1234</v>
      </c>
      <c r="U53" t="str">
        <f t="shared" si="4"/>
        <v>OreDictionary.registerOre("listAllveggie", new ItemStack(ItemFoodTFC.get(Food.BEET)));</v>
      </c>
      <c r="V53" t="str">
        <f t="shared" si="5"/>
        <v>OreDictionary.registerOre("cropBeet", new ItemStack(ItemFoodTFC.get(Food.BEET)));</v>
      </c>
      <c r="W53" t="str">
        <f t="shared" si="6"/>
        <v/>
      </c>
      <c r="X53" t="s">
        <v>3195</v>
      </c>
      <c r="Y53" t="s">
        <v>3196</v>
      </c>
      <c r="Z53" t="s">
        <v>2312</v>
      </c>
    </row>
    <row r="54" spans="1:26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116"/>
      <c r="M54" s="116"/>
      <c r="N54" t="s">
        <v>2975</v>
      </c>
      <c r="O54" t="s">
        <v>2980</v>
      </c>
      <c r="P54" t="s">
        <v>2971</v>
      </c>
      <c r="Q54" t="s">
        <v>215</v>
      </c>
      <c r="S54" s="117" t="s">
        <v>1235</v>
      </c>
      <c r="U54" t="str">
        <f t="shared" si="4"/>
        <v>OreDictionary.registerOre("listAllveggie", new ItemStack(ItemFoodTFC.get(Food.CABBAGE)));</v>
      </c>
      <c r="V54" t="str">
        <f t="shared" si="5"/>
        <v>OreDictionary.registerOre("listAllgreenveggie", new ItemStack(ItemFoodTFC.get(Food.CABBAGE)));</v>
      </c>
      <c r="W54" t="str">
        <f t="shared" si="6"/>
        <v>OreDictionary.registerOre("cropCabbage", new ItemStack(ItemFoodTFC.get(Food.CABBAGE)));</v>
      </c>
      <c r="X54" t="s">
        <v>3197</v>
      </c>
      <c r="Y54" t="s">
        <v>3198</v>
      </c>
      <c r="Z54" t="s">
        <v>3095</v>
      </c>
    </row>
    <row r="55" spans="1:26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116"/>
      <c r="M55" s="116"/>
      <c r="N55" t="s">
        <v>2975</v>
      </c>
      <c r="O55" t="s">
        <v>2972</v>
      </c>
      <c r="Q55" t="s">
        <v>215</v>
      </c>
      <c r="R55" t="s">
        <v>1115</v>
      </c>
      <c r="S55" s="117" t="s">
        <v>1236</v>
      </c>
      <c r="U55" t="str">
        <f t="shared" si="4"/>
        <v>OreDictionary.registerOre("listAllveggie", new ItemStack(ItemFoodTFC.get(Food.CARROT)));</v>
      </c>
      <c r="V55" t="str">
        <f t="shared" si="5"/>
        <v>OreDictionary.registerOre("cropCarrot", new ItemStack(ItemFoodTFC.get(Food.CARROT)));</v>
      </c>
      <c r="W55" t="str">
        <f t="shared" si="6"/>
        <v/>
      </c>
      <c r="X55" t="s">
        <v>3199</v>
      </c>
      <c r="Y55" t="s">
        <v>3200</v>
      </c>
      <c r="Z55" t="s">
        <v>2312</v>
      </c>
    </row>
    <row r="56" spans="1:26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116"/>
      <c r="M56" s="116"/>
      <c r="N56" t="s">
        <v>2992</v>
      </c>
      <c r="O56" t="s">
        <v>2973</v>
      </c>
      <c r="Q56" t="s">
        <v>215</v>
      </c>
      <c r="S56" s="117" t="s">
        <v>1237</v>
      </c>
      <c r="U56" t="str">
        <f t="shared" si="4"/>
        <v>OreDictionary.registerOre("listAllherb", new ItemStack(ItemFoodTFC.get(Food.GARLIC)));</v>
      </c>
      <c r="V56" t="str">
        <f t="shared" si="5"/>
        <v>OreDictionary.registerOre("cropGarlic", new ItemStack(ItemFoodTFC.get(Food.GARLIC)));</v>
      </c>
      <c r="W56" t="str">
        <f t="shared" si="6"/>
        <v/>
      </c>
      <c r="X56" t="s">
        <v>3201</v>
      </c>
      <c r="Y56" t="s">
        <v>3202</v>
      </c>
      <c r="Z56" t="s">
        <v>2312</v>
      </c>
    </row>
    <row r="57" spans="1:26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116"/>
      <c r="M57" s="116"/>
      <c r="N57" t="s">
        <v>2975</v>
      </c>
      <c r="O57" t="s">
        <v>2981</v>
      </c>
      <c r="Q57" t="s">
        <v>215</v>
      </c>
      <c r="R57" t="s">
        <v>1113</v>
      </c>
      <c r="S57" s="117" t="s">
        <v>1238</v>
      </c>
      <c r="U57" t="str">
        <f t="shared" si="4"/>
        <v>OreDictionary.registerOre("listAllveggie", new ItemStack(ItemFoodTFC.get(Food.GREEN_BEAN)));</v>
      </c>
      <c r="V57" t="str">
        <f t="shared" si="5"/>
        <v>OreDictionary.registerOre("cropBean", new ItemStack(ItemFoodTFC.get(Food.GREEN_BEAN)));</v>
      </c>
      <c r="W57" t="str">
        <f t="shared" si="6"/>
        <v/>
      </c>
      <c r="X57" t="s">
        <v>3203</v>
      </c>
      <c r="Y57" t="s">
        <v>3204</v>
      </c>
      <c r="Z57" t="s">
        <v>2312</v>
      </c>
    </row>
    <row r="58" spans="1:26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116"/>
      <c r="M58" s="116"/>
      <c r="N58" t="s">
        <v>2975</v>
      </c>
      <c r="O58" t="s">
        <v>2993</v>
      </c>
      <c r="P58" t="s">
        <v>2982</v>
      </c>
      <c r="Q58" t="s">
        <v>215</v>
      </c>
      <c r="R58" t="s">
        <v>1114</v>
      </c>
      <c r="S58" s="117" t="s">
        <v>1247</v>
      </c>
      <c r="U58" t="str">
        <f t="shared" si="4"/>
        <v>OreDictionary.registerOre("listAllveggie", new ItemStack(ItemFoodTFC.get(Food.GREEN_BELL_PEPPER)));</v>
      </c>
      <c r="V58" t="str">
        <f t="shared" si="5"/>
        <v>OreDictionary.registerOre("listAllpepper", new ItemStack(ItemFoodTFC.get(Food.GREEN_BELL_PEPPER)));</v>
      </c>
      <c r="W58" t="str">
        <f t="shared" si="6"/>
        <v>OreDictionary.registerOre("cropBellpepper", new ItemStack(ItemFoodTFC.get(Food.GREEN_BELL_PEPPER)));</v>
      </c>
      <c r="X58" t="s">
        <v>3205</v>
      </c>
      <c r="Y58" t="s">
        <v>3206</v>
      </c>
      <c r="Z58" t="s">
        <v>3096</v>
      </c>
    </row>
    <row r="59" spans="1:26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116"/>
      <c r="M59" s="116"/>
      <c r="N59" t="s">
        <v>2975</v>
      </c>
      <c r="O59" t="s">
        <v>2974</v>
      </c>
      <c r="Q59" t="s">
        <v>215</v>
      </c>
      <c r="S59" s="117" t="s">
        <v>1240</v>
      </c>
      <c r="U59" t="str">
        <f t="shared" si="4"/>
        <v>OreDictionary.registerOre("listAllveggie", new ItemStack(ItemFoodTFC.get(Food.ONION)));</v>
      </c>
      <c r="V59" t="str">
        <f t="shared" si="5"/>
        <v>OreDictionary.registerOre("cropOnion", new ItemStack(ItemFoodTFC.get(Food.ONION)));</v>
      </c>
      <c r="W59" t="str">
        <f t="shared" si="6"/>
        <v/>
      </c>
      <c r="X59" t="s">
        <v>3207</v>
      </c>
      <c r="Y59" t="s">
        <v>3208</v>
      </c>
      <c r="Z59" t="s">
        <v>2312</v>
      </c>
    </row>
    <row r="60" spans="1:26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116"/>
      <c r="M60" s="116"/>
      <c r="N60" t="s">
        <v>2975</v>
      </c>
      <c r="O60" t="s">
        <v>2976</v>
      </c>
      <c r="Q60" t="s">
        <v>215</v>
      </c>
      <c r="R60" t="s">
        <v>1115</v>
      </c>
      <c r="S60" s="117" t="s">
        <v>1241</v>
      </c>
      <c r="U60" t="str">
        <f t="shared" si="4"/>
        <v>OreDictionary.registerOre("listAllveggie", new ItemStack(ItemFoodTFC.get(Food.POTATO)));</v>
      </c>
      <c r="V60" t="str">
        <f t="shared" si="5"/>
        <v>OreDictionary.registerOre("cropPotato", new ItemStack(ItemFoodTFC.get(Food.POTATO)));</v>
      </c>
      <c r="W60" t="str">
        <f t="shared" si="6"/>
        <v/>
      </c>
      <c r="X60" t="s">
        <v>3209</v>
      </c>
      <c r="Y60" t="s">
        <v>3210</v>
      </c>
      <c r="Z60" t="s">
        <v>2312</v>
      </c>
    </row>
    <row r="61" spans="1:26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116"/>
      <c r="M61" s="116"/>
      <c r="N61" t="s">
        <v>2975</v>
      </c>
      <c r="O61" t="s">
        <v>2993</v>
      </c>
      <c r="P61" t="s">
        <v>2982</v>
      </c>
      <c r="Q61" t="s">
        <v>215</v>
      </c>
      <c r="R61" t="s">
        <v>1114</v>
      </c>
      <c r="S61" s="117" t="s">
        <v>1246</v>
      </c>
      <c r="U61" t="str">
        <f t="shared" si="4"/>
        <v>OreDictionary.registerOre("listAllveggie", new ItemStack(ItemFoodTFC.get(Food.RED_BELL_PEPPER)));</v>
      </c>
      <c r="V61" t="str">
        <f t="shared" si="5"/>
        <v>OreDictionary.registerOre("listAllpepper", new ItemStack(ItemFoodTFC.get(Food.RED_BELL_PEPPER)));</v>
      </c>
      <c r="W61" t="str">
        <f t="shared" si="6"/>
        <v>OreDictionary.registerOre("cropBellpepper", new ItemStack(ItemFoodTFC.get(Food.RED_BELL_PEPPER)));</v>
      </c>
      <c r="X61" t="s">
        <v>3211</v>
      </c>
      <c r="Y61" t="s">
        <v>3212</v>
      </c>
      <c r="Z61" t="s">
        <v>3097</v>
      </c>
    </row>
    <row r="62" spans="1:26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116"/>
      <c r="M62" s="116"/>
      <c r="N62" t="s">
        <v>2975</v>
      </c>
      <c r="O62" t="s">
        <v>2980</v>
      </c>
      <c r="P62" t="s">
        <v>2977</v>
      </c>
      <c r="Q62" t="s">
        <v>215</v>
      </c>
      <c r="S62" s="117" t="s">
        <v>3053</v>
      </c>
      <c r="U62" t="str">
        <f t="shared" si="4"/>
        <v>OreDictionary.registerOre("listAllveggie", new ItemStack(ItemFoodTFC.get(Food.SEAWEED)));</v>
      </c>
      <c r="V62" t="str">
        <f t="shared" si="5"/>
        <v>OreDictionary.registerOre("listAllgreenveggie", new ItemStack(ItemFoodTFC.get(Food.SEAWEED)));</v>
      </c>
      <c r="W62" t="str">
        <f t="shared" si="6"/>
        <v>OreDictionary.registerOre("cropSeaweed", new ItemStack(ItemFoodTFC.get(Food.SEAWEED)));</v>
      </c>
      <c r="X62" t="s">
        <v>3213</v>
      </c>
      <c r="Y62" t="s">
        <v>3214</v>
      </c>
      <c r="Z62" t="s">
        <v>3098</v>
      </c>
    </row>
    <row r="63" spans="1:26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116"/>
      <c r="M63" s="116"/>
      <c r="N63" t="s">
        <v>2975</v>
      </c>
      <c r="O63" t="s">
        <v>2978</v>
      </c>
      <c r="Q63" t="s">
        <v>215</v>
      </c>
      <c r="S63" s="117" t="s">
        <v>1242</v>
      </c>
      <c r="U63" t="str">
        <f t="shared" si="4"/>
        <v>OreDictionary.registerOre("listAllveggie", new ItemStack(ItemFoodTFC.get(Food.SOYBEAN)));</v>
      </c>
      <c r="V63" t="str">
        <f t="shared" si="5"/>
        <v>OreDictionary.registerOre("cropSoybean", new ItemStack(ItemFoodTFC.get(Food.SOYBEAN)));</v>
      </c>
      <c r="W63" t="str">
        <f t="shared" si="6"/>
        <v/>
      </c>
      <c r="X63" t="s">
        <v>3215</v>
      </c>
      <c r="Y63" t="s">
        <v>3216</v>
      </c>
      <c r="Z63" t="s">
        <v>2312</v>
      </c>
    </row>
    <row r="64" spans="1:26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116"/>
      <c r="M64" s="116"/>
      <c r="N64" t="s">
        <v>2975</v>
      </c>
      <c r="O64" t="s">
        <v>2983</v>
      </c>
      <c r="Q64" t="s">
        <v>215</v>
      </c>
      <c r="R64" t="s">
        <v>1127</v>
      </c>
      <c r="S64" s="117" t="s">
        <v>1243</v>
      </c>
      <c r="U64" t="str">
        <f t="shared" si="4"/>
        <v>OreDictionary.registerOre("listAllveggie", new ItemStack(ItemFoodTFC.get(Food.SQUASH)));</v>
      </c>
      <c r="V64" t="str">
        <f t="shared" si="5"/>
        <v>OreDictionary.registerOre("cropWintersquash", new ItemStack(ItemFoodTFC.get(Food.SQUASH)));</v>
      </c>
      <c r="W64" t="str">
        <f t="shared" si="6"/>
        <v/>
      </c>
      <c r="X64" t="s">
        <v>3217</v>
      </c>
      <c r="Y64" t="s">
        <v>3218</v>
      </c>
      <c r="Z64" t="s">
        <v>2312</v>
      </c>
    </row>
    <row r="65" spans="1:26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116"/>
      <c r="M65" s="116"/>
      <c r="N65" t="s">
        <v>2975</v>
      </c>
      <c r="O65" t="s">
        <v>2979</v>
      </c>
      <c r="Q65" t="s">
        <v>215</v>
      </c>
      <c r="S65" s="117" t="s">
        <v>1245</v>
      </c>
      <c r="U65" t="str">
        <f t="shared" si="4"/>
        <v>OreDictionary.registerOre("listAllveggie", new ItemStack(ItemFoodTFC.get(Food.TOMATO)));</v>
      </c>
      <c r="V65" t="str">
        <f t="shared" si="5"/>
        <v>OreDictionary.registerOre("cropTomato", new ItemStack(ItemFoodTFC.get(Food.TOMATO)));</v>
      </c>
      <c r="W65" t="str">
        <f t="shared" si="6"/>
        <v/>
      </c>
      <c r="X65" t="s">
        <v>3219</v>
      </c>
      <c r="Y65" t="s">
        <v>3220</v>
      </c>
      <c r="Z65" t="s">
        <v>2312</v>
      </c>
    </row>
    <row r="66" spans="1:26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116"/>
      <c r="M66" s="116"/>
      <c r="N66" t="s">
        <v>2975</v>
      </c>
      <c r="O66" t="s">
        <v>2993</v>
      </c>
      <c r="P66" t="s">
        <v>2982</v>
      </c>
      <c r="Q66" t="s">
        <v>215</v>
      </c>
      <c r="R66" t="s">
        <v>1114</v>
      </c>
      <c r="S66" s="117" t="s">
        <v>1248</v>
      </c>
      <c r="U66" t="str">
        <f t="shared" si="4"/>
        <v>OreDictionary.registerOre("listAllveggie", new ItemStack(ItemFoodTFC.get(Food.YELLOW_BELL_PEPPER)));</v>
      </c>
      <c r="V66" t="str">
        <f t="shared" si="5"/>
        <v>OreDictionary.registerOre("listAllpepper", new ItemStack(ItemFoodTFC.get(Food.YELLOW_BELL_PEPPER)));</v>
      </c>
      <c r="W66" t="str">
        <f t="shared" si="6"/>
        <v>OreDictionary.registerOre("cropBellpepper", new ItemStack(ItemFoodTFC.get(Food.YELLOW_BELL_PEPPER)));</v>
      </c>
      <c r="X66" t="s">
        <v>3221</v>
      </c>
      <c r="Y66" t="s">
        <v>3222</v>
      </c>
      <c r="Z66" t="s">
        <v>3099</v>
      </c>
    </row>
    <row r="67" spans="1:26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116"/>
      <c r="M67" s="116"/>
      <c r="N67" t="s">
        <v>2898</v>
      </c>
      <c r="Q67" t="s">
        <v>215</v>
      </c>
      <c r="R67" t="s">
        <v>1102</v>
      </c>
      <c r="S67" s="117" t="s">
        <v>3054</v>
      </c>
      <c r="U67" t="str">
        <f t="shared" si="4"/>
        <v>OreDictionary.registerOre("foodCheese", new ItemStack(ItemFoodTFC.get(Food.CHEESE)));</v>
      </c>
      <c r="V67" t="str">
        <f t="shared" si="5"/>
        <v/>
      </c>
      <c r="W67" t="str">
        <f t="shared" si="6"/>
        <v/>
      </c>
      <c r="X67" t="s">
        <v>3223</v>
      </c>
      <c r="Y67" t="s">
        <v>2312</v>
      </c>
      <c r="Z67" t="s">
        <v>2312</v>
      </c>
    </row>
    <row r="68" spans="1:26" x14ac:dyDescent="0.3">
      <c r="A68">
        <v>1</v>
      </c>
      <c r="B68" t="s">
        <v>1043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116"/>
      <c r="M68" s="116"/>
      <c r="N68" t="s">
        <v>2899</v>
      </c>
      <c r="Q68" t="s">
        <v>215</v>
      </c>
      <c r="R68" t="s">
        <v>1102</v>
      </c>
      <c r="S68" s="117" t="s">
        <v>3055</v>
      </c>
      <c r="U68" t="str">
        <f t="shared" si="4"/>
        <v>OreDictionary.registerOre("foodFriedegg", new ItemStack(ItemFoodTFC.get(Food.COOKED_EGG)));</v>
      </c>
      <c r="V68" t="str">
        <f t="shared" si="5"/>
        <v/>
      </c>
      <c r="W68" t="str">
        <f t="shared" si="6"/>
        <v/>
      </c>
      <c r="X68" t="s">
        <v>3224</v>
      </c>
      <c r="Y68" t="s">
        <v>2312</v>
      </c>
      <c r="Z68" t="s">
        <v>2312</v>
      </c>
    </row>
    <row r="69" spans="1:26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116"/>
      <c r="M69" s="116"/>
      <c r="Q69" t="s">
        <v>212</v>
      </c>
      <c r="R69" t="s">
        <v>2901</v>
      </c>
      <c r="S69" s="117" t="s">
        <v>1244</v>
      </c>
      <c r="U69" t="str">
        <f t="shared" si="4"/>
        <v/>
      </c>
      <c r="V69" t="str">
        <f t="shared" si="5"/>
        <v/>
      </c>
      <c r="W69" t="str">
        <f t="shared" si="6"/>
        <v/>
      </c>
      <c r="X69" t="s">
        <v>2312</v>
      </c>
      <c r="Y69" t="s">
        <v>2312</v>
      </c>
      <c r="Z69" t="s">
        <v>2312</v>
      </c>
    </row>
    <row r="70" spans="1:26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116"/>
      <c r="M70" s="116"/>
      <c r="N70" t="s">
        <v>2902</v>
      </c>
      <c r="O70" t="s">
        <v>2984</v>
      </c>
      <c r="Q70" t="s">
        <v>215</v>
      </c>
      <c r="S70" s="117" t="s">
        <v>3056</v>
      </c>
      <c r="U70" t="str">
        <f t="shared" si="4"/>
        <v>OreDictionary.registerOre("listAllmeatraw", new ItemStack(ItemFoodTFC.get(Food.BEEF)));</v>
      </c>
      <c r="V70" t="str">
        <f t="shared" si="5"/>
        <v>OreDictionary.registerOre("listAllbeefraw", new ItemStack(ItemFoodTFC.get(Food.BEEF)));</v>
      </c>
      <c r="W70" t="str">
        <f t="shared" si="6"/>
        <v/>
      </c>
      <c r="X70" t="s">
        <v>3225</v>
      </c>
      <c r="Y70" t="s">
        <v>3226</v>
      </c>
      <c r="Z70" t="s">
        <v>2312</v>
      </c>
    </row>
    <row r="71" spans="1:26" x14ac:dyDescent="0.3">
      <c r="A71">
        <v>1</v>
      </c>
      <c r="B71" t="s">
        <v>332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116"/>
      <c r="M71" s="116"/>
      <c r="N71" t="s">
        <v>2903</v>
      </c>
      <c r="O71" t="s">
        <v>2985</v>
      </c>
      <c r="Q71" t="s">
        <v>215</v>
      </c>
      <c r="S71" s="117" t="s">
        <v>3071</v>
      </c>
      <c r="U71" t="str">
        <f t="shared" si="4"/>
        <v>OreDictionary.registerOre("listAllmeatcooked", new ItemStack(ItemFoodTFC.get(Food.COOKED_BEEF)));</v>
      </c>
      <c r="V71" t="str">
        <f t="shared" si="5"/>
        <v>OreDictionary.registerOre("listAllbeefcooked", new ItemStack(ItemFoodTFC.get(Food.COOKED_BEEF)));</v>
      </c>
      <c r="W71" t="str">
        <f t="shared" si="6"/>
        <v/>
      </c>
      <c r="X71" t="s">
        <v>3227</v>
      </c>
      <c r="Y71" t="s">
        <v>3228</v>
      </c>
      <c r="Z71" t="s">
        <v>2312</v>
      </c>
    </row>
    <row r="72" spans="1:26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116"/>
      <c r="M72" s="116"/>
      <c r="N72" t="s">
        <v>2902</v>
      </c>
      <c r="O72" t="s">
        <v>2986</v>
      </c>
      <c r="Q72" t="s">
        <v>215</v>
      </c>
      <c r="S72" s="117" t="s">
        <v>3057</v>
      </c>
      <c r="U72" t="str">
        <f t="shared" si="4"/>
        <v>OreDictionary.registerOre("listAllmeatraw", new ItemStack(ItemFoodTFC.get(Food.PORK)));</v>
      </c>
      <c r="V72" t="str">
        <f t="shared" si="5"/>
        <v>OreDictionary.registerOre("listAllporkraw", new ItemStack(ItemFoodTFC.get(Food.PORK)));</v>
      </c>
      <c r="W72" t="str">
        <f t="shared" si="6"/>
        <v/>
      </c>
      <c r="X72" t="s">
        <v>3229</v>
      </c>
      <c r="Y72" t="s">
        <v>3230</v>
      </c>
      <c r="Z72" t="s">
        <v>2312</v>
      </c>
    </row>
    <row r="73" spans="1:26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116"/>
      <c r="M73" s="116"/>
      <c r="N73" t="s">
        <v>2903</v>
      </c>
      <c r="O73" t="s">
        <v>2987</v>
      </c>
      <c r="Q73" t="s">
        <v>215</v>
      </c>
      <c r="S73" s="117" t="s">
        <v>3072</v>
      </c>
      <c r="U73" t="str">
        <f t="shared" si="4"/>
        <v>OreDictionary.registerOre("listAllmeatcooked", new ItemStack(ItemFoodTFC.get(Food.COOKED_PORK)));</v>
      </c>
      <c r="V73" t="str">
        <f t="shared" si="5"/>
        <v>OreDictionary.registerOre("listAllporkcooked", new ItemStack(ItemFoodTFC.get(Food.COOKED_PORK)));</v>
      </c>
      <c r="W73" t="str">
        <f t="shared" si="6"/>
        <v/>
      </c>
      <c r="X73" t="s">
        <v>3231</v>
      </c>
      <c r="Y73" t="s">
        <v>3232</v>
      </c>
      <c r="Z73" t="s">
        <v>2312</v>
      </c>
    </row>
    <row r="74" spans="1:26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116"/>
      <c r="M74" s="116"/>
      <c r="N74" t="s">
        <v>2902</v>
      </c>
      <c r="O74" t="s">
        <v>2988</v>
      </c>
      <c r="Q74" t="s">
        <v>215</v>
      </c>
      <c r="S74" s="117" t="s">
        <v>3058</v>
      </c>
      <c r="U74" t="str">
        <f t="shared" si="4"/>
        <v>OreDictionary.registerOre("listAllmeatraw", new ItemStack(ItemFoodTFC.get(Food.CHICKEN)));</v>
      </c>
      <c r="V74" t="str">
        <f t="shared" si="5"/>
        <v>OreDictionary.registerOre("listAllchickenraw", new ItemStack(ItemFoodTFC.get(Food.CHICKEN)));</v>
      </c>
      <c r="W74" t="str">
        <f t="shared" si="6"/>
        <v/>
      </c>
      <c r="X74" t="s">
        <v>3233</v>
      </c>
      <c r="Y74" t="s">
        <v>3234</v>
      </c>
      <c r="Z74" t="s">
        <v>2312</v>
      </c>
    </row>
    <row r="75" spans="1:26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116"/>
      <c r="M75" s="116"/>
      <c r="N75" t="s">
        <v>2903</v>
      </c>
      <c r="O75" t="s">
        <v>2989</v>
      </c>
      <c r="Q75" t="s">
        <v>215</v>
      </c>
      <c r="S75" s="117" t="s">
        <v>3073</v>
      </c>
      <c r="U75" t="str">
        <f t="shared" si="4"/>
        <v>OreDictionary.registerOre("listAllmeatcooked", new ItemStack(ItemFoodTFC.get(Food.COOKED_CHICKEN)));</v>
      </c>
      <c r="V75" t="str">
        <f t="shared" si="5"/>
        <v>OreDictionary.registerOre("listAllchickencooked", new ItemStack(ItemFoodTFC.get(Food.COOKED_CHICKEN)));</v>
      </c>
      <c r="W75" t="str">
        <f t="shared" si="6"/>
        <v/>
      </c>
      <c r="X75" t="s">
        <v>3235</v>
      </c>
      <c r="Y75" t="s">
        <v>3236</v>
      </c>
      <c r="Z75" t="s">
        <v>2312</v>
      </c>
    </row>
    <row r="76" spans="1:26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116"/>
      <c r="M76" s="116"/>
      <c r="N76" t="s">
        <v>2902</v>
      </c>
      <c r="O76" t="s">
        <v>2994</v>
      </c>
      <c r="P76" t="s">
        <v>2990</v>
      </c>
      <c r="Q76" t="s">
        <v>215</v>
      </c>
      <c r="S76" s="117" t="s">
        <v>3059</v>
      </c>
      <c r="U76" t="str">
        <f t="shared" si="4"/>
        <v>OreDictionary.registerOre("listAllmeatraw", new ItemStack(ItemFoodTFC.get(Food.MUTTON)));</v>
      </c>
      <c r="V76" t="str">
        <f t="shared" si="5"/>
        <v>OreDictionary.registerOre("listAllmuttonraw", new ItemStack(ItemFoodTFC.get(Food.MUTTON)));</v>
      </c>
      <c r="W76" t="str">
        <f t="shared" si="6"/>
        <v>OreDictionary.registerOre("foodMuttonraw", new ItemStack(ItemFoodTFC.get(Food.MUTTON)));</v>
      </c>
      <c r="X76" t="s">
        <v>3237</v>
      </c>
      <c r="Y76" t="s">
        <v>3238</v>
      </c>
      <c r="Z76" t="s">
        <v>3100</v>
      </c>
    </row>
    <row r="77" spans="1:26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116"/>
      <c r="M77" s="116"/>
      <c r="N77" t="s">
        <v>2903</v>
      </c>
      <c r="O77" t="s">
        <v>2998</v>
      </c>
      <c r="P77" t="s">
        <v>2991</v>
      </c>
      <c r="Q77" t="s">
        <v>215</v>
      </c>
      <c r="S77" s="117" t="s">
        <v>3074</v>
      </c>
      <c r="U77" t="str">
        <f t="shared" si="4"/>
        <v>OreDictionary.registerOre("listAllmeatcooked", new ItemStack(ItemFoodTFC.get(Food.COOKED_MUTTON)));</v>
      </c>
      <c r="V77" t="str">
        <f t="shared" si="5"/>
        <v>OreDictionary.registerOre("listAllmuttoncooked", new ItemStack(ItemFoodTFC.get(Food.COOKED_MUTTON)));</v>
      </c>
      <c r="W77" t="str">
        <f t="shared" si="6"/>
        <v>OreDictionary.registerOre("foodMuttoncooked", new ItemStack(ItemFoodTFC.get(Food.COOKED_MUTTON)));</v>
      </c>
      <c r="X77" t="s">
        <v>3239</v>
      </c>
      <c r="Y77" t="s">
        <v>3240</v>
      </c>
      <c r="Z77" t="s">
        <v>3101</v>
      </c>
    </row>
    <row r="78" spans="1:26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116"/>
      <c r="M78" s="116"/>
      <c r="N78" t="s">
        <v>2995</v>
      </c>
      <c r="O78" t="s">
        <v>2996</v>
      </c>
      <c r="P78" t="s">
        <v>2997</v>
      </c>
      <c r="Q78" t="s">
        <v>215</v>
      </c>
      <c r="S78" s="117" t="s">
        <v>3060</v>
      </c>
      <c r="U78" t="str">
        <f t="shared" si="4"/>
        <v>OreDictionary.registerOre("listAllfishraw", new ItemStack(ItemFoodTFC.get(Food.FISH)));</v>
      </c>
      <c r="V78" t="str">
        <f t="shared" si="5"/>
        <v>OreDictionary.registerOre("listAllfishfresh", new ItemStack(ItemFoodTFC.get(Food.FISH)));</v>
      </c>
      <c r="W78" t="str">
        <f t="shared" si="6"/>
        <v>OreDictionary.registerOre("salmonRaw" , new ItemStack(ItemFoodTFC.get(Food.FISH)));</v>
      </c>
      <c r="X78" t="s">
        <v>3241</v>
      </c>
      <c r="Y78" t="s">
        <v>3242</v>
      </c>
      <c r="Z78" t="s">
        <v>3102</v>
      </c>
    </row>
    <row r="79" spans="1:26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116"/>
      <c r="M79" s="116"/>
      <c r="N79" t="s">
        <v>2900</v>
      </c>
      <c r="Q79" t="s">
        <v>215</v>
      </c>
      <c r="S79" s="117" t="s">
        <v>3075</v>
      </c>
      <c r="U79" t="str">
        <f t="shared" si="4"/>
        <v>OreDictionary.registerOre("listAllfishcooked", new ItemStack(ItemFoodTFC.get(Food.COOKED_FISH)));</v>
      </c>
      <c r="V79" t="str">
        <f t="shared" si="5"/>
        <v/>
      </c>
      <c r="W79" t="str">
        <f t="shared" si="6"/>
        <v/>
      </c>
      <c r="X79" t="s">
        <v>3243</v>
      </c>
      <c r="Y79" t="s">
        <v>2312</v>
      </c>
      <c r="Z79" t="s">
        <v>2312</v>
      </c>
    </row>
    <row r="80" spans="1:26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116"/>
      <c r="M80" s="116"/>
      <c r="N80" t="s">
        <v>2902</v>
      </c>
      <c r="Q80" t="s">
        <v>215</v>
      </c>
      <c r="S80" s="117" t="s">
        <v>3061</v>
      </c>
      <c r="U80" t="str">
        <f t="shared" si="4"/>
        <v>OreDictionary.registerOre("listAllmeatraw", new ItemStack(ItemFoodTFC.get(Food.BEAR)));</v>
      </c>
      <c r="V80" t="str">
        <f t="shared" si="5"/>
        <v/>
      </c>
      <c r="W80" t="str">
        <f t="shared" si="6"/>
        <v/>
      </c>
      <c r="X80" t="s">
        <v>3244</v>
      </c>
      <c r="Y80" t="s">
        <v>2312</v>
      </c>
      <c r="Z80" t="s">
        <v>2312</v>
      </c>
    </row>
    <row r="81" spans="1:26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116"/>
      <c r="M81" s="116"/>
      <c r="N81" t="s">
        <v>2903</v>
      </c>
      <c r="Q81" t="s">
        <v>215</v>
      </c>
      <c r="S81" s="117" t="s">
        <v>3076</v>
      </c>
      <c r="U81" t="str">
        <f t="shared" si="4"/>
        <v>OreDictionary.registerOre("listAllmeatcooked", new ItemStack(ItemFoodTFC.get(Food.COOKED_BEAR)));</v>
      </c>
      <c r="V81" t="str">
        <f t="shared" si="5"/>
        <v/>
      </c>
      <c r="W81" t="str">
        <f t="shared" si="6"/>
        <v/>
      </c>
      <c r="X81" t="s">
        <v>3245</v>
      </c>
      <c r="Y81" t="s">
        <v>2312</v>
      </c>
      <c r="Z81" t="s">
        <v>2312</v>
      </c>
    </row>
    <row r="82" spans="1:26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116"/>
      <c r="M82" s="116"/>
      <c r="N82" t="s">
        <v>2995</v>
      </c>
      <c r="O82" t="s">
        <v>2996</v>
      </c>
      <c r="P82" t="s">
        <v>2999</v>
      </c>
      <c r="Q82" t="s">
        <v>215</v>
      </c>
      <c r="S82" s="117" t="s">
        <v>3062</v>
      </c>
      <c r="U82" t="str">
        <f t="shared" si="4"/>
        <v>OreDictionary.registerOre("listAllfishraw", new ItemStack(ItemFoodTFC.get(Food.CALAMARI)));</v>
      </c>
      <c r="V82" t="str">
        <f t="shared" si="5"/>
        <v>OreDictionary.registerOre("listAllfishfresh", new ItemStack(ItemFoodTFC.get(Food.CALAMARI)));</v>
      </c>
      <c r="W82" t="str">
        <f t="shared" si="6"/>
        <v>OreDictionary.registerOre("foodCalamariraw" , new ItemStack(ItemFoodTFC.get(Food.CALAMARI)));</v>
      </c>
      <c r="X82" t="s">
        <v>3246</v>
      </c>
      <c r="Y82" t="s">
        <v>3247</v>
      </c>
      <c r="Z82" t="s">
        <v>3103</v>
      </c>
    </row>
    <row r="83" spans="1:26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116"/>
      <c r="M83" s="116"/>
      <c r="N83" t="s">
        <v>2900</v>
      </c>
      <c r="O83" t="s">
        <v>3002</v>
      </c>
      <c r="Q83" t="s">
        <v>215</v>
      </c>
      <c r="S83" s="117" t="s">
        <v>3077</v>
      </c>
      <c r="U83" t="str">
        <f t="shared" si="4"/>
        <v>OreDictionary.registerOre("listAllfishcooked", new ItemStack(ItemFoodTFC.get(Food.COOKED_CALAMARI)));</v>
      </c>
      <c r="V83" t="str">
        <f t="shared" si="5"/>
        <v>OreDictionary.registerOre("foodCalamaricooked", new ItemStack(ItemFoodTFC.get(Food.COOKED_CALAMARI)));</v>
      </c>
      <c r="W83" t="str">
        <f t="shared" si="6"/>
        <v/>
      </c>
      <c r="X83" t="s">
        <v>3248</v>
      </c>
      <c r="Y83" t="s">
        <v>3249</v>
      </c>
      <c r="Z83" t="s">
        <v>2312</v>
      </c>
    </row>
    <row r="84" spans="1:26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116"/>
      <c r="M84" s="116"/>
      <c r="N84" t="s">
        <v>2902</v>
      </c>
      <c r="Q84" t="s">
        <v>215</v>
      </c>
      <c r="S84" s="117" t="s">
        <v>3063</v>
      </c>
      <c r="U84" t="str">
        <f t="shared" si="4"/>
        <v>OreDictionary.registerOre("listAllmeatraw", new ItemStack(ItemFoodTFC.get(Food.HORSE_MEAT)));</v>
      </c>
      <c r="V84" t="str">
        <f t="shared" si="5"/>
        <v/>
      </c>
      <c r="W84" t="str">
        <f t="shared" si="6"/>
        <v/>
      </c>
      <c r="X84" t="s">
        <v>3250</v>
      </c>
      <c r="Y84" t="s">
        <v>2312</v>
      </c>
      <c r="Z84" t="s">
        <v>2312</v>
      </c>
    </row>
    <row r="85" spans="1:26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116"/>
      <c r="M85" s="116"/>
      <c r="N85" t="s">
        <v>2903</v>
      </c>
      <c r="Q85" t="s">
        <v>215</v>
      </c>
      <c r="S85" s="117" t="s">
        <v>3078</v>
      </c>
      <c r="U85" t="str">
        <f t="shared" si="4"/>
        <v>OreDictionary.registerOre("listAllmeatcooked", new ItemStack(ItemFoodTFC.get(Food.COOKED_HORSE_MEAT)));</v>
      </c>
      <c r="V85" t="str">
        <f t="shared" si="5"/>
        <v/>
      </c>
      <c r="W85" t="str">
        <f t="shared" si="6"/>
        <v/>
      </c>
      <c r="X85" t="s">
        <v>3251</v>
      </c>
      <c r="Y85" t="s">
        <v>2312</v>
      </c>
      <c r="Z85" t="s">
        <v>2312</v>
      </c>
    </row>
    <row r="86" spans="1:26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116"/>
      <c r="M86" s="116"/>
      <c r="N86" t="s">
        <v>2902</v>
      </c>
      <c r="O86" t="s">
        <v>2988</v>
      </c>
      <c r="Q86" t="s">
        <v>215</v>
      </c>
      <c r="S86" s="117" t="s">
        <v>3064</v>
      </c>
      <c r="U86" t="str">
        <f t="shared" si="4"/>
        <v>OreDictionary.registerOre("listAllmeatraw", new ItemStack(ItemFoodTFC.get(Food.PHEASANT)));</v>
      </c>
      <c r="V86" t="str">
        <f t="shared" si="5"/>
        <v>OreDictionary.registerOre("listAllchickenraw", new ItemStack(ItemFoodTFC.get(Food.PHEASANT)));</v>
      </c>
      <c r="W86" t="str">
        <f t="shared" si="6"/>
        <v/>
      </c>
      <c r="X86" t="s">
        <v>3252</v>
      </c>
      <c r="Y86" t="s">
        <v>3253</v>
      </c>
      <c r="Z86" t="s">
        <v>2312</v>
      </c>
    </row>
    <row r="87" spans="1:26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116"/>
      <c r="M87" s="116"/>
      <c r="N87" t="s">
        <v>2903</v>
      </c>
      <c r="O87" t="s">
        <v>2989</v>
      </c>
      <c r="Q87" t="s">
        <v>215</v>
      </c>
      <c r="S87" s="117" t="s">
        <v>3079</v>
      </c>
      <c r="U87" t="str">
        <f t="shared" si="4"/>
        <v>OreDictionary.registerOre("listAllmeatcooked", new ItemStack(ItemFoodTFC.get(Food.COOKED_PHEASANT)));</v>
      </c>
      <c r="V87" t="str">
        <f t="shared" si="5"/>
        <v>OreDictionary.registerOre("listAllchickencooked", new ItemStack(ItemFoodTFC.get(Food.COOKED_PHEASANT)));</v>
      </c>
      <c r="W87" t="str">
        <f t="shared" si="6"/>
        <v/>
      </c>
      <c r="X87" t="s">
        <v>3254</v>
      </c>
      <c r="Y87" t="s">
        <v>3255</v>
      </c>
      <c r="Z87" t="s">
        <v>2312</v>
      </c>
    </row>
    <row r="88" spans="1:26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116"/>
      <c r="M88" s="116"/>
      <c r="N88" t="s">
        <v>2902</v>
      </c>
      <c r="O88" t="s">
        <v>3003</v>
      </c>
      <c r="P88" t="s">
        <v>3000</v>
      </c>
      <c r="Q88" t="s">
        <v>215</v>
      </c>
      <c r="S88" s="117" t="s">
        <v>3065</v>
      </c>
      <c r="U88" t="str">
        <f t="shared" ref="U88:U99" si="7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8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9">IF(P88="","",CONCATENATE("OreDictionary.registerOre(",P88, ", new ItemStack(ItemFoodTFC.get(Food.",$S88,")));"))</f>
        <v>OreDictionary.registerOre("foodVenisonraw", new ItemStack(ItemFoodTFC.get(Food.VENISON)));</v>
      </c>
      <c r="X88" t="s">
        <v>3256</v>
      </c>
      <c r="Y88" t="s">
        <v>3257</v>
      </c>
      <c r="Z88" t="s">
        <v>3104</v>
      </c>
    </row>
    <row r="89" spans="1:26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116"/>
      <c r="M89" s="116"/>
      <c r="N89" t="s">
        <v>2903</v>
      </c>
      <c r="O89" t="s">
        <v>3005</v>
      </c>
      <c r="P89" t="s">
        <v>3007</v>
      </c>
      <c r="Q89" t="s">
        <v>215</v>
      </c>
      <c r="S89" s="117" t="s">
        <v>3080</v>
      </c>
      <c r="U89" t="str">
        <f t="shared" si="7"/>
        <v>OreDictionary.registerOre("listAllmeatcooked", new ItemStack(ItemFoodTFC.get(Food.COOKED_VENISON)));</v>
      </c>
      <c r="V89" t="str">
        <f t="shared" si="8"/>
        <v>OreDictionary.registerOre("listAllvenisoncooked", new ItemStack(ItemFoodTFC.get(Food.COOKED_VENISON)));</v>
      </c>
      <c r="W89" t="str">
        <f t="shared" si="9"/>
        <v>OreDictionary.registerOre("foodVenisoncooked", new ItemStack(ItemFoodTFC.get(Food.COOKED_VENISON)));</v>
      </c>
      <c r="X89" t="s">
        <v>3258</v>
      </c>
      <c r="Y89" t="s">
        <v>3259</v>
      </c>
      <c r="Z89" t="s">
        <v>3105</v>
      </c>
    </row>
    <row r="90" spans="1:26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116"/>
      <c r="M90" s="116"/>
      <c r="N90" t="s">
        <v>2902</v>
      </c>
      <c r="Q90" t="s">
        <v>215</v>
      </c>
      <c r="S90" s="117" t="s">
        <v>3066</v>
      </c>
      <c r="U90" t="str">
        <f t="shared" si="7"/>
        <v>OreDictionary.registerOre("listAllmeatraw", new ItemStack(ItemFoodTFC.get(Food.WOLF)));</v>
      </c>
      <c r="V90" t="str">
        <f t="shared" si="8"/>
        <v/>
      </c>
      <c r="W90" t="str">
        <f t="shared" si="9"/>
        <v/>
      </c>
      <c r="X90" t="s">
        <v>3260</v>
      </c>
      <c r="Y90" t="s">
        <v>2312</v>
      </c>
      <c r="Z90" t="s">
        <v>2312</v>
      </c>
    </row>
    <row r="91" spans="1:26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116"/>
      <c r="M91" s="116"/>
      <c r="N91" t="s">
        <v>2903</v>
      </c>
      <c r="Q91" t="s">
        <v>215</v>
      </c>
      <c r="S91" s="117" t="s">
        <v>3081</v>
      </c>
      <c r="U91" t="str">
        <f t="shared" si="7"/>
        <v>OreDictionary.registerOre("listAllmeatcooked", new ItemStack(ItemFoodTFC.get(Food.COOKED_WOLF)));</v>
      </c>
      <c r="V91" t="str">
        <f t="shared" si="8"/>
        <v/>
      </c>
      <c r="W91" t="str">
        <f t="shared" si="9"/>
        <v/>
      </c>
      <c r="X91" t="s">
        <v>3261</v>
      </c>
      <c r="Y91" t="s">
        <v>2312</v>
      </c>
      <c r="Z91" t="s">
        <v>2312</v>
      </c>
    </row>
    <row r="92" spans="1:26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116"/>
      <c r="M92" s="116"/>
      <c r="N92" t="s">
        <v>2902</v>
      </c>
      <c r="O92" t="s">
        <v>3004</v>
      </c>
      <c r="P92" t="s">
        <v>3001</v>
      </c>
      <c r="Q92" t="s">
        <v>215</v>
      </c>
      <c r="S92" s="117" t="s">
        <v>3067</v>
      </c>
      <c r="U92" t="str">
        <f t="shared" si="7"/>
        <v>OreDictionary.registerOre("listAllmeatraw", new ItemStack(ItemFoodTFC.get(Food.RABBIT)));</v>
      </c>
      <c r="V92" t="str">
        <f t="shared" si="8"/>
        <v>OreDictionary.registerOre("listAllrabbitraw", new ItemStack(ItemFoodTFC.get(Food.RABBIT)));</v>
      </c>
      <c r="W92" t="str">
        <f t="shared" si="9"/>
        <v>OreDictionary.registerOre("foodRabbitraw", new ItemStack(ItemFoodTFC.get(Food.RABBIT)));</v>
      </c>
      <c r="X92" t="s">
        <v>3262</v>
      </c>
      <c r="Y92" t="s">
        <v>3263</v>
      </c>
      <c r="Z92" t="s">
        <v>3106</v>
      </c>
    </row>
    <row r="93" spans="1:26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116"/>
      <c r="M93" s="116"/>
      <c r="N93" t="s">
        <v>2903</v>
      </c>
      <c r="O93" t="s">
        <v>3006</v>
      </c>
      <c r="P93" t="s">
        <v>3008</v>
      </c>
      <c r="Q93" t="s">
        <v>215</v>
      </c>
      <c r="S93" s="117" t="s">
        <v>3082</v>
      </c>
      <c r="U93" t="str">
        <f t="shared" si="7"/>
        <v>OreDictionary.registerOre("listAllmeatcooked", new ItemStack(ItemFoodTFC.get(Food.COOKED_RABBIT)));</v>
      </c>
      <c r="V93" t="str">
        <f t="shared" si="8"/>
        <v>OreDictionary.registerOre("listAllrabbitcooked", new ItemStack(ItemFoodTFC.get(Food.COOKED_RABBIT)));</v>
      </c>
      <c r="W93" t="str">
        <f t="shared" si="9"/>
        <v>OreDictionary.registerOre("foodRabbitcooked", new ItemStack(ItemFoodTFC.get(Food.COOKED_RABBIT)));</v>
      </c>
      <c r="X93" t="s">
        <v>3264</v>
      </c>
      <c r="Y93" t="s">
        <v>3265</v>
      </c>
      <c r="Z93" t="s">
        <v>3107</v>
      </c>
    </row>
    <row r="94" spans="1:26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116"/>
      <c r="M94" s="116"/>
      <c r="N94" t="s">
        <v>2902</v>
      </c>
      <c r="Q94" t="s">
        <v>215</v>
      </c>
      <c r="S94" s="117" t="s">
        <v>3068</v>
      </c>
      <c r="U94" t="str">
        <f t="shared" si="7"/>
        <v>OreDictionary.registerOre("listAllmeatraw", new ItemStack(ItemFoodTFC.get(Food.MONGOOSE)));</v>
      </c>
      <c r="V94" t="str">
        <f t="shared" si="8"/>
        <v/>
      </c>
      <c r="W94" t="str">
        <f t="shared" si="9"/>
        <v/>
      </c>
      <c r="X94" t="s">
        <v>3266</v>
      </c>
      <c r="Y94" t="s">
        <v>2312</v>
      </c>
      <c r="Z94" t="s">
        <v>2312</v>
      </c>
    </row>
    <row r="95" spans="1:26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116"/>
      <c r="M95" s="116"/>
      <c r="N95" t="s">
        <v>2903</v>
      </c>
      <c r="Q95" t="s">
        <v>215</v>
      </c>
      <c r="S95" s="117" t="s">
        <v>3083</v>
      </c>
      <c r="U95" t="str">
        <f t="shared" si="7"/>
        <v>OreDictionary.registerOre("listAllmeatcooked", new ItemStack(ItemFoodTFC.get(Food.COOKED_MONGOOSE)));</v>
      </c>
      <c r="V95" t="str">
        <f t="shared" si="8"/>
        <v/>
      </c>
      <c r="W95" t="str">
        <f t="shared" si="9"/>
        <v/>
      </c>
      <c r="X95" t="s">
        <v>3267</v>
      </c>
      <c r="Y95" t="s">
        <v>2312</v>
      </c>
      <c r="Z95" t="s">
        <v>2312</v>
      </c>
    </row>
    <row r="96" spans="1:26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116"/>
      <c r="M96" s="116"/>
      <c r="N96" t="s">
        <v>2902</v>
      </c>
      <c r="Q96" t="s">
        <v>215</v>
      </c>
      <c r="S96" s="117" t="s">
        <v>3069</v>
      </c>
      <c r="U96" t="str">
        <f t="shared" si="7"/>
        <v>OreDictionary.registerOre("listAllmeatraw", new ItemStack(ItemFoodTFC.get(Food.GRAN_FELINE)));</v>
      </c>
      <c r="V96" t="str">
        <f t="shared" si="8"/>
        <v/>
      </c>
      <c r="W96" t="str">
        <f t="shared" si="9"/>
        <v/>
      </c>
      <c r="X96" t="s">
        <v>3268</v>
      </c>
      <c r="Y96" t="s">
        <v>2312</v>
      </c>
      <c r="Z96" t="s">
        <v>2312</v>
      </c>
    </row>
    <row r="97" spans="1:26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116"/>
      <c r="M97" s="116"/>
      <c r="N97" t="s">
        <v>2903</v>
      </c>
      <c r="Q97" t="s">
        <v>215</v>
      </c>
      <c r="S97" s="117" t="s">
        <v>3084</v>
      </c>
      <c r="U97" t="str">
        <f t="shared" si="7"/>
        <v>OreDictionary.registerOre("listAllmeatcooked", new ItemStack(ItemFoodTFC.get(Food.COOKED_GRAN_FELINE)));</v>
      </c>
      <c r="V97" t="str">
        <f t="shared" si="8"/>
        <v/>
      </c>
      <c r="W97" t="str">
        <f t="shared" si="9"/>
        <v/>
      </c>
      <c r="X97" t="s">
        <v>3269</v>
      </c>
      <c r="Y97" t="s">
        <v>2312</v>
      </c>
      <c r="Z97" t="s">
        <v>2312</v>
      </c>
    </row>
    <row r="98" spans="1:26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116"/>
      <c r="M98" s="116"/>
      <c r="N98" t="s">
        <v>2902</v>
      </c>
      <c r="Q98" t="s">
        <v>215</v>
      </c>
      <c r="S98" s="117" t="s">
        <v>3070</v>
      </c>
      <c r="U98" t="str">
        <f t="shared" si="7"/>
        <v>OreDictionary.registerOre("listAllmeatraw", new ItemStack(ItemFoodTFC.get(Food.CAMELIDAE)));</v>
      </c>
      <c r="V98" t="str">
        <f t="shared" si="8"/>
        <v/>
      </c>
      <c r="W98" t="str">
        <f t="shared" si="9"/>
        <v/>
      </c>
      <c r="X98" t="s">
        <v>3270</v>
      </c>
      <c r="Y98" t="s">
        <v>2312</v>
      </c>
      <c r="Z98" t="s">
        <v>2312</v>
      </c>
    </row>
    <row r="99" spans="1:26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116"/>
      <c r="M99" s="116"/>
      <c r="N99" t="s">
        <v>2903</v>
      </c>
      <c r="Q99" t="s">
        <v>215</v>
      </c>
      <c r="S99" s="117" t="s">
        <v>3085</v>
      </c>
      <c r="U99" t="str">
        <f t="shared" si="7"/>
        <v>OreDictionary.registerOre("listAllmeatcooked", new ItemStack(ItemFoodTFC.get(Food.COOKED_CAMELIDAE)));</v>
      </c>
      <c r="V99" t="str">
        <f t="shared" si="8"/>
        <v/>
      </c>
      <c r="W99" t="str">
        <f t="shared" si="9"/>
        <v/>
      </c>
      <c r="X99" t="s">
        <v>3271</v>
      </c>
      <c r="Y99" t="s">
        <v>2312</v>
      </c>
      <c r="Z99" t="s">
        <v>2312</v>
      </c>
    </row>
    <row r="100" spans="1:26" x14ac:dyDescent="0.3">
      <c r="B100" s="1" t="s">
        <v>224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2890</v>
      </c>
      <c r="O100" s="1"/>
      <c r="P100" s="1"/>
      <c r="Q100" s="1"/>
      <c r="R100" s="1"/>
    </row>
    <row r="101" spans="1:26" x14ac:dyDescent="0.3">
      <c r="A101">
        <v>1</v>
      </c>
      <c r="B101" s="13" t="s">
        <v>277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116"/>
      <c r="M101" s="116"/>
      <c r="Q101" t="s">
        <v>213</v>
      </c>
    </row>
    <row r="102" spans="1:26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116"/>
      <c r="M102" s="116"/>
      <c r="Q102" t="s">
        <v>213</v>
      </c>
    </row>
    <row r="103" spans="1:26" ht="13.2" customHeight="1" x14ac:dyDescent="0.3">
      <c r="A103">
        <v>1</v>
      </c>
      <c r="B103" t="s">
        <v>222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116"/>
      <c r="M103" s="116"/>
      <c r="Q103" t="s">
        <v>213</v>
      </c>
    </row>
    <row r="104" spans="1:26" x14ac:dyDescent="0.3">
      <c r="A104">
        <v>1</v>
      </c>
      <c r="B104" t="s">
        <v>259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116"/>
      <c r="M104" s="116"/>
      <c r="Q104" t="s">
        <v>213</v>
      </c>
    </row>
    <row r="105" spans="1:26" x14ac:dyDescent="0.3">
      <c r="A105">
        <v>1</v>
      </c>
      <c r="B105" t="s">
        <v>225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116"/>
      <c r="M105" s="116"/>
      <c r="Q105" t="s">
        <v>213</v>
      </c>
    </row>
    <row r="106" spans="1:26" x14ac:dyDescent="0.3">
      <c r="A106">
        <v>1</v>
      </c>
      <c r="B106" t="s">
        <v>226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116"/>
      <c r="M106" s="116"/>
      <c r="Q106" t="s">
        <v>213</v>
      </c>
    </row>
    <row r="107" spans="1:26" x14ac:dyDescent="0.3">
      <c r="A107">
        <v>1</v>
      </c>
      <c r="B107" t="s">
        <v>227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116"/>
      <c r="M107" s="116"/>
      <c r="Q107" t="s">
        <v>213</v>
      </c>
    </row>
    <row r="108" spans="1:26" x14ac:dyDescent="0.3">
      <c r="A108">
        <v>1</v>
      </c>
      <c r="B108" t="s">
        <v>180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116"/>
      <c r="M108" s="116"/>
      <c r="Q108" t="s">
        <v>213</v>
      </c>
    </row>
    <row r="109" spans="1:26" x14ac:dyDescent="0.3">
      <c r="A109">
        <v>1</v>
      </c>
      <c r="B109" t="s">
        <v>138</v>
      </c>
      <c r="C109" s="23">
        <f>AVERAGE(C$58,C$61,C$66)</f>
        <v>4</v>
      </c>
      <c r="D109" s="23">
        <f t="shared" ref="D109:H110" si="10">AVERAGE(D$58,D$61,D$66)</f>
        <v>0</v>
      </c>
      <c r="E109" s="23">
        <f t="shared" si="10"/>
        <v>7.666666666666667</v>
      </c>
      <c r="F109" s="3"/>
      <c r="G109" s="2"/>
      <c r="H109" s="4">
        <f t="shared" si="10"/>
        <v>1</v>
      </c>
      <c r="I109" s="5"/>
      <c r="J109" s="6"/>
      <c r="K109">
        <f>SUMIF('PH base foods'!$B$3:$B$130,Ingredients!B109,'PH base foods'!$A$3:$A$130)</f>
        <v>1</v>
      </c>
      <c r="L109" s="116"/>
      <c r="M109" s="116"/>
      <c r="Q109" t="s">
        <v>213</v>
      </c>
    </row>
    <row r="110" spans="1:26" x14ac:dyDescent="0.3">
      <c r="A110">
        <v>1</v>
      </c>
      <c r="B110" t="s">
        <v>266</v>
      </c>
      <c r="C110" s="23">
        <f>AVERAGE(C$58,C$61,C$66)</f>
        <v>4</v>
      </c>
      <c r="D110" s="23">
        <f t="shared" si="10"/>
        <v>0</v>
      </c>
      <c r="E110" s="23">
        <f t="shared" si="10"/>
        <v>7.666666666666667</v>
      </c>
      <c r="F110" s="3"/>
      <c r="G110" s="2"/>
      <c r="H110" s="4">
        <f t="shared" si="10"/>
        <v>1</v>
      </c>
      <c r="I110" s="5"/>
      <c r="J110" s="6"/>
      <c r="K110">
        <f>SUMIF('PH base foods'!$B$3:$B$130,Ingredients!B110,'PH base foods'!$A$3:$A$130)</f>
        <v>0</v>
      </c>
      <c r="L110" s="116"/>
      <c r="M110" s="116"/>
      <c r="Q110" t="s">
        <v>213</v>
      </c>
    </row>
    <row r="111" spans="1:26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1">AVERAGE(D53:D66)</f>
        <v>0.35714285714285715</v>
      </c>
      <c r="E111" s="23">
        <f t="shared" si="11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116"/>
      <c r="M111" s="116"/>
      <c r="Q111" t="s">
        <v>213</v>
      </c>
    </row>
    <row r="112" spans="1:26" x14ac:dyDescent="0.3">
      <c r="A112">
        <v>1</v>
      </c>
      <c r="B112" t="s">
        <v>327</v>
      </c>
      <c r="C112" s="23">
        <f>C111</f>
        <v>5.1428571428571432</v>
      </c>
      <c r="D112" s="23">
        <f t="shared" ref="D112:E112" si="12">D111</f>
        <v>0.35714285714285715</v>
      </c>
      <c r="E112" s="23">
        <f t="shared" si="12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116"/>
      <c r="M112" s="116"/>
      <c r="Q112" t="s">
        <v>213</v>
      </c>
    </row>
    <row r="113" spans="1:24" x14ac:dyDescent="0.3">
      <c r="A113">
        <v>1</v>
      </c>
      <c r="B113" t="s">
        <v>251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116"/>
      <c r="M113" s="116"/>
      <c r="N113" t="s">
        <v>2904</v>
      </c>
      <c r="Q113" t="s">
        <v>213</v>
      </c>
      <c r="R113" t="s">
        <v>2906</v>
      </c>
    </row>
    <row r="114" spans="1:24" x14ac:dyDescent="0.3">
      <c r="A114">
        <v>1</v>
      </c>
      <c r="B114" t="s">
        <v>495</v>
      </c>
      <c r="C114">
        <f>AVERAGE(C3:C22)</f>
        <v>1.5</v>
      </c>
      <c r="D114">
        <f t="shared" ref="D114:E114" si="13">AVERAGE(D3:D22)</f>
        <v>4.75</v>
      </c>
      <c r="E114">
        <f t="shared" si="13"/>
        <v>6.65</v>
      </c>
      <c r="F114" s="3"/>
      <c r="G114" s="25">
        <f>AVERAGE(G3:G22)</f>
        <v>0.84500000000000008</v>
      </c>
      <c r="H114" s="4"/>
      <c r="I114" s="5"/>
      <c r="J114" s="6"/>
      <c r="L114" s="116"/>
      <c r="M114" s="116"/>
      <c r="Q114" t="s">
        <v>213</v>
      </c>
    </row>
    <row r="115" spans="1:24" x14ac:dyDescent="0.3">
      <c r="A115">
        <v>1</v>
      </c>
      <c r="B115" t="s">
        <v>5</v>
      </c>
      <c r="C115">
        <f>AVERAGE(C3:C22)</f>
        <v>1.5</v>
      </c>
      <c r="D115">
        <f t="shared" ref="D115:E115" si="14">AVERAGE(D3:D22)</f>
        <v>4.75</v>
      </c>
      <c r="E115">
        <f t="shared" si="14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116"/>
      <c r="M115" s="116"/>
      <c r="Q115" t="s">
        <v>213</v>
      </c>
    </row>
    <row r="116" spans="1:24" x14ac:dyDescent="0.3">
      <c r="A116">
        <v>1</v>
      </c>
      <c r="B116" t="s">
        <v>137</v>
      </c>
      <c r="C116">
        <f>C57</f>
        <v>2</v>
      </c>
      <c r="D116">
        <f t="shared" ref="D116:E116" si="15">D57</f>
        <v>0</v>
      </c>
      <c r="E116">
        <f t="shared" si="15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1</v>
      </c>
      <c r="L116" s="116"/>
      <c r="M116" s="116"/>
      <c r="Q116" t="s">
        <v>213</v>
      </c>
    </row>
    <row r="117" spans="1:24" x14ac:dyDescent="0.3">
      <c r="A117">
        <v>1</v>
      </c>
      <c r="B117" t="s">
        <v>796</v>
      </c>
      <c r="C117">
        <f>AVERAGE(C$4:C$6,C$8:C$11,C$18,C$20,C$22)</f>
        <v>1.4</v>
      </c>
      <c r="D117">
        <f t="shared" ref="D117:G117" si="16">AVERAGE(D$4:D$6,D$8:D$11,D$18,D$20,D$22)</f>
        <v>5</v>
      </c>
      <c r="E117">
        <f t="shared" si="16"/>
        <v>4.8</v>
      </c>
      <c r="F117" s="3"/>
      <c r="G117" s="2">
        <f t="shared" si="16"/>
        <v>0.88000000000000012</v>
      </c>
      <c r="H117" s="4"/>
      <c r="I117" s="5"/>
      <c r="J117" s="6"/>
      <c r="L117" s="116"/>
      <c r="M117" s="116"/>
      <c r="Q117" t="s">
        <v>213</v>
      </c>
    </row>
    <row r="118" spans="1:24" x14ac:dyDescent="0.3">
      <c r="A118">
        <v>1</v>
      </c>
      <c r="B118" t="s">
        <v>1103</v>
      </c>
      <c r="C118">
        <f>C116</f>
        <v>2</v>
      </c>
      <c r="D118">
        <f t="shared" ref="D118:E118" si="17">D116</f>
        <v>0</v>
      </c>
      <c r="E118">
        <f t="shared" si="17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0</v>
      </c>
      <c r="L118" s="116"/>
      <c r="M118" s="116"/>
      <c r="Q118" t="s">
        <v>213</v>
      </c>
    </row>
    <row r="119" spans="1:24" x14ac:dyDescent="0.3">
      <c r="A119">
        <v>1</v>
      </c>
      <c r="B119" t="s">
        <v>300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116"/>
      <c r="M119" s="116"/>
      <c r="Q119" t="s">
        <v>213</v>
      </c>
    </row>
    <row r="120" spans="1:24" x14ac:dyDescent="0.3">
      <c r="B120" s="1" t="s">
        <v>1101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220</v>
      </c>
      <c r="L120" s="1" t="s">
        <v>1116</v>
      </c>
      <c r="M120" s="1" t="s">
        <v>1125</v>
      </c>
      <c r="N120" s="1" t="s">
        <v>2890</v>
      </c>
      <c r="O120" s="1"/>
      <c r="P120" s="1"/>
      <c r="Q120" s="1" t="s">
        <v>2888</v>
      </c>
      <c r="R120" s="1" t="s">
        <v>1111</v>
      </c>
      <c r="S120" s="1" t="s">
        <v>2816</v>
      </c>
      <c r="T120" s="1" t="s">
        <v>111</v>
      </c>
      <c r="U120" s="1" t="s">
        <v>1286</v>
      </c>
      <c r="V120" s="1" t="s">
        <v>2914</v>
      </c>
      <c r="W120" s="1" t="s">
        <v>2915</v>
      </c>
      <c r="X120" s="1" t="s">
        <v>2914</v>
      </c>
    </row>
    <row r="121" spans="1:24" x14ac:dyDescent="0.3">
      <c r="A121">
        <f>IF(K121="Yes", 1, 0)</f>
        <v>1</v>
      </c>
      <c r="B121" t="s">
        <v>124</v>
      </c>
      <c r="C121">
        <v>0</v>
      </c>
      <c r="E121">
        <v>48</v>
      </c>
      <c r="F121" s="3"/>
      <c r="G121" s="2"/>
      <c r="H121" s="4"/>
      <c r="I121" s="5"/>
      <c r="J121" s="6"/>
      <c r="K121" t="s">
        <v>215</v>
      </c>
      <c r="L121" s="10" t="s">
        <v>1117</v>
      </c>
      <c r="M121" s="22">
        <v>76</v>
      </c>
      <c r="N121" t="s">
        <v>2908</v>
      </c>
      <c r="O121" s="116"/>
      <c r="P121" s="116"/>
      <c r="Q121" t="s">
        <v>215</v>
      </c>
      <c r="R121" t="s">
        <v>1120</v>
      </c>
      <c r="S121" t="s">
        <v>2831</v>
      </c>
      <c r="T121" s="11" t="s">
        <v>1201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">
        <v>2842</v>
      </c>
      <c r="W121" t="str">
        <f>IF(K121="Yes", CONCATENATE("OreDictionary.registerOre(",N121,", CropRegistry.getFood("""&amp;S121&amp;"""));"),"")</f>
        <v>OreDictionary.registerOre("categoryOther", CropRegistry.getFood("spiceleaf"));</v>
      </c>
      <c r="X121" t="s">
        <v>2920</v>
      </c>
    </row>
    <row r="122" spans="1:24" x14ac:dyDescent="0.3">
      <c r="A122">
        <f t="shared" ref="A122:A160" si="18">IF(K122="Yes", 1, 0)</f>
        <v>1</v>
      </c>
      <c r="B122" t="s">
        <v>415</v>
      </c>
      <c r="C122">
        <v>0</v>
      </c>
      <c r="E122">
        <v>48</v>
      </c>
      <c r="F122" s="3"/>
      <c r="G122" s="2"/>
      <c r="H122" s="4"/>
      <c r="I122" s="5"/>
      <c r="J122" s="6"/>
      <c r="K122" t="s">
        <v>215</v>
      </c>
      <c r="L122" s="10" t="s">
        <v>1117</v>
      </c>
      <c r="M122" s="22">
        <v>46</v>
      </c>
      <c r="N122" t="s">
        <v>2908</v>
      </c>
      <c r="O122" s="116"/>
      <c r="P122" s="116"/>
      <c r="Q122" t="s">
        <v>215</v>
      </c>
      <c r="R122" t="s">
        <v>1199</v>
      </c>
      <c r="S122" t="s">
        <v>2817</v>
      </c>
      <c r="T122" s="11" t="s">
        <v>1201</v>
      </c>
      <c r="U122" t="str">
        <f>IF(K122="Yes",CONCATENATE(UPPER(S122),"(",T122,", FruitRegistry.getFood("""&amp;S122&amp;"""), 4, ", ROUND(C122/5,2),"f, ",ROUND(D122,0),"f, ",ROUND(F122,0),"f, ",ROUND(H122,2),"f, ",ROUND(G122,2),"f, ",ROUND(I122,2),"f, ",ROUND(J122,2),"f, ",ROUND(21/E122,2), "f),"),"")</f>
        <v>PEPPERCORN(OTHER, FruitRegistry.getFood("peppercorn"), 4, 0f, 0f, 0f, 0f, 0f, 0f, 0f, 0.44f),</v>
      </c>
      <c r="V122" t="s">
        <v>2843</v>
      </c>
      <c r="W122" t="str">
        <f>IF(K122="Yes", CONCATENATE("OreDictionary.registerOre(",N122,", FruitRegistry.getFood("""&amp;S122&amp;"""));"),"")</f>
        <v>OreDictionary.registerOre("categoryOther", FruitRegistry.getFood("peppercorn"));</v>
      </c>
      <c r="X122" t="s">
        <v>2921</v>
      </c>
    </row>
    <row r="123" spans="1:24" x14ac:dyDescent="0.3">
      <c r="A123">
        <f>A122</f>
        <v>1</v>
      </c>
      <c r="B123" t="s">
        <v>193</v>
      </c>
      <c r="C123">
        <v>0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2908</v>
      </c>
      <c r="O123" s="116"/>
      <c r="P123" s="116"/>
      <c r="Q123" t="s">
        <v>215</v>
      </c>
      <c r="R123" t="s">
        <v>2913</v>
      </c>
      <c r="S123" t="s">
        <v>2817</v>
      </c>
      <c r="T123" s="11" t="s">
        <v>1201</v>
      </c>
      <c r="W123" t="str">
        <f>IF(K123="Yes", CONCATENATE("OreDictionary.registerOre(",N123,", CropRegistry.getFood("""&amp;S123&amp;"""));"),"")</f>
        <v>OreDictionary.registerOre("categoryOther", CropRegistry.getFood("peppercorn"));</v>
      </c>
      <c r="X123" t="s">
        <v>2922</v>
      </c>
    </row>
    <row r="124" spans="1:24" x14ac:dyDescent="0.3">
      <c r="A124">
        <f t="shared" si="18"/>
        <v>1</v>
      </c>
      <c r="B124" t="s">
        <v>127</v>
      </c>
      <c r="C124">
        <v>0</v>
      </c>
      <c r="E124">
        <v>48</v>
      </c>
      <c r="F124" s="3"/>
      <c r="G124" s="2"/>
      <c r="H124" s="4"/>
      <c r="I124" s="5"/>
      <c r="J124" s="6"/>
      <c r="K124" t="s">
        <v>215</v>
      </c>
      <c r="L124" s="10" t="s">
        <v>258</v>
      </c>
      <c r="M124" s="22">
        <v>15</v>
      </c>
      <c r="N124" t="s">
        <v>2908</v>
      </c>
      <c r="O124" s="116"/>
      <c r="P124" s="116"/>
      <c r="Q124" t="s">
        <v>215</v>
      </c>
      <c r="S124" t="s">
        <v>2832</v>
      </c>
      <c r="T124" s="11" t="s">
        <v>1201</v>
      </c>
      <c r="U124" t="str">
        <f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">
        <v>2844</v>
      </c>
      <c r="W124" t="str">
        <f>IF(K124="Yes", CONCATENATE("OreDictionary.registerOre(",N124,", CropRegistry.getFood("""&amp;S124&amp;"""));"),"")</f>
        <v>OreDictionary.registerOre("categoryOther", CropRegistry.getFood("mustardseeds"));</v>
      </c>
      <c r="X124" t="s">
        <v>2923</v>
      </c>
    </row>
    <row r="125" spans="1:24" x14ac:dyDescent="0.3">
      <c r="A125">
        <f t="shared" si="18"/>
        <v>1</v>
      </c>
      <c r="B125" t="s">
        <v>119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215</v>
      </c>
      <c r="L125" s="10" t="s">
        <v>1118</v>
      </c>
      <c r="M125" s="22">
        <v>6</v>
      </c>
      <c r="N125" t="s">
        <v>2907</v>
      </c>
      <c r="O125" s="116"/>
      <c r="P125" s="116"/>
      <c r="Q125" t="s">
        <v>215</v>
      </c>
      <c r="S125" t="s">
        <v>2833</v>
      </c>
      <c r="T125" s="11" t="s">
        <v>1205</v>
      </c>
      <c r="U125" t="str">
        <f>IF(K125="Yes",CONCATENATE(UPPER(S125),"(",T125,", """&amp;S125&amp;""", 4, ", ROUND(C125/5,2),"f, ",ROUND(D125,0),"f, ",ROUND(F125,0),"f, ",ROUND(H125,2),"f, ",ROUND(G125,2),"f, ",ROUND(I125,2),"f, ",ROUND(J125,2),"f, ",ROUND(21/E125,2), "f),"),"")</f>
        <v>SWEETPOTATO(VEGETABLE, "sweetpotato", 4, 2f, 0f, 0f, 1.5f, 0f, 0f, 0f, 0.66f),</v>
      </c>
      <c r="V125" t="s">
        <v>2845</v>
      </c>
      <c r="W125" t="str">
        <f>IF(K125="Yes", CONCATENATE("OreDictionary.registerOre(",N125,", CropRegistry.getFood("""&amp;S125&amp;"""));"),"")</f>
        <v>OreDictionary.registerOre("categoryVegetable", CropRegistry.getFood("sweetpotato"));</v>
      </c>
      <c r="X125" t="s">
        <v>2924</v>
      </c>
    </row>
    <row r="126" spans="1:24" x14ac:dyDescent="0.3">
      <c r="A126">
        <f t="shared" si="18"/>
        <v>1</v>
      </c>
      <c r="B126" t="s">
        <v>131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215</v>
      </c>
      <c r="L126" s="10" t="s">
        <v>1117</v>
      </c>
      <c r="M126" s="22">
        <v>21</v>
      </c>
      <c r="N126" t="s">
        <v>2907</v>
      </c>
      <c r="O126" s="116"/>
      <c r="P126" s="116"/>
      <c r="Q126" t="s">
        <v>215</v>
      </c>
      <c r="R126" t="s">
        <v>1120</v>
      </c>
      <c r="S126" t="s">
        <v>2818</v>
      </c>
      <c r="T126" s="11" t="s">
        <v>1205</v>
      </c>
      <c r="U126" t="str">
        <f>IF(K126="Yes",CONCATENATE(UPPER(S126),"(",T126,", """&amp;S126&amp;""", 4, ", ROUND(C126/5,2),"f, ",ROUND(D126,0),"f, ",ROUND(F126,0),"f, ",ROUND(H126,2),"f, ",ROUND(G126,2),"f, ",ROUND(I126,2),"f, ",ROUND(J126,2),"f, ",ROUND(21/E126,2), "f),"),"")</f>
        <v>LETTUCE(VEGETABLE, "lettuce", 4, 0.4f, 0f, 0f, 1f, 0f, 0f, 0f, 1.17f),</v>
      </c>
      <c r="V126" t="s">
        <v>2846</v>
      </c>
      <c r="W126" t="str">
        <f>IF(K126="Yes", CONCATENATE("OreDictionary.registerOre(",N126,", CropRegistry.getFood("""&amp;S126&amp;"""));"),"")</f>
        <v>OreDictionary.registerOre("categoryVegetable", CropRegistry.getFood("lettuce"));</v>
      </c>
      <c r="X126" t="s">
        <v>2925</v>
      </c>
    </row>
    <row r="127" spans="1:24" x14ac:dyDescent="0.3">
      <c r="A127">
        <f t="shared" si="18"/>
        <v>1</v>
      </c>
      <c r="B127" t="s">
        <v>113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215</v>
      </c>
      <c r="L127" s="10" t="s">
        <v>258</v>
      </c>
      <c r="M127" s="22">
        <v>19</v>
      </c>
      <c r="N127" t="s">
        <v>2907</v>
      </c>
      <c r="O127" s="116"/>
      <c r="P127" s="116"/>
      <c r="Q127" t="s">
        <v>215</v>
      </c>
      <c r="S127" t="s">
        <v>2819</v>
      </c>
      <c r="T127" s="11" t="s">
        <v>1205</v>
      </c>
      <c r="U127" t="str">
        <f>IF(K127="Yes",CONCATENATE(UPPER(S127),"(",T127,", """&amp;S127&amp;""", 4, ", ROUND(C127/5,2),"f, ",ROUND(D127,0),"f, ",ROUND(F127,0),"f, ",ROUND(H127,2),"f, ",ROUND(G127,2),"f, ",ROUND(I127,2),"f, ",ROUND(J127,2),"f, ",ROUND(21/E127,2), "f),"),"")</f>
        <v>CUCUMBER(VEGETABLE, "cucumber", 4, 0.4f, 5f, 0f, 1.5f, 0f, 0f, 0f, 3f),</v>
      </c>
      <c r="V127" t="s">
        <v>2847</v>
      </c>
      <c r="W127" t="str">
        <f>IF(K127="Yes", CONCATENATE("OreDictionary.registerOre(",N127,", CropRegistry.getFood("""&amp;S127&amp;"""));"),"")</f>
        <v>OreDictionary.registerOre("categoryVegetable", CropRegistry.getFood("cucumber"));</v>
      </c>
      <c r="X127" t="s">
        <v>2926</v>
      </c>
    </row>
    <row r="128" spans="1:24" x14ac:dyDescent="0.3">
      <c r="A128">
        <f t="shared" si="18"/>
        <v>1</v>
      </c>
      <c r="B128" t="s">
        <v>297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215</v>
      </c>
      <c r="L128" s="10" t="s">
        <v>258</v>
      </c>
      <c r="M128" s="27">
        <v>16</v>
      </c>
      <c r="N128" t="s">
        <v>2908</v>
      </c>
      <c r="O128" s="116"/>
      <c r="P128" s="116"/>
      <c r="Q128" t="s">
        <v>215</v>
      </c>
      <c r="S128" t="s">
        <v>2837</v>
      </c>
      <c r="T128" s="11" t="s">
        <v>1201</v>
      </c>
      <c r="U128" t="str">
        <f>IF(K128="Yes",CONCATENATE(UPPER(S128),"(",T128,", """&amp;S128&amp;""", 4, ", ROUND(C128/5,2),"f, ",ROUND(D128,0),"f, ",ROUND(F128,0),"f, ",ROUND(H128,2),"f, ",ROUND(G128,2),"f, ",ROUND(I128,2),"f, ",ROUND(J128,2),"f, ",ROUND(21/E128,2), "f),"),"")</f>
        <v>WHITEMUSHROOM(OTHER, "whitemushroom", 4, 0.4f, 0f, 0f, 0f, 0f, 0.5f, 0f, 0.88f),</v>
      </c>
      <c r="V128" t="s">
        <v>2848</v>
      </c>
      <c r="W128" t="str">
        <f>IF(K128="Yes", CONCATENATE("OreDictionary.registerOre(",N128,", CropRegistry.getFood("""&amp;S128&amp;"""));"),"")</f>
        <v>OreDictionary.registerOre("categoryOther", CropRegistry.getFood("whitemushroom"));</v>
      </c>
      <c r="X128" t="s">
        <v>2927</v>
      </c>
    </row>
    <row r="129" spans="1:24" x14ac:dyDescent="0.3">
      <c r="A129">
        <f t="shared" si="18"/>
        <v>1</v>
      </c>
      <c r="B129" t="s">
        <v>139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215</v>
      </c>
      <c r="L129" s="10" t="s">
        <v>1117</v>
      </c>
      <c r="M129" s="22">
        <v>26</v>
      </c>
      <c r="N129" t="s">
        <v>2907</v>
      </c>
      <c r="O129" s="116"/>
      <c r="P129" s="116"/>
      <c r="Q129" t="s">
        <v>215</v>
      </c>
      <c r="S129" t="s">
        <v>2834</v>
      </c>
      <c r="T129" s="11" t="s">
        <v>1205</v>
      </c>
      <c r="U129" t="str">
        <f>IF(K129="Yes",CONCATENATE(UPPER(S129),"(",T129,", """&amp;S129&amp;""", 4, ", ROUND(C129/5,2),"f, ",ROUND(D129,0),"f, ",ROUND(F129,0),"f, ",ROUND(H129,2),"f, ",ROUND(G129,2),"f, ",ROUND(I129,2),"f, ",ROUND(J129,2),"f, ",ROUND(21/E129,2), "f),"),"")</f>
        <v>CHILIPEPPER(VEGETABLE, "chilipepper", 4, 0.2f, 0f, 0f, 0.5f, 0f, 0f, 0f, 0.66f),</v>
      </c>
      <c r="V129" t="s">
        <v>2849</v>
      </c>
      <c r="W129" t="str">
        <f>IF(K129="Yes", CONCATENATE("OreDictionary.registerOre(",N129,", CropRegistry.getFood("""&amp;S129&amp;"""));"),"")</f>
        <v>OreDictionary.registerOre("categoryVegetable", CropRegistry.getFood("chilipepper"));</v>
      </c>
      <c r="X129" t="s">
        <v>2928</v>
      </c>
    </row>
    <row r="130" spans="1:24" x14ac:dyDescent="0.3">
      <c r="A130">
        <f t="shared" si="18"/>
        <v>1</v>
      </c>
      <c r="B130" t="s">
        <v>142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215</v>
      </c>
      <c r="L130" s="10" t="s">
        <v>1118</v>
      </c>
      <c r="M130" s="22">
        <v>7</v>
      </c>
      <c r="N130" t="s">
        <v>2907</v>
      </c>
      <c r="O130" s="116"/>
      <c r="P130" s="116"/>
      <c r="Q130" t="s">
        <v>215</v>
      </c>
      <c r="S130" t="s">
        <v>2820</v>
      </c>
      <c r="T130" s="11" t="s">
        <v>1205</v>
      </c>
      <c r="U130" t="str">
        <f>IF(K130="Yes",CONCATENATE(UPPER(S130),"(",T130,", """&amp;S130&amp;""", 4, ", ROUND(C130/5,2),"f, ",ROUND(D130,0),"f, ",ROUND(F130,0),"f, ",ROUND(H130,2),"f, ",ROUND(G130,2),"f, ",ROUND(I130,2),"f, ",ROUND(J130,2),"f, ",ROUND(21/E130,2), "f),"),"")</f>
        <v>PEAS(VEGETABLE, "peas", 4, 0.4f, 0f, 0f, 1f, 0f, 0f, 0f, 4.2f),</v>
      </c>
      <c r="V130" t="s">
        <v>2850</v>
      </c>
      <c r="W130" t="str">
        <f>IF(K130="Yes", CONCATENATE("OreDictionary.registerOre(",N130,", CropRegistry.getFood("""&amp;S130&amp;"""));"),"")</f>
        <v>OreDictionary.registerOre("categoryVegetable", CropRegistry.getFood("peas"));</v>
      </c>
      <c r="X130" t="s">
        <v>2929</v>
      </c>
    </row>
    <row r="131" spans="1:24" x14ac:dyDescent="0.3">
      <c r="A131">
        <f t="shared" si="18"/>
        <v>1</v>
      </c>
      <c r="B131" t="s">
        <v>424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215</v>
      </c>
      <c r="L131" s="10" t="s">
        <v>1118</v>
      </c>
      <c r="M131" s="22">
        <v>6</v>
      </c>
      <c r="N131" t="s">
        <v>2907</v>
      </c>
      <c r="O131" s="116"/>
      <c r="P131" s="116"/>
      <c r="Q131" t="s">
        <v>215</v>
      </c>
      <c r="S131" t="s">
        <v>2821</v>
      </c>
      <c r="T131" s="11" t="s">
        <v>1205</v>
      </c>
      <c r="U131" t="str">
        <f>IF(K131="Yes",CONCATENATE(UPPER(S131),"(",T131,", """&amp;S131&amp;""", 4, ", ROUND(C131/5,2),"f, ",ROUND(D131,0),"f, ",ROUND(F131,0),"f, ",ROUND(H131,2),"f, ",ROUND(G131,2),"f, ",ROUND(I131,2),"f, ",ROUND(J131,2),"f, ",ROUND(21/E131,2), "f),"),"")</f>
        <v>BROCCOLI(VEGETABLE, "broccoli", 4, 0.4f, 0f, 0f, 1f, 0f, 0f, 0f, 3f),</v>
      </c>
      <c r="V131" t="s">
        <v>2851</v>
      </c>
      <c r="W131" t="str">
        <f>IF(K131="Yes", CONCATENATE("OreDictionary.registerOre(",N131,", CropRegistry.getFood("""&amp;S131&amp;"""));"),"")</f>
        <v>OreDictionary.registerOre("categoryVegetable", CropRegistry.getFood("broccoli"));</v>
      </c>
      <c r="X131" t="s">
        <v>2930</v>
      </c>
    </row>
    <row r="132" spans="1:24" x14ac:dyDescent="0.3">
      <c r="A132">
        <f t="shared" si="18"/>
        <v>1</v>
      </c>
      <c r="B132" t="s">
        <v>123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215</v>
      </c>
      <c r="L132" s="10" t="s">
        <v>258</v>
      </c>
      <c r="M132" s="22">
        <v>14</v>
      </c>
      <c r="N132" t="s">
        <v>2908</v>
      </c>
      <c r="O132" s="116"/>
      <c r="P132" s="116"/>
      <c r="Q132" t="s">
        <v>215</v>
      </c>
      <c r="S132" t="s">
        <v>2822</v>
      </c>
      <c r="T132" s="11" t="s">
        <v>1201</v>
      </c>
      <c r="U132" t="str">
        <f>IF(K132="Yes",CONCATENATE(UPPER(S132),"(",T132,", """&amp;S132&amp;""", 4, ", ROUND(C132/5,2),"f, ",ROUND(D132,0),"f, ",ROUND(F132,0),"f, ",ROUND(H132,2),"f, ",ROUND(G132,2),"f, ",ROUND(I132,2),"f, ",ROUND(J132,2),"f, ",ROUND(21/E132,2), "f),"),"")</f>
        <v>GINGER(OTHER, "ginger", 4, 0.4f, 0f, 0f, 0f, 0f, 0f, 0f, 0.88f),</v>
      </c>
      <c r="V132" t="s">
        <v>2852</v>
      </c>
      <c r="W132" t="str">
        <f>IF(K132="Yes", CONCATENATE("OreDictionary.registerOre(",N132,", CropRegistry.getFood("""&amp;S132&amp;"""));"),"")</f>
        <v>OreDictionary.registerOre("categoryOther", CropRegistry.getFood("ginger"));</v>
      </c>
      <c r="X132" t="s">
        <v>2931</v>
      </c>
    </row>
    <row r="133" spans="1:24" x14ac:dyDescent="0.3">
      <c r="A133">
        <f t="shared" si="18"/>
        <v>0</v>
      </c>
      <c r="B133" t="s">
        <v>197</v>
      </c>
      <c r="F133" s="3"/>
      <c r="G133" s="2"/>
      <c r="H133" s="4"/>
      <c r="I133" s="5"/>
      <c r="J133" s="6"/>
      <c r="K133" t="s">
        <v>212</v>
      </c>
      <c r="L133" s="10" t="s">
        <v>1118</v>
      </c>
      <c r="M133" s="22">
        <v>10</v>
      </c>
      <c r="O133" s="116"/>
      <c r="P133" s="116"/>
      <c r="Q133" t="s">
        <v>213</v>
      </c>
      <c r="R133" t="s">
        <v>1122</v>
      </c>
      <c r="T133" s="11" t="s">
        <v>213</v>
      </c>
      <c r="U133" t="str">
        <f>IF(K133="Yes",CONCATENATE(UPPER(S133),"(",T133,", """&amp;S133&amp;""", 4, ", ROUND(C133/5,2),"f, ",ROUND(D133,0),"f, ",ROUND(F133,0),"f, ",ROUND(H133,2),"f, ",ROUND(G133,2),"f, ",ROUND(I133,2),"f, ",ROUND(J133,2),"f, ",ROUND(21/E133,2), "f),"),"")</f>
        <v/>
      </c>
      <c r="V133" t="s">
        <v>2312</v>
      </c>
      <c r="W133" t="str">
        <f>IF(K133="Yes", CONCATENATE("OreDictionary.registerOre(",N133,", CropRegistry.getFood("""&amp;S133&amp;"""));"),"")</f>
        <v/>
      </c>
      <c r="X133" t="s">
        <v>2312</v>
      </c>
    </row>
    <row r="134" spans="1:24" x14ac:dyDescent="0.3">
      <c r="A134">
        <f t="shared" si="18"/>
        <v>0</v>
      </c>
      <c r="B134" t="s">
        <v>319</v>
      </c>
      <c r="F134" s="3"/>
      <c r="G134" s="2"/>
      <c r="H134" s="4"/>
      <c r="I134" s="5"/>
      <c r="J134" s="6"/>
      <c r="K134" t="s">
        <v>212</v>
      </c>
      <c r="L134" s="10" t="s">
        <v>1117</v>
      </c>
      <c r="M134" s="22">
        <v>43</v>
      </c>
      <c r="O134" s="116"/>
      <c r="P134" s="116"/>
      <c r="Q134" t="s">
        <v>213</v>
      </c>
      <c r="R134" t="s">
        <v>1121</v>
      </c>
      <c r="T134" s="11" t="s">
        <v>213</v>
      </c>
      <c r="U134" t="str">
        <f>IF(K134="Yes",CONCATENATE(UPPER(S134),"(",T134,", """&amp;S134&amp;""", 4, ", ROUND(C134/5,2),"f, ",ROUND(D134,0),"f, ",ROUND(F134,0),"f, ",ROUND(H134,2),"f, ",ROUND(G134,2),"f, ",ROUND(I134,2),"f, ",ROUND(J134,2),"f, ",ROUND(21/E134,2), "f),"),"")</f>
        <v/>
      </c>
      <c r="V134" t="s">
        <v>2312</v>
      </c>
      <c r="W134" t="str">
        <f>IF(K134="Yes", CONCATENATE("OreDictionary.registerOre(",N134,", CropRegistry.getFood("""&amp;S134&amp;"""));"),"")</f>
        <v/>
      </c>
      <c r="X134" t="s">
        <v>2312</v>
      </c>
    </row>
    <row r="135" spans="1:24" x14ac:dyDescent="0.3">
      <c r="A135">
        <f t="shared" si="18"/>
        <v>1</v>
      </c>
      <c r="B135" t="s">
        <v>447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215</v>
      </c>
      <c r="L135" s="10" t="s">
        <v>1118</v>
      </c>
      <c r="M135" s="22">
        <v>5</v>
      </c>
      <c r="N135" t="s">
        <v>2907</v>
      </c>
      <c r="O135" s="116"/>
      <c r="P135" s="116"/>
      <c r="Q135" t="s">
        <v>215</v>
      </c>
      <c r="S135" t="s">
        <v>2823</v>
      </c>
      <c r="T135" s="11" t="s">
        <v>1205</v>
      </c>
      <c r="U135" t="str">
        <f>IF(K135="Yes",CONCATENATE(UPPER(S135),"(",T135,", """&amp;S135&amp;""", 4, ", ROUND(C135/5,2),"f, ",ROUND(D135,0),"f, ",ROUND(F135,0),"f, ",ROUND(H135,2),"f, ",ROUND(G135,2),"f, ",ROUND(I135,2),"f, ",ROUND(J135,2),"f, ",ROUND(21/E135,2), "f),"),"")</f>
        <v>SPINACH(VEGETABLE, "spinach", 4, 0.4f, 0f, 0f, 1f, 0f, 0f, 0f, 3f),</v>
      </c>
      <c r="V135" t="s">
        <v>2853</v>
      </c>
      <c r="W135" t="str">
        <f>IF(K135="Yes", CONCATENATE("OreDictionary.registerOre(",N135,", CropRegistry.getFood("""&amp;S135&amp;"""));"),"")</f>
        <v>OreDictionary.registerOre("categoryVegetable", CropRegistry.getFood("spinach"));</v>
      </c>
      <c r="X135" t="s">
        <v>2932</v>
      </c>
    </row>
    <row r="136" spans="1:24" x14ac:dyDescent="0.3">
      <c r="A136">
        <f t="shared" si="18"/>
        <v>0</v>
      </c>
      <c r="B136" t="s">
        <v>186</v>
      </c>
      <c r="C136">
        <v>1</v>
      </c>
      <c r="E136">
        <v>18</v>
      </c>
      <c r="F136" s="3"/>
      <c r="G136" s="2"/>
      <c r="H136" s="4"/>
      <c r="I136" s="5"/>
      <c r="J136" s="6"/>
      <c r="K136" t="s">
        <v>212</v>
      </c>
      <c r="L136" s="10" t="s">
        <v>1118</v>
      </c>
      <c r="M136" s="22">
        <v>9</v>
      </c>
      <c r="O136" s="116"/>
      <c r="P136" s="116"/>
      <c r="Q136" t="s">
        <v>213</v>
      </c>
      <c r="T136" s="11" t="s">
        <v>213</v>
      </c>
      <c r="U136" t="str">
        <f>IF(K136="Yes",CONCATENATE(UPPER(S136),"(",T136,", """&amp;S136&amp;""", 4, ", ROUND(C136/5,2),"f, ",ROUND(D136,0),"f, ",ROUND(F136,0),"f, ",ROUND(H136,2),"f, ",ROUND(G136,2),"f, ",ROUND(I136,2),"f, ",ROUND(J136,2),"f, ",ROUND(21/E136,2), "f),"),"")</f>
        <v/>
      </c>
      <c r="V136" t="s">
        <v>2312</v>
      </c>
      <c r="W136" t="str">
        <f>IF(K136="Yes", CONCATENATE("OreDictionary.registerOre(",N136,", CropRegistry.getFood("""&amp;S136&amp;"""));"),"")</f>
        <v/>
      </c>
      <c r="X136" t="s">
        <v>2312</v>
      </c>
    </row>
    <row r="137" spans="1:24" x14ac:dyDescent="0.3">
      <c r="A137">
        <f t="shared" si="18"/>
        <v>1</v>
      </c>
      <c r="B137" t="s">
        <v>566</v>
      </c>
      <c r="C137">
        <v>1</v>
      </c>
      <c r="E137">
        <v>30</v>
      </c>
      <c r="F137" s="3"/>
      <c r="G137" s="2"/>
      <c r="H137" s="4"/>
      <c r="I137" s="5"/>
      <c r="J137" s="6"/>
      <c r="K137" t="s">
        <v>215</v>
      </c>
      <c r="L137" s="10" t="s">
        <v>1117</v>
      </c>
      <c r="M137" s="22">
        <v>10</v>
      </c>
      <c r="N137" t="s">
        <v>2908</v>
      </c>
      <c r="O137" s="116"/>
      <c r="P137" s="116"/>
      <c r="Q137" t="s">
        <v>212</v>
      </c>
      <c r="R137" t="s">
        <v>1123</v>
      </c>
      <c r="T137" s="11" t="s">
        <v>213</v>
      </c>
    </row>
    <row r="138" spans="1:24" x14ac:dyDescent="0.3">
      <c r="A138">
        <f t="shared" si="18"/>
        <v>0</v>
      </c>
      <c r="B138" t="s">
        <v>147</v>
      </c>
      <c r="F138" s="3"/>
      <c r="G138" s="2"/>
      <c r="H138" s="4"/>
      <c r="I138" s="5"/>
      <c r="J138" s="6"/>
      <c r="K138" t="s">
        <v>212</v>
      </c>
      <c r="L138" s="10" t="s">
        <v>1118</v>
      </c>
      <c r="M138" s="22">
        <v>3</v>
      </c>
      <c r="O138" s="116"/>
      <c r="P138" s="116"/>
      <c r="Q138" t="s">
        <v>213</v>
      </c>
      <c r="T138" s="11" t="s">
        <v>213</v>
      </c>
      <c r="U138" t="str">
        <f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">
        <v>2312</v>
      </c>
      <c r="W138" t="str">
        <f>IF(K138="Yes", CONCATENATE("OreDictionary.registerOre(",N138,", CropRegistry.getFood("""&amp;S138&amp;"""));"),"")</f>
        <v/>
      </c>
      <c r="X138" t="s">
        <v>2312</v>
      </c>
    </row>
    <row r="139" spans="1:24" x14ac:dyDescent="0.3">
      <c r="A139">
        <f t="shared" si="18"/>
        <v>1</v>
      </c>
      <c r="B139" t="s">
        <v>148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215</v>
      </c>
      <c r="L139" s="10" t="s">
        <v>258</v>
      </c>
      <c r="M139" s="22">
        <v>11</v>
      </c>
      <c r="N139" t="s">
        <v>2909</v>
      </c>
      <c r="O139" s="116"/>
      <c r="P139" s="116"/>
      <c r="Q139" t="s">
        <v>215</v>
      </c>
      <c r="S139" t="s">
        <v>2835</v>
      </c>
      <c r="T139" s="11" t="s">
        <v>1203</v>
      </c>
      <c r="U139" t="str">
        <f>IF(K139="Yes",CONCATENATE(UPPER(S139),"(",T139,", """&amp;S139&amp;""", 4, ", ROUND(C139/5,2),"f, ",ROUND(D139,0),"f, ",ROUND(F139,0),"f, ",ROUND(H139,2),"f, ",ROUND(G139,2),"f, ",ROUND(I139,2),"f, ",ROUND(J139,2),"f, ",ROUND(21/E139,2), "f),"),"")</f>
        <v>SESAMESEEDS(GRAIN, "sesameseeds", 4, 0.2f, 0f, 1f, 0f, 0f, 0f, 0f, 0.24f),</v>
      </c>
      <c r="V139" t="s">
        <v>2854</v>
      </c>
      <c r="W139" t="str">
        <f>IF(K139="Yes", CONCATENATE("OreDictionary.registerOre(",N139,", CropRegistry.getFood("""&amp;S139&amp;"""));"),"")</f>
        <v>OreDictionary.registerOre("categoryGrain", CropRegistry.getFood("sesameseeds"));</v>
      </c>
      <c r="X139" t="s">
        <v>2933</v>
      </c>
    </row>
    <row r="140" spans="1:24" x14ac:dyDescent="0.3">
      <c r="A140">
        <f t="shared" si="18"/>
        <v>1</v>
      </c>
      <c r="B140" t="s">
        <v>126</v>
      </c>
      <c r="C140">
        <v>1</v>
      </c>
      <c r="E140">
        <v>34</v>
      </c>
      <c r="F140" s="3"/>
      <c r="G140" s="2"/>
      <c r="H140" s="4"/>
      <c r="I140" s="5"/>
      <c r="J140" s="6"/>
      <c r="K140" t="s">
        <v>215</v>
      </c>
      <c r="L140" s="10" t="s">
        <v>258</v>
      </c>
      <c r="M140" s="22">
        <v>4</v>
      </c>
      <c r="N140" t="s">
        <v>2908</v>
      </c>
      <c r="O140" s="116"/>
      <c r="P140" s="116"/>
      <c r="Q140" t="s">
        <v>215</v>
      </c>
      <c r="S140" t="s">
        <v>2838</v>
      </c>
      <c r="T140" s="11" t="s">
        <v>1201</v>
      </c>
      <c r="U140" t="str">
        <f>IF(K140="Yes",CONCATENATE(UPPER(S140),"(",T140,", """&amp;S140&amp;""", 4, ", ROUND(C140/5,2),"f, ",ROUND(D140,0),"f, ",ROUND(F140,0),"f, ",ROUND(H140,2),"f, ",ROUND(G140,2),"f, ",ROUND(I140,2),"f, ",ROUND(J140,2),"f, ",ROUND(21/E140,2), "f),"),"")</f>
        <v>COFFEEBEAN(OTHER, "coffeebean", 4, 0.2f, 0f, 0f, 0f, 0f, 0f, 0f, 0.62f),</v>
      </c>
      <c r="V140" t="s">
        <v>2855</v>
      </c>
      <c r="W140" t="str">
        <f>IF(K140="Yes", CONCATENATE("OreDictionary.registerOre(",N140,", CropRegistry.getFood("""&amp;S140&amp;"""));"),"")</f>
        <v>OreDictionary.registerOre("categoryOther", CropRegistry.getFood("coffeebean"));</v>
      </c>
      <c r="X140" t="s">
        <v>2934</v>
      </c>
    </row>
    <row r="141" spans="1:24" x14ac:dyDescent="0.3">
      <c r="A141">
        <f t="shared" si="18"/>
        <v>1</v>
      </c>
      <c r="B141" t="s">
        <v>117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215</v>
      </c>
      <c r="L141" s="10" t="s">
        <v>1118</v>
      </c>
      <c r="M141" s="22">
        <v>5</v>
      </c>
      <c r="N141" t="s">
        <v>2907</v>
      </c>
      <c r="O141" s="116"/>
      <c r="P141" s="116"/>
      <c r="Q141" t="s">
        <v>215</v>
      </c>
      <c r="S141" t="s">
        <v>2824</v>
      </c>
      <c r="T141" s="11" t="s">
        <v>1205</v>
      </c>
      <c r="U141" t="str">
        <f>IF(K141="Yes",CONCATENATE(UPPER(S141),"(",T141,", """&amp;S141&amp;""", 4, ", ROUND(C141/5,2),"f, ",ROUND(D141,0),"f, ",ROUND(F141,0),"f, ",ROUND(H141,2),"f, ",ROUND(G141,2),"f, ",ROUND(I141,2),"f, ",ROUND(J141,2),"f, ",ROUND(21/E141,2), "f),"),"")</f>
        <v>RADISH(VEGETABLE, "radish", 4, 1f, 0f, 0f, 1f, 0f, 0f, 0f, 3f),</v>
      </c>
      <c r="V141" t="s">
        <v>2856</v>
      </c>
      <c r="W141" t="str">
        <f>IF(K141="Yes", CONCATENATE("OreDictionary.registerOre(",N141,", CropRegistry.getFood("""&amp;S141&amp;"""));"),"")</f>
        <v>OreDictionary.registerOre("categoryVegetable", CropRegistry.getFood("radish"));</v>
      </c>
      <c r="X141" t="s">
        <v>2935</v>
      </c>
    </row>
    <row r="142" spans="1:24" x14ac:dyDescent="0.3">
      <c r="A142">
        <f t="shared" si="18"/>
        <v>1</v>
      </c>
      <c r="B142" s="11" t="s">
        <v>114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215</v>
      </c>
      <c r="L142" s="10" t="s">
        <v>1118</v>
      </c>
      <c r="M142" s="22">
        <v>4</v>
      </c>
      <c r="N142" t="s">
        <v>2907</v>
      </c>
      <c r="O142" s="116"/>
      <c r="P142" s="116"/>
      <c r="Q142" t="s">
        <v>215</v>
      </c>
      <c r="S142" t="s">
        <v>2825</v>
      </c>
      <c r="T142" s="11" t="s">
        <v>1205</v>
      </c>
      <c r="U142" t="str">
        <f>IF(K142="Yes",CONCATENATE(UPPER(S142),"(",T142,", """&amp;S142&amp;""", 4, ", ROUND(C142/5,2),"f, ",ROUND(D142,0),"f, ",ROUND(F142,0),"f, ",ROUND(H142,2),"f, ",ROUND(G142,2),"f, ",ROUND(I142,2),"f, ",ROUND(J142,2),"f, ",ROUND(21/E142,2), "f),"),"")</f>
        <v>ZUCCHINI(VEGETABLE, "zucchini", 4, 1f, 0f, 0f, 1f, 0f, 0f, 0f, 3f),</v>
      </c>
      <c r="V142" t="s">
        <v>2857</v>
      </c>
      <c r="W142" t="str">
        <f>IF(K142="Yes", CONCATENATE("OreDictionary.registerOre(",N142,", CropRegistry.getFood("""&amp;S142&amp;"""));"),"")</f>
        <v>OreDictionary.registerOre("categoryVegetable", CropRegistry.getFood("zucchini"));</v>
      </c>
      <c r="X142" t="s">
        <v>2936</v>
      </c>
    </row>
    <row r="143" spans="1:24" x14ac:dyDescent="0.3">
      <c r="A143">
        <f t="shared" si="18"/>
        <v>0</v>
      </c>
      <c r="B143" s="11" t="s">
        <v>254</v>
      </c>
      <c r="F143" s="3"/>
      <c r="G143" s="2"/>
      <c r="H143" s="4"/>
      <c r="I143" s="5"/>
      <c r="J143" s="6"/>
      <c r="K143" t="s">
        <v>212</v>
      </c>
      <c r="L143" s="10" t="s">
        <v>1118</v>
      </c>
      <c r="M143" s="22">
        <v>3</v>
      </c>
      <c r="O143" s="116"/>
      <c r="P143" s="116"/>
      <c r="Q143" t="s">
        <v>213</v>
      </c>
      <c r="T143" s="11" t="s">
        <v>213</v>
      </c>
      <c r="U143" t="str">
        <f>IF(K143="Yes",CONCATENATE(UPPER(S143),"(",T143,", """&amp;S143&amp;""", 4, ", ROUND(C143/5,2),"f, ",ROUND(D143,0),"f, ",ROUND(F143,0),"f, ",ROUND(H143,2),"f, ",ROUND(G143,2),"f, ",ROUND(I143,2),"f, ",ROUND(J143,2),"f, ",ROUND(21/E143,2), "f),"),"")</f>
        <v/>
      </c>
      <c r="V143" t="s">
        <v>2312</v>
      </c>
      <c r="W143" t="str">
        <f>IF(K143="Yes", CONCATENATE("OreDictionary.registerOre(",N143,", CropRegistry.getFood("""&amp;S143&amp;"""));"),"")</f>
        <v/>
      </c>
      <c r="X143" t="s">
        <v>2312</v>
      </c>
    </row>
    <row r="144" spans="1:24" x14ac:dyDescent="0.3">
      <c r="A144">
        <f t="shared" si="18"/>
        <v>1</v>
      </c>
      <c r="B144" s="12" t="s">
        <v>145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215</v>
      </c>
      <c r="L144" s="10" t="s">
        <v>258</v>
      </c>
      <c r="M144" s="22">
        <v>5</v>
      </c>
      <c r="N144" t="s">
        <v>2910</v>
      </c>
      <c r="O144" s="116"/>
      <c r="P144" s="116"/>
      <c r="Q144" t="s">
        <v>215</v>
      </c>
      <c r="S144" t="s">
        <v>2826</v>
      </c>
      <c r="T144" s="11" t="s">
        <v>1202</v>
      </c>
      <c r="U144" t="str">
        <f>IF(K144="Yes",CONCATENATE(UPPER(S144),"(",T144,", """&amp;S144&amp;""", 4, ", ROUND(C144/5,2),"f, ",ROUND(D144,0),"f, ",ROUND(F144,0),"f, ",ROUND(H144,2),"f, ",ROUND(G144,2),"f, ",ROUND(I144,2),"f, ",ROUND(J144,2),"f, ",ROUND(21/E144,2), "f),"),"")</f>
        <v>GRAPE(FRUIT, "grape", 4, 0.4f, 0f, 0f, 0f, 1f, 0f, 0f, 1.75f),</v>
      </c>
      <c r="V144" t="s">
        <v>2858</v>
      </c>
      <c r="W144" t="str">
        <f>IF(K144="Yes", CONCATENATE("OreDictionary.registerOre(",N144,", CropRegistry.getFood("""&amp;S144&amp;"""));"),"")</f>
        <v>OreDictionary.registerOre("categoryFruit", CropRegistry.getFood("grape"));</v>
      </c>
      <c r="X144" t="s">
        <v>2937</v>
      </c>
    </row>
    <row r="145" spans="1:24" x14ac:dyDescent="0.3">
      <c r="A145">
        <f t="shared" si="18"/>
        <v>0</v>
      </c>
      <c r="B145" s="12" t="s">
        <v>130</v>
      </c>
      <c r="F145" s="3"/>
      <c r="G145" s="2"/>
      <c r="H145" s="4"/>
      <c r="I145" s="5"/>
      <c r="J145" s="6"/>
      <c r="K145" t="s">
        <v>212</v>
      </c>
      <c r="L145" s="10" t="s">
        <v>1118</v>
      </c>
      <c r="M145" s="22">
        <v>3</v>
      </c>
      <c r="O145" s="116"/>
      <c r="P145" s="116"/>
      <c r="Q145" t="s">
        <v>213</v>
      </c>
      <c r="T145" s="11" t="s">
        <v>213</v>
      </c>
      <c r="U145" t="str">
        <f>IF(K145="Yes",CONCATENATE(UPPER(S145),"(",T145,", """&amp;S145&amp;""", 4, ", ROUND(C145/5,2),"f, ",ROUND(D145,0),"f, ",ROUND(F145,0),"f, ",ROUND(H145,2),"f, ",ROUND(G145,2),"f, ",ROUND(I145,2),"f, ",ROUND(J145,2),"f, ",ROUND(21/E145,2), "f),"),"")</f>
        <v/>
      </c>
      <c r="V145" t="s">
        <v>2312</v>
      </c>
      <c r="W145" t="str">
        <f>IF(K145="Yes", CONCATENATE("OreDictionary.registerOre(",N145,", CropRegistry.getFood("""&amp;S145&amp;"""));"),"")</f>
        <v/>
      </c>
      <c r="X145" t="s">
        <v>2312</v>
      </c>
    </row>
    <row r="146" spans="1:24" x14ac:dyDescent="0.3">
      <c r="A146">
        <f t="shared" si="18"/>
        <v>0</v>
      </c>
      <c r="B146" s="12" t="s">
        <v>249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212</v>
      </c>
      <c r="L146" s="10" t="s">
        <v>1118</v>
      </c>
      <c r="M146" s="22">
        <v>9</v>
      </c>
      <c r="O146" s="116"/>
      <c r="P146" s="116"/>
      <c r="Q146" t="s">
        <v>213</v>
      </c>
      <c r="T146" s="11" t="s">
        <v>213</v>
      </c>
      <c r="U146" t="str">
        <f>IF(K146="Yes",CONCATENATE(UPPER(S146),"(",T146,", """&amp;S146&amp;""", 4, ", ROUND(C146/5,2),"f, ",ROUND(D146,0),"f, ",ROUND(F146,0),"f, ",ROUND(H146,2),"f, ",ROUND(G146,2),"f, ",ROUND(I146,2),"f, ",ROUND(J146,2),"f, ",ROUND(21/E146,2), "f),"),"")</f>
        <v/>
      </c>
      <c r="V146" t="s">
        <v>2312</v>
      </c>
      <c r="W146" t="str">
        <f>IF(K146="Yes", CONCATENATE("OreDictionary.registerOre(",N146,", CropRegistry.getFood("""&amp;S146&amp;"""));"),"")</f>
        <v/>
      </c>
      <c r="X146" t="s">
        <v>2312</v>
      </c>
    </row>
    <row r="147" spans="1:24" x14ac:dyDescent="0.3">
      <c r="A147">
        <f t="shared" si="18"/>
        <v>1</v>
      </c>
      <c r="B147" s="12" t="s">
        <v>140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215</v>
      </c>
      <c r="L147" s="10" t="s">
        <v>1118</v>
      </c>
      <c r="M147" s="22">
        <v>5</v>
      </c>
      <c r="N147" t="s">
        <v>2907</v>
      </c>
      <c r="O147" s="116"/>
      <c r="P147" s="116"/>
      <c r="Q147" t="s">
        <v>215</v>
      </c>
      <c r="S147" t="s">
        <v>2827</v>
      </c>
      <c r="T147" s="11" t="s">
        <v>1205</v>
      </c>
      <c r="U147" t="str">
        <f>IF(K147="Yes",CONCATENATE(UPPER(S147),"(",T147,", """&amp;S147&amp;""", 4, ", ROUND(C147/5,2),"f, ",ROUND(D147,0),"f, ",ROUND(F147,0),"f, ",ROUND(H147,2),"f, ",ROUND(G147,2),"f, ",ROUND(I147,2),"f, ",ROUND(J147,2),"f, ",ROUND(21/E147,2), "f),"),"")</f>
        <v>EGGPLANT(VEGETABLE, "eggplant", 4, 1f, 0f, 0f, 1.5f, 0f, 0f, 0f, 1.4f),</v>
      </c>
      <c r="V147" t="s">
        <v>2859</v>
      </c>
      <c r="W147" t="str">
        <f>IF(K147="Yes", CONCATENATE("OreDictionary.registerOre(",N147,", CropRegistry.getFood("""&amp;S147&amp;"""));"),"")</f>
        <v>OreDictionary.registerOre("categoryVegetable", CropRegistry.getFood("eggplant"));</v>
      </c>
      <c r="X147" t="s">
        <v>2938</v>
      </c>
    </row>
    <row r="148" spans="1:24" x14ac:dyDescent="0.3">
      <c r="A148">
        <f t="shared" si="18"/>
        <v>1</v>
      </c>
      <c r="B148" s="12" t="s">
        <v>125</v>
      </c>
      <c r="C148">
        <v>1</v>
      </c>
      <c r="E148">
        <v>30</v>
      </c>
      <c r="F148" s="3"/>
      <c r="G148" s="2"/>
      <c r="H148" s="4"/>
      <c r="I148" s="5"/>
      <c r="J148" s="6"/>
      <c r="K148" t="s">
        <v>215</v>
      </c>
      <c r="L148" s="10" t="s">
        <v>1118</v>
      </c>
      <c r="M148" s="22">
        <v>9</v>
      </c>
      <c r="N148" t="s">
        <v>2908</v>
      </c>
      <c r="O148" s="116"/>
      <c r="P148" s="116"/>
      <c r="Q148" t="s">
        <v>215</v>
      </c>
      <c r="S148" t="s">
        <v>2836</v>
      </c>
      <c r="T148" s="11" t="s">
        <v>1201</v>
      </c>
      <c r="U148" t="str">
        <f>IF(K148="Yes",CONCATENATE(UPPER(S148),"(",T148,", """&amp;S148&amp;""", 4, ", ROUND(C148/5,2),"f, ",ROUND(D148,0),"f, ",ROUND(F148,0),"f, ",ROUND(H148,2),"f, ",ROUND(G148,2),"f, ",ROUND(I148,2),"f, ",ROUND(J148,2),"f, ",ROUND(21/E148,2), "f),"),"")</f>
        <v>TEALEAF(OTHER, "tealeaf", 4, 0.2f, 0f, 0f, 0f, 0f, 0f, 0f, 0.7f),</v>
      </c>
      <c r="V148" t="s">
        <v>2860</v>
      </c>
      <c r="W148" t="str">
        <f>IF(K148="Yes", CONCATENATE("OreDictionary.registerOre(",N148,", CropRegistry.getFood("""&amp;S148&amp;"""));"),"")</f>
        <v>OreDictionary.registerOre("categoryOther", CropRegistry.getFood("tealeaf"));</v>
      </c>
      <c r="X148" t="s">
        <v>2939</v>
      </c>
    </row>
    <row r="149" spans="1:24" x14ac:dyDescent="0.3">
      <c r="A149">
        <f t="shared" si="18"/>
        <v>1</v>
      </c>
      <c r="B149" s="12" t="s">
        <v>116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215</v>
      </c>
      <c r="L149" s="10" t="s">
        <v>258</v>
      </c>
      <c r="M149" s="22">
        <v>14</v>
      </c>
      <c r="N149" t="s">
        <v>2909</v>
      </c>
      <c r="O149" s="116"/>
      <c r="P149" s="116"/>
      <c r="Q149" t="s">
        <v>213</v>
      </c>
      <c r="S149" t="s">
        <v>2828</v>
      </c>
      <c r="T149" s="11" t="s">
        <v>1203</v>
      </c>
      <c r="U149" t="str">
        <f>IF(K149="Yes",CONCATENATE(UPPER(S149),"(",T149,", """&amp;S149&amp;""", 4, ", ROUND(C149/5,2),"f, ",ROUND(D149,0),"f, ",ROUND(F149,0),"f, ",ROUND(H149,2),"f, ",ROUND(G149,2),"f, ",ROUND(I149,2),"f, ",ROUND(J149,2),"f, ",ROUND(21/E149,2), "f),"),"")</f>
        <v>PEANUT(GRAIN, "peanut", 4, 1f, 0f, 1f, 0f, 0f, 0f, 0f, 0.47f),</v>
      </c>
      <c r="V149" t="s">
        <v>2861</v>
      </c>
      <c r="W149" t="str">
        <f>IF(K149="Yes", CONCATENATE("OreDictionary.registerOre(",N149,", CropRegistry.getFood("""&amp;S149&amp;"""));"),"")</f>
        <v>OreDictionary.registerOre("categoryGrain", CropRegistry.getFood("peanut"));</v>
      </c>
      <c r="X149" t="s">
        <v>2940</v>
      </c>
    </row>
    <row r="150" spans="1:24" x14ac:dyDescent="0.3">
      <c r="A150">
        <f t="shared" si="18"/>
        <v>0</v>
      </c>
      <c r="B150" s="12" t="s">
        <v>120</v>
      </c>
      <c r="F150" s="3"/>
      <c r="G150" s="2"/>
      <c r="H150" s="4"/>
      <c r="I150" s="5"/>
      <c r="J150" s="6"/>
      <c r="K150" t="s">
        <v>212</v>
      </c>
      <c r="L150" s="10" t="s">
        <v>1118</v>
      </c>
      <c r="M150" s="22">
        <v>3</v>
      </c>
      <c r="O150" s="116"/>
      <c r="P150" s="116"/>
      <c r="Q150" t="s">
        <v>213</v>
      </c>
      <c r="T150" s="11" t="s">
        <v>213</v>
      </c>
      <c r="U150" t="str">
        <f>IF(K150="Yes",CONCATENATE(UPPER(S150),"(",T150,", """&amp;S150&amp;""", 4, ", ROUND(C150/5,2),"f, ",ROUND(D150,0),"f, ",ROUND(F150,0),"f, ",ROUND(H150,2),"f, ",ROUND(G150,2),"f, ",ROUND(I150,2),"f, ",ROUND(J150,2),"f, ",ROUND(21/E150,2), "f),"),"")</f>
        <v/>
      </c>
      <c r="V150" t="s">
        <v>2312</v>
      </c>
      <c r="W150" t="str">
        <f>IF(K150="Yes", CONCATENATE("OreDictionary.registerOre(",N150,", CropRegistry.getFood("""&amp;S150&amp;"""));"),"")</f>
        <v/>
      </c>
      <c r="X150" t="s">
        <v>2312</v>
      </c>
    </row>
    <row r="151" spans="1:24" x14ac:dyDescent="0.3">
      <c r="A151">
        <f t="shared" si="18"/>
        <v>1</v>
      </c>
      <c r="B151" s="12" t="s">
        <v>122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215</v>
      </c>
      <c r="L151" s="10" t="s">
        <v>1118</v>
      </c>
      <c r="M151" s="22">
        <v>9</v>
      </c>
      <c r="N151" t="s">
        <v>2907</v>
      </c>
      <c r="O151" s="116"/>
      <c r="P151" s="116"/>
      <c r="Q151" t="s">
        <v>215</v>
      </c>
      <c r="S151" t="s">
        <v>2829</v>
      </c>
      <c r="T151" s="11" t="s">
        <v>1205</v>
      </c>
      <c r="U151" t="str">
        <f>IF(K151="Yes",CONCATENATE(UPPER(S151),"(",T151,", """&amp;S151&amp;""", 4, ", ROUND(C151/5,2),"f, ",ROUND(D151,0),"f, ",ROUND(F151,0),"f, ",ROUND(H151,2),"f, ",ROUND(G151,2),"f, ",ROUND(I151,2),"f, ",ROUND(J151,2),"f, ",ROUND(21/E151,2), "f),"),"")</f>
        <v>CELERY(VEGETABLE, "celery", 4, 1f, 0f, 0f, 1f, 0f, 0f, 0f, 3f),</v>
      </c>
      <c r="V151" t="s">
        <v>2862</v>
      </c>
      <c r="W151" t="str">
        <f>IF(K151="Yes", CONCATENATE("OreDictionary.registerOre(",N151,", CropRegistry.getFood("""&amp;S151&amp;"""));"),"")</f>
        <v>OreDictionary.registerOre("categoryVegetable", CropRegistry.getFood("celery"));</v>
      </c>
      <c r="X151" t="s">
        <v>2941</v>
      </c>
    </row>
    <row r="152" spans="1:24" x14ac:dyDescent="0.3">
      <c r="A152">
        <f t="shared" si="18"/>
        <v>0</v>
      </c>
      <c r="B152" s="12" t="s">
        <v>520</v>
      </c>
      <c r="F152" s="3"/>
      <c r="G152" s="2"/>
      <c r="H152" s="4"/>
      <c r="I152" s="5"/>
      <c r="J152" s="6"/>
      <c r="K152" t="s">
        <v>212</v>
      </c>
      <c r="L152" s="10" t="s">
        <v>1118</v>
      </c>
      <c r="M152" s="22">
        <v>3</v>
      </c>
      <c r="O152" s="116"/>
      <c r="P152" s="116"/>
      <c r="Q152" t="s">
        <v>213</v>
      </c>
      <c r="T152" s="11" t="s">
        <v>213</v>
      </c>
      <c r="U152" t="str">
        <f>IF(K152="Yes",CONCATENATE(UPPER(S152),"(",T152,", """&amp;S152&amp;""", 4, ", ROUND(C152/5,2),"f, ",ROUND(D152,0),"f, ",ROUND(F152,0),"f, ",ROUND(H152,2),"f, ",ROUND(G152,2),"f, ",ROUND(I152,2),"f, ",ROUND(J152,2),"f, ",ROUND(21/E152,2), "f),"),"")</f>
        <v/>
      </c>
      <c r="V152" t="s">
        <v>2312</v>
      </c>
      <c r="W152" t="str">
        <f>IF(K152="Yes", CONCATENATE("OreDictionary.registerOre(",N152,", CropRegistry.getFood("""&amp;S152&amp;"""));"),"")</f>
        <v/>
      </c>
      <c r="X152" t="s">
        <v>2312</v>
      </c>
    </row>
    <row r="153" spans="1:24" x14ac:dyDescent="0.3">
      <c r="A153">
        <f t="shared" si="18"/>
        <v>1</v>
      </c>
      <c r="B153" s="12" t="s">
        <v>132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215</v>
      </c>
      <c r="L153" s="10" t="s">
        <v>258</v>
      </c>
      <c r="M153" s="22">
        <v>13</v>
      </c>
      <c r="N153" t="s">
        <v>2907</v>
      </c>
      <c r="O153" s="116"/>
      <c r="P153" s="116"/>
      <c r="Q153" t="s">
        <v>215</v>
      </c>
      <c r="S153" t="s">
        <v>2830</v>
      </c>
      <c r="T153" s="11" t="s">
        <v>1205</v>
      </c>
      <c r="U153" t="str">
        <f>IF(K153="Yes",CONCATENATE(UPPER(S153),"(",T153,", """&amp;S153&amp;""", 4, ", ROUND(C153/5,2),"f, ",ROUND(D153,0),"f, ",ROUND(F153,0),"f, ",ROUND(H153,2),"f, ",ROUND(G153,2),"f, ",ROUND(I153,2),"f, ",ROUND(J153,2),"f, ",ROUND(21/E153,2), "f),"),"")</f>
        <v>SCALLION(VEGETABLE, "scallion", 4, 0.4f, 0f, 0f, 1f, 0f, 0f, 0f, 1.75f),</v>
      </c>
      <c r="V153" t="s">
        <v>2863</v>
      </c>
      <c r="W153" t="str">
        <f>IF(K153="Yes", CONCATENATE("OreDictionary.registerOre(",N153,", CropRegistry.getFood("""&amp;S153&amp;"""));"),"")</f>
        <v>OreDictionary.registerOre("categoryVegetable", CropRegistry.getFood("scallion"));</v>
      </c>
      <c r="X153" t="s">
        <v>2942</v>
      </c>
    </row>
    <row r="154" spans="1:24" x14ac:dyDescent="0.3">
      <c r="A154">
        <f t="shared" si="18"/>
        <v>0</v>
      </c>
      <c r="B154" s="11" t="s">
        <v>129</v>
      </c>
      <c r="F154" s="3"/>
      <c r="G154" s="2"/>
      <c r="H154" s="4"/>
      <c r="I154" s="5"/>
      <c r="J154" s="6"/>
      <c r="K154" t="s">
        <v>212</v>
      </c>
      <c r="L154" s="10" t="s">
        <v>1118</v>
      </c>
      <c r="M154" s="22">
        <v>1</v>
      </c>
      <c r="O154" s="116"/>
      <c r="P154" s="116"/>
      <c r="Q154" t="s">
        <v>213</v>
      </c>
      <c r="T154" s="11" t="s">
        <v>213</v>
      </c>
      <c r="U154" t="str">
        <f>IF(K154="Yes",CONCATENATE(UPPER(S154),"(",T154,", """&amp;S154&amp;""", 4, ", ROUND(C154/5,2),"f, ",ROUND(D154,0),"f, ",ROUND(F154,0),"f, ",ROUND(H154,2),"f, ",ROUND(G154,2),"f, ",ROUND(I154,2),"f, ",ROUND(J154,2),"f, ",ROUND(21/E154,2), "f),"),"")</f>
        <v/>
      </c>
      <c r="V154" t="s">
        <v>2312</v>
      </c>
      <c r="W154" t="str">
        <f>IF(K154="Yes", CONCATENATE("OreDictionary.registerOre(",N154,", CropRegistry.getFood("""&amp;S154&amp;"""));"),"")</f>
        <v/>
      </c>
      <c r="X154" t="s">
        <v>2312</v>
      </c>
    </row>
    <row r="155" spans="1:24" x14ac:dyDescent="0.3">
      <c r="A155">
        <f t="shared" si="18"/>
        <v>0</v>
      </c>
      <c r="B155" s="11" t="s">
        <v>115</v>
      </c>
      <c r="F155" s="3"/>
      <c r="G155" s="2"/>
      <c r="H155" s="4"/>
      <c r="I155" s="5"/>
      <c r="J155" s="6"/>
      <c r="K155" t="s">
        <v>212</v>
      </c>
      <c r="L155" s="10" t="s">
        <v>1118</v>
      </c>
      <c r="M155" s="22">
        <v>1</v>
      </c>
      <c r="O155" s="116"/>
      <c r="P155" s="116"/>
      <c r="Q155" t="s">
        <v>213</v>
      </c>
      <c r="T155" s="11" t="s">
        <v>213</v>
      </c>
      <c r="U155" t="str">
        <f>IF(K155="Yes",CONCATENATE(UPPER(S155),"(",T155,", """&amp;S155&amp;""", 4, ", ROUND(C155/5,2),"f, ",ROUND(D155,0),"f, ",ROUND(F155,0),"f, ",ROUND(H155,2),"f, ",ROUND(G155,2),"f, ",ROUND(I155,2),"f, ",ROUND(J155,2),"f, ",ROUND(21/E155,2), "f),"),"")</f>
        <v/>
      </c>
      <c r="V155" t="s">
        <v>2312</v>
      </c>
      <c r="W155" t="str">
        <f>IF(K155="Yes", CONCATENATE("OreDictionary.registerOre(",N155,", CropRegistry.getFood("""&amp;S155&amp;"""));"),"")</f>
        <v/>
      </c>
      <c r="X155" t="s">
        <v>2312</v>
      </c>
    </row>
    <row r="156" spans="1:24" x14ac:dyDescent="0.3">
      <c r="A156">
        <f t="shared" si="18"/>
        <v>0</v>
      </c>
      <c r="B156" s="12" t="s">
        <v>590</v>
      </c>
      <c r="C156">
        <v>1</v>
      </c>
      <c r="E156">
        <v>30</v>
      </c>
      <c r="F156" s="3"/>
      <c r="G156" s="2"/>
      <c r="H156" s="4"/>
      <c r="I156" s="5"/>
      <c r="J156" s="6"/>
      <c r="K156" t="s">
        <v>212</v>
      </c>
      <c r="L156" s="10" t="s">
        <v>258</v>
      </c>
      <c r="M156" s="22">
        <v>6</v>
      </c>
      <c r="O156" s="116"/>
      <c r="P156" s="116"/>
      <c r="Q156" t="s">
        <v>213</v>
      </c>
      <c r="R156" t="s">
        <v>1126</v>
      </c>
      <c r="T156" s="11" t="s">
        <v>213</v>
      </c>
      <c r="U156" t="str">
        <f>IF(K156="Yes",CONCATENATE(UPPER(S156),"(",T156,", """&amp;S156&amp;""", 4, ", ROUND(C156/5,2),"f, ",ROUND(D156,0),"f, ",ROUND(F156,0),"f, ",ROUND(H156,2),"f, ",ROUND(G156,2),"f, ",ROUND(I156,2),"f, ",ROUND(J156,2),"f, ",ROUND(21/E156,2), "f),"),"")</f>
        <v/>
      </c>
      <c r="V156" t="s">
        <v>2312</v>
      </c>
      <c r="W156" t="str">
        <f>IF(K156="Yes", CONCATENATE("OreDictionary.registerOre(",N156,", CropRegistry.getFood("""&amp;S156&amp;"""));"),"")</f>
        <v/>
      </c>
      <c r="X156" t="s">
        <v>2312</v>
      </c>
    </row>
    <row r="157" spans="1:24" x14ac:dyDescent="0.3">
      <c r="A157">
        <f t="shared" si="18"/>
        <v>0</v>
      </c>
      <c r="B157" s="12" t="s">
        <v>141</v>
      </c>
      <c r="F157" s="3"/>
      <c r="G157" s="2"/>
      <c r="H157" s="4"/>
      <c r="I157" s="5"/>
      <c r="J157" s="6"/>
      <c r="K157" t="s">
        <v>212</v>
      </c>
      <c r="L157" s="10" t="s">
        <v>1118</v>
      </c>
      <c r="M157" s="22">
        <v>3</v>
      </c>
      <c r="O157" s="116"/>
      <c r="P157" s="116"/>
      <c r="Q157" t="s">
        <v>213</v>
      </c>
      <c r="T157" s="11" t="s">
        <v>213</v>
      </c>
      <c r="U157" t="str">
        <f>IF(K157="Yes",CONCATENATE(UPPER(S157),"(",T157,", """&amp;S157&amp;""", 4, ", ROUND(C157/5,2),"f, ",ROUND(D157,0),"f, ",ROUND(F157,0),"f, ",ROUND(H157,2),"f, ",ROUND(G157,2),"f, ",ROUND(I157,2),"f, ",ROUND(J157,2),"f, ",ROUND(21/E157,2), "f),"),"")</f>
        <v/>
      </c>
      <c r="V157" t="s">
        <v>2312</v>
      </c>
      <c r="W157" t="str">
        <f>IF(K157="Yes", CONCATENATE("OreDictionary.registerOre(",N157,", CropRegistry.getFood("""&amp;S157&amp;"""));"),"")</f>
        <v/>
      </c>
      <c r="X157" t="s">
        <v>2312</v>
      </c>
    </row>
    <row r="158" spans="1:24" x14ac:dyDescent="0.3">
      <c r="A158">
        <f t="shared" si="18"/>
        <v>0</v>
      </c>
      <c r="B158" s="12" t="s">
        <v>660</v>
      </c>
      <c r="F158" s="3"/>
      <c r="G158" s="2"/>
      <c r="H158" s="4"/>
      <c r="I158" s="5"/>
      <c r="J158" s="6"/>
      <c r="K158" t="s">
        <v>212</v>
      </c>
      <c r="L158" s="10" t="s">
        <v>1118</v>
      </c>
      <c r="M158" s="22">
        <v>1</v>
      </c>
      <c r="O158" s="116"/>
      <c r="P158" s="116"/>
      <c r="Q158" t="s">
        <v>213</v>
      </c>
      <c r="T158" s="11" t="s">
        <v>213</v>
      </c>
      <c r="U158" t="str">
        <f>IF(K158="Yes",CONCATENATE(UPPER(S158),"(",T158,", """&amp;S158&amp;""", 4, ", ROUND(C158/5,2),"f, ",ROUND(D158,0),"f, ",ROUND(F158,0),"f, ",ROUND(H158,2),"f, ",ROUND(G158,2),"f, ",ROUND(I158,2),"f, ",ROUND(J158,2),"f, ",ROUND(21/E158,2), "f),"),"")</f>
        <v/>
      </c>
      <c r="V158" t="s">
        <v>2312</v>
      </c>
      <c r="W158" t="str">
        <f>IF(K158="Yes", CONCATENATE("OreDictionary.registerOre(",N158,", CropRegistry.getFood("""&amp;S158&amp;"""));"),"")</f>
        <v/>
      </c>
      <c r="X158" t="s">
        <v>2312</v>
      </c>
    </row>
    <row r="159" spans="1:24" x14ac:dyDescent="0.3">
      <c r="A159">
        <f t="shared" si="18"/>
        <v>0</v>
      </c>
      <c r="B159" s="12" t="s">
        <v>121</v>
      </c>
      <c r="F159" s="3"/>
      <c r="G159" s="2"/>
      <c r="H159" s="4"/>
      <c r="I159" s="5"/>
      <c r="J159" s="6"/>
      <c r="K159" t="s">
        <v>212</v>
      </c>
      <c r="L159" s="10" t="s">
        <v>1118</v>
      </c>
      <c r="M159" s="22">
        <v>2</v>
      </c>
      <c r="O159" s="116"/>
      <c r="P159" s="116"/>
      <c r="Q159" t="s">
        <v>213</v>
      </c>
      <c r="T159" s="11" t="s">
        <v>213</v>
      </c>
      <c r="U159" t="str">
        <f>IF(K159="Yes",CONCATENATE(UPPER(S159),"(",T159,", """&amp;S159&amp;""", 4, ", ROUND(C159/5,2),"f, ",ROUND(D159,0),"f, ",ROUND(F159,0),"f, ",ROUND(H159,2),"f, ",ROUND(G159,2),"f, ",ROUND(I159,2),"f, ",ROUND(J159,2),"f, ",ROUND(21/E159,2), "f),"),"")</f>
        <v/>
      </c>
      <c r="V159" t="s">
        <v>2312</v>
      </c>
      <c r="W159" t="str">
        <f>IF(K159="Yes", CONCATENATE("OreDictionary.registerOre(",N159,", CropRegistry.getFood("""&amp;S159&amp;"""));"),"")</f>
        <v/>
      </c>
      <c r="X159" t="s">
        <v>2312</v>
      </c>
    </row>
    <row r="160" spans="1:24" x14ac:dyDescent="0.3">
      <c r="A160">
        <f t="shared" si="18"/>
        <v>1</v>
      </c>
      <c r="B160" s="12" t="s">
        <v>1168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215</v>
      </c>
      <c r="L160" s="10" t="s">
        <v>1118</v>
      </c>
      <c r="M160" s="22">
        <v>0</v>
      </c>
      <c r="N160" t="s">
        <v>2911</v>
      </c>
      <c r="O160" s="116"/>
      <c r="P160" s="116"/>
      <c r="Q160" t="s">
        <v>213</v>
      </c>
      <c r="R160" t="s">
        <v>1169</v>
      </c>
      <c r="S160" t="s">
        <v>1844</v>
      </c>
      <c r="T160" s="11" t="s">
        <v>1206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">
        <v>2943</v>
      </c>
      <c r="W160" t="str">
        <f>IF(K160="Yes", CONCATENATE("OreDictionary.registerOre(",N160,", ItemRegistry.",S160,");"),"")</f>
        <v>OreDictionary.registerOre("categoryMeat", ItemRegistry.turkeyrawItem);</v>
      </c>
      <c r="X160" t="s">
        <v>2916</v>
      </c>
    </row>
    <row r="161" spans="1:24" x14ac:dyDescent="0.3">
      <c r="A161">
        <v>1</v>
      </c>
      <c r="B161" s="12" t="s">
        <v>2839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215</v>
      </c>
      <c r="L161" s="10" t="s">
        <v>1118</v>
      </c>
      <c r="M161" s="22">
        <v>0</v>
      </c>
      <c r="N161" t="s">
        <v>2912</v>
      </c>
      <c r="O161" s="116"/>
      <c r="P161" s="116"/>
      <c r="Q161" t="s">
        <v>213</v>
      </c>
      <c r="R161" t="s">
        <v>2841</v>
      </c>
      <c r="S161" t="s">
        <v>1845</v>
      </c>
      <c r="T161" s="11" t="s">
        <v>1207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">
        <v>2944</v>
      </c>
      <c r="W161" t="str">
        <f>IF(K161="Yes", CONCATENATE("OreDictionary.registerOre(",N161,", ItemRegistry.",S161,");"),"")</f>
        <v>OreDictionary.registerOre("categoryCookedMeat", ItemRegistry.turkeycookedItem);</v>
      </c>
      <c r="X161" t="s">
        <v>2918</v>
      </c>
    </row>
    <row r="162" spans="1:24" x14ac:dyDescent="0.3">
      <c r="A162">
        <f>IF(K162="Yes", 1, 0)</f>
        <v>1</v>
      </c>
      <c r="B162" s="12" t="s">
        <v>829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215</v>
      </c>
      <c r="L162" s="10" t="s">
        <v>1117</v>
      </c>
      <c r="M162" s="22">
        <v>3</v>
      </c>
      <c r="N162" t="s">
        <v>2911</v>
      </c>
      <c r="O162" s="116"/>
      <c r="P162" s="116"/>
      <c r="Q162" t="s">
        <v>213</v>
      </c>
      <c r="R162" t="s">
        <v>1167</v>
      </c>
      <c r="S162" t="s">
        <v>2065</v>
      </c>
      <c r="T162" s="11" t="s">
        <v>1206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">
        <v>2945</v>
      </c>
      <c r="W162" t="str">
        <f>IF(K162="Yes", CONCATENATE("OreDictionary.registerOre(",N162,", ItemRegistry.",S162,");"),"")</f>
        <v>OreDictionary.registerOre("categoryMeat", ItemRegistry.duckrawItem);</v>
      </c>
      <c r="X162" t="s">
        <v>2917</v>
      </c>
    </row>
    <row r="163" spans="1:24" x14ac:dyDescent="0.3">
      <c r="A163">
        <v>1</v>
      </c>
      <c r="B163" s="12" t="s">
        <v>2840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215</v>
      </c>
      <c r="L163" s="10" t="s">
        <v>1117</v>
      </c>
      <c r="M163" s="22">
        <v>0</v>
      </c>
      <c r="N163" t="s">
        <v>2912</v>
      </c>
      <c r="O163" s="116"/>
      <c r="P163" s="116"/>
      <c r="Q163" t="s">
        <v>213</v>
      </c>
      <c r="R163" t="s">
        <v>2841</v>
      </c>
      <c r="S163" t="s">
        <v>2066</v>
      </c>
      <c r="T163" s="11" t="s">
        <v>1207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">
        <v>2946</v>
      </c>
      <c r="W163" t="str">
        <f>IF(K163="Yes", CONCATENATE("OreDictionary.registerOre(",N163,", ItemRegistry.",S163,");"),"")</f>
        <v>OreDictionary.registerOre("categoryCookedMeat", ItemRegistry.duckcookedItem);</v>
      </c>
      <c r="X163" t="s">
        <v>2919</v>
      </c>
    </row>
    <row r="164" spans="1:24" x14ac:dyDescent="0.3">
      <c r="B164" s="1" t="s">
        <v>1100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8"/>
      <c r="L164" s="8"/>
      <c r="M164" s="8"/>
      <c r="N164" s="8"/>
      <c r="O164" s="8"/>
      <c r="P164" s="8"/>
      <c r="Q164" s="8"/>
      <c r="R164" s="1" t="s">
        <v>1111</v>
      </c>
    </row>
    <row r="165" spans="1:24" x14ac:dyDescent="0.3">
      <c r="A165" s="17">
        <v>1</v>
      </c>
      <c r="B165" t="s">
        <v>325</v>
      </c>
      <c r="F165" s="3"/>
      <c r="G165" s="2"/>
      <c r="H165" s="4"/>
      <c r="I165" s="5">
        <v>0.5</v>
      </c>
      <c r="J165" s="6"/>
      <c r="R165" t="s">
        <v>1160</v>
      </c>
    </row>
    <row r="166" spans="1:24" x14ac:dyDescent="0.3">
      <c r="A166" s="17">
        <v>0</v>
      </c>
      <c r="B166" t="s">
        <v>1045</v>
      </c>
      <c r="C166">
        <v>5</v>
      </c>
      <c r="E166">
        <v>7</v>
      </c>
      <c r="F166" s="3"/>
      <c r="G166" s="2"/>
      <c r="H166" s="4"/>
      <c r="I166" s="5">
        <v>1</v>
      </c>
      <c r="J166" s="6"/>
      <c r="R166" s="12" t="s">
        <v>1131</v>
      </c>
    </row>
    <row r="167" spans="1:24" x14ac:dyDescent="0.3">
      <c r="A167" s="17">
        <v>0</v>
      </c>
      <c r="B167" t="s">
        <v>766</v>
      </c>
      <c r="C167">
        <v>5</v>
      </c>
      <c r="E167">
        <v>7</v>
      </c>
      <c r="F167" s="3"/>
      <c r="G167" s="2"/>
      <c r="H167" s="4"/>
      <c r="I167" s="5">
        <v>1</v>
      </c>
      <c r="J167" s="6"/>
      <c r="R167" s="12" t="s">
        <v>1131</v>
      </c>
    </row>
    <row r="168" spans="1:24" x14ac:dyDescent="0.3">
      <c r="A168" s="17">
        <v>0</v>
      </c>
      <c r="B168" t="s">
        <v>753</v>
      </c>
      <c r="C168">
        <v>5</v>
      </c>
      <c r="E168">
        <v>7</v>
      </c>
      <c r="F168" s="3"/>
      <c r="G168" s="2"/>
      <c r="H168" s="4"/>
      <c r="I168" s="5">
        <v>1</v>
      </c>
      <c r="J168" s="6"/>
      <c r="R168" s="12" t="s">
        <v>1131</v>
      </c>
    </row>
    <row r="169" spans="1:24" x14ac:dyDescent="0.3">
      <c r="A169" s="17">
        <v>0</v>
      </c>
      <c r="B169" t="s">
        <v>1004</v>
      </c>
      <c r="C169">
        <v>5</v>
      </c>
      <c r="E169">
        <v>7</v>
      </c>
      <c r="F169" s="3"/>
      <c r="G169" s="2"/>
      <c r="H169" s="4"/>
      <c r="I169" s="5">
        <v>1</v>
      </c>
      <c r="J169" s="6"/>
      <c r="R169" s="12"/>
    </row>
    <row r="170" spans="1:24" x14ac:dyDescent="0.3">
      <c r="A170" s="17">
        <v>0</v>
      </c>
      <c r="B170" t="s">
        <v>586</v>
      </c>
      <c r="C170">
        <v>5</v>
      </c>
      <c r="E170">
        <v>7</v>
      </c>
      <c r="F170" s="3"/>
      <c r="G170" s="2"/>
      <c r="H170" s="4"/>
      <c r="I170" s="5">
        <v>1</v>
      </c>
      <c r="J170" s="6"/>
      <c r="R170" s="12" t="s">
        <v>1130</v>
      </c>
    </row>
    <row r="171" spans="1:24" x14ac:dyDescent="0.3">
      <c r="A171" s="17">
        <v>1</v>
      </c>
      <c r="B171" t="s">
        <v>968</v>
      </c>
      <c r="C171">
        <f>C72</f>
        <v>10</v>
      </c>
      <c r="E171">
        <f t="shared" ref="E171" si="19">E72</f>
        <v>10</v>
      </c>
      <c r="F171" s="3"/>
      <c r="G171" s="2"/>
      <c r="H171" s="4"/>
      <c r="I171" s="5">
        <f>I72</f>
        <v>1.5</v>
      </c>
      <c r="J171" s="6"/>
      <c r="K171" s="12"/>
    </row>
    <row r="172" spans="1:24" x14ac:dyDescent="0.3">
      <c r="A172" s="17">
        <v>1</v>
      </c>
      <c r="B172" t="s">
        <v>1135</v>
      </c>
      <c r="C172">
        <f>C70</f>
        <v>10</v>
      </c>
      <c r="E172">
        <f t="shared" ref="E172:I172" si="20">E70</f>
        <v>10</v>
      </c>
      <c r="F172" s="3"/>
      <c r="G172" s="2"/>
      <c r="H172" s="4"/>
      <c r="I172" s="5">
        <f t="shared" si="20"/>
        <v>2</v>
      </c>
      <c r="J172" s="6"/>
      <c r="K172" s="12"/>
    </row>
    <row r="173" spans="1:24" x14ac:dyDescent="0.3">
      <c r="A173" s="17">
        <v>1</v>
      </c>
      <c r="B173" t="s">
        <v>864</v>
      </c>
      <c r="C173">
        <v>2</v>
      </c>
      <c r="F173" s="3"/>
      <c r="G173" s="2"/>
      <c r="H173" s="4"/>
      <c r="I173" s="5"/>
      <c r="J173" s="6"/>
      <c r="K173" s="12"/>
      <c r="R173" s="12" t="s">
        <v>1160</v>
      </c>
    </row>
    <row r="174" spans="1:24" x14ac:dyDescent="0.3">
      <c r="A174" s="17">
        <v>1</v>
      </c>
      <c r="B174" t="s">
        <v>867</v>
      </c>
      <c r="C174">
        <v>10</v>
      </c>
      <c r="F174" s="3"/>
      <c r="G174" s="2"/>
      <c r="H174" s="4"/>
      <c r="I174" s="5"/>
      <c r="J174" s="6"/>
      <c r="R174" s="12" t="s">
        <v>1132</v>
      </c>
    </row>
    <row r="175" spans="1:24" x14ac:dyDescent="0.3">
      <c r="A175" s="17">
        <v>1</v>
      </c>
      <c r="B175" t="s">
        <v>788</v>
      </c>
      <c r="C175">
        <v>5</v>
      </c>
      <c r="F175" s="3"/>
      <c r="G175" s="2"/>
      <c r="H175" s="4"/>
      <c r="I175" s="5"/>
      <c r="J175" s="6"/>
      <c r="R175" s="12" t="s">
        <v>1132</v>
      </c>
    </row>
    <row r="176" spans="1:24" x14ac:dyDescent="0.3">
      <c r="A176" s="17">
        <v>1</v>
      </c>
      <c r="B176" t="s">
        <v>1128</v>
      </c>
      <c r="C176">
        <f>C64</f>
        <v>5</v>
      </c>
      <c r="E176">
        <f t="shared" ref="E176" si="21">E64</f>
        <v>12</v>
      </c>
      <c r="F176" s="3"/>
      <c r="G176" s="2"/>
      <c r="H176" s="4">
        <f>H64</f>
        <v>1.5</v>
      </c>
      <c r="I176" s="5"/>
      <c r="J176" s="6"/>
      <c r="R176" s="12" t="s">
        <v>1129</v>
      </c>
    </row>
    <row r="177" spans="1:18" x14ac:dyDescent="0.3">
      <c r="A177" s="17">
        <v>1</v>
      </c>
      <c r="B177" t="s">
        <v>732</v>
      </c>
      <c r="F177" s="3"/>
      <c r="G177" s="2"/>
      <c r="H177" s="4"/>
      <c r="I177" s="5"/>
      <c r="J177" s="6"/>
      <c r="R177" s="12" t="s">
        <v>1160</v>
      </c>
    </row>
    <row r="178" spans="1:18" x14ac:dyDescent="0.3">
      <c r="A178" s="17">
        <v>1</v>
      </c>
      <c r="B178" t="s">
        <v>506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R178" s="12" t="s">
        <v>1162</v>
      </c>
    </row>
    <row r="179" spans="1:18" x14ac:dyDescent="0.3">
      <c r="A179" s="17">
        <v>1</v>
      </c>
      <c r="B179" t="s">
        <v>192</v>
      </c>
      <c r="C179">
        <f>C13</f>
        <v>1</v>
      </c>
      <c r="D179">
        <f t="shared" ref="D179:G179" si="22">D13</f>
        <v>5</v>
      </c>
      <c r="E179">
        <f t="shared" si="22"/>
        <v>10</v>
      </c>
      <c r="F179" s="3"/>
      <c r="G179" s="2">
        <f t="shared" si="22"/>
        <v>0.8</v>
      </c>
      <c r="H179" s="4"/>
      <c r="I179" s="5"/>
      <c r="J179" s="6"/>
      <c r="R179" t="s">
        <v>1104</v>
      </c>
    </row>
    <row r="180" spans="1:18" x14ac:dyDescent="0.3">
      <c r="A180" s="17">
        <v>1</v>
      </c>
      <c r="B180" t="s">
        <v>469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</row>
    <row r="181" spans="1:18" x14ac:dyDescent="0.3">
      <c r="A181" s="17">
        <v>1</v>
      </c>
      <c r="B181" t="s">
        <v>435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</row>
    <row r="182" spans="1:18" x14ac:dyDescent="0.3">
      <c r="A182" s="17">
        <v>1</v>
      </c>
      <c r="B182" t="s">
        <v>289</v>
      </c>
      <c r="C182">
        <f>C60</f>
        <v>10</v>
      </c>
      <c r="E182">
        <f t="shared" ref="E182:H182" si="23">E60</f>
        <v>32</v>
      </c>
      <c r="F182" s="3"/>
      <c r="G182" s="2"/>
      <c r="H182" s="4">
        <f t="shared" si="23"/>
        <v>1.5</v>
      </c>
      <c r="I182" s="5"/>
      <c r="J182" s="6"/>
      <c r="R182" t="s">
        <v>1163</v>
      </c>
    </row>
    <row r="183" spans="1:18" x14ac:dyDescent="0.3">
      <c r="A183" s="17">
        <v>1</v>
      </c>
      <c r="B183" t="s">
        <v>364</v>
      </c>
      <c r="E183">
        <v>30</v>
      </c>
      <c r="F183" s="3"/>
      <c r="G183" s="2"/>
      <c r="H183" s="4"/>
      <c r="I183" s="5"/>
      <c r="J183" s="6"/>
      <c r="R183" t="s">
        <v>1164</v>
      </c>
    </row>
    <row r="184" spans="1:18" x14ac:dyDescent="0.3">
      <c r="A184">
        <v>1</v>
      </c>
      <c r="B184" t="s">
        <v>260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R184" t="s">
        <v>1165</v>
      </c>
    </row>
    <row r="185" spans="1:18" x14ac:dyDescent="0.3">
      <c r="A185">
        <v>1</v>
      </c>
      <c r="B185" t="s">
        <v>262</v>
      </c>
      <c r="E185">
        <v>30</v>
      </c>
      <c r="F185" s="3"/>
      <c r="G185" s="2"/>
      <c r="H185" s="4"/>
      <c r="I185" s="5"/>
      <c r="J185" s="6"/>
      <c r="R185" t="s">
        <v>1166</v>
      </c>
    </row>
    <row r="186" spans="1:18" x14ac:dyDescent="0.3">
      <c r="A186">
        <v>1</v>
      </c>
      <c r="B186" t="s">
        <v>230</v>
      </c>
      <c r="C186">
        <v>5</v>
      </c>
      <c r="E186">
        <v>7</v>
      </c>
      <c r="F186" s="3"/>
      <c r="G186" s="2"/>
      <c r="H186" s="4"/>
      <c r="I186" s="5"/>
      <c r="J186" s="6">
        <v>1</v>
      </c>
      <c r="R186" t="s">
        <v>1165</v>
      </c>
    </row>
    <row r="187" spans="1:18" x14ac:dyDescent="0.3">
      <c r="A187">
        <v>1</v>
      </c>
      <c r="B187" t="s">
        <v>223</v>
      </c>
      <c r="E187">
        <v>30</v>
      </c>
      <c r="F187" s="3"/>
      <c r="G187" s="2"/>
      <c r="H187" s="4"/>
      <c r="I187" s="5"/>
      <c r="J187" s="6"/>
      <c r="R187" t="s">
        <v>2889</v>
      </c>
    </row>
    <row r="188" spans="1:18" x14ac:dyDescent="0.3">
      <c r="A188">
        <v>1</v>
      </c>
      <c r="B188" t="s">
        <v>239</v>
      </c>
      <c r="E188">
        <v>16</v>
      </c>
      <c r="F188" s="3"/>
      <c r="G188" s="2"/>
      <c r="H188" s="4"/>
      <c r="I188" s="5"/>
      <c r="J188" s="6"/>
      <c r="R188" t="s">
        <v>1160</v>
      </c>
    </row>
    <row r="189" spans="1:18" x14ac:dyDescent="0.3">
      <c r="A189">
        <v>1</v>
      </c>
      <c r="B189" t="s">
        <v>263</v>
      </c>
      <c r="D189">
        <v>5</v>
      </c>
      <c r="F189" s="3"/>
      <c r="G189" s="2"/>
      <c r="H189" s="4"/>
      <c r="I189" s="5"/>
      <c r="J189" s="6"/>
      <c r="R189" t="s">
        <v>1160</v>
      </c>
    </row>
    <row r="190" spans="1:18" x14ac:dyDescent="0.3">
      <c r="A190">
        <v>1</v>
      </c>
      <c r="B190" t="s">
        <v>9</v>
      </c>
      <c r="D190">
        <v>10</v>
      </c>
      <c r="F190" s="3"/>
      <c r="G190" s="2"/>
      <c r="H190" s="4"/>
      <c r="I190" s="5"/>
      <c r="J190" s="6"/>
      <c r="R190" t="s">
        <v>1160</v>
      </c>
    </row>
    <row r="191" spans="1:18" ht="15" customHeight="1" x14ac:dyDescent="0.3">
      <c r="A191">
        <v>1</v>
      </c>
      <c r="B191" t="s">
        <v>731</v>
      </c>
      <c r="F191" s="3"/>
      <c r="G191" s="2"/>
      <c r="H191" s="4"/>
      <c r="I191" s="5"/>
      <c r="J191" s="6"/>
      <c r="R191" t="s">
        <v>1160</v>
      </c>
    </row>
    <row r="192" spans="1:18" ht="15" customHeight="1" x14ac:dyDescent="0.3">
      <c r="A192">
        <v>1</v>
      </c>
      <c r="B192" t="s">
        <v>1010</v>
      </c>
      <c r="F192" s="3"/>
      <c r="G192" s="2"/>
      <c r="H192" s="4"/>
      <c r="I192" s="5"/>
      <c r="J192" s="6"/>
      <c r="R192" t="s">
        <v>1160</v>
      </c>
    </row>
    <row r="193" spans="1:18" x14ac:dyDescent="0.3">
      <c r="A193">
        <v>1</v>
      </c>
      <c r="B193" t="s">
        <v>605</v>
      </c>
      <c r="F193" s="3"/>
      <c r="G193" s="2"/>
      <c r="H193" s="4"/>
      <c r="I193" s="5"/>
      <c r="J193" s="6"/>
      <c r="R193" t="s">
        <v>1160</v>
      </c>
    </row>
    <row r="194" spans="1:18" x14ac:dyDescent="0.3">
      <c r="A194">
        <v>1</v>
      </c>
      <c r="B194" t="s">
        <v>379</v>
      </c>
      <c r="F194" s="3"/>
      <c r="G194" s="2"/>
      <c r="H194" s="4"/>
      <c r="I194" s="5"/>
      <c r="J194" s="6"/>
      <c r="R194" t="s">
        <v>1160</v>
      </c>
    </row>
    <row r="195" spans="1:18" x14ac:dyDescent="0.3">
      <c r="A195">
        <v>1</v>
      </c>
      <c r="B195" t="s">
        <v>378</v>
      </c>
      <c r="F195" s="3"/>
      <c r="G195" s="2"/>
      <c r="H195" s="4"/>
      <c r="I195" s="5"/>
      <c r="J195" s="6"/>
      <c r="R195" t="s">
        <v>1160</v>
      </c>
    </row>
    <row r="196" spans="1:18" x14ac:dyDescent="0.3">
      <c r="A196">
        <v>1</v>
      </c>
      <c r="B196" t="s">
        <v>377</v>
      </c>
      <c r="F196" s="3"/>
      <c r="G196" s="2"/>
      <c r="H196" s="4"/>
      <c r="I196" s="5"/>
      <c r="J196" s="6"/>
      <c r="R196" t="s">
        <v>1160</v>
      </c>
    </row>
    <row r="197" spans="1:18" x14ac:dyDescent="0.3">
      <c r="A197">
        <v>1</v>
      </c>
      <c r="B197" t="s">
        <v>235</v>
      </c>
      <c r="F197" s="3"/>
      <c r="G197" s="2"/>
      <c r="H197" s="4"/>
      <c r="I197" s="5"/>
      <c r="J197" s="6"/>
      <c r="R197" t="s">
        <v>1160</v>
      </c>
    </row>
    <row r="198" spans="1:18" x14ac:dyDescent="0.3">
      <c r="A198">
        <v>1</v>
      </c>
      <c r="B198" t="s">
        <v>237</v>
      </c>
      <c r="F198" s="3"/>
      <c r="G198" s="2"/>
      <c r="H198" s="4"/>
      <c r="I198" s="5"/>
      <c r="J198" s="6"/>
      <c r="R198" t="s">
        <v>1160</v>
      </c>
    </row>
    <row r="199" spans="1:18" x14ac:dyDescent="0.3">
      <c r="A199">
        <v>1</v>
      </c>
      <c r="B199" t="s">
        <v>236</v>
      </c>
      <c r="F199" s="3"/>
      <c r="G199" s="2"/>
      <c r="H199" s="4"/>
      <c r="I199" s="5"/>
      <c r="J199" s="6"/>
      <c r="R199" t="s">
        <v>1160</v>
      </c>
    </row>
    <row r="200" spans="1:18" x14ac:dyDescent="0.3">
      <c r="A200">
        <v>1</v>
      </c>
      <c r="B200" t="s">
        <v>361</v>
      </c>
      <c r="C200">
        <v>2</v>
      </c>
      <c r="F200" s="3"/>
      <c r="G200" s="2"/>
      <c r="H200" s="4"/>
      <c r="I200" s="5"/>
      <c r="J200" s="6"/>
      <c r="R200" t="s">
        <v>1160</v>
      </c>
    </row>
    <row r="201" spans="1:18" x14ac:dyDescent="0.3">
      <c r="B201" s="1" t="s">
        <v>1105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8"/>
      <c r="Q201" s="8"/>
      <c r="R201" s="1" t="s">
        <v>1111</v>
      </c>
    </row>
    <row r="202" spans="1:18" x14ac:dyDescent="0.3">
      <c r="A202">
        <v>1</v>
      </c>
      <c r="B202" t="s">
        <v>543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8" x14ac:dyDescent="0.3">
      <c r="A203">
        <v>1</v>
      </c>
      <c r="B203" t="s">
        <v>551</v>
      </c>
      <c r="C203" s="26">
        <f>C202</f>
        <v>3</v>
      </c>
      <c r="D203" s="26">
        <f t="shared" ref="D203:J203" si="24">D202</f>
        <v>9.5</v>
      </c>
      <c r="E203" s="26">
        <f t="shared" si="24"/>
        <v>10</v>
      </c>
      <c r="F203" s="3">
        <f t="shared" si="24"/>
        <v>0</v>
      </c>
      <c r="G203" s="2">
        <f t="shared" si="24"/>
        <v>1.5</v>
      </c>
      <c r="H203" s="4">
        <f t="shared" si="24"/>
        <v>0</v>
      </c>
      <c r="I203" s="5">
        <f t="shared" si="24"/>
        <v>0</v>
      </c>
      <c r="J203" s="6">
        <f t="shared" si="24"/>
        <v>0</v>
      </c>
    </row>
    <row r="204" spans="1:18" x14ac:dyDescent="0.3">
      <c r="A204">
        <v>1</v>
      </c>
      <c r="B204" t="s">
        <v>927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8" x14ac:dyDescent="0.3">
      <c r="A205">
        <v>1</v>
      </c>
      <c r="B205" t="s">
        <v>555</v>
      </c>
      <c r="C205" s="26">
        <f>C202</f>
        <v>3</v>
      </c>
      <c r="D205" s="26">
        <f t="shared" ref="D205:J205" si="25">D202</f>
        <v>9.5</v>
      </c>
      <c r="E205" s="26">
        <f t="shared" si="25"/>
        <v>10</v>
      </c>
      <c r="F205" s="3">
        <f t="shared" si="25"/>
        <v>0</v>
      </c>
      <c r="G205" s="2">
        <f t="shared" si="25"/>
        <v>1.5</v>
      </c>
      <c r="H205" s="4">
        <f t="shared" si="25"/>
        <v>0</v>
      </c>
      <c r="I205" s="5">
        <f t="shared" si="25"/>
        <v>0</v>
      </c>
      <c r="J205" s="6">
        <f t="shared" si="25"/>
        <v>0</v>
      </c>
    </row>
    <row r="206" spans="1:18" x14ac:dyDescent="0.3">
      <c r="A206">
        <v>1</v>
      </c>
      <c r="B206" t="s">
        <v>1087</v>
      </c>
      <c r="C206" s="26">
        <f>C204</f>
        <v>1.5</v>
      </c>
      <c r="D206" s="26">
        <f t="shared" ref="D206:J206" si="26">D204</f>
        <v>0</v>
      </c>
      <c r="E206" s="26">
        <f t="shared" si="26"/>
        <v>87</v>
      </c>
      <c r="F206" s="3">
        <f t="shared" si="26"/>
        <v>0</v>
      </c>
      <c r="G206" s="2">
        <f t="shared" si="26"/>
        <v>0.5</v>
      </c>
      <c r="H206" s="4">
        <f t="shared" si="26"/>
        <v>0</v>
      </c>
      <c r="I206" s="5">
        <f t="shared" si="26"/>
        <v>0</v>
      </c>
      <c r="J206" s="6">
        <f t="shared" si="26"/>
        <v>0</v>
      </c>
    </row>
    <row r="207" spans="1:18" x14ac:dyDescent="0.3">
      <c r="A207">
        <v>1</v>
      </c>
      <c r="B207" t="s">
        <v>1154</v>
      </c>
      <c r="C207" s="26">
        <f>C204</f>
        <v>1.5</v>
      </c>
      <c r="D207" s="26">
        <f t="shared" ref="D207:J207" si="27">D204</f>
        <v>0</v>
      </c>
      <c r="E207" s="26">
        <f t="shared" si="27"/>
        <v>87</v>
      </c>
      <c r="F207" s="3">
        <f t="shared" si="27"/>
        <v>0</v>
      </c>
      <c r="G207" s="2">
        <f t="shared" si="27"/>
        <v>0.5</v>
      </c>
      <c r="H207" s="4">
        <f t="shared" si="27"/>
        <v>0</v>
      </c>
      <c r="I207" s="5">
        <f t="shared" si="27"/>
        <v>0</v>
      </c>
      <c r="J207" s="6">
        <f t="shared" si="27"/>
        <v>0</v>
      </c>
    </row>
    <row r="208" spans="1:18" x14ac:dyDescent="0.3">
      <c r="A208">
        <v>1</v>
      </c>
      <c r="B208" t="s">
        <v>1052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8" x14ac:dyDescent="0.3">
      <c r="A209">
        <f>A129</f>
        <v>1</v>
      </c>
      <c r="B209" t="s">
        <v>803</v>
      </c>
      <c r="C209" s="26">
        <f>C204</f>
        <v>1.5</v>
      </c>
      <c r="D209" s="26">
        <f t="shared" ref="D209:J209" si="28">D204</f>
        <v>0</v>
      </c>
      <c r="E209" s="26">
        <f t="shared" si="28"/>
        <v>87</v>
      </c>
      <c r="F209" s="3">
        <f t="shared" si="28"/>
        <v>0</v>
      </c>
      <c r="G209" s="2">
        <f t="shared" si="28"/>
        <v>0.5</v>
      </c>
      <c r="H209" s="4">
        <f t="shared" si="28"/>
        <v>0</v>
      </c>
      <c r="I209" s="5">
        <f t="shared" si="28"/>
        <v>0</v>
      </c>
      <c r="J209" s="6">
        <f t="shared" si="28"/>
        <v>0</v>
      </c>
      <c r="R209" t="s">
        <v>1158</v>
      </c>
    </row>
    <row r="210" spans="1:18" x14ac:dyDescent="0.3">
      <c r="A210">
        <f>$A$144</f>
        <v>1</v>
      </c>
      <c r="B210" t="s">
        <v>547</v>
      </c>
      <c r="C210" s="26">
        <f>C202</f>
        <v>3</v>
      </c>
      <c r="D210" s="26">
        <f t="shared" ref="D210:J210" si="29">D202</f>
        <v>9.5</v>
      </c>
      <c r="E210" s="26">
        <f t="shared" si="29"/>
        <v>10</v>
      </c>
      <c r="F210" s="3">
        <f t="shared" si="29"/>
        <v>0</v>
      </c>
      <c r="G210" s="2">
        <f t="shared" si="29"/>
        <v>1.5</v>
      </c>
      <c r="H210" s="4">
        <f t="shared" si="29"/>
        <v>0</v>
      </c>
      <c r="I210" s="5">
        <f t="shared" si="29"/>
        <v>0</v>
      </c>
      <c r="J210" s="6">
        <f t="shared" si="29"/>
        <v>0</v>
      </c>
      <c r="R210" t="s">
        <v>1133</v>
      </c>
    </row>
    <row r="211" spans="1:18" x14ac:dyDescent="0.3">
      <c r="A211">
        <f>$A$144</f>
        <v>1</v>
      </c>
      <c r="B211" t="s">
        <v>802</v>
      </c>
      <c r="C211" s="26">
        <f>C204</f>
        <v>1.5</v>
      </c>
      <c r="D211" s="26">
        <f t="shared" ref="D211:I211" si="30">D204</f>
        <v>0</v>
      </c>
      <c r="E211" s="26">
        <f t="shared" si="30"/>
        <v>87</v>
      </c>
      <c r="F211" s="3">
        <f t="shared" si="30"/>
        <v>0</v>
      </c>
      <c r="G211" s="2">
        <f t="shared" si="30"/>
        <v>0.5</v>
      </c>
      <c r="H211" s="4">
        <f t="shared" si="30"/>
        <v>0</v>
      </c>
      <c r="I211" s="5">
        <f t="shared" si="30"/>
        <v>0</v>
      </c>
      <c r="J211" s="6">
        <f>J204</f>
        <v>0</v>
      </c>
      <c r="R211" t="s">
        <v>1133</v>
      </c>
    </row>
    <row r="212" spans="1:18" x14ac:dyDescent="0.3">
      <c r="A212">
        <v>1</v>
      </c>
      <c r="B212" t="s">
        <v>979</v>
      </c>
      <c r="C212" s="26">
        <f>C213</f>
        <v>7.166666666666667</v>
      </c>
      <c r="D212" s="26">
        <f t="shared" ref="D212:J212" si="31">D213</f>
        <v>0</v>
      </c>
      <c r="E212" s="26">
        <f t="shared" si="31"/>
        <v>12</v>
      </c>
      <c r="F212" s="3">
        <f t="shared" si="31"/>
        <v>0</v>
      </c>
      <c r="G212" s="2">
        <f t="shared" si="31"/>
        <v>0</v>
      </c>
      <c r="H212" s="4">
        <f t="shared" si="31"/>
        <v>0</v>
      </c>
      <c r="I212" s="5">
        <f t="shared" si="31"/>
        <v>2</v>
      </c>
      <c r="J212" s="6">
        <f t="shared" si="31"/>
        <v>0</v>
      </c>
    </row>
    <row r="213" spans="1:18" x14ac:dyDescent="0.3">
      <c r="A213">
        <v>1</v>
      </c>
      <c r="B213" t="s">
        <v>1134</v>
      </c>
      <c r="C213" s="26">
        <f>C105</f>
        <v>7.166666666666667</v>
      </c>
      <c r="D213" s="26">
        <f t="shared" ref="D213:J213" si="32">D105</f>
        <v>0</v>
      </c>
      <c r="E213" s="26">
        <f t="shared" si="32"/>
        <v>12</v>
      </c>
      <c r="F213" s="3">
        <f t="shared" si="32"/>
        <v>0</v>
      </c>
      <c r="G213" s="2">
        <f t="shared" si="32"/>
        <v>0</v>
      </c>
      <c r="H213" s="4">
        <f t="shared" si="32"/>
        <v>0</v>
      </c>
      <c r="I213" s="5">
        <f t="shared" si="32"/>
        <v>2</v>
      </c>
      <c r="J213" s="6">
        <f t="shared" si="32"/>
        <v>0</v>
      </c>
    </row>
    <row r="214" spans="1:18" x14ac:dyDescent="0.3">
      <c r="A214">
        <f t="shared" ref="A214:A216" si="33">IF(AND($A$122=1,$A$124=1,$A$121=1),1,0)</f>
        <v>1</v>
      </c>
      <c r="B214" t="s">
        <v>1064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R214" t="s">
        <v>1136</v>
      </c>
    </row>
    <row r="215" spans="1:18" x14ac:dyDescent="0.3">
      <c r="A215">
        <f t="shared" si="33"/>
        <v>1</v>
      </c>
      <c r="B215" t="s">
        <v>1083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R215" t="s">
        <v>1136</v>
      </c>
    </row>
    <row r="216" spans="1:18" x14ac:dyDescent="0.3">
      <c r="A216">
        <f t="shared" si="33"/>
        <v>1</v>
      </c>
      <c r="B216" t="s">
        <v>1090</v>
      </c>
      <c r="C216">
        <f>C88</f>
        <v>5</v>
      </c>
      <c r="E216" s="26">
        <f t="shared" ref="E216:E217" si="34">E215</f>
        <v>14</v>
      </c>
      <c r="F216" s="3"/>
      <c r="G216" s="2"/>
      <c r="H216" s="4"/>
      <c r="I216" s="5">
        <f>I88</f>
        <v>1</v>
      </c>
      <c r="J216" s="6"/>
      <c r="R216" t="s">
        <v>1136</v>
      </c>
    </row>
    <row r="217" spans="1:18" x14ac:dyDescent="0.3">
      <c r="A217">
        <f>IF(AND($A$122=1,$A$124=1,$A$121=1),1,0)</f>
        <v>1</v>
      </c>
      <c r="B217" t="s">
        <v>1137</v>
      </c>
      <c r="C217">
        <f>C72</f>
        <v>10</v>
      </c>
      <c r="E217" s="26">
        <f t="shared" si="34"/>
        <v>14</v>
      </c>
      <c r="F217" s="3"/>
      <c r="G217" s="2"/>
      <c r="H217" s="4"/>
      <c r="I217" s="5">
        <f>I72</f>
        <v>1.5</v>
      </c>
      <c r="J217" s="6"/>
      <c r="R217" t="s">
        <v>1136</v>
      </c>
    </row>
  </sheetData>
  <mergeCells count="1">
    <mergeCell ref="U2:W2"/>
  </mergeCells>
  <conditionalFormatting sqref="K3:K99 K101:K119">
    <cfRule type="cellIs" dxfId="63" priority="48" operator="equal">
      <formula>1</formula>
    </cfRule>
  </conditionalFormatting>
  <conditionalFormatting sqref="R166:R170 K171:K173 R173:R179 R182:R187 K121:K163">
    <cfRule type="cellIs" dxfId="62" priority="46" operator="equal">
      <formula>"No"</formula>
    </cfRule>
    <cfRule type="cellIs" dxfId="61" priority="47" operator="equal">
      <formula>"Yes"</formula>
    </cfRule>
  </conditionalFormatting>
  <conditionalFormatting sqref="B142:B153 B156:B163">
    <cfRule type="expression" dxfId="60" priority="45">
      <formula>J142=1</formula>
    </cfRule>
  </conditionalFormatting>
  <conditionalFormatting sqref="L163 L121:M162">
    <cfRule type="cellIs" dxfId="59" priority="41" operator="equal">
      <formula>"Low"</formula>
    </cfRule>
    <cfRule type="cellIs" dxfId="58" priority="42" operator="equal">
      <formula>"Medium"</formula>
    </cfRule>
    <cfRule type="cellIs" dxfId="57" priority="43" operator="equal">
      <formula>"High"</formula>
    </cfRule>
  </conditionalFormatting>
  <conditionalFormatting sqref="B154">
    <cfRule type="expression" dxfId="56" priority="40">
      <formula>J154=1</formula>
    </cfRule>
  </conditionalFormatting>
  <conditionalFormatting sqref="B155">
    <cfRule type="expression" dxfId="55" priority="39">
      <formula>J155=1</formula>
    </cfRule>
  </conditionalFormatting>
  <conditionalFormatting sqref="B122:B163">
    <cfRule type="expression" dxfId="54" priority="37">
      <formula>$K122="No"</formula>
    </cfRule>
  </conditionalFormatting>
  <conditionalFormatting sqref="R188:R200">
    <cfRule type="cellIs" dxfId="53" priority="31" operator="equal">
      <formula>"No"</formula>
    </cfRule>
    <cfRule type="cellIs" dxfId="52" priority="32" operator="equal">
      <formula>"Yes"</formula>
    </cfRule>
  </conditionalFormatting>
  <conditionalFormatting sqref="M121:M16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51" priority="6" operator="equal">
      <formula>"Low"</formula>
    </cfRule>
    <cfRule type="cellIs" dxfId="50" priority="7" operator="equal">
      <formula>"Medium"</formula>
    </cfRule>
    <cfRule type="cellIs" dxfId="49" priority="8" operator="equal">
      <formula>"High"</formula>
    </cfRule>
  </conditionalFormatting>
  <conditionalFormatting sqref="M1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63">
    <cfRule type="cellIs" dxfId="48" priority="4" operator="equal">
      <formula>"No"</formula>
    </cfRule>
    <cfRule type="cellIs" dxfId="47" priority="5" operator="equal">
      <formula>"Yes"</formula>
    </cfRule>
  </conditionalFormatting>
  <conditionalFormatting sqref="Q101:Q119 Q3:Q99">
    <cfRule type="cellIs" dxfId="46" priority="2" operator="equal">
      <formula>"No"</formula>
    </cfRule>
    <cfRule type="cellIs" dxfId="45" priority="3" operator="equal">
      <formula>"Yes"</formula>
    </cfRule>
  </conditionalFormatting>
  <conditionalFormatting sqref="N121:N163">
    <cfRule type="expression" dxfId="44" priority="1">
      <formula>$K121="No"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Q121:Q163 Q3:Q119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U52"/>
  <sheetViews>
    <sheetView topLeftCell="B1" workbookViewId="0">
      <pane ySplit="2" topLeftCell="A24" activePane="bottomLeft" state="frozen"/>
      <selection pane="bottomLeft" activeCell="D28" sqref="D28:D50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1274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1214</v>
      </c>
      <c r="C2" s="52" t="s">
        <v>111</v>
      </c>
      <c r="D2" s="52" t="s">
        <v>1215</v>
      </c>
      <c r="E2" s="52" t="s">
        <v>1216</v>
      </c>
      <c r="F2" s="52" t="s">
        <v>1217</v>
      </c>
      <c r="G2" s="52" t="s">
        <v>1218</v>
      </c>
      <c r="H2" s="52" t="s">
        <v>1219</v>
      </c>
      <c r="I2" s="52" t="s">
        <v>1220</v>
      </c>
      <c r="J2" s="57" t="s">
        <v>1221</v>
      </c>
      <c r="K2" s="58" t="s">
        <v>1222</v>
      </c>
      <c r="L2" s="58" t="s">
        <v>1223</v>
      </c>
      <c r="M2" s="58" t="s">
        <v>1224</v>
      </c>
      <c r="N2" s="52" t="s">
        <v>1225</v>
      </c>
      <c r="O2" s="52" t="s">
        <v>1226</v>
      </c>
      <c r="P2" s="52" t="s">
        <v>1276</v>
      </c>
      <c r="Q2" s="52"/>
      <c r="R2" s="52" t="s">
        <v>1277</v>
      </c>
      <c r="S2" s="52" t="s">
        <v>1111</v>
      </c>
    </row>
    <row r="3" spans="1:19" ht="15" customHeight="1" x14ac:dyDescent="0.3">
      <c r="A3" s="51"/>
      <c r="B3" s="55" t="s">
        <v>1227</v>
      </c>
      <c r="C3" s="55" t="s">
        <v>1228</v>
      </c>
      <c r="D3" s="55" t="s">
        <v>1227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215</v>
      </c>
      <c r="Q3" s="54"/>
      <c r="R3" s="54" t="s">
        <v>215</v>
      </c>
      <c r="S3" s="51"/>
    </row>
    <row r="4" spans="1:19" ht="15" customHeight="1" x14ac:dyDescent="0.3">
      <c r="A4" s="51"/>
      <c r="B4" s="55" t="s">
        <v>1229</v>
      </c>
      <c r="C4" s="55" t="s">
        <v>1228</v>
      </c>
      <c r="D4" s="55" t="s">
        <v>1229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215</v>
      </c>
      <c r="Q4" s="54"/>
      <c r="R4" s="54" t="s">
        <v>215</v>
      </c>
      <c r="S4" s="51"/>
    </row>
    <row r="5" spans="1:19" ht="15" customHeight="1" x14ac:dyDescent="0.3">
      <c r="A5" s="51"/>
      <c r="B5" s="55" t="s">
        <v>1230</v>
      </c>
      <c r="C5" s="55" t="s">
        <v>1228</v>
      </c>
      <c r="D5" s="55" t="s">
        <v>1230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215</v>
      </c>
      <c r="Q5" s="54"/>
      <c r="R5" s="54" t="s">
        <v>215</v>
      </c>
      <c r="S5" s="51"/>
    </row>
    <row r="6" spans="1:19" ht="15" customHeight="1" x14ac:dyDescent="0.3">
      <c r="A6" s="51"/>
      <c r="B6" s="55" t="s">
        <v>1231</v>
      </c>
      <c r="C6" s="55" t="s">
        <v>1228</v>
      </c>
      <c r="D6" s="55" t="s">
        <v>1231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215</v>
      </c>
      <c r="Q6" s="54"/>
      <c r="R6" s="54" t="s">
        <v>215</v>
      </c>
      <c r="S6" s="51"/>
    </row>
    <row r="7" spans="1:19" ht="15" customHeight="1" x14ac:dyDescent="0.3">
      <c r="A7" s="51"/>
      <c r="B7" s="55" t="s">
        <v>1232</v>
      </c>
      <c r="C7" s="55" t="s">
        <v>1228</v>
      </c>
      <c r="D7" s="55" t="s">
        <v>1232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215</v>
      </c>
      <c r="Q7" s="54"/>
      <c r="R7" s="54" t="s">
        <v>215</v>
      </c>
      <c r="S7" s="51"/>
    </row>
    <row r="8" spans="1:19" ht="15" customHeight="1" x14ac:dyDescent="0.3">
      <c r="A8" s="51"/>
      <c r="B8" s="55" t="s">
        <v>1233</v>
      </c>
      <c r="C8" s="55" t="s">
        <v>1228</v>
      </c>
      <c r="D8" s="55" t="s">
        <v>1233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215</v>
      </c>
      <c r="Q8" s="54"/>
      <c r="R8" s="54" t="s">
        <v>215</v>
      </c>
      <c r="S8" s="51"/>
    </row>
    <row r="9" spans="1:19" ht="15" customHeight="1" x14ac:dyDescent="0.3">
      <c r="A9" s="51"/>
      <c r="B9" s="55" t="s">
        <v>1234</v>
      </c>
      <c r="C9" s="55" t="s">
        <v>1228</v>
      </c>
      <c r="D9" s="55" t="s">
        <v>1234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215</v>
      </c>
      <c r="Q9" s="54"/>
      <c r="R9" s="54" t="s">
        <v>215</v>
      </c>
      <c r="S9" s="51"/>
    </row>
    <row r="10" spans="1:19" ht="15" customHeight="1" x14ac:dyDescent="0.3">
      <c r="A10" s="51"/>
      <c r="B10" s="55" t="s">
        <v>1235</v>
      </c>
      <c r="C10" s="55" t="s">
        <v>1228</v>
      </c>
      <c r="D10" s="55" t="s">
        <v>1235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215</v>
      </c>
      <c r="Q10" s="54"/>
      <c r="R10" s="54" t="s">
        <v>215</v>
      </c>
      <c r="S10" s="51"/>
    </row>
    <row r="11" spans="1:19" ht="15" customHeight="1" x14ac:dyDescent="0.3">
      <c r="A11" s="51"/>
      <c r="B11" s="55" t="s">
        <v>1236</v>
      </c>
      <c r="C11" s="55" t="s">
        <v>1228</v>
      </c>
      <c r="D11" s="55" t="s">
        <v>1236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215</v>
      </c>
      <c r="Q11" s="54"/>
      <c r="R11" s="54" t="s">
        <v>215</v>
      </c>
      <c r="S11" s="51"/>
    </row>
    <row r="12" spans="1:19" ht="15" customHeight="1" x14ac:dyDescent="0.3">
      <c r="A12" s="51"/>
      <c r="B12" s="55" t="s">
        <v>1237</v>
      </c>
      <c r="C12" s="55" t="s">
        <v>1228</v>
      </c>
      <c r="D12" s="55" t="s">
        <v>1237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215</v>
      </c>
      <c r="Q12" s="54"/>
      <c r="R12" s="54" t="s">
        <v>215</v>
      </c>
      <c r="S12" s="51"/>
    </row>
    <row r="13" spans="1:19" ht="15" customHeight="1" x14ac:dyDescent="0.3">
      <c r="A13" s="51"/>
      <c r="B13" s="55" t="s">
        <v>1238</v>
      </c>
      <c r="C13" s="55" t="s">
        <v>1239</v>
      </c>
      <c r="D13" s="55" t="s">
        <v>1238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215</v>
      </c>
      <c r="Q13" s="54"/>
      <c r="R13" s="54" t="s">
        <v>215</v>
      </c>
      <c r="S13" s="51"/>
    </row>
    <row r="14" spans="1:19" ht="15" customHeight="1" x14ac:dyDescent="0.3">
      <c r="A14" s="51"/>
      <c r="B14" s="55" t="s">
        <v>1240</v>
      </c>
      <c r="C14" s="55" t="s">
        <v>1228</v>
      </c>
      <c r="D14" s="55" t="s">
        <v>1240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215</v>
      </c>
      <c r="Q14" s="54"/>
      <c r="R14" s="54" t="s">
        <v>215</v>
      </c>
      <c r="S14" s="51"/>
    </row>
    <row r="15" spans="1:19" ht="15" customHeight="1" x14ac:dyDescent="0.3">
      <c r="A15" s="51"/>
      <c r="B15" s="55" t="s">
        <v>1241</v>
      </c>
      <c r="C15" s="55" t="s">
        <v>1228</v>
      </c>
      <c r="D15" s="55" t="s">
        <v>1241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215</v>
      </c>
      <c r="Q15" s="54"/>
      <c r="R15" s="54" t="s">
        <v>215</v>
      </c>
      <c r="S15" s="51"/>
    </row>
    <row r="16" spans="1:19" ht="15" customHeight="1" x14ac:dyDescent="0.3">
      <c r="A16" s="51"/>
      <c r="B16" s="55" t="s">
        <v>1242</v>
      </c>
      <c r="C16" s="55" t="s">
        <v>1228</v>
      </c>
      <c r="D16" s="55" t="s">
        <v>1242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215</v>
      </c>
      <c r="Q16" s="54"/>
      <c r="R16" s="54" t="s">
        <v>215</v>
      </c>
      <c r="S16" s="51"/>
    </row>
    <row r="17" spans="1:21" ht="15" customHeight="1" x14ac:dyDescent="0.3">
      <c r="A17" s="51"/>
      <c r="B17" s="55" t="s">
        <v>1243</v>
      </c>
      <c r="C17" s="55" t="s">
        <v>1228</v>
      </c>
      <c r="D17" s="55" t="s">
        <v>1243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215</v>
      </c>
      <c r="Q17" s="54"/>
      <c r="R17" s="54" t="s">
        <v>215</v>
      </c>
      <c r="S17" s="51"/>
    </row>
    <row r="18" spans="1:21" ht="15" customHeight="1" x14ac:dyDescent="0.3">
      <c r="A18" s="51"/>
      <c r="B18" s="55" t="s">
        <v>1244</v>
      </c>
      <c r="C18" s="55" t="s">
        <v>1228</v>
      </c>
      <c r="D18" s="55" t="s">
        <v>1244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215</v>
      </c>
      <c r="Q18" s="54"/>
      <c r="R18" s="54" t="s">
        <v>215</v>
      </c>
      <c r="S18" s="51"/>
    </row>
    <row r="19" spans="1:21" ht="15" customHeight="1" x14ac:dyDescent="0.3">
      <c r="A19" s="51"/>
      <c r="B19" s="55" t="s">
        <v>1245</v>
      </c>
      <c r="C19" s="55" t="s">
        <v>1239</v>
      </c>
      <c r="D19" s="55" t="s">
        <v>1245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215</v>
      </c>
      <c r="Q19" s="54"/>
      <c r="R19" s="54" t="s">
        <v>215</v>
      </c>
      <c r="S19" s="51"/>
    </row>
    <row r="20" spans="1:21" ht="15" customHeight="1" x14ac:dyDescent="0.3">
      <c r="A20" s="51"/>
      <c r="B20" s="55" t="s">
        <v>1246</v>
      </c>
      <c r="C20" s="55" t="s">
        <v>1239</v>
      </c>
      <c r="D20" s="55" t="s">
        <v>1246</v>
      </c>
      <c r="E20" s="55" t="s">
        <v>1247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215</v>
      </c>
      <c r="Q20" s="54"/>
      <c r="R20" s="54" t="s">
        <v>215</v>
      </c>
      <c r="S20" s="51"/>
    </row>
    <row r="21" spans="1:21" ht="15" customHeight="1" x14ac:dyDescent="0.3">
      <c r="A21" s="51"/>
      <c r="B21" s="55" t="s">
        <v>1248</v>
      </c>
      <c r="C21" s="55" t="s">
        <v>1239</v>
      </c>
      <c r="D21" s="55" t="s">
        <v>1248</v>
      </c>
      <c r="E21" s="55" t="s">
        <v>1247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215</v>
      </c>
      <c r="Q21" s="54"/>
      <c r="R21" s="54" t="s">
        <v>215</v>
      </c>
      <c r="S21" s="51"/>
    </row>
    <row r="22" spans="1:21" ht="15" customHeight="1" x14ac:dyDescent="0.3">
      <c r="A22" s="51"/>
      <c r="B22" s="55" t="s">
        <v>1249</v>
      </c>
      <c r="C22" s="55" t="s">
        <v>1228</v>
      </c>
      <c r="D22" s="55"/>
      <c r="E22" s="55" t="s">
        <v>1250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215</v>
      </c>
      <c r="Q22" s="54"/>
      <c r="R22" s="54" t="s">
        <v>215</v>
      </c>
      <c r="S22" s="51"/>
    </row>
    <row r="23" spans="1:21" ht="15" customHeight="1" x14ac:dyDescent="0.3">
      <c r="A23" s="51"/>
      <c r="B23" s="55" t="s">
        <v>1251</v>
      </c>
      <c r="C23" s="55" t="s">
        <v>1228</v>
      </c>
      <c r="D23" s="55"/>
      <c r="E23" s="55" t="s">
        <v>1252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215</v>
      </c>
      <c r="Q23" s="54"/>
      <c r="R23" s="54" t="s">
        <v>215</v>
      </c>
      <c r="S23" s="51"/>
    </row>
    <row r="24" spans="1:21" ht="15" customHeight="1" x14ac:dyDescent="0.3">
      <c r="A24" s="51"/>
      <c r="B24" s="55" t="s">
        <v>1253</v>
      </c>
      <c r="C24" s="55" t="s">
        <v>1228</v>
      </c>
      <c r="D24" s="55"/>
      <c r="E24" s="55" t="s">
        <v>1254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215</v>
      </c>
      <c r="Q24" s="54"/>
      <c r="R24" s="54" t="s">
        <v>215</v>
      </c>
      <c r="S24" s="51"/>
    </row>
    <row r="25" spans="1:21" ht="15" customHeight="1" x14ac:dyDescent="0.3">
      <c r="A25" s="51"/>
      <c r="B25" s="55"/>
      <c r="C25" s="55"/>
      <c r="D25" s="55"/>
      <c r="E25" s="55"/>
      <c r="F25" s="52" t="s">
        <v>1275</v>
      </c>
      <c r="G25" s="52" t="s">
        <v>1275</v>
      </c>
      <c r="H25" s="52" t="s">
        <v>1275</v>
      </c>
      <c r="I25" s="52" t="s">
        <v>1275</v>
      </c>
      <c r="J25" s="52" t="s">
        <v>1275</v>
      </c>
      <c r="K25" s="52" t="s">
        <v>1275</v>
      </c>
      <c r="L25" s="52" t="s">
        <v>1275</v>
      </c>
      <c r="M25" s="52" t="s">
        <v>1275</v>
      </c>
      <c r="N25" s="52" t="s">
        <v>1275</v>
      </c>
      <c r="O25" s="52" t="s">
        <v>1275</v>
      </c>
      <c r="P25" s="52"/>
      <c r="Q25" s="52"/>
      <c r="R25" s="52"/>
      <c r="S25" s="51"/>
    </row>
    <row r="26" spans="1:21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1" ht="15" customHeight="1" thickBot="1" x14ac:dyDescent="0.35">
      <c r="A27" s="51"/>
      <c r="B27" s="52" t="s">
        <v>1214</v>
      </c>
      <c r="C27" s="52" t="s">
        <v>111</v>
      </c>
      <c r="D27" s="52" t="s">
        <v>1215</v>
      </c>
      <c r="E27" s="52" t="s">
        <v>1216</v>
      </c>
      <c r="F27" s="52" t="s">
        <v>1217</v>
      </c>
      <c r="G27" s="52" t="s">
        <v>1218</v>
      </c>
      <c r="H27" s="52" t="s">
        <v>1219</v>
      </c>
      <c r="I27" s="52" t="s">
        <v>1220</v>
      </c>
      <c r="J27" s="52" t="s">
        <v>1221</v>
      </c>
      <c r="K27" s="52" t="s">
        <v>1222</v>
      </c>
      <c r="L27" s="52" t="s">
        <v>1223</v>
      </c>
      <c r="M27" s="52" t="s">
        <v>1224</v>
      </c>
      <c r="N27" s="52" t="s">
        <v>1225</v>
      </c>
      <c r="O27" s="52" t="s">
        <v>1226</v>
      </c>
      <c r="P27" s="52" t="s">
        <v>1276</v>
      </c>
      <c r="Q27" s="52" t="s">
        <v>1287</v>
      </c>
      <c r="R27" s="52" t="s">
        <v>1277</v>
      </c>
      <c r="S27" s="52" t="s">
        <v>1111</v>
      </c>
      <c r="T27" s="52" t="s">
        <v>1286</v>
      </c>
    </row>
    <row r="28" spans="1:21" ht="15" thickBot="1" x14ac:dyDescent="0.35">
      <c r="A28" s="51"/>
      <c r="B28" s="50" t="s">
        <v>1262</v>
      </c>
      <c r="C28" s="53" t="s">
        <v>1228</v>
      </c>
      <c r="D28" s="50" t="s">
        <v>1262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215</v>
      </c>
      <c r="Q28" s="54" t="s">
        <v>215</v>
      </c>
      <c r="R28" s="54" t="s">
        <v>215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  <c r="U28" t="s">
        <v>1297</v>
      </c>
    </row>
    <row r="29" spans="1:21" ht="15" thickBot="1" x14ac:dyDescent="0.35">
      <c r="A29" s="51"/>
      <c r="B29" s="50" t="s">
        <v>1272</v>
      </c>
      <c r="C29" s="53" t="s">
        <v>1228</v>
      </c>
      <c r="D29" s="50" t="s">
        <v>1272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215</v>
      </c>
      <c r="Q29" s="54" t="s">
        <v>215</v>
      </c>
      <c r="R29" s="54" t="s">
        <v>215</v>
      </c>
      <c r="T29" t="str">
        <f t="shared" ref="T29:U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  <c r="U29" t="s">
        <v>1298</v>
      </c>
    </row>
    <row r="30" spans="1:21" ht="15" thickBot="1" x14ac:dyDescent="0.35">
      <c r="A30" s="51"/>
      <c r="B30" s="50" t="s">
        <v>1260</v>
      </c>
      <c r="C30" s="53" t="s">
        <v>1239</v>
      </c>
      <c r="D30" s="50" t="s">
        <v>1296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215</v>
      </c>
      <c r="Q30" s="54" t="s">
        <v>215</v>
      </c>
      <c r="R30" s="54" t="s">
        <v>215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  <c r="U30" t="s">
        <v>1299</v>
      </c>
    </row>
    <row r="31" spans="1:21" ht="15" thickBot="1" x14ac:dyDescent="0.35">
      <c r="A31" s="51"/>
      <c r="B31" s="50" t="s">
        <v>1289</v>
      </c>
      <c r="C31" s="53" t="s">
        <v>1228</v>
      </c>
      <c r="D31" s="50" t="s">
        <v>1266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215</v>
      </c>
      <c r="Q31" s="54" t="s">
        <v>215</v>
      </c>
      <c r="R31" s="54" t="s">
        <v>215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  <c r="U31" t="s">
        <v>1300</v>
      </c>
    </row>
    <row r="32" spans="1:21" ht="15" thickBot="1" x14ac:dyDescent="0.35">
      <c r="A32" s="51"/>
      <c r="B32" s="50" t="s">
        <v>1258</v>
      </c>
      <c r="C32" s="53" t="s">
        <v>1228</v>
      </c>
      <c r="D32" s="50" t="s">
        <v>1258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215</v>
      </c>
      <c r="Q32" s="54" t="s">
        <v>215</v>
      </c>
      <c r="R32" s="54" t="s">
        <v>215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  <c r="U32" t="s">
        <v>1301</v>
      </c>
    </row>
    <row r="33" spans="1:21" ht="15" thickBot="1" x14ac:dyDescent="0.35">
      <c r="A33" s="51"/>
      <c r="B33" s="50" t="s">
        <v>1270</v>
      </c>
      <c r="C33" s="53" t="s">
        <v>1228</v>
      </c>
      <c r="D33" s="50" t="s">
        <v>1270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215</v>
      </c>
      <c r="Q33" s="54" t="s">
        <v>215</v>
      </c>
      <c r="R33" s="54" t="s">
        <v>215</v>
      </c>
      <c r="T33" t="str">
        <f t="shared" si="1"/>
        <v>EGGPLANT(() -&gt; new ItemStack(CropRegistry.getFood(CropRegistry.EGGPLANT)), () -&gt; ItemStack.EMPTY, 5, 14, 33, 37, 45, 90, 390, 440, 6, 0.6f, CropType.SIMPLE),</v>
      </c>
      <c r="U33" t="s">
        <v>1302</v>
      </c>
    </row>
    <row r="34" spans="1:21" ht="15" thickBot="1" x14ac:dyDescent="0.35">
      <c r="A34" s="51"/>
      <c r="B34" s="50" t="s">
        <v>1263</v>
      </c>
      <c r="C34" s="53" t="s">
        <v>1228</v>
      </c>
      <c r="D34" s="50" t="s">
        <v>1263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215</v>
      </c>
      <c r="Q34" s="54" t="s">
        <v>215</v>
      </c>
      <c r="R34" s="54" t="s">
        <v>215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  <c r="U34" t="s">
        <v>1303</v>
      </c>
    </row>
    <row r="35" spans="1:21" ht="15" thickBot="1" x14ac:dyDescent="0.35">
      <c r="A35" s="51"/>
      <c r="B35" s="50" t="s">
        <v>1269</v>
      </c>
      <c r="C35" s="53" t="s">
        <v>1239</v>
      </c>
      <c r="D35" s="50" t="s">
        <v>1269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215</v>
      </c>
      <c r="Q35" s="54" t="s">
        <v>215</v>
      </c>
      <c r="R35" s="54" t="s">
        <v>215</v>
      </c>
      <c r="T35" t="str">
        <f t="shared" si="1"/>
        <v>GRAPE(() -&gt; new ItemStack(CropRegistry.getFood(CropRegistry.GRAPE)), () -&gt; ItemStack.EMPTY, 0, 8, 36, 40, 50, 120, 390, 430, 6, 0.5f, CropType.PICKABLE),</v>
      </c>
      <c r="U35" t="s">
        <v>1304</v>
      </c>
    </row>
    <row r="36" spans="1:21" ht="15" thickBot="1" x14ac:dyDescent="0.35">
      <c r="A36" s="51"/>
      <c r="B36" s="50" t="s">
        <v>1257</v>
      </c>
      <c r="C36" s="53" t="s">
        <v>1228</v>
      </c>
      <c r="D36" s="50" t="s">
        <v>1257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215</v>
      </c>
      <c r="Q36" s="54" t="s">
        <v>215</v>
      </c>
      <c r="R36" s="54" t="s">
        <v>215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  <c r="U36" t="s">
        <v>1305</v>
      </c>
    </row>
    <row r="37" spans="1:21" ht="15" thickBot="1" x14ac:dyDescent="0.35">
      <c r="A37" s="51"/>
      <c r="B37" s="50" t="s">
        <v>1259</v>
      </c>
      <c r="C37" s="53" t="s">
        <v>1228</v>
      </c>
      <c r="D37" s="50" t="s">
        <v>1295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215</v>
      </c>
      <c r="Q37" s="54" t="s">
        <v>215</v>
      </c>
      <c r="R37" s="54" t="s">
        <v>215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  <c r="U37" t="s">
        <v>1306</v>
      </c>
    </row>
    <row r="38" spans="1:21" ht="15" thickBot="1" x14ac:dyDescent="0.35">
      <c r="A38" s="51"/>
      <c r="B38" s="50" t="s">
        <v>1290</v>
      </c>
      <c r="C38" s="53" t="s">
        <v>1228</v>
      </c>
      <c r="D38" s="50" t="s">
        <v>1256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215</v>
      </c>
      <c r="Q38" s="54" t="s">
        <v>215</v>
      </c>
      <c r="R38" s="54" t="s">
        <v>215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  <c r="U38" t="s">
        <v>1307</v>
      </c>
    </row>
    <row r="39" spans="1:21" ht="15" thickBot="1" x14ac:dyDescent="0.35">
      <c r="A39" s="51"/>
      <c r="B39" s="50" t="s">
        <v>1271</v>
      </c>
      <c r="C39" s="53" t="s">
        <v>1228</v>
      </c>
      <c r="D39" s="50" t="s">
        <v>1271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215</v>
      </c>
      <c r="Q39" s="54" t="s">
        <v>215</v>
      </c>
      <c r="R39" s="54" t="s">
        <v>215</v>
      </c>
      <c r="T39" t="str">
        <f t="shared" si="1"/>
        <v>PEANUT(() -&gt; new ItemStack(CropRegistry.getFood(CropRegistry.PEANUT)), () -&gt; ItemStack.EMPTY, 0, 4, 30, 35, 50, 100, 390, 440, 6, 0.55f, CropType.SIMPLE),</v>
      </c>
      <c r="U39" t="s">
        <v>1308</v>
      </c>
    </row>
    <row r="40" spans="1:21" ht="15" thickBot="1" x14ac:dyDescent="0.35">
      <c r="A40" s="51"/>
      <c r="B40" s="50" t="s">
        <v>1261</v>
      </c>
      <c r="C40" s="53" t="s">
        <v>1239</v>
      </c>
      <c r="D40" s="50" t="s">
        <v>1261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215</v>
      </c>
      <c r="Q40" s="54" t="s">
        <v>215</v>
      </c>
      <c r="R40" s="54" t="s">
        <v>215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  <c r="U40" t="s">
        <v>1309</v>
      </c>
    </row>
    <row r="41" spans="1:21" ht="15" thickBot="1" x14ac:dyDescent="0.35">
      <c r="A41" s="51"/>
      <c r="B41" s="50" t="s">
        <v>1255</v>
      </c>
      <c r="C41" s="53" t="s">
        <v>1239</v>
      </c>
      <c r="D41" s="50" t="s">
        <v>1255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215</v>
      </c>
      <c r="Q41" s="54" t="s">
        <v>215</v>
      </c>
      <c r="R41" s="54" t="s">
        <v>215</v>
      </c>
      <c r="S41" s="51" t="s">
        <v>1288</v>
      </c>
      <c r="T41" t="str">
        <f t="shared" si="1"/>
        <v>PEPPERCORN(() -&gt; new ItemStack(CropRegistry.getFood(CropRegistry.PEPPERCORN)), () -&gt; ItemStack.EMPTY, 5, 10, 40, 45, 50, 100, 400, 450, 6, 0.5f, CropType.PICKABLE),</v>
      </c>
      <c r="U41" t="s">
        <v>1319</v>
      </c>
    </row>
    <row r="42" spans="1:21" ht="15" thickBot="1" x14ac:dyDescent="0.35">
      <c r="A42" s="51"/>
      <c r="B42" s="61" t="s">
        <v>1251</v>
      </c>
      <c r="C42" s="62" t="s">
        <v>1239</v>
      </c>
      <c r="D42" s="50" t="s">
        <v>1251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215</v>
      </c>
      <c r="Q42" s="63" t="s">
        <v>215</v>
      </c>
      <c r="R42" s="63" t="s">
        <v>215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  <c r="U42" s="60" t="s">
        <v>1310</v>
      </c>
    </row>
    <row r="43" spans="1:21" ht="15" thickBot="1" x14ac:dyDescent="0.35">
      <c r="A43" s="51"/>
      <c r="B43" s="50" t="s">
        <v>1267</v>
      </c>
      <c r="C43" s="53" t="s">
        <v>1228</v>
      </c>
      <c r="D43" s="50" t="s">
        <v>1267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215</v>
      </c>
      <c r="Q43" s="54" t="s">
        <v>215</v>
      </c>
      <c r="R43" s="54" t="s">
        <v>215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  <c r="U43" t="s">
        <v>1311</v>
      </c>
    </row>
    <row r="44" spans="1:21" ht="15" thickBot="1" x14ac:dyDescent="0.35">
      <c r="B44" s="50" t="s">
        <v>1273</v>
      </c>
      <c r="C44" s="53" t="s">
        <v>1228</v>
      </c>
      <c r="D44" s="50" t="s">
        <v>1273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215</v>
      </c>
      <c r="Q44" s="54" t="s">
        <v>215</v>
      </c>
      <c r="R44" s="54" t="s">
        <v>215</v>
      </c>
      <c r="T44" t="str">
        <f t="shared" si="1"/>
        <v>SCALLION(() -&gt; new ItemStack(CropRegistry.getFood(CropRegistry.SCALLION)), () -&gt; ItemStack.EMPTY, 2, 9, 35, 41, 70, 150, 410, 450, 6, 0.5f, CropType.SIMPLE),</v>
      </c>
      <c r="U44" t="s">
        <v>1312</v>
      </c>
    </row>
    <row r="45" spans="1:21" s="60" customFormat="1" ht="15" thickBot="1" x14ac:dyDescent="0.35">
      <c r="B45" s="50" t="s">
        <v>1291</v>
      </c>
      <c r="C45" s="53" t="s">
        <v>1228</v>
      </c>
      <c r="D45" s="50" t="s">
        <v>1265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215</v>
      </c>
      <c r="Q45" s="54" t="s">
        <v>215</v>
      </c>
      <c r="R45" s="54" t="s">
        <v>215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  <c r="U45" s="78" t="s">
        <v>1313</v>
      </c>
    </row>
    <row r="46" spans="1:21" ht="15" thickBot="1" x14ac:dyDescent="0.35">
      <c r="B46" s="50" t="s">
        <v>1292</v>
      </c>
      <c r="C46" s="53" t="s">
        <v>1228</v>
      </c>
      <c r="D46" s="50" t="s">
        <v>1292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215</v>
      </c>
      <c r="Q46" s="54" t="s">
        <v>215</v>
      </c>
      <c r="R46" s="54" t="s">
        <v>215</v>
      </c>
      <c r="T46" t="str">
        <f t="shared" si="1"/>
        <v>SPICELEAF(() -&gt; new ItemStack(CropRegistry.getFood(CropRegistry.SPICELEAF)), () -&gt; ItemStack.EMPTY, -5, 0, 30, 40, 50, 100, 400, 450, 6, 0.5f, CropType.SIMPLE),</v>
      </c>
      <c r="U46" t="s">
        <v>1314</v>
      </c>
    </row>
    <row r="47" spans="1:21" ht="15" thickBot="1" x14ac:dyDescent="0.35">
      <c r="B47" s="50" t="s">
        <v>1264</v>
      </c>
      <c r="C47" s="53" t="s">
        <v>1228</v>
      </c>
      <c r="D47" s="50" t="s">
        <v>1264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215</v>
      </c>
      <c r="Q47" s="54" t="s">
        <v>215</v>
      </c>
      <c r="R47" s="54" t="s">
        <v>215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  <c r="U47" t="s">
        <v>1315</v>
      </c>
    </row>
    <row r="48" spans="1:21" ht="15" thickBot="1" x14ac:dyDescent="0.35">
      <c r="B48" s="50" t="s">
        <v>1293</v>
      </c>
      <c r="C48" s="53" t="s">
        <v>1228</v>
      </c>
      <c r="D48" s="50" t="s">
        <v>1293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215</v>
      </c>
      <c r="Q48" s="54" t="s">
        <v>215</v>
      </c>
      <c r="R48" s="54" t="s">
        <v>215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  <c r="U48" t="s">
        <v>1316</v>
      </c>
    </row>
    <row r="49" spans="2:21" ht="15" thickBot="1" x14ac:dyDescent="0.35">
      <c r="B49" s="50" t="s">
        <v>1294</v>
      </c>
      <c r="C49" s="53" t="s">
        <v>1228</v>
      </c>
      <c r="D49" s="50" t="s">
        <v>1294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215</v>
      </c>
      <c r="Q49" s="54" t="s">
        <v>215</v>
      </c>
      <c r="R49" s="54" t="s">
        <v>215</v>
      </c>
      <c r="T49" t="str">
        <f t="shared" si="1"/>
        <v>TEALEAF(() -&gt; new ItemStack(CropRegistry.getFood(CropRegistry.TEALEAF)), () -&gt; ItemStack.EMPTY, -5, 0, 30, 40, 50, 100, 400, 450, 6, 0.6f, CropType.SIMPLE),</v>
      </c>
      <c r="U49" t="s">
        <v>1317</v>
      </c>
    </row>
    <row r="50" spans="2:21" ht="15" customHeight="1" thickBot="1" x14ac:dyDescent="0.35">
      <c r="B50" s="50" t="s">
        <v>1268</v>
      </c>
      <c r="C50" s="53" t="s">
        <v>1228</v>
      </c>
      <c r="D50" s="50" t="s">
        <v>1268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215</v>
      </c>
      <c r="Q50" s="54" t="s">
        <v>215</v>
      </c>
      <c r="R50" s="54" t="s">
        <v>215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  <c r="U50" t="s">
        <v>1318</v>
      </c>
    </row>
    <row r="51" spans="2:21" x14ac:dyDescent="0.3">
      <c r="F51" s="52" t="s">
        <v>1275</v>
      </c>
      <c r="G51" s="52" t="s">
        <v>1275</v>
      </c>
      <c r="H51" s="52" t="s">
        <v>1275</v>
      </c>
      <c r="I51" s="52" t="s">
        <v>1275</v>
      </c>
      <c r="J51" s="52" t="s">
        <v>1275</v>
      </c>
      <c r="K51" s="52" t="s">
        <v>1275</v>
      </c>
      <c r="L51" s="52" t="s">
        <v>1275</v>
      </c>
      <c r="M51" s="52" t="s">
        <v>1275</v>
      </c>
      <c r="N51" s="52" t="s">
        <v>1275</v>
      </c>
      <c r="O51" s="52" t="s">
        <v>1275</v>
      </c>
      <c r="P51" s="52"/>
      <c r="Q51" s="52"/>
      <c r="R51" s="52"/>
    </row>
    <row r="52" spans="2:21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43" priority="6" operator="equal">
      <formula>"Yes"</formula>
    </cfRule>
  </conditionalFormatting>
  <conditionalFormatting sqref="R3:R24">
    <cfRule type="cellIs" dxfId="42" priority="5" operator="equal">
      <formula>"Yes"</formula>
    </cfRule>
  </conditionalFormatting>
  <conditionalFormatting sqref="P3:R24">
    <cfRule type="cellIs" dxfId="41" priority="4" operator="equal">
      <formula>"No"</formula>
    </cfRule>
  </conditionalFormatting>
  <conditionalFormatting sqref="P28:Q50">
    <cfRule type="cellIs" dxfId="40" priority="3" operator="equal">
      <formula>"Yes"</formula>
    </cfRule>
  </conditionalFormatting>
  <conditionalFormatting sqref="R28:R50">
    <cfRule type="cellIs" dxfId="39" priority="2" operator="equal">
      <formula>"Yes"</formula>
    </cfRule>
  </conditionalFormatting>
  <conditionalFormatting sqref="P28:R50">
    <cfRule type="cellIs" dxfId="38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H130"/>
  <sheetViews>
    <sheetView workbookViewId="0">
      <pane ySplit="2" topLeftCell="A6" activePane="bottomLeft" state="frozen"/>
      <selection pane="bottomLeft" activeCell="G16" sqref="G16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6" width="8.77734375" customWidth="1"/>
    <col min="7" max="7" width="10.6640625" customWidth="1"/>
  </cols>
  <sheetData>
    <row r="2" spans="1:8" x14ac:dyDescent="0.3">
      <c r="B2" s="7" t="s">
        <v>216</v>
      </c>
      <c r="C2" s="7" t="s">
        <v>1213</v>
      </c>
      <c r="D2" s="7" t="s">
        <v>111</v>
      </c>
      <c r="E2" s="7" t="s">
        <v>209</v>
      </c>
      <c r="F2" s="7" t="s">
        <v>210</v>
      </c>
      <c r="G2" s="7" t="s">
        <v>211</v>
      </c>
      <c r="H2" s="7" t="s">
        <v>1111</v>
      </c>
    </row>
    <row r="3" spans="1:8" x14ac:dyDescent="0.3">
      <c r="A3">
        <v>1</v>
      </c>
      <c r="B3" t="s">
        <v>11</v>
      </c>
      <c r="C3" t="s">
        <v>112</v>
      </c>
      <c r="D3" t="s">
        <v>1202</v>
      </c>
      <c r="E3">
        <f>SUMIF(Ingredients!$B$2:$B$98,'PH base foods'!B3,Ingredients!$A$3:$A$99)+SUMIF(Ingredients!$B$2:$B$98,F3,Ingredients!$A$3:$A$99)</f>
        <v>1</v>
      </c>
      <c r="G3" t="str">
        <f>IF(E3=1, "-",IF(SUMIF(Ingredients!B3:B217,B3,Ingredients!A3:A217)+SUMIF(Ingredients!B3:B217,F3,Ingredients!A3:A217)&gt;0, "Yes", "No"))</f>
        <v>-</v>
      </c>
    </row>
    <row r="4" spans="1:8" x14ac:dyDescent="0.3">
      <c r="A4">
        <v>1</v>
      </c>
      <c r="B4" t="s">
        <v>12</v>
      </c>
      <c r="C4" t="s">
        <v>112</v>
      </c>
      <c r="D4" t="s">
        <v>1202</v>
      </c>
      <c r="E4">
        <f>SUMIF(Ingredients!$B$2:$B$98,'PH base foods'!B4,Ingredients!$A$3:$A$99)+SUMIF(Ingredients!$B$2:$B$98,F4,Ingredients!$A$3:$A$99)</f>
        <v>1</v>
      </c>
      <c r="G4" t="str">
        <f>IF(E4=1, "-",IF(SUMIF(Ingredients!B4:B218,B4,Ingredients!A4:A218)+SUMIF(Ingredients!B4:B218,F4,Ingredients!A4:A218)&gt;0, "Yes", "No"))</f>
        <v>-</v>
      </c>
    </row>
    <row r="5" spans="1:8" x14ac:dyDescent="0.3">
      <c r="A5">
        <v>1</v>
      </c>
      <c r="B5" t="s">
        <v>104</v>
      </c>
      <c r="C5" t="s">
        <v>112</v>
      </c>
      <c r="D5" t="s">
        <v>1202</v>
      </c>
      <c r="E5">
        <f>SUMIF(Ingredients!$B$2:$B$98,'PH base foods'!B5,Ingredients!$A$3:$A$99)+SUMIF(Ingredients!$B$2:$B$98,F5,Ingredients!$A$3:$A$99)</f>
        <v>0</v>
      </c>
      <c r="G5" t="str">
        <f>IF(E5=1, "-",IF(SUMIF(Ingredients!B5:B219,B5,Ingredients!A5:A219)+SUMIF(Ingredients!B5:B219,F5,Ingredients!A5:A219)&gt;0, "Yes", "No"))</f>
        <v>No</v>
      </c>
    </row>
    <row r="6" spans="1:8" x14ac:dyDescent="0.3">
      <c r="A6">
        <v>1</v>
      </c>
      <c r="B6" t="s">
        <v>25</v>
      </c>
      <c r="C6" t="s">
        <v>112</v>
      </c>
      <c r="D6" t="s">
        <v>1202</v>
      </c>
      <c r="E6">
        <f>SUMIF(Ingredients!$B$2:$B$98,'PH base foods'!B6,Ingredients!$A$3:$A$99)+SUMIF(Ingredients!$B$2:$B$98,F6,Ingredients!$A$3:$A$99)</f>
        <v>1</v>
      </c>
      <c r="G6" t="str">
        <f>IF(E6=1, "-",IF(SUMIF(Ingredients!B6:B220,B6,Ingredients!A6:A220)+SUMIF(Ingredients!B6:B220,F6,Ingredients!A6:A220)&gt;0, "Yes", "No"))</f>
        <v>-</v>
      </c>
    </row>
    <row r="7" spans="1:8" x14ac:dyDescent="0.3">
      <c r="A7">
        <v>1</v>
      </c>
      <c r="B7" t="s">
        <v>105</v>
      </c>
      <c r="C7" t="s">
        <v>112</v>
      </c>
      <c r="D7" t="s">
        <v>1202</v>
      </c>
      <c r="E7">
        <f>SUMIF(Ingredients!$B$2:$B$98,'PH base foods'!B7,Ingredients!$A$3:$A$99)+SUMIF(Ingredients!$B$2:$B$98,F7,Ingredients!$A$3:$A$99)</f>
        <v>1</v>
      </c>
      <c r="G7" t="str">
        <f>IF(E7=1, "-",IF(SUMIF(Ingredients!B7:B221,B7,Ingredients!A7:A221)+SUMIF(Ingredients!B7:B221,F7,Ingredients!A7:A221)&gt;0, "Yes", "No"))</f>
        <v>-</v>
      </c>
    </row>
    <row r="8" spans="1:8" x14ac:dyDescent="0.3">
      <c r="A8">
        <v>1</v>
      </c>
      <c r="B8" t="s">
        <v>106</v>
      </c>
      <c r="C8" t="s">
        <v>112</v>
      </c>
      <c r="D8" t="s">
        <v>1202</v>
      </c>
      <c r="E8">
        <f>SUMIF(Ingredients!$B$2:$B$98,'PH base foods'!B8,Ingredients!$A$3:$A$99)+SUMIF(Ingredients!$B$2:$B$98,F8,Ingredients!$A$3:$A$99)</f>
        <v>0</v>
      </c>
      <c r="G8" t="str">
        <f>IF(E8=1, "-",IF(SUMIF(Ingredients!B8:B222,B8,Ingredients!A8:A222)+SUMIF(Ingredients!B8:B222,F8,Ingredients!A8:A222)&gt;0, "Yes", "No"))</f>
        <v>No</v>
      </c>
    </row>
    <row r="9" spans="1:8" x14ac:dyDescent="0.3">
      <c r="A9">
        <v>1</v>
      </c>
      <c r="B9" t="s">
        <v>107</v>
      </c>
      <c r="C9" t="s">
        <v>112</v>
      </c>
      <c r="D9" t="s">
        <v>1205</v>
      </c>
      <c r="E9">
        <f>SUMIF(Ingredients!$B$2:$B$98,'PH base foods'!B9,Ingredients!$A$3:$A$99)+SUMIF(Ingredients!$B$2:$B$98,F9,Ingredients!$A$3:$A$99)</f>
        <v>0</v>
      </c>
      <c r="G9" t="str">
        <f>IF(E9=1, "-",IF(SUMIF(Ingredients!B9:B223,B9,Ingredients!A9:A223)+SUMIF(Ingredients!B9:B223,F9,Ingredients!A9:A223)&gt;0, "Yes", "No"))</f>
        <v>No</v>
      </c>
    </row>
    <row r="10" spans="1:8" x14ac:dyDescent="0.3">
      <c r="A10">
        <v>1</v>
      </c>
      <c r="B10" t="s">
        <v>29</v>
      </c>
      <c r="C10" t="s">
        <v>112</v>
      </c>
      <c r="D10" t="s">
        <v>1203</v>
      </c>
      <c r="E10">
        <f>SUMIF(Ingredients!$B$2:$B$98,'PH base foods'!B10,Ingredients!$A$3:$A$99)+SUMIF(Ingredients!$B$2:$B$98,F10,Ingredients!$A$3:$A$99)</f>
        <v>1</v>
      </c>
      <c r="G10" t="str">
        <f>IF(E10=1, "-",IF(SUMIF(Ingredients!B10:B224,B10,Ingredients!A10:A224)+SUMIF(Ingredients!B10:B224,F10,Ingredients!A10:A224)&gt;0, "Yes", "No"))</f>
        <v>-</v>
      </c>
    </row>
    <row r="11" spans="1:8" x14ac:dyDescent="0.3">
      <c r="A11">
        <v>1</v>
      </c>
      <c r="B11" t="s">
        <v>39</v>
      </c>
      <c r="C11" t="s">
        <v>112</v>
      </c>
      <c r="D11" t="s">
        <v>1203</v>
      </c>
      <c r="E11">
        <f>SUMIF(Ingredients!$B$2:$B$98,'PH base foods'!B11,Ingredients!$A$3:$A$99)+SUMIF(Ingredients!$B$2:$B$98,F11,Ingredients!$A$3:$A$99)</f>
        <v>1</v>
      </c>
      <c r="G11" t="str">
        <f>IF(E11=1, "-",IF(SUMIF(Ingredients!B11:B225,B11,Ingredients!A11:A225)+SUMIF(Ingredients!B11:B225,F11,Ingredients!A11:A225)&gt;0, "Yes", "No"))</f>
        <v>-</v>
      </c>
    </row>
    <row r="12" spans="1:8" x14ac:dyDescent="0.3">
      <c r="A12">
        <v>1</v>
      </c>
      <c r="B12" t="s">
        <v>49</v>
      </c>
      <c r="C12" t="s">
        <v>112</v>
      </c>
      <c r="D12" t="s">
        <v>1203</v>
      </c>
      <c r="E12">
        <f>SUMIF(Ingredients!$B$2:$B$98,'PH base foods'!B12,Ingredients!$A$3:$A$99)+SUMIF(Ingredients!$B$2:$B$98,F12,Ingredients!$A$3:$A$99)</f>
        <v>1</v>
      </c>
      <c r="G12" t="str">
        <f>IF(E12=1, "-",IF(SUMIF(Ingredients!B12:B226,B12,Ingredients!A12:A226)+SUMIF(Ingredients!B12:B226,F12,Ingredients!A12:A226)&gt;0, "Yes", "No"))</f>
        <v>-</v>
      </c>
    </row>
    <row r="13" spans="1:8" x14ac:dyDescent="0.3">
      <c r="A13">
        <v>1</v>
      </c>
      <c r="B13" t="s">
        <v>108</v>
      </c>
      <c r="C13" t="s">
        <v>112</v>
      </c>
      <c r="D13" t="s">
        <v>1203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>IF(E13=1, "-",IF(SUMIF(Ingredients!B13:B227,B13,Ingredients!A13:A227)+SUMIF(Ingredients!B13:B227,F13,Ingredients!A13:A227)&gt;0, "Yes", "No"))</f>
        <v>-</v>
      </c>
    </row>
    <row r="14" spans="1:8" x14ac:dyDescent="0.3">
      <c r="A14">
        <v>1</v>
      </c>
      <c r="B14" t="s">
        <v>109</v>
      </c>
      <c r="C14" t="s">
        <v>112</v>
      </c>
      <c r="D14" t="s">
        <v>1205</v>
      </c>
      <c r="E14">
        <f>SUMIF(Ingredients!$B$2:$B$98,'PH base foods'!B14,Ingredients!$A$3:$A$99)+SUMIF(Ingredients!$B$2:$B$98,F14,Ingredients!$A$3:$A$99)</f>
        <v>0</v>
      </c>
      <c r="G14" t="str">
        <f>IF(E14=1, "-",IF(SUMIF(Ingredients!B14:B228,B14,Ingredients!A14:A228)+SUMIF(Ingredients!B14:B228,F14,Ingredients!A14:A228)&gt;0, "Yes", "No"))</f>
        <v>No</v>
      </c>
    </row>
    <row r="15" spans="1:8" x14ac:dyDescent="0.3">
      <c r="A15">
        <v>1</v>
      </c>
      <c r="B15" t="s">
        <v>110</v>
      </c>
      <c r="C15" t="s">
        <v>112</v>
      </c>
      <c r="D15" t="s">
        <v>1205</v>
      </c>
      <c r="E15">
        <f>SUMIF(Ingredients!$B$2:$B$98,'PH base foods'!B15,Ingredients!$A$3:$A$99)+SUMIF(Ingredients!$B$2:$B$98,F15,Ingredients!$A$3:$A$99)</f>
        <v>0</v>
      </c>
      <c r="G15" t="str">
        <f>IF(E15=1, "-",IF(SUMIF(Ingredients!B15:B229,B15,Ingredients!A15:A229)+SUMIF(Ingredients!B15:B229,F15,Ingredients!A15:A229)&gt;0, "Yes", "No"))</f>
        <v>No</v>
      </c>
    </row>
    <row r="16" spans="1:8" x14ac:dyDescent="0.3">
      <c r="A16">
        <v>1</v>
      </c>
      <c r="B16" t="s">
        <v>113</v>
      </c>
      <c r="C16" t="s">
        <v>112</v>
      </c>
      <c r="D16" t="s">
        <v>1205</v>
      </c>
      <c r="E16">
        <f>SUMIF(Ingredients!$B$2:$B$98,'PH base foods'!B16,Ingredients!$A$3:$A$99)+SUMIF(Ingredients!$B$2:$B$98,F16,Ingredients!$A$3:$A$99)</f>
        <v>0</v>
      </c>
      <c r="G16" t="str">
        <f>IF(E16=1, "-",IF(SUMIF(Ingredients!B16:B230,B16,Ingredients!A16:A230)+SUMIF(Ingredients!B16:B230,F16,Ingredients!A16:A230)&gt;0, "Yes", "No"))</f>
        <v>Yes</v>
      </c>
    </row>
    <row r="17" spans="1:7" x14ac:dyDescent="0.3">
      <c r="A17">
        <v>1</v>
      </c>
      <c r="B17" t="s">
        <v>69</v>
      </c>
      <c r="C17" t="s">
        <v>112</v>
      </c>
      <c r="D17" t="s">
        <v>1205</v>
      </c>
      <c r="E17">
        <f>SUMIF(Ingredients!$B$2:$B$98,'PH base foods'!B17,Ingredients!$A$3:$A$99)+SUMIF(Ingredients!$B$2:$B$98,F17,Ingredients!$A$3:$A$99)</f>
        <v>1</v>
      </c>
      <c r="G17" t="str">
        <f>IF(E17=1, "-",IF(SUMIF(Ingredients!B17:B231,B17,Ingredients!A17:A231)+SUMIF(Ingredients!B17:B231,F17,Ingredients!A17:A231)&gt;0, "Yes", "No"))</f>
        <v>-</v>
      </c>
    </row>
    <row r="18" spans="1:7" x14ac:dyDescent="0.3">
      <c r="A18">
        <v>1</v>
      </c>
      <c r="B18" t="s">
        <v>114</v>
      </c>
      <c r="C18" t="s">
        <v>112</v>
      </c>
      <c r="D18" t="s">
        <v>1205</v>
      </c>
      <c r="E18">
        <f>SUMIF(Ingredients!$B$2:$B$98,'PH base foods'!B18,Ingredients!$A$3:$A$99)+SUMIF(Ingredients!$B$2:$B$98,F18,Ingredients!$A$3:$A$99)</f>
        <v>0</v>
      </c>
      <c r="G18" t="str">
        <f>IF(E18=1, "-",IF(SUMIF(Ingredients!B18:B232,B18,Ingredients!A18:A232)+SUMIF(Ingredients!B18:B232,F18,Ingredients!A18:A232)&gt;0, "Yes", "No"))</f>
        <v>Yes</v>
      </c>
    </row>
    <row r="19" spans="1:7" x14ac:dyDescent="0.3">
      <c r="A19">
        <v>1</v>
      </c>
      <c r="B19" t="s">
        <v>59</v>
      </c>
      <c r="C19" t="s">
        <v>112</v>
      </c>
      <c r="D19" t="s">
        <v>213</v>
      </c>
      <c r="E19">
        <f>SUMIF(Ingredients!$B$2:$B$98,'PH base foods'!B19,Ingredients!$A$3:$A$99)+SUMIF(Ingredients!$B$2:$B$98,F19,Ingredients!$A$3:$A$99)</f>
        <v>1</v>
      </c>
      <c r="G19" t="str">
        <f>IF(E19=1, "-",IF(SUMIF(Ingredients!B19:B233,B19,Ingredients!A19:A233)+SUMIF(Ingredients!B19:B233,F19,Ingredients!A19:A233)&gt;0, "Yes", "No"))</f>
        <v>-</v>
      </c>
    </row>
    <row r="20" spans="1:7" x14ac:dyDescent="0.3">
      <c r="A20">
        <v>1</v>
      </c>
      <c r="B20" t="s">
        <v>64</v>
      </c>
      <c r="C20" t="s">
        <v>112</v>
      </c>
      <c r="D20" t="s">
        <v>213</v>
      </c>
      <c r="E20">
        <f>SUMIF(Ingredients!$B$2:$B$98,'PH base foods'!B20,Ingredients!$A$3:$A$99)+SUMIF(Ingredients!$B$2:$B$98,F20,Ingredients!$A$3:$A$99)</f>
        <v>1</v>
      </c>
      <c r="G20" t="str">
        <f>IF(E20=1, "-",IF(SUMIF(Ingredients!B20:B234,B20,Ingredients!A20:A234)+SUMIF(Ingredients!B20:B234,F20,Ingredients!A20:A234)&gt;0, "Yes", "No"))</f>
        <v>-</v>
      </c>
    </row>
    <row r="21" spans="1:7" x14ac:dyDescent="0.3">
      <c r="A21">
        <v>1</v>
      </c>
      <c r="B21" t="s">
        <v>115</v>
      </c>
      <c r="C21" t="s">
        <v>112</v>
      </c>
      <c r="D21" t="s">
        <v>213</v>
      </c>
      <c r="E21">
        <f>SUMIF(Ingredients!$B$2:$B$98,'PH base foods'!B21,Ingredients!$A$3:$A$99)+SUMIF(Ingredients!$B$2:$B$98,F21,Ingredients!$A$3:$A$99)</f>
        <v>0</v>
      </c>
      <c r="G21" t="str">
        <f>IF(E21=1, "-",IF(SUMIF(Ingredients!B21:B235,B21,Ingredients!A21:A235)+SUMIF(Ingredients!B21:B235,F21,Ingredients!A21:A235)&gt;0, "Yes", "No"))</f>
        <v>No</v>
      </c>
    </row>
    <row r="22" spans="1:7" x14ac:dyDescent="0.3">
      <c r="A22">
        <v>1</v>
      </c>
      <c r="B22" t="s">
        <v>116</v>
      </c>
      <c r="C22" t="s">
        <v>112</v>
      </c>
      <c r="D22" t="s">
        <v>1203</v>
      </c>
      <c r="E22">
        <f>SUMIF(Ingredients!$B$2:$B$98,'PH base foods'!B22,Ingredients!$A$3:$A$99)+SUMIF(Ingredients!$B$2:$B$98,F22,Ingredients!$A$3:$A$99)</f>
        <v>0</v>
      </c>
      <c r="G22" t="str">
        <f>IF(E22=1, "-",IF(SUMIF(Ingredients!B22:B236,B22,Ingredients!A22:A236)+SUMIF(Ingredients!B22:B236,F22,Ingredients!A22:A236)&gt;0, "Yes", "No"))</f>
        <v>Yes</v>
      </c>
    </row>
    <row r="23" spans="1:7" x14ac:dyDescent="0.3">
      <c r="A23">
        <v>1</v>
      </c>
      <c r="B23" t="s">
        <v>117</v>
      </c>
      <c r="C23" t="s">
        <v>112</v>
      </c>
      <c r="D23" t="s">
        <v>1205</v>
      </c>
      <c r="E23">
        <f>SUMIF(Ingredients!$B$2:$B$98,'PH base foods'!B23,Ingredients!$A$3:$A$99)+SUMIF(Ingredients!$B$2:$B$98,F23,Ingredients!$A$3:$A$99)</f>
        <v>0</v>
      </c>
      <c r="G23" t="str">
        <f>IF(E23=1, "-",IF(SUMIF(Ingredients!B23:B237,B23,Ingredients!A23:A237)+SUMIF(Ingredients!B23:B237,F23,Ingredients!A23:A237)&gt;0, "Yes", "No"))</f>
        <v>Yes</v>
      </c>
    </row>
    <row r="24" spans="1:7" x14ac:dyDescent="0.3">
      <c r="A24">
        <v>1</v>
      </c>
      <c r="B24" t="s">
        <v>118</v>
      </c>
      <c r="C24" t="s">
        <v>112</v>
      </c>
      <c r="D24" t="s">
        <v>213</v>
      </c>
      <c r="E24">
        <f>SUMIF(Ingredients!$B$2:$B$98,'PH base foods'!B24,Ingredients!$A$3:$A$99)+SUMIF(Ingredients!$B$2:$B$98,F24,Ingredients!$A$3:$A$99)</f>
        <v>0</v>
      </c>
      <c r="G24" t="str">
        <f>IF(E24=1, "-",IF(SUMIF(Ingredients!B24:B238,B24,Ingredients!A24:A238)+SUMIF(Ingredients!B24:B238,F24,Ingredients!A24:A238)&gt;0, "Yes", "No"))</f>
        <v>No</v>
      </c>
    </row>
    <row r="25" spans="1:7" x14ac:dyDescent="0.3">
      <c r="A25">
        <v>1</v>
      </c>
      <c r="B25" t="s">
        <v>119</v>
      </c>
      <c r="C25" t="s">
        <v>112</v>
      </c>
      <c r="D25" t="s">
        <v>1205</v>
      </c>
      <c r="E25">
        <f>SUMIF(Ingredients!$B$2:$B$98,'PH base foods'!B25,Ingredients!$A$3:$A$99)+SUMIF(Ingredients!$B$2:$B$98,F25,Ingredients!$A$3:$A$99)</f>
        <v>0</v>
      </c>
      <c r="G25" t="str">
        <f>IF(E25=1, "-",IF(SUMIF(Ingredients!B25:B239,B25,Ingredients!A25:A239)+SUMIF(Ingredients!B25:B239,F25,Ingredients!A25:A239)&gt;0, "Yes", "No"))</f>
        <v>Yes</v>
      </c>
    </row>
    <row r="26" spans="1:7" x14ac:dyDescent="0.3">
      <c r="A26">
        <v>1</v>
      </c>
      <c r="B26" t="s">
        <v>120</v>
      </c>
      <c r="C26" t="s">
        <v>112</v>
      </c>
      <c r="D26" t="s">
        <v>213</v>
      </c>
      <c r="E26">
        <f>SUMIF(Ingredients!$B$2:$B$98,'PH base foods'!B26,Ingredients!$A$3:$A$99)+SUMIF(Ingredients!$B$2:$B$98,F26,Ingredients!$A$3:$A$99)</f>
        <v>0</v>
      </c>
      <c r="G26" t="str">
        <f>IF(E26=1, "-",IF(SUMIF(Ingredients!B26:B240,B26,Ingredients!A26:A240)+SUMIF(Ingredients!B26:B240,F26,Ingredients!A26:A240)&gt;0, "Yes", "No"))</f>
        <v>No</v>
      </c>
    </row>
    <row r="27" spans="1:7" x14ac:dyDescent="0.3">
      <c r="A27">
        <v>1</v>
      </c>
      <c r="B27" t="s">
        <v>121</v>
      </c>
      <c r="C27" t="s">
        <v>112</v>
      </c>
      <c r="D27" t="s">
        <v>213</v>
      </c>
      <c r="E27">
        <f>SUMIF(Ingredients!$B$2:$B$98,'PH base foods'!B27,Ingredients!$A$3:$A$99)+SUMIF(Ingredients!$B$2:$B$98,F27,Ingredients!$A$3:$A$99)</f>
        <v>0</v>
      </c>
      <c r="G27" t="str">
        <f>IF(E27=1, "-",IF(SUMIF(Ingredients!B27:B241,B27,Ingredients!A27:A241)+SUMIF(Ingredients!B27:B241,F27,Ingredients!A27:A241)&gt;0, "Yes", "No"))</f>
        <v>No</v>
      </c>
    </row>
    <row r="28" spans="1:7" x14ac:dyDescent="0.3">
      <c r="A28">
        <v>1</v>
      </c>
      <c r="B28" t="s">
        <v>122</v>
      </c>
      <c r="C28" t="s">
        <v>112</v>
      </c>
      <c r="D28" t="s">
        <v>1205</v>
      </c>
      <c r="E28">
        <f>SUMIF(Ingredients!$B$2:$B$98,'PH base foods'!B28,Ingredients!$A$3:$A$99)+SUMIF(Ingredients!$B$2:$B$98,F28,Ingredients!$A$3:$A$99)</f>
        <v>0</v>
      </c>
      <c r="G28" t="str">
        <f>IF(E28=1, "-",IF(SUMIF(Ingredients!B28:B242,B28,Ingredients!A28:A242)+SUMIF(Ingredients!B28:B242,F28,Ingredients!A28:A242)&gt;0, "Yes", "No"))</f>
        <v>Yes</v>
      </c>
    </row>
    <row r="29" spans="1:7" x14ac:dyDescent="0.3">
      <c r="A29">
        <v>1</v>
      </c>
      <c r="B29" t="s">
        <v>62</v>
      </c>
      <c r="C29" t="s">
        <v>112</v>
      </c>
      <c r="D29" t="s">
        <v>213</v>
      </c>
      <c r="E29">
        <f>SUMIF(Ingredients!$B$2:$B$98,'PH base foods'!B29,Ingredients!$A$3:$A$99)+SUMIF(Ingredients!$B$2:$B$98,F29,Ingredients!$A$3:$A$99)</f>
        <v>1</v>
      </c>
      <c r="G29" t="str">
        <f>IF(E29=1, "-",IF(SUMIF(Ingredients!B29:B243,B29,Ingredients!A29:A243)+SUMIF(Ingredients!B29:B243,F29,Ingredients!A29:A243)&gt;0, "Yes", "No"))</f>
        <v>-</v>
      </c>
    </row>
    <row r="30" spans="1:7" x14ac:dyDescent="0.3">
      <c r="A30">
        <v>1</v>
      </c>
      <c r="B30" t="s">
        <v>123</v>
      </c>
      <c r="C30" t="s">
        <v>112</v>
      </c>
      <c r="D30" t="s">
        <v>1201</v>
      </c>
      <c r="E30">
        <f>SUMIF(Ingredients!$B$2:$B$98,'PH base foods'!B30,Ingredients!$A$3:$A$99)+SUMIF(Ingredients!$B$2:$B$98,F30,Ingredients!$A$3:$A$99)</f>
        <v>0</v>
      </c>
      <c r="G30" t="str">
        <f>IF(E30=1, "-",IF(SUMIF(Ingredients!B30:B244,B30,Ingredients!A30:A244)+SUMIF(Ingredients!B30:B244,F30,Ingredients!A30:A244)&gt;0, "Yes", "No"))</f>
        <v>Yes</v>
      </c>
    </row>
    <row r="31" spans="1:7" x14ac:dyDescent="0.3">
      <c r="A31">
        <v>1</v>
      </c>
      <c r="B31" t="s">
        <v>124</v>
      </c>
      <c r="C31" t="s">
        <v>112</v>
      </c>
      <c r="D31" t="s">
        <v>1201</v>
      </c>
      <c r="E31">
        <f>SUMIF(Ingredients!$B$2:$B$98,'PH base foods'!B31,Ingredients!$A$3:$A$99)+SUMIF(Ingredients!$B$2:$B$98,F31,Ingredients!$A$3:$A$99)</f>
        <v>0</v>
      </c>
      <c r="G31" t="str">
        <f>IF(E31=1, "-",IF(SUMIF(Ingredients!B31:B245,B31,Ingredients!A31:A245)+SUMIF(Ingredients!B31:B245,F31,Ingredients!A31:A245)&gt;0, "Yes", "No"))</f>
        <v>Yes</v>
      </c>
    </row>
    <row r="32" spans="1:7" x14ac:dyDescent="0.3">
      <c r="A32">
        <v>1</v>
      </c>
      <c r="B32" t="s">
        <v>125</v>
      </c>
      <c r="C32" t="s">
        <v>112</v>
      </c>
      <c r="D32" t="s">
        <v>1201</v>
      </c>
      <c r="E32">
        <f>SUMIF(Ingredients!$B$2:$B$98,'PH base foods'!B32,Ingredients!$A$3:$A$99)+SUMIF(Ingredients!$B$2:$B$98,F32,Ingredients!$A$3:$A$99)</f>
        <v>0</v>
      </c>
      <c r="G32" t="str">
        <f>IF(E32=1, "-",IF(SUMIF(Ingredients!B32:B246,B32,Ingredients!A32:A246)+SUMIF(Ingredients!B32:B246,F32,Ingredients!A32:A246)&gt;0, "Yes", "No"))</f>
        <v>Yes</v>
      </c>
    </row>
    <row r="33" spans="1:7" x14ac:dyDescent="0.3">
      <c r="A33">
        <v>1</v>
      </c>
      <c r="B33" t="s">
        <v>126</v>
      </c>
      <c r="C33" t="s">
        <v>112</v>
      </c>
      <c r="D33" t="s">
        <v>1201</v>
      </c>
      <c r="E33">
        <f>SUMIF(Ingredients!$B$2:$B$98,'PH base foods'!B33,Ingredients!$A$3:$A$99)+SUMIF(Ingredients!$B$2:$B$98,F33,Ingredients!$A$3:$A$99)</f>
        <v>0</v>
      </c>
      <c r="G33" t="str">
        <f>IF(E33=1, "-",IF(SUMIF(Ingredients!B33:B247,B33,Ingredients!A33:A247)+SUMIF(Ingredients!B33:B247,F33,Ingredients!A33:A247)&gt;0, "Yes", "No"))</f>
        <v>Yes</v>
      </c>
    </row>
    <row r="34" spans="1:7" x14ac:dyDescent="0.3">
      <c r="A34">
        <v>1</v>
      </c>
      <c r="B34" t="s">
        <v>127</v>
      </c>
      <c r="C34" t="s">
        <v>112</v>
      </c>
      <c r="D34" t="s">
        <v>1201</v>
      </c>
      <c r="E34">
        <f>SUMIF(Ingredients!$B$2:$B$98,'PH base foods'!B34,Ingredients!$A$3:$A$99)+SUMIF(Ingredients!$B$2:$B$98,F34,Ingredients!$A$3:$A$99)</f>
        <v>0</v>
      </c>
      <c r="G34" t="str">
        <f>IF(E34=1, "-",IF(SUMIF(Ingredients!B34:B248,B34,Ingredients!A34:A248)+SUMIF(Ingredients!B34:B248,F34,Ingredients!A34:A248)&gt;0, "Yes", "No"))</f>
        <v>Yes</v>
      </c>
    </row>
    <row r="35" spans="1:7" x14ac:dyDescent="0.3">
      <c r="A35">
        <v>1</v>
      </c>
      <c r="B35" t="s">
        <v>128</v>
      </c>
      <c r="C35" t="s">
        <v>112</v>
      </c>
      <c r="D35" t="s">
        <v>213</v>
      </c>
      <c r="E35">
        <f>SUMIF(Ingredients!$B$2:$B$98,'PH base foods'!B35,Ingredients!$A$3:$A$99)+SUMIF(Ingredients!$B$2:$B$98,F35,Ingredients!$A$3:$A$99)</f>
        <v>0</v>
      </c>
      <c r="G35" t="str">
        <f>IF(E35=1, "-",IF(SUMIF(Ingredients!B35:B249,B35,Ingredients!A35:A249)+SUMIF(Ingredients!B35:B249,F35,Ingredients!A35:A249)&gt;0, "Yes", "No"))</f>
        <v>No</v>
      </c>
    </row>
    <row r="36" spans="1:7" x14ac:dyDescent="0.3">
      <c r="A36">
        <v>1</v>
      </c>
      <c r="B36" t="s">
        <v>129</v>
      </c>
      <c r="C36" t="s">
        <v>112</v>
      </c>
      <c r="D36" t="s">
        <v>213</v>
      </c>
      <c r="E36">
        <f>SUMIF(Ingredients!$B$2:$B$98,'PH base foods'!B36,Ingredients!$A$3:$A$99)+SUMIF(Ingredients!$B$2:$B$98,F36,Ingredients!$A$3:$A$99)</f>
        <v>0</v>
      </c>
      <c r="G36" t="str">
        <f>IF(E36=1, "-",IF(SUMIF(Ingredients!B36:B250,B36,Ingredients!A36:A250)+SUMIF(Ingredients!B36:B250,F36,Ingredients!A36:A250)&gt;0, "Yes", "No"))</f>
        <v>No</v>
      </c>
    </row>
    <row r="37" spans="1:7" x14ac:dyDescent="0.3">
      <c r="A37">
        <v>1</v>
      </c>
      <c r="B37" t="s">
        <v>130</v>
      </c>
      <c r="C37" t="s">
        <v>112</v>
      </c>
      <c r="D37" t="s">
        <v>213</v>
      </c>
      <c r="E37">
        <f>SUMIF(Ingredients!$B$2:$B$98,'PH base foods'!B37,Ingredients!$A$3:$A$99)+SUMIF(Ingredients!$B$2:$B$98,F37,Ingredients!$A$3:$A$99)</f>
        <v>0</v>
      </c>
      <c r="G37" t="str">
        <f>IF(E37=1, "-",IF(SUMIF(Ingredients!B37:B251,B37,Ingredients!A37:A251)+SUMIF(Ingredients!B37:B251,F37,Ingredients!A37:A251)&gt;0, "Yes", "No"))</f>
        <v>No</v>
      </c>
    </row>
    <row r="38" spans="1:7" x14ac:dyDescent="0.3">
      <c r="A38">
        <v>1</v>
      </c>
      <c r="B38" t="s">
        <v>131</v>
      </c>
      <c r="C38" t="s">
        <v>112</v>
      </c>
      <c r="D38" t="s">
        <v>1205</v>
      </c>
      <c r="E38">
        <f>SUMIF(Ingredients!$B$2:$B$98,'PH base foods'!B38,Ingredients!$A$3:$A$99)+SUMIF(Ingredients!$B$2:$B$98,F38,Ingredients!$A$3:$A$99)</f>
        <v>0</v>
      </c>
      <c r="G38" t="str">
        <f>IF(E38=1, "-",IF(SUMIF(Ingredients!B38:B252,B38,Ingredients!A38:A252)+SUMIF(Ingredients!B38:B252,F38,Ingredients!A38:A252)&gt;0, "Yes", "No"))</f>
        <v>Yes</v>
      </c>
    </row>
    <row r="39" spans="1:7" x14ac:dyDescent="0.3">
      <c r="A39">
        <v>1</v>
      </c>
      <c r="B39" t="s">
        <v>132</v>
      </c>
      <c r="C39" t="s">
        <v>112</v>
      </c>
      <c r="D39" t="s">
        <v>1205</v>
      </c>
      <c r="E39">
        <f>SUMIF(Ingredients!$B$2:$B$98,'PH base foods'!B39,Ingredients!$A$3:$A$99)+SUMIF(Ingredients!$B$2:$B$98,F39,Ingredients!$A$3:$A$99)</f>
        <v>0</v>
      </c>
      <c r="G39" t="str">
        <f>IF(E39=1, "-",IF(SUMIF(Ingredients!B39:B253,B39,Ingredients!A39:A253)+SUMIF(Ingredients!B39:B253,F39,Ingredients!A39:A253)&gt;0, "Yes", "No"))</f>
        <v>Yes</v>
      </c>
    </row>
    <row r="40" spans="1:7" x14ac:dyDescent="0.3">
      <c r="A40">
        <v>1</v>
      </c>
      <c r="B40" t="s">
        <v>133</v>
      </c>
      <c r="C40" t="s">
        <v>112</v>
      </c>
      <c r="D40" t="s">
        <v>213</v>
      </c>
      <c r="E40">
        <f>SUMIF(Ingredients!$B$2:$B$98,'PH base foods'!B40,Ingredients!$A$3:$A$99)+SUMIF(Ingredients!$B$2:$B$98,F40,Ingredients!$A$3:$A$99)</f>
        <v>0</v>
      </c>
      <c r="G40" t="str">
        <f>IF(E40=1, "-",IF(SUMIF(Ingredients!B40:B254,B40,Ingredients!A40:A254)+SUMIF(Ingredients!B40:B254,F40,Ingredients!A40:A254)&gt;0, "Yes", "No"))</f>
        <v>No</v>
      </c>
    </row>
    <row r="41" spans="1:7" x14ac:dyDescent="0.3">
      <c r="A41">
        <v>1</v>
      </c>
      <c r="B41" t="s">
        <v>134</v>
      </c>
      <c r="C41" t="s">
        <v>112</v>
      </c>
      <c r="D41" t="s">
        <v>213</v>
      </c>
      <c r="E41">
        <f>SUMIF(Ingredients!$B$2:$B$98,'PH base foods'!B41,Ingredients!$A$3:$A$99)+SUMIF(Ingredients!$B$2:$B$98,F41,Ingredients!$A$3:$A$99)</f>
        <v>0</v>
      </c>
      <c r="G41" t="str">
        <f>IF(E41=1, "-",IF(SUMIF(Ingredients!B41:B255,B41,Ingredients!A41:A255)+SUMIF(Ingredients!B41:B255,F41,Ingredients!A41:A255)&gt;0, "Yes", "No"))</f>
        <v>No</v>
      </c>
    </row>
    <row r="42" spans="1:7" x14ac:dyDescent="0.3">
      <c r="A42">
        <v>1</v>
      </c>
      <c r="B42" t="s">
        <v>60</v>
      </c>
      <c r="C42" t="s">
        <v>112</v>
      </c>
      <c r="D42" t="s">
        <v>213</v>
      </c>
      <c r="E42">
        <f>SUMIF(Ingredients!$B$2:$B$98,'PH base foods'!B42,Ingredients!$A$3:$A$99)+SUMIF(Ingredients!$B$2:$B$98,F42,Ingredients!$A$3:$A$99)</f>
        <v>1</v>
      </c>
      <c r="G42" t="str">
        <f>IF(E42=1, "-",IF(SUMIF(Ingredients!B42:B256,B42,Ingredients!A42:A256)+SUMIF(Ingredients!B42:B256,F42,Ingredients!A42:A256)&gt;0, "Yes", "No"))</f>
        <v>-</v>
      </c>
    </row>
    <row r="43" spans="1:7" x14ac:dyDescent="0.3">
      <c r="A43">
        <v>1</v>
      </c>
      <c r="B43" t="s">
        <v>135</v>
      </c>
      <c r="C43" t="s">
        <v>112</v>
      </c>
      <c r="D43" t="s">
        <v>213</v>
      </c>
      <c r="E43">
        <f>SUMIF(Ingredients!$B$2:$B$98,'PH base foods'!B43,Ingredients!$A$3:$A$99)+SUMIF(Ingredients!$B$2:$B$98,F43,Ingredients!$A$3:$A$99)</f>
        <v>0</v>
      </c>
      <c r="G43" t="str">
        <f>IF(E43=1, "-",IF(SUMIF(Ingredients!B43:B257,B43,Ingredients!A43:A257)+SUMIF(Ingredients!B43:B257,F43,Ingredients!A43:A257)&gt;0, "Yes", "No"))</f>
        <v>No</v>
      </c>
    </row>
    <row r="44" spans="1:7" x14ac:dyDescent="0.3">
      <c r="A44">
        <v>1</v>
      </c>
      <c r="B44" t="s">
        <v>136</v>
      </c>
      <c r="C44" t="s">
        <v>112</v>
      </c>
      <c r="D44" t="s">
        <v>213</v>
      </c>
      <c r="E44">
        <f>SUMIF(Ingredients!$B$2:$B$98,'PH base foods'!B44,Ingredients!$A$3:$A$99)+SUMIF(Ingredients!$B$2:$B$98,F44,Ingredients!$A$3:$A$99)</f>
        <v>0</v>
      </c>
      <c r="G44" t="str">
        <f>IF(E44=1, "-",IF(SUMIF(Ingredients!B44:B258,B44,Ingredients!A44:A258)+SUMIF(Ingredients!B44:B258,F44,Ingredients!A44:A258)&gt;0, "Yes", "No"))</f>
        <v>No</v>
      </c>
    </row>
    <row r="45" spans="1:7" x14ac:dyDescent="0.3">
      <c r="A45">
        <v>1</v>
      </c>
      <c r="B45" t="s">
        <v>137</v>
      </c>
      <c r="C45" t="s">
        <v>112</v>
      </c>
      <c r="D45" t="s">
        <v>213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>IF(E45=1, "-",IF(SUMIF(Ingredients!B45:B259,B45,Ingredients!A45:A259)+SUMIF(Ingredients!B45:B259,F45,Ingredients!A45:A259)&gt;0, "Yes", "No"))</f>
        <v>-</v>
      </c>
    </row>
    <row r="46" spans="1:7" x14ac:dyDescent="0.3">
      <c r="A46">
        <v>1</v>
      </c>
      <c r="B46" t="s">
        <v>68</v>
      </c>
      <c r="C46" t="s">
        <v>112</v>
      </c>
      <c r="D46" t="s">
        <v>213</v>
      </c>
      <c r="E46">
        <f>SUMIF(Ingredients!$B$2:$B$98,'PH base foods'!B46,Ingredients!$A$3:$A$99)+SUMIF(Ingredients!$B$2:$B$98,F46,Ingredients!$A$3:$A$99)</f>
        <v>1</v>
      </c>
      <c r="G46" t="str">
        <f>IF(E46=1, "-",IF(SUMIF(Ingredients!B46:B260,B46,Ingredients!A46:A260)+SUMIF(Ingredients!B46:B260,F46,Ingredients!A46:A260)&gt;0, "Yes", "No"))</f>
        <v>-</v>
      </c>
    </row>
    <row r="47" spans="1:7" x14ac:dyDescent="0.3">
      <c r="A47">
        <v>1</v>
      </c>
      <c r="B47" t="s">
        <v>138</v>
      </c>
      <c r="C47" t="s">
        <v>112</v>
      </c>
      <c r="D47" t="s">
        <v>213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>IF(E47=1, "-",IF(SUMIF(Ingredients!B47:B261,B47,Ingredients!A47:A261)+SUMIF(Ingredients!B47:B261,F47,Ingredients!A47:A261)&gt;0, "Yes", "No"))</f>
        <v>-</v>
      </c>
    </row>
    <row r="48" spans="1:7" x14ac:dyDescent="0.3">
      <c r="A48">
        <v>1</v>
      </c>
      <c r="B48" t="s">
        <v>139</v>
      </c>
      <c r="C48" t="s">
        <v>112</v>
      </c>
      <c r="D48" t="s">
        <v>1205</v>
      </c>
      <c r="E48">
        <f>SUMIF(Ingredients!$B$2:$B$98,'PH base foods'!B48,Ingredients!$A$3:$A$99)+SUMIF(Ingredients!$B$2:$B$98,F48,Ingredients!$A$3:$A$99)</f>
        <v>0</v>
      </c>
      <c r="G48" t="str">
        <f>IF(E48=1, "-",IF(SUMIF(Ingredients!B48:B262,B48,Ingredients!A48:A262)+SUMIF(Ingredients!B48:B262,F48,Ingredients!A48:A262)&gt;0, "Yes", "No"))</f>
        <v>Yes</v>
      </c>
    </row>
    <row r="49" spans="1:7" x14ac:dyDescent="0.3">
      <c r="A49">
        <v>1</v>
      </c>
      <c r="B49" t="s">
        <v>140</v>
      </c>
      <c r="C49" t="s">
        <v>112</v>
      </c>
      <c r="D49" t="s">
        <v>1205</v>
      </c>
      <c r="E49">
        <f>SUMIF(Ingredients!$B$2:$B$98,'PH base foods'!B49,Ingredients!$A$3:$A$99)+SUMIF(Ingredients!$B$2:$B$98,F49,Ingredients!$A$3:$A$99)</f>
        <v>0</v>
      </c>
      <c r="G49" t="str">
        <f>IF(E49=1, "-",IF(SUMIF(Ingredients!B49:B263,B49,Ingredients!A49:A263)+SUMIF(Ingredients!B49:B263,F49,Ingredients!A49:A263)&gt;0, "Yes", "No"))</f>
        <v>Yes</v>
      </c>
    </row>
    <row r="50" spans="1:7" x14ac:dyDescent="0.3">
      <c r="A50">
        <v>1</v>
      </c>
      <c r="B50" t="s">
        <v>141</v>
      </c>
      <c r="C50" t="s">
        <v>112</v>
      </c>
      <c r="D50" t="s">
        <v>213</v>
      </c>
      <c r="E50">
        <f>SUMIF(Ingredients!$B$2:$B$98,'PH base foods'!B50,Ingredients!$A$3:$A$99)+SUMIF(Ingredients!$B$2:$B$98,F50,Ingredients!$A$3:$A$99)</f>
        <v>0</v>
      </c>
      <c r="G50" t="str">
        <f>IF(E50=1, "-",IF(SUMIF(Ingredients!B50:B264,B50,Ingredients!A50:A264)+SUMIF(Ingredients!B50:B264,F50,Ingredients!A50:A264)&gt;0, "Yes", "No"))</f>
        <v>No</v>
      </c>
    </row>
    <row r="51" spans="1:7" x14ac:dyDescent="0.3">
      <c r="A51">
        <v>1</v>
      </c>
      <c r="B51" t="s">
        <v>142</v>
      </c>
      <c r="C51" t="s">
        <v>112</v>
      </c>
      <c r="D51" t="s">
        <v>1205</v>
      </c>
      <c r="E51">
        <f>SUMIF(Ingredients!$B$2:$B$98,'PH base foods'!B51,Ingredients!$A$3:$A$99)+SUMIF(Ingredients!$B$2:$B$98,F51,Ingredients!$A$3:$A$99)</f>
        <v>0</v>
      </c>
      <c r="G51" t="str">
        <f>IF(E51=1, "-",IF(SUMIF(Ingredients!B51:B265,B51,Ingredients!A51:A265)+SUMIF(Ingredients!B51:B265,F51,Ingredients!A51:A265)&gt;0, "Yes", "No"))</f>
        <v>Yes</v>
      </c>
    </row>
    <row r="52" spans="1:7" x14ac:dyDescent="0.3">
      <c r="A52">
        <v>1</v>
      </c>
      <c r="B52" t="s">
        <v>70</v>
      </c>
      <c r="C52" t="s">
        <v>112</v>
      </c>
      <c r="D52" t="s">
        <v>213</v>
      </c>
      <c r="E52">
        <f>SUMIF(Ingredients!$B$2:$B$98,'PH base foods'!B52,Ingredients!$A$3:$A$99)+SUMIF(Ingredients!$B$2:$B$98,F52,Ingredients!$A$3:$A$99)</f>
        <v>1</v>
      </c>
      <c r="G52" t="str">
        <f>IF(E52=1, "-",IF(SUMIF(Ingredients!B52:B266,B52,Ingredients!A52:A266)+SUMIF(Ingredients!B52:B266,F52,Ingredients!A52:A266)&gt;0, "Yes", "No"))</f>
        <v>-</v>
      </c>
    </row>
    <row r="53" spans="1:7" x14ac:dyDescent="0.3">
      <c r="A53">
        <v>1</v>
      </c>
      <c r="B53" t="s">
        <v>143</v>
      </c>
      <c r="C53" t="s">
        <v>112</v>
      </c>
      <c r="D53" t="s">
        <v>213</v>
      </c>
      <c r="E53">
        <f>SUMIF(Ingredients!$B$2:$B$98,'PH base foods'!B53,Ingredients!$A$3:$A$99)+SUMIF(Ingredients!$B$2:$B$98,F53,Ingredients!$A$3:$A$99)</f>
        <v>0</v>
      </c>
      <c r="G53" t="str">
        <f>IF(E53=1, "-",IF(SUMIF(Ingredients!B53:B267,B53,Ingredients!A53:A267)+SUMIF(Ingredients!B53:B267,F53,Ingredients!A53:A267)&gt;0, "Yes", "No"))</f>
        <v>No</v>
      </c>
    </row>
    <row r="54" spans="1:7" x14ac:dyDescent="0.3">
      <c r="A54">
        <v>1</v>
      </c>
      <c r="B54" t="s">
        <v>144</v>
      </c>
      <c r="C54" t="s">
        <v>112</v>
      </c>
      <c r="D54" t="s">
        <v>213</v>
      </c>
      <c r="E54">
        <f>SUMIF(Ingredients!$B$2:$B$98,'PH base foods'!B54,Ingredients!$A$3:$A$99)+SUMIF(Ingredients!$B$2:$B$98,F54,Ingredients!$A$3:$A$99)</f>
        <v>0</v>
      </c>
      <c r="G54" t="str">
        <f>IF(E54=1, "-",IF(SUMIF(Ingredients!B54:B268,B54,Ingredients!A54:A268)+SUMIF(Ingredients!B54:B268,F54,Ingredients!A54:A268)&gt;0, "Yes", "No"))</f>
        <v>No</v>
      </c>
    </row>
    <row r="55" spans="1:7" x14ac:dyDescent="0.3">
      <c r="A55">
        <v>1</v>
      </c>
      <c r="B55" t="s">
        <v>145</v>
      </c>
      <c r="C55" t="s">
        <v>112</v>
      </c>
      <c r="D55" t="s">
        <v>1202</v>
      </c>
      <c r="E55">
        <f>SUMIF(Ingredients!$B$2:$B$98,'PH base foods'!B55,Ingredients!$A$3:$A$99)+SUMIF(Ingredients!$B$2:$B$98,F55,Ingredients!$A$3:$A$99)</f>
        <v>0</v>
      </c>
      <c r="G55" t="str">
        <f>IF(E55=1, "-",IF(SUMIF(Ingredients!B55:B269,B55,Ingredients!A55:A269)+SUMIF(Ingredients!B55:B269,F55,Ingredients!A55:A269)&gt;0, "Yes", "No"))</f>
        <v>Yes</v>
      </c>
    </row>
    <row r="56" spans="1:7" x14ac:dyDescent="0.3">
      <c r="A56">
        <v>1</v>
      </c>
      <c r="B56" t="s">
        <v>146</v>
      </c>
      <c r="C56" t="s">
        <v>112</v>
      </c>
      <c r="D56" t="s">
        <v>213</v>
      </c>
      <c r="E56">
        <f>SUMIF(Ingredients!$B$2:$B$98,'PH base foods'!B56,Ingredients!$A$3:$A$99)+SUMIF(Ingredients!$B$2:$B$98,F56,Ingredients!$A$3:$A$99)</f>
        <v>0</v>
      </c>
      <c r="G56" t="str">
        <f>IF(E56=1, "-",IF(SUMIF(Ingredients!B56:B270,B56,Ingredients!A56:A270)+SUMIF(Ingredients!B56:B270,F56,Ingredients!A56:A270)&gt;0, "Yes", "No"))</f>
        <v>No</v>
      </c>
    </row>
    <row r="57" spans="1:7" x14ac:dyDescent="0.3">
      <c r="A57">
        <v>1</v>
      </c>
      <c r="B57" t="s">
        <v>16</v>
      </c>
      <c r="C57" t="s">
        <v>112</v>
      </c>
      <c r="D57" t="s">
        <v>213</v>
      </c>
      <c r="E57">
        <f>SUMIF(Ingredients!$B$2:$B$98,'PH base foods'!B57,Ingredients!$A$3:$A$99)+SUMIF(Ingredients!$B$2:$B$98,F57,Ingredients!$A$3:$A$99)</f>
        <v>1</v>
      </c>
      <c r="G57" t="str">
        <f>IF(E57=1, "-",IF(SUMIF(Ingredients!B57:B271,B57,Ingredients!A57:A271)+SUMIF(Ingredients!B57:B271,F57,Ingredients!A57:A271)&gt;0, "Yes", "No"))</f>
        <v>-</v>
      </c>
    </row>
    <row r="58" spans="1:7" x14ac:dyDescent="0.3">
      <c r="A58">
        <v>1</v>
      </c>
      <c r="B58" t="s">
        <v>44</v>
      </c>
      <c r="C58" t="s">
        <v>112</v>
      </c>
      <c r="D58" t="s">
        <v>213</v>
      </c>
      <c r="E58">
        <f>SUMIF(Ingredients!$B$2:$B$98,'PH base foods'!B58,Ingredients!$A$3:$A$99)+SUMIF(Ingredients!$B$2:$B$98,F58,Ingredients!$A$3:$A$99)</f>
        <v>1</v>
      </c>
      <c r="G58" t="str">
        <f>IF(E58=1, "-",IF(SUMIF(Ingredients!B58:B272,B58,Ingredients!A58:A272)+SUMIF(Ingredients!B58:B272,F58,Ingredients!A58:A272)&gt;0, "Yes", "No"))</f>
        <v>-</v>
      </c>
    </row>
    <row r="59" spans="1:7" x14ac:dyDescent="0.3">
      <c r="A59">
        <v>1</v>
      </c>
      <c r="B59" t="s">
        <v>67</v>
      </c>
      <c r="C59" t="s">
        <v>112</v>
      </c>
      <c r="D59" t="s">
        <v>213</v>
      </c>
      <c r="E59">
        <f>SUMIF(Ingredients!$B$2:$B$98,'PH base foods'!B59,Ingredients!$A$3:$A$99)+SUMIF(Ingredients!$B$2:$B$98,F59,Ingredients!$A$3:$A$99)</f>
        <v>1</v>
      </c>
      <c r="G59" t="str">
        <f>IF(E59=1, "-",IF(SUMIF(Ingredients!B59:B273,B59,Ingredients!A59:A273)+SUMIF(Ingredients!B59:B273,F59,Ingredients!A59:A273)&gt;0, "Yes", "No"))</f>
        <v>-</v>
      </c>
    </row>
    <row r="60" spans="1:7" x14ac:dyDescent="0.3">
      <c r="A60">
        <v>1</v>
      </c>
      <c r="B60" t="s">
        <v>147</v>
      </c>
      <c r="C60" t="s">
        <v>112</v>
      </c>
      <c r="D60" t="s">
        <v>213</v>
      </c>
      <c r="E60">
        <f>SUMIF(Ingredients!$B$2:$B$98,'PH base foods'!B60,Ingredients!$A$3:$A$99)+SUMIF(Ingredients!$B$2:$B$98,F60,Ingredients!$A$3:$A$99)</f>
        <v>0</v>
      </c>
      <c r="G60" t="str">
        <f>IF(E60=1, "-",IF(SUMIF(Ingredients!B60:B274,B60,Ingredients!A60:A274)+SUMIF(Ingredients!B60:B274,F60,Ingredients!A60:A274)&gt;0, "Yes", "No"))</f>
        <v>No</v>
      </c>
    </row>
    <row r="61" spans="1:7" x14ac:dyDescent="0.3">
      <c r="A61">
        <v>1</v>
      </c>
      <c r="B61" t="s">
        <v>148</v>
      </c>
      <c r="C61" t="s">
        <v>112</v>
      </c>
      <c r="D61" t="s">
        <v>1201</v>
      </c>
      <c r="E61">
        <f>SUMIF(Ingredients!$B$2:$B$98,'PH base foods'!B61,Ingredients!$A$3:$A$99)+SUMIF(Ingredients!$B$2:$B$98,F61,Ingredients!$A$3:$A$99)</f>
        <v>0</v>
      </c>
      <c r="G61" t="str">
        <f>IF(E61=1, "-",IF(SUMIF(Ingredients!B61:B275,B61,Ingredients!A61:A275)+SUMIF(Ingredients!B61:B275,F61,Ingredients!A61:A275)&gt;0, "Yes", "No"))</f>
        <v>Yes</v>
      </c>
    </row>
    <row r="62" spans="1:7" x14ac:dyDescent="0.3">
      <c r="A62">
        <v>1</v>
      </c>
      <c r="B62" t="s">
        <v>149</v>
      </c>
      <c r="C62" t="s">
        <v>112</v>
      </c>
      <c r="D62" t="s">
        <v>213</v>
      </c>
      <c r="E62">
        <f>SUMIF(Ingredients!$B$2:$B$98,'PH base foods'!B62,Ingredients!$A$3:$A$99)+SUMIF(Ingredients!$B$2:$B$98,F62,Ingredients!$A$3:$A$99)</f>
        <v>0</v>
      </c>
      <c r="G62" t="str">
        <f>IF(E62=1, "-",IF(SUMIF(Ingredients!B62:B276,B62,Ingredients!A62:A276)+SUMIF(Ingredients!B62:B276,F62,Ingredients!A62:A276)&gt;0, "Yes", "No"))</f>
        <v>No</v>
      </c>
    </row>
    <row r="63" spans="1:7" x14ac:dyDescent="0.3">
      <c r="A63">
        <v>1</v>
      </c>
      <c r="B63" t="s">
        <v>150</v>
      </c>
      <c r="C63" t="s">
        <v>112</v>
      </c>
      <c r="D63" t="s">
        <v>213</v>
      </c>
      <c r="E63">
        <f>SUMIF(Ingredients!$B$2:$B$98,'PH base foods'!B63,Ingredients!$A$3:$A$99)+SUMIF(Ingredients!$B$2:$B$98,F63,Ingredients!$A$3:$A$99)</f>
        <v>0</v>
      </c>
      <c r="G63" t="str">
        <f>IF(E63=1, "-",IF(SUMIF(Ingredients!B63:B277,B63,Ingredients!A63:A277)+SUMIF(Ingredients!B63:B277,F63,Ingredients!A63:A277)&gt;0, "Yes", "No"))</f>
        <v>No</v>
      </c>
    </row>
    <row r="64" spans="1:7" x14ac:dyDescent="0.3">
      <c r="A64">
        <v>1</v>
      </c>
      <c r="B64" t="s">
        <v>151</v>
      </c>
      <c r="C64" t="s">
        <v>112</v>
      </c>
      <c r="D64" t="s">
        <v>213</v>
      </c>
      <c r="E64">
        <f>SUMIF(Ingredients!$B$2:$B$98,'PH base foods'!B64,Ingredients!$A$3:$A$99)+SUMIF(Ingredients!$B$2:$B$98,F64,Ingredients!$A$3:$A$99)</f>
        <v>0</v>
      </c>
      <c r="G64" t="str">
        <f>IF(E64=1, "-",IF(SUMIF(Ingredients!B64:B278,B64,Ingredients!A64:A278)+SUMIF(Ingredients!B64:B278,F64,Ingredients!A64:A278)&gt;0, "Yes", "No"))</f>
        <v>No</v>
      </c>
    </row>
    <row r="65" spans="1:7" x14ac:dyDescent="0.3">
      <c r="A65">
        <v>1</v>
      </c>
      <c r="B65" t="s">
        <v>152</v>
      </c>
      <c r="C65" t="s">
        <v>112</v>
      </c>
      <c r="D65" t="s">
        <v>213</v>
      </c>
      <c r="E65">
        <f>SUMIF(Ingredients!$B$2:$B$98,'PH base foods'!B65,Ingredients!$A$3:$A$99)+SUMIF(Ingredients!$B$2:$B$98,F65,Ingredients!$A$3:$A$99)</f>
        <v>0</v>
      </c>
      <c r="G65" t="str">
        <f>IF(E65=1, "-",IF(SUMIF(Ingredients!B65:B279,B65,Ingredients!A65:A279)+SUMIF(Ingredients!B65:B279,F65,Ingredients!A65:A279)&gt;0, "Yes", "No"))</f>
        <v>No</v>
      </c>
    </row>
    <row r="66" spans="1:7" x14ac:dyDescent="0.3">
      <c r="A66">
        <v>1</v>
      </c>
      <c r="B66" t="s">
        <v>153</v>
      </c>
      <c r="C66" t="s">
        <v>112</v>
      </c>
      <c r="D66" t="s">
        <v>213</v>
      </c>
      <c r="E66">
        <f>SUMIF(Ingredients!$B$2:$B$98,'PH base foods'!B66,Ingredients!$A$3:$A$99)+SUMIF(Ingredients!$B$2:$B$98,F66,Ingredients!$A$3:$A$99)</f>
        <v>0</v>
      </c>
      <c r="G66" t="str">
        <f>IF(E66=1, "-",IF(SUMIF(Ingredients!B66:B280,B66,Ingredients!A66:A280)+SUMIF(Ingredients!B66:B280,F66,Ingredients!A66:A280)&gt;0, "Yes", "No"))</f>
        <v>No</v>
      </c>
    </row>
    <row r="67" spans="1:7" x14ac:dyDescent="0.3">
      <c r="A67">
        <v>1</v>
      </c>
      <c r="B67" t="s">
        <v>154</v>
      </c>
      <c r="C67" t="s">
        <v>112</v>
      </c>
      <c r="D67" t="s">
        <v>213</v>
      </c>
      <c r="E67">
        <f>SUMIF(Ingredients!$B$2:$B$98,'PH base foods'!B67,Ingredients!$A$3:$A$99)+SUMIF(Ingredients!$B$2:$B$98,F67,Ingredients!$A$3:$A$99)</f>
        <v>0</v>
      </c>
      <c r="G67" t="str">
        <f>IF(E67=1, "-",IF(SUMIF(Ingredients!B67:B281,B67,Ingredients!A67:A281)+SUMIF(Ingredients!B67:B281,F67,Ingredients!A67:A281)&gt;0, "Yes", "No"))</f>
        <v>No</v>
      </c>
    </row>
    <row r="68" spans="1:7" x14ac:dyDescent="0.3">
      <c r="A68">
        <v>1</v>
      </c>
      <c r="B68" t="s">
        <v>155</v>
      </c>
      <c r="C68" t="s">
        <v>112</v>
      </c>
      <c r="D68" t="s">
        <v>213</v>
      </c>
      <c r="E68">
        <f>SUMIF(Ingredients!$B$2:$B$98,'PH base foods'!B68,Ingredients!$A$3:$A$99)+SUMIF(Ingredients!$B$2:$B$98,F68,Ingredients!$A$3:$A$99)</f>
        <v>0</v>
      </c>
      <c r="G68" t="str">
        <f>IF(E68=1, "-",IF(SUMIF(Ingredients!B68:B282,B68,Ingredients!A68:A282)+SUMIF(Ingredients!B68:B282,F68,Ingredients!A68:A282)&gt;0, "Yes", "No"))</f>
        <v>No</v>
      </c>
    </row>
    <row r="69" spans="1:7" x14ac:dyDescent="0.3">
      <c r="A69">
        <v>1</v>
      </c>
      <c r="B69" t="s">
        <v>156</v>
      </c>
      <c r="C69" t="s">
        <v>112</v>
      </c>
      <c r="D69" t="s">
        <v>213</v>
      </c>
      <c r="E69">
        <f>SUMIF(Ingredients!$B$2:$B$98,'PH base foods'!B69,Ingredients!$A$3:$A$99)+SUMIF(Ingredients!$B$2:$B$98,F69,Ingredients!$A$3:$A$99)</f>
        <v>0</v>
      </c>
      <c r="G69" t="str">
        <f>IF(E69=1, "-",IF(SUMIF(Ingredients!B69:B283,B69,Ingredients!A69:A283)+SUMIF(Ingredients!B69:B283,F69,Ingredients!A69:A283)&gt;0, "Yes", "No"))</f>
        <v>No</v>
      </c>
    </row>
    <row r="70" spans="1:7" x14ac:dyDescent="0.3">
      <c r="A70">
        <v>1</v>
      </c>
      <c r="B70" t="s">
        <v>17</v>
      </c>
      <c r="C70" t="s">
        <v>112</v>
      </c>
      <c r="D70" t="s">
        <v>213</v>
      </c>
      <c r="E70">
        <f>SUMIF(Ingredients!$B$2:$B$98,'PH base foods'!B70,Ingredients!$A$3:$A$99)+SUMIF(Ingredients!$B$2:$B$98,F70,Ingredients!$A$3:$A$99)</f>
        <v>1</v>
      </c>
      <c r="G70" t="str">
        <f>IF(E70=1, "-",IF(SUMIF(Ingredients!B70:B284,B70,Ingredients!A70:A284)+SUMIF(Ingredients!B70:B284,F70,Ingredients!A70:A284)&gt;0, "Yes", "No"))</f>
        <v>-</v>
      </c>
    </row>
    <row r="71" spans="1:7" x14ac:dyDescent="0.3">
      <c r="A71">
        <v>1</v>
      </c>
      <c r="B71" t="s">
        <v>157</v>
      </c>
      <c r="C71" t="s">
        <v>112</v>
      </c>
      <c r="D71" t="s">
        <v>213</v>
      </c>
      <c r="E71">
        <f>SUMIF(Ingredients!$B$2:$B$98,'PH base foods'!B71,Ingredients!$A$3:$A$99)+SUMIF(Ingredients!$B$2:$B$98,F71,Ingredients!$A$3:$A$99)</f>
        <v>0</v>
      </c>
      <c r="G71" t="str">
        <f>IF(E71=1, "-",IF(SUMIF(Ingredients!B71:B285,B71,Ingredients!A71:A285)+SUMIF(Ingredients!B71:B285,F71,Ingredients!A71:A285)&gt;0, "Yes", "No"))</f>
        <v>No</v>
      </c>
    </row>
    <row r="72" spans="1:7" x14ac:dyDescent="0.3">
      <c r="A72">
        <v>1</v>
      </c>
      <c r="B72" t="s">
        <v>158</v>
      </c>
      <c r="C72" t="s">
        <v>112</v>
      </c>
      <c r="D72" t="s">
        <v>213</v>
      </c>
      <c r="E72">
        <f>SUMIF(Ingredients!$B$2:$B$98,'PH base foods'!B72,Ingredients!$A$3:$A$99)+SUMIF(Ingredients!$B$2:$B$98,F72,Ingredients!$A$3:$A$99)</f>
        <v>0</v>
      </c>
      <c r="G72" t="str">
        <f>IF(E72=1, "-",IF(SUMIF(Ingredients!B72:B286,B72,Ingredients!A72:A286)+SUMIF(Ingredients!B72:B286,F72,Ingredients!A72:A286)&gt;0, "Yes", "No"))</f>
        <v>No</v>
      </c>
    </row>
    <row r="73" spans="1:7" x14ac:dyDescent="0.3">
      <c r="A73">
        <v>1</v>
      </c>
      <c r="B73" t="s">
        <v>159</v>
      </c>
      <c r="C73" t="s">
        <v>112</v>
      </c>
      <c r="D73" t="s">
        <v>213</v>
      </c>
      <c r="E73">
        <f>SUMIF(Ingredients!$B$2:$B$98,'PH base foods'!B73,Ingredients!$A$3:$A$99)+SUMIF(Ingredients!$B$2:$B$98,F73,Ingredients!$A$3:$A$99)</f>
        <v>0</v>
      </c>
      <c r="G73" t="str">
        <f>IF(E73=1, "-",IF(SUMIF(Ingredients!B73:B287,B73,Ingredients!A73:A287)+SUMIF(Ingredients!B73:B287,F73,Ingredients!A73:A287)&gt;0, "Yes", "No"))</f>
        <v>No</v>
      </c>
    </row>
    <row r="74" spans="1:7" x14ac:dyDescent="0.3">
      <c r="A74">
        <v>1</v>
      </c>
      <c r="B74" t="s">
        <v>160</v>
      </c>
      <c r="C74" t="s">
        <v>112</v>
      </c>
      <c r="D74" t="s">
        <v>213</v>
      </c>
      <c r="E74">
        <f>SUMIF(Ingredients!$B$2:$B$98,'PH base foods'!B74,Ingredients!$A$3:$A$99)+SUMIF(Ingredients!$B$2:$B$98,F74,Ingredients!$A$3:$A$99)</f>
        <v>0</v>
      </c>
      <c r="G74" t="str">
        <f>IF(E74=1, "-",IF(SUMIF(Ingredients!B74:B288,B74,Ingredients!A74:A288)+SUMIF(Ingredients!B74:B288,F74,Ingredients!A74:A288)&gt;0, "Yes", "No"))</f>
        <v>No</v>
      </c>
    </row>
    <row r="75" spans="1:7" x14ac:dyDescent="0.3">
      <c r="A75">
        <v>1</v>
      </c>
      <c r="B75" t="s">
        <v>161</v>
      </c>
      <c r="C75" t="s">
        <v>112</v>
      </c>
      <c r="D75" t="s">
        <v>213</v>
      </c>
      <c r="E75">
        <f>SUMIF(Ingredients!$B$2:$B$98,'PH base foods'!B75,Ingredients!$A$3:$A$99)+SUMIF(Ingredients!$B$2:$B$98,F75,Ingredients!$A$3:$A$99)</f>
        <v>0</v>
      </c>
      <c r="G75" t="str">
        <f>IF(E75=1, "-",IF(SUMIF(Ingredients!B75:B289,B75,Ingredients!A75:A289)+SUMIF(Ingredients!B75:B289,F75,Ingredients!A75:A289)&gt;0, "Yes", "No"))</f>
        <v>No</v>
      </c>
    </row>
    <row r="76" spans="1:7" x14ac:dyDescent="0.3">
      <c r="A76">
        <v>1</v>
      </c>
      <c r="B76" t="s">
        <v>162</v>
      </c>
      <c r="C76" t="s">
        <v>112</v>
      </c>
      <c r="D76" t="s">
        <v>213</v>
      </c>
      <c r="E76">
        <f>SUMIF(Ingredients!$B$2:$B$98,'PH base foods'!B76,Ingredients!$A$3:$A$99)+SUMIF(Ingredients!$B$2:$B$98,F76,Ingredients!$A$3:$A$99)</f>
        <v>0</v>
      </c>
      <c r="G76" t="str">
        <f>IF(E76=1, "-",IF(SUMIF(Ingredients!B76:B290,B76,Ingredients!A76:A290)+SUMIF(Ingredients!B76:B290,F76,Ingredients!A76:A290)&gt;0, "Yes", "No"))</f>
        <v>No</v>
      </c>
    </row>
    <row r="77" spans="1:7" x14ac:dyDescent="0.3">
      <c r="A77">
        <v>1</v>
      </c>
      <c r="B77" t="s">
        <v>163</v>
      </c>
      <c r="C77" t="s">
        <v>112</v>
      </c>
      <c r="D77" t="s">
        <v>213</v>
      </c>
      <c r="E77">
        <f>SUMIF(Ingredients!$B$2:$B$98,'PH base foods'!B77,Ingredients!$A$3:$A$99)+SUMIF(Ingredients!$B$2:$B$98,F77,Ingredients!$A$3:$A$99)</f>
        <v>0</v>
      </c>
      <c r="G77" t="str">
        <f>IF(E77=1, "-",IF(SUMIF(Ingredients!B77:B291,B77,Ingredients!A77:A291)+SUMIF(Ingredients!B77:B291,F77,Ingredients!A77:A291)&gt;0, "Yes", "No"))</f>
        <v>No</v>
      </c>
    </row>
    <row r="78" spans="1:7" x14ac:dyDescent="0.3">
      <c r="A78">
        <v>1</v>
      </c>
      <c r="B78" t="s">
        <v>164</v>
      </c>
      <c r="C78" t="s">
        <v>112</v>
      </c>
      <c r="D78" t="s">
        <v>213</v>
      </c>
      <c r="E78">
        <f>SUMIF(Ingredients!$B$2:$B$98,'PH base foods'!B78,Ingredients!$A$3:$A$99)+SUMIF(Ingredients!$B$2:$B$98,F78,Ingredients!$A$3:$A$99)</f>
        <v>0</v>
      </c>
      <c r="G78" t="str">
        <f>IF(E78=1, "-",IF(SUMIF(Ingredients!B78:B292,B78,Ingredients!A78:A292)+SUMIF(Ingredients!B78:B292,F78,Ingredients!A78:A292)&gt;0, "Yes", "No"))</f>
        <v>No</v>
      </c>
    </row>
    <row r="79" spans="1:7" x14ac:dyDescent="0.3">
      <c r="A79">
        <v>1</v>
      </c>
      <c r="B79" t="s">
        <v>165</v>
      </c>
      <c r="C79" t="s">
        <v>112</v>
      </c>
      <c r="D79" t="s">
        <v>213</v>
      </c>
      <c r="E79">
        <f>SUMIF(Ingredients!$B$2:$B$98,'PH base foods'!B79,Ingredients!$A$3:$A$99)+SUMIF(Ingredients!$B$2:$B$98,F79,Ingredients!$A$3:$A$99)</f>
        <v>0</v>
      </c>
      <c r="G79" t="str">
        <f>IF(E79=1, "-",IF(SUMIF(Ingredients!B79:B293,B79,Ingredients!A79:A293)+SUMIF(Ingredients!B79:B293,F79,Ingredients!A79:A293)&gt;0, "Yes", "No"))</f>
        <v>No</v>
      </c>
    </row>
    <row r="80" spans="1:7" x14ac:dyDescent="0.3">
      <c r="A80">
        <v>1</v>
      </c>
      <c r="B80" t="s">
        <v>166</v>
      </c>
      <c r="C80" t="s">
        <v>112</v>
      </c>
      <c r="D80" t="s">
        <v>213</v>
      </c>
      <c r="E80">
        <f>SUMIF(Ingredients!$B$2:$B$98,'PH base foods'!B80,Ingredients!$A$3:$A$99)+SUMIF(Ingredients!$B$2:$B$98,F80,Ingredients!$A$3:$A$99)</f>
        <v>0</v>
      </c>
      <c r="G80" t="str">
        <f>IF(E80=1, "-",IF(SUMIF(Ingredients!B80:B294,B80,Ingredients!A80:A294)+SUMIF(Ingredients!B80:B294,F80,Ingredients!A80:A294)&gt;0, "Yes", "No"))</f>
        <v>No</v>
      </c>
    </row>
    <row r="81" spans="1:7" x14ac:dyDescent="0.3">
      <c r="A81">
        <v>1</v>
      </c>
      <c r="B81" t="s">
        <v>214</v>
      </c>
      <c r="C81" t="s">
        <v>112</v>
      </c>
      <c r="D81" t="s">
        <v>213</v>
      </c>
      <c r="E81">
        <f>SUMIF(Ingredients!$B$2:$B$98,'PH base foods'!B81,Ingredients!$A$3:$A$99)+SUMIF(Ingredients!$B$2:$B$98,F81,Ingredients!$A$3:$A$99)</f>
        <v>0</v>
      </c>
      <c r="G81" t="str">
        <f>IF(E81=1, "-",IF(SUMIF(Ingredients!B81:B295,B81,Ingredients!A81:A295)+SUMIF(Ingredients!B81:B295,F81,Ingredients!A81:A295)&gt;0, "Yes", "No"))</f>
        <v>No</v>
      </c>
    </row>
    <row r="82" spans="1:7" x14ac:dyDescent="0.3">
      <c r="A82">
        <v>1</v>
      </c>
      <c r="B82" t="s">
        <v>167</v>
      </c>
      <c r="C82" t="s">
        <v>112</v>
      </c>
      <c r="D82" t="s">
        <v>213</v>
      </c>
      <c r="E82">
        <f>SUMIF(Ingredients!$B$2:$B$98,'PH base foods'!B82,Ingredients!$A$3:$A$99)+SUMIF(Ingredients!$B$2:$B$98,F82,Ingredients!$A$3:$A$99)</f>
        <v>0</v>
      </c>
      <c r="G82" t="str">
        <f>IF(E82=1, "-",IF(SUMIF(Ingredients!B82:B296,B82,Ingredients!A82:A296)+SUMIF(Ingredients!B82:B296,F82,Ingredients!A82:A296)&gt;0, "Yes", "No"))</f>
        <v>No</v>
      </c>
    </row>
    <row r="83" spans="1:7" x14ac:dyDescent="0.3">
      <c r="A83">
        <v>1</v>
      </c>
      <c r="B83" t="s">
        <v>168</v>
      </c>
      <c r="C83" t="s">
        <v>112</v>
      </c>
      <c r="D83" t="s">
        <v>213</v>
      </c>
      <c r="E83">
        <f>SUMIF(Ingredients!$B$2:$B$98,'PH base foods'!B83,Ingredients!$A$3:$A$99)+SUMIF(Ingredients!$B$2:$B$98,F83,Ingredients!$A$3:$A$99)</f>
        <v>0</v>
      </c>
      <c r="G83" t="str">
        <f>IF(E83=1, "-",IF(SUMIF(Ingredients!B83:B297,B83,Ingredients!A83:A297)+SUMIF(Ingredients!B83:B297,F83,Ingredients!A83:A297)&gt;0, "Yes", "No"))</f>
        <v>No</v>
      </c>
    </row>
    <row r="84" spans="1:7" x14ac:dyDescent="0.3">
      <c r="A84">
        <v>1</v>
      </c>
      <c r="B84" t="s">
        <v>169</v>
      </c>
      <c r="C84" t="s">
        <v>112</v>
      </c>
      <c r="D84" t="s">
        <v>213</v>
      </c>
      <c r="E84">
        <f>SUMIF(Ingredients!$B$2:$B$98,'PH base foods'!B84,Ingredients!$A$3:$A$99)+SUMIF(Ingredients!$B$2:$B$98,F84,Ingredients!$A$3:$A$99)</f>
        <v>0</v>
      </c>
      <c r="G84" t="str">
        <f>IF(E84=1, "-",IF(SUMIF(Ingredients!B84:B298,B84,Ingredients!A84:A298)+SUMIF(Ingredients!B84:B298,F84,Ingredients!A84:A298)&gt;0, "Yes", "No"))</f>
        <v>No</v>
      </c>
    </row>
    <row r="85" spans="1:7" x14ac:dyDescent="0.3">
      <c r="A85">
        <v>1</v>
      </c>
      <c r="B85" t="s">
        <v>170</v>
      </c>
      <c r="C85" t="s">
        <v>112</v>
      </c>
      <c r="D85" t="s">
        <v>213</v>
      </c>
      <c r="E85">
        <f>SUMIF(Ingredients!$B$2:$B$98,'PH base foods'!B85,Ingredients!$A$3:$A$99)+SUMIF(Ingredients!$B$2:$B$98,F85,Ingredients!$A$3:$A$99)</f>
        <v>0</v>
      </c>
      <c r="G85" t="str">
        <f>IF(E85=1, "-",IF(SUMIF(Ingredients!B85:B299,B85,Ingredients!A85:A299)+SUMIF(Ingredients!B85:B299,F85,Ingredients!A85:A299)&gt;0, "Yes", "No"))</f>
        <v>No</v>
      </c>
    </row>
    <row r="86" spans="1:7" x14ac:dyDescent="0.3">
      <c r="A86">
        <v>1</v>
      </c>
      <c r="B86" t="s">
        <v>172</v>
      </c>
      <c r="C86" t="s">
        <v>171</v>
      </c>
      <c r="D86" t="s">
        <v>213</v>
      </c>
      <c r="E86">
        <f>SUMIF(Ingredients!$B$2:$B$98,'PH base foods'!B86,Ingredients!$A$3:$A$99)+SUMIF(Ingredients!$B$2:$B$98,F86,Ingredients!$A$3:$A$99)</f>
        <v>0</v>
      </c>
      <c r="G86" t="str">
        <f>IF(E86=1, "-",IF(SUMIF(Ingredients!B86:B300,B86,Ingredients!A86:A300)+SUMIF(Ingredients!B86:B300,F86,Ingredients!A86:A300)&gt;0, "Yes", "No"))</f>
        <v>No</v>
      </c>
    </row>
    <row r="87" spans="1:7" x14ac:dyDescent="0.3">
      <c r="A87">
        <v>1</v>
      </c>
      <c r="B87" t="s">
        <v>173</v>
      </c>
      <c r="C87" t="s">
        <v>171</v>
      </c>
      <c r="D87" t="s">
        <v>213</v>
      </c>
      <c r="E87">
        <f>SUMIF(Ingredients!$B$2:$B$98,'PH base foods'!B87,Ingredients!$A$3:$A$99)+SUMIF(Ingredients!$B$2:$B$98,F87,Ingredients!$A$3:$A$99)</f>
        <v>0</v>
      </c>
      <c r="G87" t="str">
        <f>IF(E87=1, "-",IF(SUMIF(Ingredients!B87:B301,B87,Ingredients!A87:A301)+SUMIF(Ingredients!B87:B301,F87,Ingredients!A87:A301)&gt;0, "Yes", "No"))</f>
        <v>No</v>
      </c>
    </row>
    <row r="88" spans="1:7" x14ac:dyDescent="0.3">
      <c r="A88">
        <v>1</v>
      </c>
      <c r="B88" t="s">
        <v>14</v>
      </c>
      <c r="C88" t="s">
        <v>171</v>
      </c>
      <c r="D88" t="s">
        <v>213</v>
      </c>
      <c r="E88">
        <f>SUMIF(Ingredients!$B$2:$B$98,'PH base foods'!B88,Ingredients!$A$3:$A$99)+SUMIF(Ingredients!$B$2:$B$98,F88,Ingredients!$A$3:$A$99)</f>
        <v>1</v>
      </c>
      <c r="G88" t="str">
        <f>IF(E88=1, "-",IF(SUMIF(Ingredients!B88:B302,B88,Ingredients!A88:A302)+SUMIF(Ingredients!B88:B302,F88,Ingredients!A88:A302)&gt;0, "Yes", "No"))</f>
        <v>-</v>
      </c>
    </row>
    <row r="89" spans="1:7" x14ac:dyDescent="0.3">
      <c r="A89">
        <v>1</v>
      </c>
      <c r="B89" t="s">
        <v>174</v>
      </c>
      <c r="C89" t="s">
        <v>171</v>
      </c>
      <c r="D89" t="s">
        <v>213</v>
      </c>
      <c r="E89">
        <f>SUMIF(Ingredients!$B$2:$B$98,'PH base foods'!B89,Ingredients!$A$3:$A$99)+SUMIF(Ingredients!$B$2:$B$98,F89,Ingredients!$A$3:$A$99)</f>
        <v>0</v>
      </c>
      <c r="G89" t="str">
        <f>IF(E89=1, "-",IF(SUMIF(Ingredients!B89:B303,B89,Ingredients!A89:A303)+SUMIF(Ingredients!B89:B303,F89,Ingredients!A89:A303)&gt;0, "Yes", "No"))</f>
        <v>No</v>
      </c>
    </row>
    <row r="90" spans="1:7" x14ac:dyDescent="0.3">
      <c r="A90">
        <v>1</v>
      </c>
      <c r="B90" t="s">
        <v>175</v>
      </c>
      <c r="C90" t="s">
        <v>171</v>
      </c>
      <c r="D90" t="s">
        <v>213</v>
      </c>
      <c r="E90">
        <f>SUMIF(Ingredients!$B$2:$B$98,'PH base foods'!B90,Ingredients!$A$3:$A$99)+SUMIF(Ingredients!$B$2:$B$98,F90,Ingredients!$A$3:$A$99)</f>
        <v>0</v>
      </c>
      <c r="G90" t="str">
        <f>IF(E90=1, "-",IF(SUMIF(Ingredients!B90:B304,B90,Ingredients!A90:A304)+SUMIF(Ingredients!B90:B304,F90,Ingredients!A90:A304)&gt;0, "Yes", "No"))</f>
        <v>No</v>
      </c>
    </row>
    <row r="91" spans="1:7" x14ac:dyDescent="0.3">
      <c r="A91">
        <v>1</v>
      </c>
      <c r="B91" t="s">
        <v>176</v>
      </c>
      <c r="C91" t="s">
        <v>171</v>
      </c>
      <c r="D91" t="s">
        <v>213</v>
      </c>
      <c r="E91">
        <f>SUMIF(Ingredients!$B$2:$B$98,'PH base foods'!B91,Ingredients!$A$3:$A$99)+SUMIF(Ingredients!$B$2:$B$98,F91,Ingredients!$A$3:$A$99)</f>
        <v>0</v>
      </c>
      <c r="G91" t="str">
        <f>IF(E91=1, "-",IF(SUMIF(Ingredients!B91:B305,B91,Ingredients!A91:A305)+SUMIF(Ingredients!B91:B305,F91,Ingredients!A91:A305)&gt;0, "Yes", "No"))</f>
        <v>No</v>
      </c>
    </row>
    <row r="92" spans="1:7" x14ac:dyDescent="0.3">
      <c r="A92">
        <v>1</v>
      </c>
      <c r="B92" t="s">
        <v>177</v>
      </c>
      <c r="C92" t="s">
        <v>171</v>
      </c>
      <c r="D92" t="s">
        <v>213</v>
      </c>
      <c r="E92">
        <f>SUMIF(Ingredients!$B$2:$B$98,'PH base foods'!B92,Ingredients!$A$3:$A$99)+SUMIF(Ingredients!$B$2:$B$98,F92,Ingredients!$A$3:$A$99)</f>
        <v>0</v>
      </c>
      <c r="G92" t="str">
        <f>IF(E92=1, "-",IF(SUMIF(Ingredients!B92:B306,B92,Ingredients!A92:A306)+SUMIF(Ingredients!B92:B306,F92,Ingredients!A92:A306)&gt;0, "Yes", "No"))</f>
        <v>No</v>
      </c>
    </row>
    <row r="93" spans="1:7" x14ac:dyDescent="0.3">
      <c r="A93">
        <v>1</v>
      </c>
      <c r="B93" t="s">
        <v>178</v>
      </c>
      <c r="C93" t="s">
        <v>171</v>
      </c>
      <c r="D93" t="s">
        <v>213</v>
      </c>
      <c r="E93">
        <f>SUMIF(Ingredients!$B$2:$B$98,'PH base foods'!B93,Ingredients!$A$3:$A$99)+SUMIF(Ingredients!$B$2:$B$98,F93,Ingredients!$A$3:$A$99)</f>
        <v>0</v>
      </c>
      <c r="G93" t="str">
        <f>IF(E93=1, "-",IF(SUMIF(Ingredients!B93:B307,B93,Ingredients!A93:A307)+SUMIF(Ingredients!B93:B307,F93,Ingredients!A93:A307)&gt;0, "Yes", "No"))</f>
        <v>No</v>
      </c>
    </row>
    <row r="94" spans="1:7" x14ac:dyDescent="0.3">
      <c r="A94">
        <v>1</v>
      </c>
      <c r="B94" t="s">
        <v>179</v>
      </c>
      <c r="C94" t="s">
        <v>171</v>
      </c>
      <c r="D94" t="s">
        <v>213</v>
      </c>
      <c r="E94">
        <f>SUMIF(Ingredients!$B$2:$B$98,'PH base foods'!B94,Ingredients!$A$3:$A$99)+SUMIF(Ingredients!$B$2:$B$98,F94,Ingredients!$A$3:$A$99)</f>
        <v>0</v>
      </c>
      <c r="G94" t="str">
        <f>IF(E94=1, "-",IF(SUMIF(Ingredients!B94:B308,B94,Ingredients!A94:A308)+SUMIF(Ingredients!B94:B308,F94,Ingredients!A94:A308)&gt;0, "Yes", "No"))</f>
        <v>No</v>
      </c>
    </row>
    <row r="95" spans="1:7" x14ac:dyDescent="0.3">
      <c r="A95">
        <v>1</v>
      </c>
      <c r="B95" t="s">
        <v>180</v>
      </c>
      <c r="C95" t="s">
        <v>171</v>
      </c>
      <c r="D95" t="s">
        <v>213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>IF(E95=1, "-",IF(SUMIF(Ingredients!B95:B309,B95,Ingredients!A95:A309)+SUMIF(Ingredients!B95:B309,F95,Ingredients!A95:A309)&gt;0, "Yes", "No"))</f>
        <v>-</v>
      </c>
    </row>
    <row r="96" spans="1:7" x14ac:dyDescent="0.3">
      <c r="A96">
        <v>1</v>
      </c>
      <c r="B96" t="s">
        <v>20</v>
      </c>
      <c r="C96" t="s">
        <v>171</v>
      </c>
      <c r="D96" t="s">
        <v>213</v>
      </c>
      <c r="E96">
        <f>SUMIF(Ingredients!$B$2:$B$98,'PH base foods'!B96,Ingredients!$A$3:$A$99)+SUMIF(Ingredients!$B$2:$B$98,F96,Ingredients!$A$3:$A$99)</f>
        <v>1</v>
      </c>
      <c r="G96" t="str">
        <f>IF(E96=1, "-",IF(SUMIF(Ingredients!B96:B310,B96,Ingredients!A96:A310)+SUMIF(Ingredients!B96:B310,F96,Ingredients!A96:A310)&gt;0, "Yes", "No"))</f>
        <v>-</v>
      </c>
    </row>
    <row r="97" spans="1:8" x14ac:dyDescent="0.3">
      <c r="A97">
        <v>1</v>
      </c>
      <c r="B97" t="s">
        <v>181</v>
      </c>
      <c r="C97" t="s">
        <v>171</v>
      </c>
      <c r="D97" t="s">
        <v>213</v>
      </c>
      <c r="E97">
        <f>SUMIF(Ingredients!$B$2:$B$98,'PH base foods'!B97,Ingredients!$A$3:$A$99)+SUMIF(Ingredients!$B$2:$B$98,F97,Ingredients!$A$3:$A$99)</f>
        <v>0</v>
      </c>
      <c r="G97" t="str">
        <f>IF(E97=1, "-",IF(SUMIF(Ingredients!B97:B311,B97,Ingredients!A97:A311)+SUMIF(Ingredients!B97:B311,F97,Ingredients!A97:A311)&gt;0, "Yes", "No"))</f>
        <v>No</v>
      </c>
    </row>
    <row r="98" spans="1:8" x14ac:dyDescent="0.3">
      <c r="A98">
        <v>1</v>
      </c>
      <c r="B98" t="s">
        <v>21</v>
      </c>
      <c r="C98" t="s">
        <v>171</v>
      </c>
      <c r="D98" t="s">
        <v>213</v>
      </c>
      <c r="E98">
        <f>SUMIF(Ingredients!$B$2:$B$98,'PH base foods'!B98,Ingredients!$A$3:$A$99)+SUMIF(Ingredients!$B$2:$B$98,F98,Ingredients!$A$3:$A$99)</f>
        <v>1</v>
      </c>
      <c r="G98" t="str">
        <f>IF(E98=1, "-",IF(SUMIF(Ingredients!B98:B312,B98,Ingredients!A98:A312)+SUMIF(Ingredients!B98:B312,F98,Ingredients!A98:A312)&gt;0, "Yes", "No"))</f>
        <v>-</v>
      </c>
    </row>
    <row r="99" spans="1:8" x14ac:dyDescent="0.3">
      <c r="A99">
        <v>1</v>
      </c>
      <c r="B99" t="s">
        <v>182</v>
      </c>
      <c r="C99" t="s">
        <v>171</v>
      </c>
      <c r="D99" t="s">
        <v>213</v>
      </c>
      <c r="E99">
        <f>SUMIF(Ingredients!$B$2:$B$98,'PH base foods'!B99,Ingredients!$A$3:$A$99)+SUMIF(Ingredients!$B$2:$B$98,F99,Ingredients!$A$3:$A$99)</f>
        <v>0</v>
      </c>
      <c r="G99" t="str">
        <f>IF(E99=1, "-",IF(SUMIF(Ingredients!B99:B313,B99,Ingredients!A99:A313)+SUMIF(Ingredients!B99:B313,F99,Ingredients!A99:A313)&gt;0, "Yes", "No"))</f>
        <v>No</v>
      </c>
    </row>
    <row r="100" spans="1:8" x14ac:dyDescent="0.3">
      <c r="A100">
        <v>1</v>
      </c>
      <c r="B100" t="s">
        <v>183</v>
      </c>
      <c r="C100" t="s">
        <v>171</v>
      </c>
      <c r="D100" t="s">
        <v>213</v>
      </c>
      <c r="E100">
        <f>SUMIF(Ingredients!$B$2:$B$98,'PH base foods'!B100,Ingredients!$A$3:$A$99)+SUMIF(Ingredients!$B$2:$B$98,F100,Ingredients!$A$3:$A$99)</f>
        <v>0</v>
      </c>
      <c r="G100" t="str">
        <f>IF(E100=1, "-",IF(SUMIF(Ingredients!B100:B314,B100,Ingredients!A100:A314)+SUMIF(Ingredients!B100:B314,F100,Ingredients!A100:A314)&gt;0, "Yes", "No"))</f>
        <v>No</v>
      </c>
    </row>
    <row r="101" spans="1:8" x14ac:dyDescent="0.3">
      <c r="A101">
        <v>1</v>
      </c>
      <c r="B101" t="s">
        <v>184</v>
      </c>
      <c r="C101" t="s">
        <v>171</v>
      </c>
      <c r="D101" t="s">
        <v>213</v>
      </c>
      <c r="E101">
        <f>SUMIF(Ingredients!$B$2:$B$98,'PH base foods'!B101,Ingredients!$A$3:$A$99)+SUMIF(Ingredients!$B$2:$B$98,F101,Ingredients!$A$3:$A$99)</f>
        <v>0</v>
      </c>
      <c r="G101" t="str">
        <f>IF(E101=1, "-",IF(SUMIF(Ingredients!B101:B315,B101,Ingredients!A101:A315)+SUMIF(Ingredients!B101:B315,F101,Ingredients!A101:A315)&gt;0, "Yes", "No"))</f>
        <v>No</v>
      </c>
    </row>
    <row r="102" spans="1:8" x14ac:dyDescent="0.3">
      <c r="A102">
        <v>1</v>
      </c>
      <c r="B102" t="s">
        <v>185</v>
      </c>
      <c r="C102" t="s">
        <v>171</v>
      </c>
      <c r="D102" t="s">
        <v>213</v>
      </c>
      <c r="E102">
        <f>SUMIF(Ingredients!$B$2:$B$98,'PH base foods'!B102,Ingredients!$A$3:$A$99)+SUMIF(Ingredients!$B$2:$B$98,F102,Ingredients!$A$3:$A$99)</f>
        <v>0</v>
      </c>
      <c r="G102" t="str">
        <f>IF(E102=1, "-",IF(SUMIF(Ingredients!B102:B316,B102,Ingredients!A102:A316)+SUMIF(Ingredients!B102:B316,F102,Ingredients!A102:A316)&gt;0, "Yes", "No"))</f>
        <v>No</v>
      </c>
    </row>
    <row r="103" spans="1:8" x14ac:dyDescent="0.3">
      <c r="A103">
        <v>1</v>
      </c>
      <c r="B103" t="s">
        <v>186</v>
      </c>
      <c r="C103" t="s">
        <v>171</v>
      </c>
      <c r="D103" t="s">
        <v>213</v>
      </c>
      <c r="E103">
        <f>SUMIF(Ingredients!$B$2:$B$98,'PH base foods'!B103,Ingredients!$A$3:$A$99)+SUMIF(Ingredients!$B$2:$B$98,F103,Ingredients!$A$3:$A$99)</f>
        <v>0</v>
      </c>
      <c r="G103" t="str">
        <f>IF(E103=1, "-",IF(SUMIF(Ingredients!B103:B317,B103,Ingredients!A103:A317)+SUMIF(Ingredients!B103:B317,F103,Ingredients!A103:A317)&gt;0, "Yes", "No"))</f>
        <v>No</v>
      </c>
    </row>
    <row r="104" spans="1:8" x14ac:dyDescent="0.3">
      <c r="A104">
        <v>1</v>
      </c>
      <c r="B104" t="s">
        <v>187</v>
      </c>
      <c r="C104" t="s">
        <v>171</v>
      </c>
      <c r="D104" t="s">
        <v>213</v>
      </c>
      <c r="E104">
        <f>SUMIF(Ingredients!$B$2:$B$98,'PH base foods'!B104,Ingredients!$A$3:$A$99)+SUMIF(Ingredients!$B$2:$B$98,F104,Ingredients!$A$3:$A$99)</f>
        <v>0</v>
      </c>
      <c r="G104" t="str">
        <f>IF(E104=1, "-",IF(SUMIF(Ingredients!B104:B318,B104,Ingredients!A104:A318)+SUMIF(Ingredients!B104:B318,F104,Ingredients!A104:A318)&gt;0, "Yes", "No"))</f>
        <v>No</v>
      </c>
    </row>
    <row r="105" spans="1:8" x14ac:dyDescent="0.3">
      <c r="A105">
        <v>1</v>
      </c>
      <c r="B105" t="s">
        <v>1</v>
      </c>
      <c r="C105" t="s">
        <v>171</v>
      </c>
      <c r="D105" t="s">
        <v>213</v>
      </c>
      <c r="E105">
        <f>SUMIF(Ingredients!$B$2:$B$98,'PH base foods'!B105,Ingredients!$A$3:$A$99)+SUMIF(Ingredients!$B$2:$B$98,F105,Ingredients!$A$3:$A$99)</f>
        <v>1</v>
      </c>
      <c r="G105" t="str">
        <f>IF(E105=1, "-",IF(SUMIF(Ingredients!B105:B319,B105,Ingredients!A105:A319)+SUMIF(Ingredients!B105:B319,F105,Ingredients!A105:A319)&gt;0, "Yes", "No"))</f>
        <v>-</v>
      </c>
    </row>
    <row r="106" spans="1:8" x14ac:dyDescent="0.3">
      <c r="A106">
        <v>1</v>
      </c>
      <c r="B106" t="s">
        <v>24</v>
      </c>
      <c r="C106" t="s">
        <v>171</v>
      </c>
      <c r="D106" t="s">
        <v>213</v>
      </c>
      <c r="E106">
        <f>SUMIF(Ingredients!$B$2:$B$98,'PH base foods'!B106,Ingredients!$A$3:$A$99)+SUMIF(Ingredients!$B$2:$B$98,F106,Ingredients!$A$3:$A$99)</f>
        <v>1</v>
      </c>
      <c r="G106" t="str">
        <f>IF(E106=1, "-",IF(SUMIF(Ingredients!B106:B320,B106,Ingredients!A106:A320)+SUMIF(Ingredients!B106:B320,F106,Ingredients!A106:A320)&gt;0, "Yes", "No"))</f>
        <v>-</v>
      </c>
    </row>
    <row r="107" spans="1:8" x14ac:dyDescent="0.3">
      <c r="A107">
        <v>1</v>
      </c>
      <c r="B107" t="s">
        <v>188</v>
      </c>
      <c r="C107" t="s">
        <v>171</v>
      </c>
      <c r="D107" t="s">
        <v>213</v>
      </c>
      <c r="E107">
        <f>SUMIF(Ingredients!$B$2:$B$98,'PH base foods'!B107,Ingredients!$A$3:$A$99)+SUMIF(Ingredients!$B$2:$B$98,F107,Ingredients!$A$3:$A$99)</f>
        <v>0</v>
      </c>
      <c r="G107" t="str">
        <f>IF(E107=1, "-",IF(SUMIF(Ingredients!B107:B321,B107,Ingredients!A107:A321)+SUMIF(Ingredients!B107:B321,F107,Ingredients!A107:A321)&gt;0, "Yes", "No"))</f>
        <v>No</v>
      </c>
    </row>
    <row r="108" spans="1:8" x14ac:dyDescent="0.3">
      <c r="A108">
        <v>1</v>
      </c>
      <c r="B108" t="s">
        <v>189</v>
      </c>
      <c r="C108" t="s">
        <v>171</v>
      </c>
      <c r="D108" t="s">
        <v>213</v>
      </c>
      <c r="E108">
        <f>SUMIF(Ingredients!$B$2:$B$98,'PH base foods'!B108,Ingredients!$A$3:$A$99)+SUMIF(Ingredients!$B$2:$B$98,F108,Ingredients!$A$3:$A$99)</f>
        <v>0</v>
      </c>
      <c r="G108" t="str">
        <f>IF(E108=1, "-",IF(SUMIF(Ingredients!B108:B322,B108,Ingredients!A108:A322)+SUMIF(Ingredients!B108:B322,F108,Ingredients!A108:A322)&gt;0, "Yes", "No"))</f>
        <v>No</v>
      </c>
    </row>
    <row r="109" spans="1:8" x14ac:dyDescent="0.3">
      <c r="A109">
        <v>1</v>
      </c>
      <c r="B109" t="s">
        <v>190</v>
      </c>
      <c r="C109" t="s">
        <v>171</v>
      </c>
      <c r="D109" t="s">
        <v>213</v>
      </c>
      <c r="E109">
        <f>SUMIF(Ingredients!$B$2:$B$98,'PH base foods'!B109,Ingredients!$A$3:$A$99)+SUMIF(Ingredients!$B$2:$B$98,F109,Ingredients!$A$3:$A$99)</f>
        <v>0</v>
      </c>
      <c r="G109" t="str">
        <f>IF(E109=1, "-",IF(SUMIF(Ingredients!B109:B323,B109,Ingredients!A109:A323)+SUMIF(Ingredients!B109:B323,F109,Ingredients!A109:A323)&gt;0, "Yes", "No"))</f>
        <v>No</v>
      </c>
    </row>
    <row r="110" spans="1:8" x14ac:dyDescent="0.3">
      <c r="A110">
        <v>1</v>
      </c>
      <c r="B110" t="s">
        <v>191</v>
      </c>
      <c r="C110" t="s">
        <v>171</v>
      </c>
      <c r="D110" t="s">
        <v>213</v>
      </c>
      <c r="E110">
        <f>SUMIF(Ingredients!$B$2:$B$98,'PH base foods'!B110,Ingredients!$A$3:$A$99)+SUMIF(Ingredients!$B$2:$B$98,F110,Ingredients!$A$3:$A$99)</f>
        <v>0</v>
      </c>
      <c r="G110" t="str">
        <f>IF(E110=1, "-",IF(SUMIF(Ingredients!B110:B324,B110,Ingredients!A110:A324)+SUMIF(Ingredients!B110:B324,F110,Ingredients!A110:A324)&gt;0, "Yes", "No"))</f>
        <v>No</v>
      </c>
    </row>
    <row r="111" spans="1:8" x14ac:dyDescent="0.3">
      <c r="A111">
        <v>1</v>
      </c>
      <c r="B111" t="s">
        <v>192</v>
      </c>
      <c r="C111" t="s">
        <v>171</v>
      </c>
      <c r="D111" t="s">
        <v>213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>IF(E111=1, "-",IF(SUMIF(Ingredients!B111:B325,B111,Ingredients!A111:A325)+SUMIF(Ingredients!B111:B325,F111,Ingredients!A111:A325)&gt;0, "Yes", "No"))</f>
        <v>-</v>
      </c>
    </row>
    <row r="112" spans="1:8" x14ac:dyDescent="0.3">
      <c r="A112">
        <v>1</v>
      </c>
      <c r="B112" t="s">
        <v>193</v>
      </c>
      <c r="C112" t="s">
        <v>171</v>
      </c>
      <c r="D112" t="s">
        <v>1201</v>
      </c>
      <c r="E112">
        <f>SUMIF(Ingredients!$B$2:$B$98,'PH base foods'!B112,Ingredients!$A$3:$A$99)+SUMIF(Ingredients!$B$2:$B$98,F112,Ingredients!$A$3:$A$99)</f>
        <v>0</v>
      </c>
      <c r="G112" t="str">
        <f>IF(E112=1, "-",IF(SUMIF(Ingredients!B112:B326,B112,Ingredients!A112:A326)+SUMIF(Ingredients!B112:B326,F112,Ingredients!A112:A326)&gt;0, "Yes", "No"))</f>
        <v>Yes</v>
      </c>
      <c r="H112" t="s">
        <v>1200</v>
      </c>
    </row>
    <row r="113" spans="1:7" x14ac:dyDescent="0.3">
      <c r="A113">
        <v>1</v>
      </c>
      <c r="B113" t="s">
        <v>194</v>
      </c>
      <c r="C113" t="s">
        <v>171</v>
      </c>
      <c r="D113" t="s">
        <v>213</v>
      </c>
      <c r="E113">
        <f>SUMIF(Ingredients!$B$2:$B$98,'PH base foods'!B113,Ingredients!$A$3:$A$99)+SUMIF(Ingredients!$B$2:$B$98,F113,Ingredients!$A$3:$A$99)</f>
        <v>0</v>
      </c>
      <c r="G113" t="str">
        <f>IF(E113=1, "-",IF(SUMIF(Ingredients!B113:B327,B113,Ingredients!A113:A327)+SUMIF(Ingredients!B113:B327,F113,Ingredients!A113:A327)&gt;0, "Yes", "No"))</f>
        <v>No</v>
      </c>
    </row>
    <row r="114" spans="1:7" x14ac:dyDescent="0.3">
      <c r="A114">
        <v>1</v>
      </c>
      <c r="B114" t="s">
        <v>18</v>
      </c>
      <c r="C114" t="s">
        <v>171</v>
      </c>
      <c r="D114" t="s">
        <v>213</v>
      </c>
      <c r="E114">
        <f>SUMIF(Ingredients!$B$2:$B$98,'PH base foods'!B114,Ingredients!$A$3:$A$99)+SUMIF(Ingredients!$B$2:$B$98,F114,Ingredients!$A$3:$A$99)</f>
        <v>1</v>
      </c>
      <c r="G114" t="str">
        <f>IF(E114=1, "-",IF(SUMIF(Ingredients!B114:B328,B114,Ingredients!A114:A328)+SUMIF(Ingredients!B114:B328,F114,Ingredients!A114:A328)&gt;0, "Yes", "No"))</f>
        <v>-</v>
      </c>
    </row>
    <row r="115" spans="1:7" x14ac:dyDescent="0.3">
      <c r="A115">
        <v>1</v>
      </c>
      <c r="B115" t="s">
        <v>23</v>
      </c>
      <c r="C115" t="s">
        <v>171</v>
      </c>
      <c r="D115" t="s">
        <v>213</v>
      </c>
      <c r="E115">
        <f>SUMIF(Ingredients!$B$2:$B$98,'PH base foods'!B115,Ingredients!$A$3:$A$99)+SUMIF(Ingredients!$B$2:$B$98,F115,Ingredients!$A$3:$A$99)</f>
        <v>1</v>
      </c>
      <c r="G115" t="str">
        <f>IF(E115=1, "-",IF(SUMIF(Ingredients!B115:B329,B115,Ingredients!A115:A329)+SUMIF(Ingredients!B115:B329,F115,Ingredients!A115:A329)&gt;0, "Yes", "No"))</f>
        <v>-</v>
      </c>
    </row>
    <row r="116" spans="1:7" x14ac:dyDescent="0.3">
      <c r="A116">
        <v>1</v>
      </c>
      <c r="B116" t="s">
        <v>195</v>
      </c>
      <c r="C116" t="s">
        <v>171</v>
      </c>
      <c r="D116" t="s">
        <v>213</v>
      </c>
      <c r="E116">
        <f>SUMIF(Ingredients!$B$2:$B$98,'PH base foods'!B116,Ingredients!$A$3:$A$99)+SUMIF(Ingredients!$B$2:$B$98,F116,Ingredients!$A$3:$A$99)</f>
        <v>0</v>
      </c>
      <c r="G116" t="str">
        <f>IF(E116=1, "-",IF(SUMIF(Ingredients!B116:B330,B116,Ingredients!A116:A330)+SUMIF(Ingredients!B116:B330,F116,Ingredients!A116:A330)&gt;0, "Yes", "No"))</f>
        <v>No</v>
      </c>
    </row>
    <row r="117" spans="1:7" x14ac:dyDescent="0.3">
      <c r="A117">
        <v>1</v>
      </c>
      <c r="B117" t="s">
        <v>196</v>
      </c>
      <c r="C117" t="s">
        <v>171</v>
      </c>
      <c r="D117" t="s">
        <v>213</v>
      </c>
      <c r="E117">
        <f>SUMIF(Ingredients!$B$2:$B$98,'PH base foods'!B117,Ingredients!$A$3:$A$99)+SUMIF(Ingredients!$B$2:$B$98,F117,Ingredients!$A$3:$A$99)</f>
        <v>0</v>
      </c>
      <c r="G117" t="str">
        <f>IF(E117=1, "-",IF(SUMIF(Ingredients!B117:B331,B117,Ingredients!A117:A331)+SUMIF(Ingredients!B117:B331,F117,Ingredients!A117:A331)&gt;0, "Yes", "No"))</f>
        <v>No</v>
      </c>
    </row>
    <row r="118" spans="1:7" x14ac:dyDescent="0.3">
      <c r="A118">
        <v>1</v>
      </c>
      <c r="B118" t="s">
        <v>197</v>
      </c>
      <c r="C118" t="s">
        <v>171</v>
      </c>
      <c r="D118" t="s">
        <v>213</v>
      </c>
      <c r="E118">
        <f>SUMIF(Ingredients!$B$2:$B$98,'PH base foods'!B118,Ingredients!$A$3:$A$99)+SUMIF(Ingredients!$B$2:$B$98,F118,Ingredients!$A$3:$A$99)</f>
        <v>0</v>
      </c>
      <c r="G118" t="str">
        <f>IF(E118=1, "-",IF(SUMIF(Ingredients!B118:B332,B118,Ingredients!A118:A332)+SUMIF(Ingredients!B118:B332,F118,Ingredients!A118:A332)&gt;0, "Yes", "No"))</f>
        <v>No</v>
      </c>
    </row>
    <row r="119" spans="1:7" x14ac:dyDescent="0.3">
      <c r="A119">
        <v>1</v>
      </c>
      <c r="B119" t="s">
        <v>198</v>
      </c>
      <c r="C119" t="s">
        <v>171</v>
      </c>
      <c r="D119" t="s">
        <v>213</v>
      </c>
      <c r="E119">
        <f>SUMIF(Ingredients!$B$2:$B$98,'PH base foods'!B119,Ingredients!$A$3:$A$99)+SUMIF(Ingredients!$B$2:$B$98,F119,Ingredients!$A$3:$A$99)</f>
        <v>0</v>
      </c>
      <c r="G119" t="str">
        <f>IF(E119=1, "-",IF(SUMIF(Ingredients!B119:B333,B119,Ingredients!A119:A333)+SUMIF(Ingredients!B119:B333,F119,Ingredients!A119:A333)&gt;0, "Yes", "No"))</f>
        <v>No</v>
      </c>
    </row>
    <row r="120" spans="1:7" x14ac:dyDescent="0.3">
      <c r="A120">
        <v>1</v>
      </c>
      <c r="B120" t="s">
        <v>199</v>
      </c>
      <c r="C120" t="s">
        <v>171</v>
      </c>
      <c r="D120" t="s">
        <v>213</v>
      </c>
      <c r="E120">
        <f>SUMIF(Ingredients!$B$2:$B$98,'PH base foods'!B120,Ingredients!$A$3:$A$99)+SUMIF(Ingredients!$B$2:$B$98,F120,Ingredients!$A$3:$A$99)</f>
        <v>0</v>
      </c>
      <c r="G120" t="str">
        <f>IF(E120=1, "-",IF(SUMIF(Ingredients!B120:B334,B120,Ingredients!A120:A334)+SUMIF(Ingredients!B120:B334,F120,Ingredients!A120:A334)&gt;0, "Yes", "No"))</f>
        <v>No</v>
      </c>
    </row>
    <row r="121" spans="1:7" x14ac:dyDescent="0.3">
      <c r="A121">
        <v>1</v>
      </c>
      <c r="B121" t="s">
        <v>22</v>
      </c>
      <c r="C121" t="s">
        <v>171</v>
      </c>
      <c r="D121" t="s">
        <v>213</v>
      </c>
      <c r="E121">
        <f>SUMIF(Ingredients!$B$2:$B$98,'PH base foods'!B121,Ingredients!$A$3:$A$99)+SUMIF(Ingredients!$B$2:$B$98,F121,Ingredients!$A$3:$A$99)</f>
        <v>1</v>
      </c>
      <c r="G121" t="str">
        <f>IF(E121=1, "-",IF(SUMIF(Ingredients!B121:B335,B121,Ingredients!A121:A335)+SUMIF(Ingredients!B121:B335,F121,Ingredients!A121:A335)&gt;0, "Yes", "No"))</f>
        <v>-</v>
      </c>
    </row>
    <row r="122" spans="1:7" x14ac:dyDescent="0.3">
      <c r="A122">
        <v>1</v>
      </c>
      <c r="B122" t="s">
        <v>200</v>
      </c>
      <c r="C122" t="s">
        <v>171</v>
      </c>
      <c r="D122" t="s">
        <v>213</v>
      </c>
      <c r="E122">
        <f>SUMIF(Ingredients!$B$2:$B$98,'PH base foods'!B122,Ingredients!$A$3:$A$99)+SUMIF(Ingredients!$B$2:$B$98,F122,Ingredients!$A$3:$A$99)</f>
        <v>0</v>
      </c>
      <c r="G122" t="str">
        <f>IF(E122=1, "-",IF(SUMIF(Ingredients!B122:B336,B122,Ingredients!A122:A336)+SUMIF(Ingredients!B122:B336,F122,Ingredients!A122:A336)&gt;0, "Yes", "No"))</f>
        <v>No</v>
      </c>
    </row>
    <row r="123" spans="1:7" x14ac:dyDescent="0.3">
      <c r="A123">
        <v>1</v>
      </c>
      <c r="B123" t="s">
        <v>201</v>
      </c>
      <c r="C123" t="s">
        <v>171</v>
      </c>
      <c r="D123" t="s">
        <v>213</v>
      </c>
      <c r="E123">
        <f>SUMIF(Ingredients!$B$2:$B$98,'PH base foods'!B123,Ingredients!$A$3:$A$99)+SUMIF(Ingredients!$B$2:$B$98,F123,Ingredients!$A$3:$A$99)</f>
        <v>0</v>
      </c>
      <c r="G123" t="str">
        <f>IF(E123=1, "-",IF(SUMIF(Ingredients!B123:B337,B123,Ingredients!A123:A337)+SUMIF(Ingredients!B123:B337,F123,Ingredients!A123:A337)&gt;0, "Yes", "No"))</f>
        <v>No</v>
      </c>
    </row>
    <row r="124" spans="1:7" x14ac:dyDescent="0.3">
      <c r="A124">
        <v>1</v>
      </c>
      <c r="B124" t="s">
        <v>202</v>
      </c>
      <c r="C124" t="s">
        <v>171</v>
      </c>
      <c r="D124" t="s">
        <v>213</v>
      </c>
      <c r="E124">
        <f>SUMIF(Ingredients!$B$2:$B$98,'PH base foods'!B124,Ingredients!$A$3:$A$99)+SUMIF(Ingredients!$B$2:$B$98,F124,Ingredients!$A$3:$A$99)</f>
        <v>0</v>
      </c>
      <c r="G124" t="str">
        <f>IF(E124=1, "-",IF(SUMIF(Ingredients!B124:B338,B124,Ingredients!A124:A338)+SUMIF(Ingredients!B124:B338,F124,Ingredients!A124:A338)&gt;0, "Yes", "No"))</f>
        <v>No</v>
      </c>
    </row>
    <row r="125" spans="1:7" x14ac:dyDescent="0.3">
      <c r="A125">
        <v>1</v>
      </c>
      <c r="B125" t="s">
        <v>203</v>
      </c>
      <c r="C125" t="s">
        <v>171</v>
      </c>
      <c r="D125" t="s">
        <v>213</v>
      </c>
      <c r="E125">
        <f>SUMIF(Ingredients!$B$2:$B$98,'PH base foods'!B125,Ingredients!$A$3:$A$99)+SUMIF(Ingredients!$B$2:$B$98,F125,Ingredients!$A$3:$A$99)</f>
        <v>0</v>
      </c>
      <c r="G125" t="str">
        <f>IF(E125=1, "-",IF(SUMIF(Ingredients!B125:B339,B125,Ingredients!A125:A339)+SUMIF(Ingredients!B125:B339,F125,Ingredients!A125:A339)&gt;0, "Yes", "No"))</f>
        <v>No</v>
      </c>
    </row>
    <row r="126" spans="1:7" x14ac:dyDescent="0.3">
      <c r="A126">
        <v>1</v>
      </c>
      <c r="B126" t="s">
        <v>204</v>
      </c>
      <c r="C126" t="s">
        <v>171</v>
      </c>
      <c r="D126" t="s">
        <v>213</v>
      </c>
      <c r="E126">
        <f>SUMIF(Ingredients!$B$2:$B$98,'PH base foods'!B126,Ingredients!$A$3:$A$99)+SUMIF(Ingredients!$B$2:$B$98,F126,Ingredients!$A$3:$A$99)</f>
        <v>0</v>
      </c>
      <c r="G126" t="str">
        <f>IF(E126=1, "-",IF(SUMIF(Ingredients!B126:B340,B126,Ingredients!A126:A340)+SUMIF(Ingredients!B126:B340,F126,Ingredients!A126:A340)&gt;0, "Yes", "No"))</f>
        <v>No</v>
      </c>
    </row>
    <row r="127" spans="1:7" x14ac:dyDescent="0.3">
      <c r="A127">
        <v>1</v>
      </c>
      <c r="B127" t="s">
        <v>205</v>
      </c>
      <c r="C127" t="s">
        <v>171</v>
      </c>
      <c r="D127" t="s">
        <v>213</v>
      </c>
      <c r="E127">
        <f>SUMIF(Ingredients!$B$2:$B$98,'PH base foods'!B127,Ingredients!$A$3:$A$99)+SUMIF(Ingredients!$B$2:$B$98,F127,Ingredients!$A$3:$A$99)</f>
        <v>0</v>
      </c>
      <c r="G127" t="str">
        <f>IF(E127=1, "-",IF(SUMIF(Ingredients!B127:B341,B127,Ingredients!A127:A341)+SUMIF(Ingredients!B127:B341,F127,Ingredients!A127:A341)&gt;0, "Yes", "No"))</f>
        <v>No</v>
      </c>
    </row>
    <row r="128" spans="1:7" x14ac:dyDescent="0.3">
      <c r="A128">
        <v>1</v>
      </c>
      <c r="B128" t="s">
        <v>206</v>
      </c>
      <c r="C128" t="s">
        <v>171</v>
      </c>
      <c r="D128" t="s">
        <v>213</v>
      </c>
      <c r="E128">
        <f>SUMIF(Ingredients!$B$2:$B$98,'PH base foods'!B128,Ingredients!$A$3:$A$99)+SUMIF(Ingredients!$B$2:$B$98,F128,Ingredients!$A$3:$A$99)</f>
        <v>0</v>
      </c>
      <c r="G128" t="str">
        <f>IF(E128=1, "-",IF(SUMIF(Ingredients!B128:B342,B128,Ingredients!A128:A342)+SUMIF(Ingredients!B128:B342,F128,Ingredients!A128:A342)&gt;0, "Yes", "No"))</f>
        <v>No</v>
      </c>
    </row>
    <row r="129" spans="1:7" x14ac:dyDescent="0.3">
      <c r="A129">
        <v>1</v>
      </c>
      <c r="B129" t="s">
        <v>207</v>
      </c>
      <c r="C129" t="s">
        <v>171</v>
      </c>
      <c r="D129" t="s">
        <v>213</v>
      </c>
      <c r="E129">
        <f>SUMIF(Ingredients!$B$2:$B$98,'PH base foods'!B129,Ingredients!$A$3:$A$99)+SUMIF(Ingredients!$B$2:$B$98,F129,Ingredients!$A$3:$A$99)</f>
        <v>0</v>
      </c>
      <c r="G129" t="str">
        <f>IF(E129=1, "-",IF(SUMIF(Ingredients!B129:B343,B129,Ingredients!A129:A343)+SUMIF(Ingredients!B129:B343,F129,Ingredients!A129:A343)&gt;0, "Yes", "No"))</f>
        <v>No</v>
      </c>
    </row>
    <row r="130" spans="1:7" x14ac:dyDescent="0.3">
      <c r="A130">
        <v>1</v>
      </c>
      <c r="B130" t="s">
        <v>208</v>
      </c>
      <c r="C130" t="s">
        <v>171</v>
      </c>
      <c r="D130" t="s">
        <v>213</v>
      </c>
      <c r="E130">
        <f>SUMIF(Ingredients!$B$2:$B$98,'PH base foods'!B130,Ingredients!$A$3:$A$99)+SUMIF(Ingredients!$B$2:$B$98,F130,Ingredients!$A$3:$A$99)</f>
        <v>0</v>
      </c>
      <c r="G130" t="str">
        <f>IF(E130=1, "-",IF(SUMIF(Ingredients!B130:B344,B130,Ingredients!A130:A344)+SUMIF(Ingredients!B130:B344,F130,Ingredients!A130:A344)&gt;0, "Yes", "No"))</f>
        <v>No</v>
      </c>
    </row>
  </sheetData>
  <conditionalFormatting sqref="B3:E3 D4:D130">
    <cfRule type="cellIs" dxfId="37" priority="4" operator="equal">
      <formula>1</formula>
    </cfRule>
  </conditionalFormatting>
  <conditionalFormatting sqref="E3:E130">
    <cfRule type="cellIs" dxfId="36" priority="3" operator="equal">
      <formula>1</formula>
    </cfRule>
  </conditionalFormatting>
  <conditionalFormatting sqref="G3:G130">
    <cfRule type="cellIs" dxfId="35" priority="1" operator="equal">
      <formula>"Yes"</formula>
    </cfRule>
    <cfRule type="cellIs" dxfId="34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G3:G130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633" activePane="bottomLeft" state="frozen"/>
      <selection pane="bottomLeft" activeCell="DB642" sqref="DB642"/>
    </sheetView>
  </sheetViews>
  <sheetFormatPr defaultRowHeight="14.4" x14ac:dyDescent="0.3"/>
  <cols>
    <col min="1" max="1" width="5.6640625" customWidth="1"/>
    <col min="2" max="2" width="22.77734375" customWidth="1"/>
    <col min="3" max="3" width="21.33203125" customWidth="1"/>
    <col min="14" max="14" width="2.6640625" style="10" bestFit="1" customWidth="1"/>
    <col min="15" max="17" width="2.6640625" bestFit="1" customWidth="1"/>
    <col min="18" max="21" width="2" bestFit="1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74"/>
      <c r="O1" s="75"/>
      <c r="P1" s="75"/>
      <c r="Q1" s="75"/>
      <c r="R1" s="75"/>
      <c r="S1" s="75"/>
      <c r="T1" s="75"/>
      <c r="U1" s="75"/>
      <c r="V1" s="16"/>
      <c r="W1" s="16"/>
      <c r="X1" s="44"/>
      <c r="Y1" s="71" t="s">
        <v>218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7"/>
      <c r="CS1" s="71" t="s">
        <v>219</v>
      </c>
      <c r="CT1" s="72"/>
      <c r="CU1" s="72"/>
      <c r="CV1" s="72"/>
      <c r="CW1" s="72"/>
      <c r="CX1" s="72"/>
      <c r="CY1" s="72"/>
      <c r="CZ1" s="73"/>
      <c r="DA1" s="48">
        <f>(COUNTA(DA3:DA724)-COUNTIF(DA3:DA724,"-"))/COUNTA(DA3:DA724)</f>
        <v>1</v>
      </c>
      <c r="DB1" s="48">
        <f ca="1">(COUNTA(DB3:DB724)-COUNTIF(DB3:DB724,"-"))/COUNTA(DB3:DB724)</f>
        <v>0.35041551246537395</v>
      </c>
    </row>
    <row r="2" spans="2:115" x14ac:dyDescent="0.3">
      <c r="B2" s="1" t="s">
        <v>216</v>
      </c>
      <c r="C2" s="1" t="s">
        <v>1320</v>
      </c>
      <c r="D2" s="1" t="s">
        <v>1210</v>
      </c>
      <c r="E2" s="1" t="s">
        <v>111</v>
      </c>
      <c r="F2" s="66" t="s">
        <v>1141</v>
      </c>
      <c r="G2" s="67"/>
      <c r="H2" s="67"/>
      <c r="I2" s="67"/>
      <c r="J2" s="67"/>
      <c r="K2" s="67"/>
      <c r="L2" s="67"/>
      <c r="M2" s="67"/>
      <c r="N2" s="76" t="s">
        <v>1099</v>
      </c>
      <c r="O2" s="67"/>
      <c r="P2" s="67"/>
      <c r="Q2" s="67"/>
      <c r="R2" s="67"/>
      <c r="S2" s="67"/>
      <c r="T2" s="67"/>
      <c r="U2" s="67"/>
      <c r="V2" s="15" t="s">
        <v>1212</v>
      </c>
      <c r="W2" s="15" t="s">
        <v>1211</v>
      </c>
      <c r="X2" s="45" t="s">
        <v>220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1142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217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219</v>
      </c>
      <c r="DB2" s="1" t="s">
        <v>2864</v>
      </c>
      <c r="DC2" s="1" t="s">
        <v>1111</v>
      </c>
      <c r="DD2" s="1" t="s">
        <v>2339</v>
      </c>
      <c r="DE2" s="28" t="s">
        <v>1286</v>
      </c>
    </row>
    <row r="3" spans="2:115" x14ac:dyDescent="0.3">
      <c r="B3" t="s">
        <v>221</v>
      </c>
      <c r="C3" t="str">
        <f>INDEX('PH Itemnames'!$B$1:$B$723,MATCH(B3,'PH Itemnames'!$A$1:$A$723),1)</f>
        <v>carrotcakeItem</v>
      </c>
      <c r="D3" t="s">
        <v>233</v>
      </c>
      <c r="E3" t="s">
        <v>1209</v>
      </c>
      <c r="F3" s="10" t="s">
        <v>222</v>
      </c>
      <c r="G3" s="11" t="s">
        <v>61</v>
      </c>
      <c r="H3" s="11" t="s">
        <v>223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212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f>AP3</f>
        <v>0</v>
      </c>
      <c r="CU3" s="30">
        <v>12</v>
      </c>
      <c r="CV3" s="35">
        <f>BH3</f>
        <v>1</v>
      </c>
      <c r="CW3" s="36">
        <f>BQ3</f>
        <v>0</v>
      </c>
      <c r="CX3" s="37">
        <f>BZ3</f>
        <v>1</v>
      </c>
      <c r="CY3" s="38">
        <f>CI3</f>
        <v>0</v>
      </c>
      <c r="CZ3" s="39">
        <f>CR3</f>
        <v>0</v>
      </c>
      <c r="DA3" t="s">
        <v>215</v>
      </c>
      <c r="DB3" t="str">
        <f>IF(X3="No", "No", "-")</f>
        <v>No</v>
      </c>
      <c r="DC3" t="s">
        <v>1143</v>
      </c>
      <c r="DD3" t="s">
        <v>213</v>
      </c>
      <c r="DE3" t="str">
        <f>IF(AND(X3="Yes",NOT(DD3="No")),CONCATENATE(UPPER(C3), "(", E3, ", ItemRegistry.",C3,", ",4," ,", ROUND(CS3/5,2),"f,",ROUND(CT3,0),"f,",ROUND(CV3,0),"f,",ROUND(CX3,2),"f,",ROUND(CW3,2),"f,",ROUND(CY3,2),"f,",ROUND(CZ3,2),"f,",ROUND(21/CU3,2), "f),"),"")</f>
        <v/>
      </c>
      <c r="DK3" t="s">
        <v>2312</v>
      </c>
    </row>
    <row r="4" spans="2:115" x14ac:dyDescent="0.3">
      <c r="B4" t="s">
        <v>228</v>
      </c>
      <c r="C4" t="str">
        <f>INDEX('PH Itemnames'!$B$1:$B$723,MATCH(B4,'PH Itemnames'!$A$1:$A$723),1)</f>
        <v>cheesecakeItem</v>
      </c>
      <c r="D4" t="s">
        <v>233</v>
      </c>
      <c r="E4" t="s">
        <v>1209</v>
      </c>
      <c r="F4" s="10" t="s">
        <v>229</v>
      </c>
      <c r="G4" s="11" t="s">
        <v>230</v>
      </c>
      <c r="H4" s="11" t="s">
        <v>223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212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f t="shared" ref="CT4:CT67" si="10">AP4</f>
        <v>0</v>
      </c>
      <c r="CU4" s="30">
        <v>12</v>
      </c>
      <c r="CV4" s="35">
        <f t="shared" ref="CV4:CV67" si="11">BH4</f>
        <v>1</v>
      </c>
      <c r="CW4" s="36">
        <f t="shared" ref="CW4:CW67" si="12">BQ4</f>
        <v>0</v>
      </c>
      <c r="CX4" s="37">
        <f t="shared" ref="CX4:CX67" si="13">BZ4</f>
        <v>0</v>
      </c>
      <c r="CY4" s="38">
        <f t="shared" ref="CY4:CY67" si="14">CI4</f>
        <v>0</v>
      </c>
      <c r="CZ4" s="39">
        <f t="shared" ref="CZ4:CZ67" si="15">CR4</f>
        <v>1</v>
      </c>
      <c r="DA4" t="s">
        <v>215</v>
      </c>
      <c r="DB4" t="str">
        <f t="shared" ref="DB4:DB67" si="16">IF(X4="No", "No", "-")</f>
        <v>No</v>
      </c>
      <c r="DC4" t="s">
        <v>1144</v>
      </c>
      <c r="DD4" t="s">
        <v>213</v>
      </c>
      <c r="DE4" t="str">
        <f t="shared" ref="DE4:DE67" si="17">IF(AND(X4="Yes",NOT(DD4="No")),CONCATENATE(UPPER(C4), "(", E4, ", ItemRegistry.",C4,", ",4," ,", ROUND(CS4/5,2),"f,",ROUND(CT4,0),"f,",ROUND(CV4,0),"f,",ROUND(CX4,2),"f,",ROUND(CW4,2),"f,",ROUND(CY4,2),"f,",ROUND(CZ4,2),"f,",ROUND(21/CU4,2), "f),"),"")</f>
        <v/>
      </c>
    </row>
    <row r="5" spans="2:115" x14ac:dyDescent="0.3">
      <c r="B5" t="s">
        <v>231</v>
      </c>
      <c r="C5" t="str">
        <f>INDEX('PH Itemnames'!$B$1:$B$723,MATCH(B5,'PH Itemnames'!$A$1:$A$723),1)</f>
        <v>cherrycheesecakeItem</v>
      </c>
      <c r="D5" t="s">
        <v>233</v>
      </c>
      <c r="E5" t="s">
        <v>1209</v>
      </c>
      <c r="F5" s="10" t="s">
        <v>14</v>
      </c>
      <c r="G5" s="11" t="s">
        <v>228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212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f t="shared" si="11"/>
        <v>1</v>
      </c>
      <c r="CW5" s="36">
        <f t="shared" si="12"/>
        <v>1</v>
      </c>
      <c r="CX5" s="37">
        <f t="shared" si="13"/>
        <v>0</v>
      </c>
      <c r="CY5" s="38">
        <f t="shared" si="14"/>
        <v>0</v>
      </c>
      <c r="CZ5" s="39">
        <f t="shared" si="15"/>
        <v>1</v>
      </c>
      <c r="DA5" t="s">
        <v>215</v>
      </c>
      <c r="DB5" t="str">
        <f t="shared" si="16"/>
        <v>No</v>
      </c>
      <c r="DC5" t="s">
        <v>1144</v>
      </c>
      <c r="DD5" t="s">
        <v>213</v>
      </c>
      <c r="DE5" t="str">
        <f t="shared" si="17"/>
        <v/>
      </c>
    </row>
    <row r="6" spans="2:115" x14ac:dyDescent="0.3">
      <c r="B6" t="s">
        <v>232</v>
      </c>
      <c r="C6" t="str">
        <f>INDEX('PH Itemnames'!$B$1:$B$723,MATCH(B6,'PH Itemnames'!$A$1:$A$723),1)</f>
        <v>chocolatesprinklecakeItem</v>
      </c>
      <c r="D6" t="s">
        <v>233</v>
      </c>
      <c r="E6" t="s">
        <v>1209</v>
      </c>
      <c r="F6" s="10" t="s">
        <v>234</v>
      </c>
      <c r="G6" s="11" t="s">
        <v>223</v>
      </c>
      <c r="H6" s="11" t="s">
        <v>222</v>
      </c>
      <c r="I6" s="11" t="s">
        <v>235</v>
      </c>
      <c r="J6" s="11" t="s">
        <v>236</v>
      </c>
      <c r="K6" s="11" t="s">
        <v>237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4:X69" ca="1" si="18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f t="shared" si="10"/>
        <v>0</v>
      </c>
      <c r="CU6" s="30">
        <v>12</v>
      </c>
      <c r="CV6" s="35">
        <f t="shared" si="11"/>
        <v>1</v>
      </c>
      <c r="CW6" s="36">
        <f t="shared" si="12"/>
        <v>0</v>
      </c>
      <c r="CX6" s="37">
        <f t="shared" si="13"/>
        <v>0</v>
      </c>
      <c r="CY6" s="38">
        <f t="shared" si="14"/>
        <v>0</v>
      </c>
      <c r="CZ6" s="39">
        <f t="shared" si="15"/>
        <v>0</v>
      </c>
      <c r="DA6" t="s">
        <v>215</v>
      </c>
      <c r="DB6" t="str">
        <f t="shared" ca="1" si="16"/>
        <v>No</v>
      </c>
      <c r="DC6" t="s">
        <v>1144</v>
      </c>
      <c r="DD6" t="s">
        <v>213</v>
      </c>
      <c r="DE6" t="str">
        <f t="shared" ca="1" si="17"/>
        <v/>
      </c>
    </row>
    <row r="7" spans="2:115" x14ac:dyDescent="0.3">
      <c r="B7" t="s">
        <v>238</v>
      </c>
      <c r="C7" t="str">
        <f>INDEX('PH Itemnames'!$B$1:$B$723,MATCH(B7,'PH Itemnames'!$A$1:$A$723),1)</f>
        <v>holidaycakeItem</v>
      </c>
      <c r="D7" t="s">
        <v>233</v>
      </c>
      <c r="E7" t="s">
        <v>1209</v>
      </c>
      <c r="F7" s="10" t="s">
        <v>239</v>
      </c>
      <c r="G7" s="11" t="s">
        <v>223</v>
      </c>
      <c r="H7" s="11" t="s">
        <v>14</v>
      </c>
      <c r="I7" s="11" t="s">
        <v>240</v>
      </c>
      <c r="J7" s="11" t="s">
        <v>241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212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f>AY7</f>
        <v>21.2</v>
      </c>
      <c r="CV7" s="35">
        <f t="shared" si="11"/>
        <v>0</v>
      </c>
      <c r="CW7" s="36">
        <f t="shared" si="12"/>
        <v>1</v>
      </c>
      <c r="CX7" s="37">
        <f t="shared" si="13"/>
        <v>0</v>
      </c>
      <c r="CY7" s="38">
        <f t="shared" si="14"/>
        <v>0</v>
      </c>
      <c r="CZ7" s="39">
        <f t="shared" si="15"/>
        <v>1</v>
      </c>
      <c r="DA7" t="s">
        <v>215</v>
      </c>
      <c r="DB7" t="str">
        <f t="shared" si="16"/>
        <v>No</v>
      </c>
      <c r="DC7" t="s">
        <v>1144</v>
      </c>
      <c r="DD7" t="s">
        <v>213</v>
      </c>
      <c r="DE7" t="str">
        <f t="shared" si="17"/>
        <v/>
      </c>
    </row>
    <row r="8" spans="2:115" x14ac:dyDescent="0.3">
      <c r="B8" t="s">
        <v>242</v>
      </c>
      <c r="C8" t="str">
        <f>INDEX('PH Itemnames'!$B$1:$B$723,MATCH(B8,'PH Itemnames'!$A$1:$A$723),1)</f>
        <v>lamingtonItem</v>
      </c>
      <c r="D8" t="s">
        <v>233</v>
      </c>
      <c r="E8" t="s">
        <v>1209</v>
      </c>
      <c r="F8" s="10" t="s">
        <v>222</v>
      </c>
      <c r="G8" s="11" t="s">
        <v>243</v>
      </c>
      <c r="H8" s="11" t="s">
        <v>244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8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f t="shared" si="11"/>
        <v>1</v>
      </c>
      <c r="CW8" s="36">
        <f t="shared" si="12"/>
        <v>0</v>
      </c>
      <c r="CX8" s="37">
        <f t="shared" si="13"/>
        <v>0</v>
      </c>
      <c r="CY8" s="38">
        <f t="shared" si="14"/>
        <v>0</v>
      </c>
      <c r="CZ8" s="39">
        <v>2</v>
      </c>
      <c r="DA8" t="s">
        <v>215</v>
      </c>
      <c r="DB8" t="str">
        <f t="shared" ca="1" si="16"/>
        <v>No</v>
      </c>
      <c r="DC8" t="s">
        <v>1144</v>
      </c>
      <c r="DD8" t="s">
        <v>213</v>
      </c>
      <c r="DE8" t="str">
        <f t="shared" ca="1" si="17"/>
        <v/>
      </c>
    </row>
    <row r="9" spans="2:115" x14ac:dyDescent="0.3">
      <c r="B9" t="s">
        <v>245</v>
      </c>
      <c r="C9" t="str">
        <f>INDEX('PH Itemnames'!$B$1:$B$723,MATCH(B9,'PH Itemnames'!$A$1:$A$723),1)</f>
        <v>pavlovaItem</v>
      </c>
      <c r="D9" t="s">
        <v>233</v>
      </c>
      <c r="E9" t="s">
        <v>1209</v>
      </c>
      <c r="F9" s="10" t="s">
        <v>239</v>
      </c>
      <c r="G9" s="11" t="s">
        <v>223</v>
      </c>
      <c r="H9" s="11" t="s">
        <v>20</v>
      </c>
      <c r="I9" s="11" t="s">
        <v>246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212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f t="shared" si="11"/>
        <v>0</v>
      </c>
      <c r="CW9" s="36">
        <v>2</v>
      </c>
      <c r="CX9" s="37">
        <f t="shared" si="13"/>
        <v>0</v>
      </c>
      <c r="CY9" s="38">
        <f t="shared" si="14"/>
        <v>0</v>
      </c>
      <c r="CZ9" s="39">
        <f t="shared" si="15"/>
        <v>0</v>
      </c>
      <c r="DA9" t="s">
        <v>215</v>
      </c>
      <c r="DB9" t="str">
        <f t="shared" si="16"/>
        <v>No</v>
      </c>
      <c r="DC9" t="s">
        <v>1144</v>
      </c>
      <c r="DD9" t="s">
        <v>213</v>
      </c>
      <c r="DE9" t="str">
        <f t="shared" si="17"/>
        <v/>
      </c>
    </row>
    <row r="10" spans="2:115" x14ac:dyDescent="0.3">
      <c r="B10" t="s">
        <v>247</v>
      </c>
      <c r="C10" t="str">
        <f>INDEX('PH Itemnames'!$B$1:$B$723,MATCH(B10,'PH Itemnames'!$A$1:$A$723),1)</f>
        <v>pineappleupsidedowncakeItem</v>
      </c>
      <c r="D10" t="s">
        <v>233</v>
      </c>
      <c r="E10" t="s">
        <v>1209</v>
      </c>
      <c r="F10" s="10" t="s">
        <v>144</v>
      </c>
      <c r="G10" s="11" t="s">
        <v>222</v>
      </c>
      <c r="H10" s="11" t="s">
        <v>14</v>
      </c>
      <c r="I10" s="11" t="s">
        <v>200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8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f t="shared" si="11"/>
        <v>1</v>
      </c>
      <c r="CW10" s="36">
        <f t="shared" si="12"/>
        <v>1</v>
      </c>
      <c r="CX10" s="37">
        <f t="shared" si="13"/>
        <v>0</v>
      </c>
      <c r="CY10" s="38">
        <f t="shared" si="14"/>
        <v>0</v>
      </c>
      <c r="CZ10" s="39">
        <f t="shared" si="15"/>
        <v>0</v>
      </c>
      <c r="DA10" t="s">
        <v>215</v>
      </c>
      <c r="DB10" t="str">
        <f t="shared" ca="1" si="16"/>
        <v>No</v>
      </c>
      <c r="DC10" t="s">
        <v>1144</v>
      </c>
      <c r="DD10" t="s">
        <v>213</v>
      </c>
      <c r="DE10" t="str">
        <f t="shared" ca="1" si="17"/>
        <v/>
      </c>
    </row>
    <row r="11" spans="2:115" x14ac:dyDescent="0.3">
      <c r="B11" t="s">
        <v>248</v>
      </c>
      <c r="C11" t="str">
        <f>INDEX('PH Itemnames'!$B$1:$B$723,MATCH(B11,'PH Itemnames'!$A$1:$A$723),1)</f>
        <v>pumpkincheesecakeItem</v>
      </c>
      <c r="D11" t="s">
        <v>233</v>
      </c>
      <c r="E11" t="s">
        <v>1209</v>
      </c>
      <c r="F11" s="10" t="s">
        <v>249</v>
      </c>
      <c r="G11" s="11" t="s">
        <v>228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8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f t="shared" si="10"/>
        <v>0</v>
      </c>
      <c r="CU11" s="30">
        <v>12</v>
      </c>
      <c r="CV11" s="35">
        <f t="shared" si="11"/>
        <v>1</v>
      </c>
      <c r="CW11" s="36">
        <f t="shared" si="12"/>
        <v>0</v>
      </c>
      <c r="CX11" s="37">
        <v>1</v>
      </c>
      <c r="CY11" s="38">
        <f t="shared" si="14"/>
        <v>0</v>
      </c>
      <c r="CZ11" s="39">
        <f t="shared" si="15"/>
        <v>1</v>
      </c>
      <c r="DA11" t="s">
        <v>215</v>
      </c>
      <c r="DB11" t="str">
        <f t="shared" ca="1" si="16"/>
        <v>No</v>
      </c>
      <c r="DC11" t="s">
        <v>1144</v>
      </c>
      <c r="DD11" t="s">
        <v>213</v>
      </c>
      <c r="DE11" t="str">
        <f t="shared" ca="1" si="17"/>
        <v/>
      </c>
    </row>
    <row r="12" spans="2:115" x14ac:dyDescent="0.3">
      <c r="B12" t="s">
        <v>250</v>
      </c>
      <c r="C12" t="str">
        <f>INDEX('PH Itemnames'!$B$1:$B$723,MATCH(B12,'PH Itemnames'!$A$1:$A$723),1)</f>
        <v>redvelvetcakeItem</v>
      </c>
      <c r="D12" t="s">
        <v>233</v>
      </c>
      <c r="E12" t="s">
        <v>1209</v>
      </c>
      <c r="F12" s="10" t="s">
        <v>251</v>
      </c>
      <c r="G12" s="11" t="s">
        <v>229</v>
      </c>
      <c r="H12" s="11" t="s">
        <v>240</v>
      </c>
      <c r="I12" s="11" t="s">
        <v>223</v>
      </c>
      <c r="J12" s="11" t="s">
        <v>235</v>
      </c>
      <c r="K12" s="11" t="s">
        <v>234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8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f t="shared" si="11"/>
        <v>1</v>
      </c>
      <c r="CW12" s="36">
        <f t="shared" si="12"/>
        <v>0</v>
      </c>
      <c r="CX12" s="37">
        <f t="shared" si="13"/>
        <v>0</v>
      </c>
      <c r="CY12" s="38">
        <f t="shared" si="14"/>
        <v>0</v>
      </c>
      <c r="CZ12" s="39">
        <v>1</v>
      </c>
      <c r="DA12" t="s">
        <v>215</v>
      </c>
      <c r="DB12" t="str">
        <f t="shared" ca="1" si="16"/>
        <v>No</v>
      </c>
      <c r="DC12" t="s">
        <v>1144</v>
      </c>
      <c r="DD12" t="s">
        <v>213</v>
      </c>
      <c r="DE12" t="str">
        <f t="shared" ca="1" si="17"/>
        <v/>
      </c>
    </row>
    <row r="13" spans="2:115" x14ac:dyDescent="0.3">
      <c r="B13" t="s">
        <v>252</v>
      </c>
      <c r="C13" t="str">
        <f>INDEX('PH Itemnames'!$B$1:$B$723,MATCH(B13,'PH Itemnames'!$A$1:$A$723),1)</f>
        <v>grilledasparagusItem</v>
      </c>
      <c r="D13" t="s">
        <v>253</v>
      </c>
      <c r="E13" t="s">
        <v>1205</v>
      </c>
      <c r="F13" s="10" t="s">
        <v>254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8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f t="shared" ref="CS13:CS67" si="19">AG13</f>
        <v>0</v>
      </c>
      <c r="CT13" s="30">
        <f t="shared" si="10"/>
        <v>0</v>
      </c>
      <c r="CU13" s="30">
        <f t="shared" ref="CU13:CU67" si="20">AY13</f>
        <v>0</v>
      </c>
      <c r="CV13" s="35">
        <f t="shared" si="11"/>
        <v>0</v>
      </c>
      <c r="CW13" s="36">
        <f t="shared" si="12"/>
        <v>0</v>
      </c>
      <c r="CX13" s="37">
        <f t="shared" si="13"/>
        <v>0</v>
      </c>
      <c r="CY13" s="38">
        <f t="shared" si="14"/>
        <v>0</v>
      </c>
      <c r="CZ13" s="39">
        <f t="shared" si="15"/>
        <v>0</v>
      </c>
      <c r="DA13" t="s">
        <v>212</v>
      </c>
      <c r="DB13" t="str">
        <f t="shared" ca="1" si="16"/>
        <v>No</v>
      </c>
      <c r="DD13" t="s">
        <v>213</v>
      </c>
      <c r="DE13" t="str">
        <f t="shared" ca="1" si="17"/>
        <v/>
      </c>
    </row>
    <row r="14" spans="2:115" x14ac:dyDescent="0.3">
      <c r="B14" t="s">
        <v>255</v>
      </c>
      <c r="C14" t="str">
        <f>INDEX('PH Itemnames'!$B$1:$B$723,MATCH(B14,'PH Itemnames'!$A$1:$A$723),1)</f>
        <v>bakedsweetpotatoItem</v>
      </c>
      <c r="D14" t="s">
        <v>253</v>
      </c>
      <c r="E14" t="s">
        <v>1205</v>
      </c>
      <c r="F14" s="10" t="s">
        <v>119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8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f t="shared" si="19"/>
        <v>10</v>
      </c>
      <c r="CT14" s="30">
        <f t="shared" si="10"/>
        <v>0</v>
      </c>
      <c r="CU14" s="30">
        <f t="shared" si="20"/>
        <v>32</v>
      </c>
      <c r="CV14" s="35">
        <f t="shared" si="11"/>
        <v>0</v>
      </c>
      <c r="CW14" s="36">
        <f t="shared" si="12"/>
        <v>0</v>
      </c>
      <c r="CX14" s="37">
        <f t="shared" si="13"/>
        <v>1.5</v>
      </c>
      <c r="CY14" s="38">
        <f t="shared" si="14"/>
        <v>0</v>
      </c>
      <c r="CZ14" s="39">
        <f t="shared" si="15"/>
        <v>0</v>
      </c>
      <c r="DA14" t="s">
        <v>215</v>
      </c>
      <c r="DB14" t="str">
        <f t="shared" ca="1" si="16"/>
        <v>-</v>
      </c>
      <c r="DC14" t="s">
        <v>1145</v>
      </c>
      <c r="DD14" t="s">
        <v>213</v>
      </c>
      <c r="DE14" t="str">
        <f t="shared" ca="1" si="17"/>
        <v>BAKEDSWEETPOTATOITEM(VEGETABLE, ItemRegistry.bakedsweetpotatoItem, 4 ,2f,0f,0f,1.5f,0f,0f,0f,0.66f),</v>
      </c>
      <c r="DF14" t="s">
        <v>2340</v>
      </c>
    </row>
    <row r="15" spans="2:115" x14ac:dyDescent="0.3">
      <c r="B15" t="s">
        <v>256</v>
      </c>
      <c r="C15" t="str">
        <f>INDEX('PH Itemnames'!$B$1:$B$723,MATCH(B15,'PH Itemnames'!$A$1:$A$723),1)</f>
        <v>grilledeggplantItem</v>
      </c>
      <c r="D15" t="s">
        <v>253</v>
      </c>
      <c r="E15" t="s">
        <v>1205</v>
      </c>
      <c r="F15" s="10" t="s">
        <v>140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8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f t="shared" si="10"/>
        <v>0</v>
      </c>
      <c r="CU15" s="30">
        <v>10</v>
      </c>
      <c r="CV15" s="35">
        <f t="shared" si="11"/>
        <v>0</v>
      </c>
      <c r="CW15" s="36">
        <f t="shared" si="12"/>
        <v>0</v>
      </c>
      <c r="CX15" s="37">
        <f t="shared" si="13"/>
        <v>1.5</v>
      </c>
      <c r="CY15" s="38">
        <f t="shared" si="14"/>
        <v>0</v>
      </c>
      <c r="CZ15" s="39">
        <f t="shared" si="15"/>
        <v>0</v>
      </c>
      <c r="DA15" t="s">
        <v>215</v>
      </c>
      <c r="DB15" t="str">
        <f t="shared" ca="1" si="16"/>
        <v>-</v>
      </c>
      <c r="DC15" t="s">
        <v>1145</v>
      </c>
      <c r="DD15" t="s">
        <v>213</v>
      </c>
      <c r="DE15" t="str">
        <f t="shared" ca="1" si="17"/>
        <v>GRILLEDEGGPLANTITEM(VEGETABLE, ItemRegistry.grilledeggplantItem, 4 ,1.4f,0f,0f,1.5f,0f,0f,0f,2.1f),</v>
      </c>
      <c r="DF15" t="s">
        <v>2341</v>
      </c>
    </row>
    <row r="16" spans="2:115" x14ac:dyDescent="0.3">
      <c r="B16" t="s">
        <v>257</v>
      </c>
      <c r="C16" t="str">
        <f>INDEX('PH Itemnames'!$B$1:$B$723,MATCH(B16,'PH Itemnames'!$A$1:$A$723),1)</f>
        <v>toastItem</v>
      </c>
      <c r="D16" t="s">
        <v>258</v>
      </c>
      <c r="E16" t="s">
        <v>1204</v>
      </c>
      <c r="F16" s="10" t="s">
        <v>259</v>
      </c>
      <c r="G16" s="11" t="s">
        <v>260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8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f t="shared" si="19"/>
        <v>10</v>
      </c>
      <c r="CT16" s="30">
        <f t="shared" si="10"/>
        <v>0</v>
      </c>
      <c r="CU16" s="30">
        <v>21</v>
      </c>
      <c r="CV16" s="35">
        <f t="shared" si="11"/>
        <v>1.5</v>
      </c>
      <c r="CW16" s="36">
        <f t="shared" si="12"/>
        <v>0</v>
      </c>
      <c r="CX16" s="37">
        <f t="shared" si="13"/>
        <v>0</v>
      </c>
      <c r="CY16" s="38">
        <f t="shared" si="14"/>
        <v>0</v>
      </c>
      <c r="CZ16" s="39">
        <f t="shared" si="15"/>
        <v>1</v>
      </c>
      <c r="DA16" t="s">
        <v>215</v>
      </c>
      <c r="DB16" t="str">
        <f t="shared" ca="1" si="16"/>
        <v>-</v>
      </c>
      <c r="DD16" t="s">
        <v>213</v>
      </c>
      <c r="DE16" t="str">
        <f t="shared" ca="1" si="17"/>
        <v>TOASTITEM(BREAD, ItemRegistry.toastItem, 4 ,2f,0f,2f,0f,0f,0f,1f,1f),</v>
      </c>
      <c r="DF16" t="s">
        <v>2313</v>
      </c>
    </row>
    <row r="17" spans="2:110" x14ac:dyDescent="0.3">
      <c r="B17" t="s">
        <v>261</v>
      </c>
      <c r="C17" t="str">
        <f>INDEX('PH Itemnames'!$B$1:$B$723,MATCH(B17,'PH Itemnames'!$A$1:$A$723),1)</f>
        <v>icecreamItem</v>
      </c>
      <c r="D17" t="s">
        <v>253</v>
      </c>
      <c r="E17" t="s">
        <v>1209</v>
      </c>
      <c r="F17" s="10" t="s">
        <v>251</v>
      </c>
      <c r="G17" s="11" t="s">
        <v>262</v>
      </c>
      <c r="H17" s="11" t="s">
        <v>263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8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f t="shared" si="19"/>
        <v>5</v>
      </c>
      <c r="CT17" s="30">
        <v>0</v>
      </c>
      <c r="CU17" s="30">
        <v>9</v>
      </c>
      <c r="CV17" s="35">
        <f t="shared" si="11"/>
        <v>0</v>
      </c>
      <c r="CW17" s="36">
        <f t="shared" si="12"/>
        <v>0</v>
      </c>
      <c r="CX17" s="37">
        <f t="shared" si="13"/>
        <v>0</v>
      </c>
      <c r="CY17" s="38">
        <f t="shared" si="14"/>
        <v>0</v>
      </c>
      <c r="CZ17" s="39">
        <f t="shared" si="15"/>
        <v>2</v>
      </c>
      <c r="DA17" t="s">
        <v>215</v>
      </c>
      <c r="DB17" t="str">
        <f t="shared" ca="1" si="16"/>
        <v>-</v>
      </c>
      <c r="DD17" t="s">
        <v>213</v>
      </c>
      <c r="DE17" t="str">
        <f t="shared" ca="1" si="17"/>
        <v>ICECREAMITEM(MEAL, ItemRegistry.icecreamItem, 4 ,1f,0f,0f,0f,0f,0f,2f,2.33f),</v>
      </c>
      <c r="DF17" t="s">
        <v>2342</v>
      </c>
    </row>
    <row r="18" spans="2:110" x14ac:dyDescent="0.3">
      <c r="B18" t="s">
        <v>264</v>
      </c>
      <c r="C18" t="str">
        <f>INDEX('PH Itemnames'!$B$1:$B$723,MATCH(B18,'PH Itemnames'!$A$1:$A$723),1)</f>
        <v>grilledcheeseItem</v>
      </c>
      <c r="D18" t="s">
        <v>253</v>
      </c>
      <c r="E18" t="s">
        <v>1208</v>
      </c>
      <c r="F18" s="10" t="s">
        <v>257</v>
      </c>
      <c r="G18" s="11" t="s">
        <v>260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8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f t="shared" si="10"/>
        <v>0</v>
      </c>
      <c r="CU18" s="30">
        <v>21</v>
      </c>
      <c r="CV18" s="35">
        <f t="shared" si="11"/>
        <v>1.5</v>
      </c>
      <c r="CW18" s="36">
        <f t="shared" si="12"/>
        <v>0</v>
      </c>
      <c r="CX18" s="37">
        <f t="shared" si="13"/>
        <v>0</v>
      </c>
      <c r="CY18" s="38">
        <f t="shared" si="14"/>
        <v>0</v>
      </c>
      <c r="CZ18" s="39">
        <v>3</v>
      </c>
      <c r="DA18" t="s">
        <v>215</v>
      </c>
      <c r="DB18" t="str">
        <f t="shared" ca="1" si="16"/>
        <v>-</v>
      </c>
      <c r="DD18" t="s">
        <v>213</v>
      </c>
      <c r="DE18" t="str">
        <f t="shared" ca="1" si="17"/>
        <v>GRILLEDCHEESEITEM(DAIRY, ItemRegistry.grilledcheeseItem, 4 ,3f,0f,2f,0f,0f,0f,3f,1f),</v>
      </c>
      <c r="DF18" t="s">
        <v>2314</v>
      </c>
    </row>
    <row r="19" spans="2:110" x14ac:dyDescent="0.3">
      <c r="B19" t="s">
        <v>265</v>
      </c>
      <c r="C19" t="str">
        <f>INDEX('PH Itemnames'!$B$1:$B$723,MATCH(B19,'PH Itemnames'!$A$1:$A$723),1)</f>
        <v>applesauceItem</v>
      </c>
      <c r="D19" t="s">
        <v>253</v>
      </c>
      <c r="E19" t="s">
        <v>1202</v>
      </c>
      <c r="F19" s="10" t="s">
        <v>180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8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f t="shared" si="19"/>
        <v>2</v>
      </c>
      <c r="CT19" s="30">
        <f t="shared" si="10"/>
        <v>0</v>
      </c>
      <c r="CU19" s="30">
        <f t="shared" si="20"/>
        <v>10</v>
      </c>
      <c r="CV19" s="35">
        <f t="shared" si="11"/>
        <v>0</v>
      </c>
      <c r="CW19" s="36">
        <f t="shared" si="12"/>
        <v>1</v>
      </c>
      <c r="CX19" s="37">
        <f t="shared" si="13"/>
        <v>0</v>
      </c>
      <c r="CY19" s="38">
        <f t="shared" si="14"/>
        <v>0</v>
      </c>
      <c r="CZ19" s="39">
        <f t="shared" si="15"/>
        <v>0</v>
      </c>
      <c r="DA19" t="s">
        <v>215</v>
      </c>
      <c r="DB19" t="str">
        <f t="shared" ca="1" si="16"/>
        <v>-</v>
      </c>
      <c r="DD19" t="s">
        <v>213</v>
      </c>
      <c r="DE19" t="str">
        <f t="shared" ca="1" si="17"/>
        <v>APPLESAUCEITEM(FRUIT, ItemRegistry.applesauceItem, 4 ,0.4f,0f,0f,0f,1f,0f,0f,2.1f),</v>
      </c>
      <c r="DF19" t="s">
        <v>2343</v>
      </c>
    </row>
    <row r="20" spans="2:110" x14ac:dyDescent="0.3">
      <c r="B20" t="s">
        <v>267</v>
      </c>
      <c r="C20" t="str">
        <f>INDEX('PH Itemnames'!$B$1:$B$723,MATCH(B20,'PH Itemnames'!$A$1:$A$723),1)</f>
        <v>pumpkinbreadItem</v>
      </c>
      <c r="D20" t="s">
        <v>258</v>
      </c>
      <c r="E20" t="s">
        <v>1204</v>
      </c>
      <c r="F20" s="10" t="s">
        <v>249</v>
      </c>
      <c r="G20" s="11" t="s">
        <v>223</v>
      </c>
      <c r="H20" s="11" t="s">
        <v>222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8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f t="shared" si="19"/>
        <v>10</v>
      </c>
      <c r="CT20" s="30">
        <f t="shared" si="10"/>
        <v>0</v>
      </c>
      <c r="CU20" s="30">
        <v>21</v>
      </c>
      <c r="CV20" s="35">
        <f t="shared" si="11"/>
        <v>1</v>
      </c>
      <c r="CW20" s="36">
        <f t="shared" si="12"/>
        <v>0</v>
      </c>
      <c r="CX20" s="37">
        <f t="shared" si="13"/>
        <v>1.5</v>
      </c>
      <c r="CY20" s="38">
        <f t="shared" si="14"/>
        <v>0</v>
      </c>
      <c r="CZ20" s="39">
        <f t="shared" si="15"/>
        <v>0</v>
      </c>
      <c r="DA20" t="s">
        <v>215</v>
      </c>
      <c r="DB20" t="str">
        <f t="shared" ca="1" si="16"/>
        <v>No</v>
      </c>
      <c r="DD20" t="s">
        <v>213</v>
      </c>
      <c r="DE20" t="str">
        <f t="shared" ca="1" si="17"/>
        <v/>
      </c>
      <c r="DF20" t="s">
        <v>2312</v>
      </c>
    </row>
    <row r="21" spans="2:110" x14ac:dyDescent="0.3">
      <c r="B21" t="s">
        <v>268</v>
      </c>
      <c r="C21" t="str">
        <f>INDEX('PH Itemnames'!$B$1:$B$723,MATCH(B21,'PH Itemnames'!$A$1:$A$723),1)</f>
        <v>caramelappleItem</v>
      </c>
      <c r="D21" t="s">
        <v>253</v>
      </c>
      <c r="E21" t="s">
        <v>1202</v>
      </c>
      <c r="F21" s="10" t="s">
        <v>180</v>
      </c>
      <c r="G21" s="11" t="s">
        <v>269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8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f t="shared" si="10"/>
        <v>0</v>
      </c>
      <c r="CU21" s="30">
        <v>10</v>
      </c>
      <c r="CV21" s="35">
        <f t="shared" si="11"/>
        <v>0</v>
      </c>
      <c r="CW21" s="36">
        <f t="shared" si="12"/>
        <v>1</v>
      </c>
      <c r="CX21" s="37">
        <f t="shared" si="13"/>
        <v>0</v>
      </c>
      <c r="CY21" s="38">
        <f t="shared" si="14"/>
        <v>0</v>
      </c>
      <c r="CZ21" s="39">
        <f t="shared" si="15"/>
        <v>0</v>
      </c>
      <c r="DA21" t="s">
        <v>215</v>
      </c>
      <c r="DB21" t="str">
        <f t="shared" ca="1" si="16"/>
        <v>-</v>
      </c>
      <c r="DD21" t="s">
        <v>213</v>
      </c>
      <c r="DE21" t="str">
        <f t="shared" ca="1" si="17"/>
        <v>CARAMELAPPLEITEM(FRUIT, ItemRegistry.caramelappleItem, 4 ,1f,0f,0f,0f,1f,0f,0f,2.1f),</v>
      </c>
      <c r="DF21" t="s">
        <v>2344</v>
      </c>
    </row>
    <row r="22" spans="2:110" x14ac:dyDescent="0.3">
      <c r="B22" t="s">
        <v>270</v>
      </c>
      <c r="C22" t="str">
        <f>INDEX('PH Itemnames'!$B$1:$B$723,MATCH(B22,'PH Itemnames'!$A$1:$A$723),1)</f>
        <v>applepieItem</v>
      </c>
      <c r="D22" t="s">
        <v>258</v>
      </c>
      <c r="E22" t="s">
        <v>1209</v>
      </c>
      <c r="F22" s="10" t="s">
        <v>180</v>
      </c>
      <c r="G22" s="11" t="s">
        <v>223</v>
      </c>
      <c r="H22" s="11" t="s">
        <v>222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8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f t="shared" si="10"/>
        <v>0</v>
      </c>
      <c r="CU22" s="30">
        <f t="shared" si="20"/>
        <v>15.666666666666666</v>
      </c>
      <c r="CV22" s="35">
        <f t="shared" si="11"/>
        <v>1</v>
      </c>
      <c r="CW22" s="36">
        <f t="shared" si="12"/>
        <v>1</v>
      </c>
      <c r="CX22" s="37">
        <f t="shared" si="13"/>
        <v>0</v>
      </c>
      <c r="CY22" s="38">
        <f t="shared" si="14"/>
        <v>0</v>
      </c>
      <c r="CZ22" s="39">
        <f t="shared" si="15"/>
        <v>0</v>
      </c>
      <c r="DA22" t="s">
        <v>215</v>
      </c>
      <c r="DB22" t="str">
        <f t="shared" ca="1" si="16"/>
        <v>-</v>
      </c>
      <c r="DD22" t="s">
        <v>213</v>
      </c>
      <c r="DE22" t="str">
        <f t="shared" ca="1" si="17"/>
        <v>APPLEPIEITEM(MEAL, ItemRegistry.applepieItem, 4 ,2f,0f,1f,0f,1f,0f,0f,1.34f),</v>
      </c>
      <c r="DF22" t="s">
        <v>2345</v>
      </c>
    </row>
    <row r="23" spans="2:110" x14ac:dyDescent="0.3">
      <c r="B23" t="s">
        <v>271</v>
      </c>
      <c r="C23" t="str">
        <f>INDEX('PH Itemnames'!$B$1:$B$723,MATCH(B23,'PH Itemnames'!$A$1:$A$723),1)</f>
        <v>teaItem</v>
      </c>
      <c r="D23" t="s">
        <v>253</v>
      </c>
      <c r="E23" t="s">
        <v>1201</v>
      </c>
      <c r="F23" s="10" t="s">
        <v>125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8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f t="shared" si="19"/>
        <v>1</v>
      </c>
      <c r="CT23" s="30">
        <v>20</v>
      </c>
      <c r="CU23" s="30">
        <v>10</v>
      </c>
      <c r="CV23" s="35">
        <f t="shared" si="11"/>
        <v>0</v>
      </c>
      <c r="CW23" s="36">
        <f t="shared" si="12"/>
        <v>0</v>
      </c>
      <c r="CX23" s="37">
        <f t="shared" si="13"/>
        <v>0</v>
      </c>
      <c r="CY23" s="38">
        <f t="shared" si="14"/>
        <v>0</v>
      </c>
      <c r="CZ23" s="39">
        <f t="shared" si="15"/>
        <v>0</v>
      </c>
      <c r="DA23" t="s">
        <v>215</v>
      </c>
      <c r="DB23" t="str">
        <f t="shared" ca="1" si="16"/>
        <v>-</v>
      </c>
      <c r="DD23" t="s">
        <v>213</v>
      </c>
      <c r="DE23" t="str">
        <f t="shared" ca="1" si="17"/>
        <v>TEAITEM(OTHER, ItemRegistry.teaItem, 4 ,0.2f,20f,0f,0f,0f,0f,0f,2.1f),</v>
      </c>
      <c r="DF23" t="s">
        <v>2346</v>
      </c>
    </row>
    <row r="24" spans="2:110" x14ac:dyDescent="0.3">
      <c r="B24" t="s">
        <v>272</v>
      </c>
      <c r="C24" t="str">
        <f>INDEX('PH Itemnames'!$B$1:$B$723,MATCH(B24,'PH Itemnames'!$A$1:$A$723),1)</f>
        <v>coffeeItem</v>
      </c>
      <c r="D24" t="s">
        <v>253</v>
      </c>
      <c r="E24" t="s">
        <v>1201</v>
      </c>
      <c r="F24" s="10" t="s">
        <v>126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8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f t="shared" si="19"/>
        <v>1</v>
      </c>
      <c r="CT24" s="30">
        <v>20</v>
      </c>
      <c r="CU24" s="30">
        <v>10</v>
      </c>
      <c r="CV24" s="35">
        <f t="shared" si="11"/>
        <v>0</v>
      </c>
      <c r="CW24" s="36">
        <f t="shared" si="12"/>
        <v>0</v>
      </c>
      <c r="CX24" s="37">
        <f t="shared" si="13"/>
        <v>0</v>
      </c>
      <c r="CY24" s="38">
        <f t="shared" si="14"/>
        <v>0</v>
      </c>
      <c r="CZ24" s="39">
        <f t="shared" si="15"/>
        <v>0</v>
      </c>
      <c r="DA24" t="s">
        <v>215</v>
      </c>
      <c r="DB24" t="str">
        <f t="shared" ca="1" si="16"/>
        <v>-</v>
      </c>
      <c r="DD24" t="s">
        <v>213</v>
      </c>
      <c r="DE24" t="str">
        <f t="shared" ca="1" si="17"/>
        <v>COFFEEITEM(OTHER, ItemRegistry.coffeeItem, 4 ,0.2f,20f,0f,0f,0f,0f,0f,2.1f),</v>
      </c>
      <c r="DF24" t="s">
        <v>2347</v>
      </c>
    </row>
    <row r="25" spans="2:110" x14ac:dyDescent="0.3">
      <c r="B25" t="s">
        <v>273</v>
      </c>
      <c r="C25" t="str">
        <f>INDEX('PH Itemnames'!$B$1:$B$723,MATCH(B25,'PH Itemnames'!$A$1:$A$723),1)</f>
        <v>popcornItem</v>
      </c>
      <c r="D25" t="s">
        <v>253</v>
      </c>
      <c r="E25" t="s">
        <v>1203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8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f t="shared" si="10"/>
        <v>0</v>
      </c>
      <c r="CU25" s="30">
        <f t="shared" si="20"/>
        <v>10</v>
      </c>
      <c r="CV25" s="35">
        <f t="shared" si="11"/>
        <v>0</v>
      </c>
      <c r="CW25" s="36">
        <f t="shared" si="12"/>
        <v>0</v>
      </c>
      <c r="CX25" s="37">
        <f t="shared" si="13"/>
        <v>0</v>
      </c>
      <c r="CY25" s="38">
        <f t="shared" si="14"/>
        <v>0</v>
      </c>
      <c r="CZ25" s="39">
        <f t="shared" si="15"/>
        <v>0</v>
      </c>
      <c r="DA25" t="s">
        <v>215</v>
      </c>
      <c r="DB25" t="str">
        <f t="shared" ca="1" si="16"/>
        <v>-</v>
      </c>
      <c r="DC25" t="s">
        <v>1153</v>
      </c>
      <c r="DD25" t="s">
        <v>213</v>
      </c>
      <c r="DE25" t="str">
        <f t="shared" ca="1" si="17"/>
        <v>POPCORNITEM(GRAIN, ItemRegistry.popcornItem, 4 ,0.4f,0f,0f,0f,0f,0f,0f,2.1f),</v>
      </c>
      <c r="DF25" t="s">
        <v>2348</v>
      </c>
    </row>
    <row r="26" spans="2:110" x14ac:dyDescent="0.3">
      <c r="B26" t="s">
        <v>274</v>
      </c>
      <c r="C26" t="str">
        <f>INDEX('PH Itemnames'!$B$1:$B$723,MATCH(B26,'PH Itemnames'!$A$1:$A$723),1)</f>
        <v>raisinsItem</v>
      </c>
      <c r="D26" t="s">
        <v>253</v>
      </c>
      <c r="E26" t="s">
        <v>1202</v>
      </c>
      <c r="F26" s="10" t="s">
        <v>145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8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f t="shared" si="19"/>
        <v>2</v>
      </c>
      <c r="CT26" s="30">
        <f t="shared" si="10"/>
        <v>0</v>
      </c>
      <c r="CU26" s="30">
        <v>24</v>
      </c>
      <c r="CV26" s="35">
        <f t="shared" si="11"/>
        <v>0</v>
      </c>
      <c r="CW26" s="36">
        <f t="shared" si="12"/>
        <v>1</v>
      </c>
      <c r="CX26" s="37">
        <f t="shared" si="13"/>
        <v>0</v>
      </c>
      <c r="CY26" s="38">
        <f t="shared" si="14"/>
        <v>0</v>
      </c>
      <c r="CZ26" s="39">
        <f t="shared" si="15"/>
        <v>0</v>
      </c>
      <c r="DA26" t="s">
        <v>215</v>
      </c>
      <c r="DB26" t="str">
        <f t="shared" ca="1" si="16"/>
        <v>-</v>
      </c>
      <c r="DC26" t="s">
        <v>1159</v>
      </c>
      <c r="DD26" t="s">
        <v>213</v>
      </c>
      <c r="DE26" t="str">
        <f t="shared" ca="1" si="17"/>
        <v>RAISINSITEM(FRUIT, ItemRegistry.raisinsItem, 4 ,0.4f,0f,0f,0f,1f,0f,0f,0.88f),</v>
      </c>
      <c r="DF26" t="s">
        <v>2349</v>
      </c>
    </row>
    <row r="27" spans="2:110" x14ac:dyDescent="0.3">
      <c r="B27" t="s">
        <v>275</v>
      </c>
      <c r="C27" t="str">
        <f>INDEX('PH Itemnames'!$B$1:$B$723,MATCH(B27,'PH Itemnames'!$A$1:$A$723),1)</f>
        <v>ricecakeItem</v>
      </c>
      <c r="D27" t="s">
        <v>253</v>
      </c>
      <c r="E27" t="s">
        <v>1204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8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f t="shared" si="10"/>
        <v>0</v>
      </c>
      <c r="CU27" s="30">
        <v>12</v>
      </c>
      <c r="CV27" s="35">
        <v>1</v>
      </c>
      <c r="CW27" s="36">
        <f t="shared" si="12"/>
        <v>0</v>
      </c>
      <c r="CX27" s="37">
        <f t="shared" si="13"/>
        <v>0</v>
      </c>
      <c r="CY27" s="38">
        <f t="shared" si="14"/>
        <v>0</v>
      </c>
      <c r="CZ27" s="39">
        <f t="shared" si="15"/>
        <v>0</v>
      </c>
      <c r="DA27" t="s">
        <v>215</v>
      </c>
      <c r="DB27" t="str">
        <f t="shared" ca="1" si="16"/>
        <v>-</v>
      </c>
      <c r="DD27" t="s">
        <v>213</v>
      </c>
      <c r="DE27" t="str">
        <f t="shared" ca="1" si="17"/>
        <v>RICECAKEITEM(BREAD, ItemRegistry.ricecakeItem, 4 ,1f,0f,1f,0f,0f,0f,0f,1.75f),</v>
      </c>
      <c r="DF27" t="s">
        <v>2350</v>
      </c>
    </row>
    <row r="28" spans="2:110" x14ac:dyDescent="0.3">
      <c r="B28" t="s">
        <v>276</v>
      </c>
      <c r="C28" t="str">
        <f>INDEX('PH Itemnames'!$B$1:$B$723,MATCH(B28,'PH Itemnames'!$A$1:$A$723),1)</f>
        <v>toastedcoconutItem</v>
      </c>
      <c r="D28" t="s">
        <v>253</v>
      </c>
      <c r="E28" t="s">
        <v>1201</v>
      </c>
      <c r="F28" s="10" t="s">
        <v>197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8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f t="shared" si="19"/>
        <v>0</v>
      </c>
      <c r="CT28" s="30">
        <f t="shared" si="10"/>
        <v>0</v>
      </c>
      <c r="CU28" s="30">
        <f t="shared" si="20"/>
        <v>0</v>
      </c>
      <c r="CV28" s="35">
        <f t="shared" si="11"/>
        <v>0</v>
      </c>
      <c r="CW28" s="36">
        <f t="shared" si="12"/>
        <v>0</v>
      </c>
      <c r="CX28" s="37">
        <f t="shared" si="13"/>
        <v>0</v>
      </c>
      <c r="CY28" s="38">
        <f t="shared" si="14"/>
        <v>0</v>
      </c>
      <c r="CZ28" s="39">
        <f t="shared" si="15"/>
        <v>0</v>
      </c>
      <c r="DA28" t="s">
        <v>212</v>
      </c>
      <c r="DB28" t="str">
        <f t="shared" ca="1" si="16"/>
        <v>No</v>
      </c>
      <c r="DD28" t="s">
        <v>213</v>
      </c>
      <c r="DE28" t="str">
        <f t="shared" ca="1" si="17"/>
        <v/>
      </c>
      <c r="DF28" t="s">
        <v>2312</v>
      </c>
    </row>
    <row r="29" spans="2:110" x14ac:dyDescent="0.3">
      <c r="B29" t="s">
        <v>279</v>
      </c>
      <c r="C29">
        <f>INDEX('PH Itemnames'!$B$1:$B$723,MATCH(B29,'PH Itemnames'!$A$1:$A$723),1)</f>
        <v>0</v>
      </c>
      <c r="D29" t="s">
        <v>253</v>
      </c>
      <c r="E29" t="s">
        <v>213</v>
      </c>
      <c r="F29" s="10" t="s">
        <v>249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8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f t="shared" si="19"/>
        <v>5</v>
      </c>
      <c r="CT29" s="30">
        <f t="shared" si="10"/>
        <v>0</v>
      </c>
      <c r="CU29" s="30">
        <v>24</v>
      </c>
      <c r="CV29" s="35">
        <v>0.5</v>
      </c>
      <c r="CW29" s="36">
        <f t="shared" si="12"/>
        <v>0</v>
      </c>
      <c r="CX29" s="37">
        <v>0</v>
      </c>
      <c r="CY29" s="38">
        <f t="shared" si="14"/>
        <v>0</v>
      </c>
      <c r="CZ29" s="39">
        <f t="shared" si="15"/>
        <v>0</v>
      </c>
      <c r="DA29" t="s">
        <v>212</v>
      </c>
      <c r="DB29" t="str">
        <f t="shared" ca="1" si="16"/>
        <v>No</v>
      </c>
      <c r="DC29" t="s">
        <v>1160</v>
      </c>
      <c r="DD29" t="s">
        <v>212</v>
      </c>
      <c r="DE29" t="str">
        <f t="shared" ca="1" si="17"/>
        <v/>
      </c>
      <c r="DF29" t="s">
        <v>2312</v>
      </c>
    </row>
    <row r="30" spans="2:110" x14ac:dyDescent="0.3">
      <c r="B30" t="s">
        <v>278</v>
      </c>
      <c r="C30" t="str">
        <f>INDEX('PH Itemnames'!$B$1:$B$723,MATCH(B30,'PH Itemnames'!$A$1:$A$723),1)</f>
        <v>roastedpumpkinseedsItem</v>
      </c>
      <c r="D30" t="s">
        <v>253</v>
      </c>
      <c r="E30" t="s">
        <v>1203</v>
      </c>
      <c r="F30" s="10" t="s">
        <v>279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8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f t="shared" si="19"/>
        <v>5</v>
      </c>
      <c r="CT30" s="30">
        <f t="shared" si="10"/>
        <v>0</v>
      </c>
      <c r="CU30" s="30">
        <v>24</v>
      </c>
      <c r="CV30" s="35">
        <v>1</v>
      </c>
      <c r="CW30" s="36">
        <f t="shared" si="12"/>
        <v>0</v>
      </c>
      <c r="CX30" s="37">
        <v>0</v>
      </c>
      <c r="CY30" s="38">
        <f t="shared" si="14"/>
        <v>0</v>
      </c>
      <c r="CZ30" s="39">
        <f t="shared" si="15"/>
        <v>0</v>
      </c>
      <c r="DA30" t="s">
        <v>215</v>
      </c>
      <c r="DB30" t="str">
        <f t="shared" ca="1" si="16"/>
        <v>No</v>
      </c>
      <c r="DD30" t="s">
        <v>213</v>
      </c>
      <c r="DE30" t="str">
        <f t="shared" ca="1" si="17"/>
        <v/>
      </c>
      <c r="DF30" t="s">
        <v>2312</v>
      </c>
    </row>
    <row r="31" spans="2:110" x14ac:dyDescent="0.3">
      <c r="B31" t="s">
        <v>280</v>
      </c>
      <c r="C31" t="str">
        <f>INDEX('PH Itemnames'!$B$1:$B$723,MATCH(B31,'PH Itemnames'!$A$1:$A$723),1)</f>
        <v>pastaItem</v>
      </c>
      <c r="D31" t="s">
        <v>253</v>
      </c>
      <c r="E31" t="s">
        <v>1209</v>
      </c>
      <c r="F31" s="10" t="s">
        <v>222</v>
      </c>
      <c r="G31" s="11" t="s">
        <v>260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8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f t="shared" si="10"/>
        <v>0</v>
      </c>
      <c r="CU31" s="30">
        <v>42</v>
      </c>
      <c r="CV31" s="35">
        <f t="shared" si="11"/>
        <v>1</v>
      </c>
      <c r="CW31" s="36">
        <f t="shared" si="12"/>
        <v>0</v>
      </c>
      <c r="CX31" s="37">
        <f t="shared" si="13"/>
        <v>0</v>
      </c>
      <c r="CY31" s="38">
        <f t="shared" si="14"/>
        <v>0</v>
      </c>
      <c r="CZ31" s="39">
        <v>0</v>
      </c>
      <c r="DA31" t="s">
        <v>215</v>
      </c>
      <c r="DB31" t="str">
        <f t="shared" ca="1" si="16"/>
        <v>-</v>
      </c>
      <c r="DC31" t="s">
        <v>1161</v>
      </c>
      <c r="DD31" t="s">
        <v>213</v>
      </c>
      <c r="DE31" t="str">
        <f t="shared" ca="1" si="17"/>
        <v>PASTAITEM(MEAL, ItemRegistry.pastaItem, 4 ,1f,0f,1f,0f,0f,0f,0f,0.5f),</v>
      </c>
      <c r="DF31" t="s">
        <v>2351</v>
      </c>
    </row>
    <row r="32" spans="2:110" x14ac:dyDescent="0.3">
      <c r="B32" t="s">
        <v>281</v>
      </c>
      <c r="C32">
        <f>INDEX('PH Itemnames'!$B$1:$B$723,MATCH(B32,'PH Itemnames'!$A$1:$A$723),1)</f>
        <v>0</v>
      </c>
      <c r="D32" t="s">
        <v>253</v>
      </c>
      <c r="E32" t="s">
        <v>1202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8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f t="shared" si="19"/>
        <v>3</v>
      </c>
      <c r="CT32" s="30">
        <f t="shared" si="10"/>
        <v>9.5</v>
      </c>
      <c r="CU32" s="30">
        <v>10</v>
      </c>
      <c r="CV32" s="35">
        <f t="shared" si="11"/>
        <v>0</v>
      </c>
      <c r="CW32" s="36">
        <f>1.5</f>
        <v>1.5</v>
      </c>
      <c r="CX32" s="37">
        <f t="shared" si="13"/>
        <v>0</v>
      </c>
      <c r="CY32" s="38">
        <f t="shared" si="14"/>
        <v>0</v>
      </c>
      <c r="CZ32" s="39">
        <f t="shared" si="15"/>
        <v>0</v>
      </c>
      <c r="DA32" t="s">
        <v>215</v>
      </c>
      <c r="DB32" t="str">
        <f t="shared" ca="1" si="16"/>
        <v>-</v>
      </c>
      <c r="DD32" t="s">
        <v>212</v>
      </c>
      <c r="DE32" t="str">
        <f t="shared" ca="1" si="17"/>
        <v/>
      </c>
      <c r="DF32" t="s">
        <v>2312</v>
      </c>
    </row>
    <row r="33" spans="2:110" x14ac:dyDescent="0.3">
      <c r="B33" t="s">
        <v>282</v>
      </c>
      <c r="C33" t="str">
        <f>INDEX('PH Itemnames'!$B$1:$B$723,MATCH(B33,'PH Itemnames'!$A$1:$A$723),1)</f>
        <v>pumpkinsoupItem</v>
      </c>
      <c r="D33" t="s">
        <v>258</v>
      </c>
      <c r="E33" t="s">
        <v>1209</v>
      </c>
      <c r="F33" s="10" t="s">
        <v>249</v>
      </c>
      <c r="G33" s="11" t="s">
        <v>230</v>
      </c>
      <c r="H33" s="11" t="s">
        <v>283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8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f t="shared" si="20"/>
        <v>11.80952380952381</v>
      </c>
      <c r="CV33" s="35">
        <f t="shared" si="11"/>
        <v>0</v>
      </c>
      <c r="CW33" s="36">
        <f t="shared" si="12"/>
        <v>0</v>
      </c>
      <c r="CX33" s="37">
        <v>3</v>
      </c>
      <c r="CY33" s="38">
        <v>2.5</v>
      </c>
      <c r="CZ33" s="39">
        <f t="shared" si="15"/>
        <v>1</v>
      </c>
      <c r="DA33" t="s">
        <v>215</v>
      </c>
      <c r="DB33" t="str">
        <f t="shared" ca="1" si="16"/>
        <v>No</v>
      </c>
      <c r="DD33" t="s">
        <v>213</v>
      </c>
      <c r="DE33" t="str">
        <f t="shared" ca="1" si="17"/>
        <v/>
      </c>
      <c r="DF33" t="s">
        <v>2312</v>
      </c>
    </row>
    <row r="34" spans="2:110" x14ac:dyDescent="0.3">
      <c r="B34" t="s">
        <v>284</v>
      </c>
      <c r="C34" t="str">
        <f>INDEX('PH Itemnames'!$B$1:$B$723,MATCH(B34,'PH Itemnames'!$A$1:$A$723),1)</f>
        <v>melonsmoothieItem</v>
      </c>
      <c r="D34" t="s">
        <v>253</v>
      </c>
      <c r="E34" t="s">
        <v>1202</v>
      </c>
      <c r="F34" s="10" t="s">
        <v>285</v>
      </c>
      <c r="G34" s="11" t="s">
        <v>285</v>
      </c>
      <c r="H34" s="11" t="s">
        <v>263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8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f t="shared" si="19"/>
        <v>0</v>
      </c>
      <c r="CT34" s="30">
        <f t="shared" si="10"/>
        <v>5</v>
      </c>
      <c r="CU34" s="30">
        <f t="shared" si="20"/>
        <v>0</v>
      </c>
      <c r="CV34" s="35">
        <f t="shared" si="11"/>
        <v>0</v>
      </c>
      <c r="CW34" s="36">
        <f t="shared" si="12"/>
        <v>0</v>
      </c>
      <c r="CX34" s="37">
        <f t="shared" si="13"/>
        <v>0</v>
      </c>
      <c r="CY34" s="38">
        <f t="shared" si="14"/>
        <v>0</v>
      </c>
      <c r="CZ34" s="39">
        <f t="shared" si="15"/>
        <v>0</v>
      </c>
      <c r="DA34" t="s">
        <v>212</v>
      </c>
      <c r="DB34" t="str">
        <f t="shared" ca="1" si="16"/>
        <v>No</v>
      </c>
      <c r="DD34" t="s">
        <v>213</v>
      </c>
      <c r="DE34" t="str">
        <f t="shared" ca="1" si="17"/>
        <v/>
      </c>
      <c r="DF34" t="s">
        <v>2312</v>
      </c>
    </row>
    <row r="35" spans="2:110" x14ac:dyDescent="0.3">
      <c r="B35" t="s">
        <v>286</v>
      </c>
      <c r="C35" t="str">
        <f>INDEX('PH Itemnames'!$B$1:$B$723,MATCH(B35,'PH Itemnames'!$A$1:$A$723),1)</f>
        <v>carrotsoupItem</v>
      </c>
      <c r="D35" t="s">
        <v>258</v>
      </c>
      <c r="E35" t="s">
        <v>1209</v>
      </c>
      <c r="F35" s="10" t="s">
        <v>61</v>
      </c>
      <c r="G35" s="11" t="s">
        <v>230</v>
      </c>
      <c r="H35" s="11" t="s">
        <v>283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8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f t="shared" si="11"/>
        <v>0</v>
      </c>
      <c r="CW35" s="36">
        <f t="shared" si="12"/>
        <v>0</v>
      </c>
      <c r="CX35" s="37">
        <v>2.5</v>
      </c>
      <c r="CY35" s="38">
        <f t="shared" si="14"/>
        <v>2.5</v>
      </c>
      <c r="CZ35" s="39">
        <f t="shared" si="15"/>
        <v>1</v>
      </c>
      <c r="DA35" t="s">
        <v>215</v>
      </c>
      <c r="DB35" t="str">
        <f t="shared" ca="1" si="16"/>
        <v>-</v>
      </c>
      <c r="DD35" t="s">
        <v>213</v>
      </c>
      <c r="DE35" t="str">
        <f t="shared" ca="1" si="17"/>
        <v>CARROTSOUPITEM(MEAL, ItemRegistry.carrotsoupItem, 4 ,3f,15f,0f,2.5f,0f,2.5f,1f,1.75f),</v>
      </c>
      <c r="DF35" t="s">
        <v>2352</v>
      </c>
    </row>
    <row r="36" spans="2:110" x14ac:dyDescent="0.3">
      <c r="B36" t="s">
        <v>287</v>
      </c>
      <c r="C36" t="str">
        <f>INDEX('PH Itemnames'!$B$1:$B$723,MATCH(B36,'PH Itemnames'!$A$1:$A$723),1)</f>
        <v>glazedcarrotsItem</v>
      </c>
      <c r="D36" t="s">
        <v>258</v>
      </c>
      <c r="E36" t="s">
        <v>1205</v>
      </c>
      <c r="F36" s="10" t="s">
        <v>61</v>
      </c>
      <c r="G36" s="11" t="s">
        <v>260</v>
      </c>
      <c r="H36" s="11" t="s">
        <v>223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8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f t="shared" si="10"/>
        <v>0</v>
      </c>
      <c r="CU36" s="30">
        <v>15</v>
      </c>
      <c r="CV36" s="35">
        <f t="shared" si="11"/>
        <v>0</v>
      </c>
      <c r="CW36" s="36">
        <f t="shared" si="12"/>
        <v>0</v>
      </c>
      <c r="CX36" s="37">
        <f t="shared" si="13"/>
        <v>1</v>
      </c>
      <c r="CY36" s="38">
        <f t="shared" si="14"/>
        <v>0</v>
      </c>
      <c r="CZ36" s="39">
        <v>0</v>
      </c>
      <c r="DA36" t="s">
        <v>215</v>
      </c>
      <c r="DB36" t="str">
        <f t="shared" ca="1" si="16"/>
        <v>-</v>
      </c>
      <c r="DD36" t="s">
        <v>213</v>
      </c>
      <c r="DE36" t="str">
        <f t="shared" ca="1" si="17"/>
        <v>GLAZEDCARROTSITEM(VEGETABLE, ItemRegistry.glazedcarrotsItem, 4 ,2f,0f,0f,1f,0f,0f,0f,1.4f),</v>
      </c>
      <c r="DF36" t="s">
        <v>2353</v>
      </c>
    </row>
    <row r="37" spans="2:110" x14ac:dyDescent="0.3">
      <c r="B37" t="s">
        <v>288</v>
      </c>
      <c r="C37" t="str">
        <f>INDEX('PH Itemnames'!$B$1:$B$723,MATCH(B37,'PH Itemnames'!$A$1:$A$723),1)</f>
        <v>butteredpotatoItem</v>
      </c>
      <c r="D37" t="s">
        <v>253</v>
      </c>
      <c r="E37" t="s">
        <v>1205</v>
      </c>
      <c r="F37" s="10" t="s">
        <v>289</v>
      </c>
      <c r="G37" s="11" t="s">
        <v>260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8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f t="shared" si="19"/>
        <v>15</v>
      </c>
      <c r="CT37" s="30">
        <f t="shared" si="10"/>
        <v>0</v>
      </c>
      <c r="CU37" s="30">
        <f t="shared" si="20"/>
        <v>22</v>
      </c>
      <c r="CV37" s="35">
        <f t="shared" si="11"/>
        <v>0</v>
      </c>
      <c r="CW37" s="36">
        <f t="shared" si="12"/>
        <v>0</v>
      </c>
      <c r="CX37" s="37">
        <f t="shared" si="13"/>
        <v>1.5</v>
      </c>
      <c r="CY37" s="38">
        <f t="shared" si="14"/>
        <v>0</v>
      </c>
      <c r="CZ37" s="39">
        <v>0</v>
      </c>
      <c r="DA37" t="s">
        <v>215</v>
      </c>
      <c r="DB37" t="str">
        <f t="shared" ca="1" si="16"/>
        <v>-</v>
      </c>
      <c r="DD37" t="s">
        <v>213</v>
      </c>
      <c r="DE37" t="str">
        <f t="shared" ca="1" si="17"/>
        <v>BUTTEREDPOTATOITEM(VEGETABLE, ItemRegistry.butteredpotatoItem, 4 ,3f,0f,0f,1.5f,0f,0f,0f,0.95f),</v>
      </c>
      <c r="DF37" t="s">
        <v>2354</v>
      </c>
    </row>
    <row r="38" spans="2:110" x14ac:dyDescent="0.3">
      <c r="B38" t="s">
        <v>290</v>
      </c>
      <c r="C38" t="str">
        <f>INDEX('PH Itemnames'!$B$1:$B$723,MATCH(B38,'PH Itemnames'!$A$1:$A$723),1)</f>
        <v>loadedbakedpotatoItem</v>
      </c>
      <c r="D38" t="s">
        <v>258</v>
      </c>
      <c r="E38" t="s">
        <v>1209</v>
      </c>
      <c r="F38" s="10" t="s">
        <v>288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8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f t="shared" si="10"/>
        <v>0</v>
      </c>
      <c r="CU38" s="30">
        <v>21</v>
      </c>
      <c r="CV38" s="35">
        <f t="shared" si="11"/>
        <v>0</v>
      </c>
      <c r="CW38" s="36">
        <f t="shared" si="12"/>
        <v>0</v>
      </c>
      <c r="CX38" s="37">
        <f t="shared" si="13"/>
        <v>1.5</v>
      </c>
      <c r="CY38" s="38">
        <f t="shared" si="14"/>
        <v>2.5</v>
      </c>
      <c r="CZ38" s="39">
        <v>3</v>
      </c>
      <c r="DA38" t="s">
        <v>215</v>
      </c>
      <c r="DB38" t="str">
        <f t="shared" ca="1" si="16"/>
        <v>-</v>
      </c>
      <c r="DD38" t="s">
        <v>213</v>
      </c>
      <c r="DE38" t="str">
        <f t="shared" ca="1" si="17"/>
        <v>LOADEDBAKEDPOTATOITEM(MEAL, ItemRegistry.loadedbakedpotatoItem, 4 ,3f,0f,0f,1.5f,0f,2.5f,3f,1f),</v>
      </c>
      <c r="DF38" t="s">
        <v>2355</v>
      </c>
    </row>
    <row r="39" spans="2:110" x14ac:dyDescent="0.3">
      <c r="B39" t="s">
        <v>291</v>
      </c>
      <c r="C39" t="str">
        <f>INDEX('PH Itemnames'!$B$1:$B$723,MATCH(B39,'PH Itemnames'!$A$1:$A$723),1)</f>
        <v>mashedpotatoesItem</v>
      </c>
      <c r="D39" t="s">
        <v>253</v>
      </c>
      <c r="E39" t="s">
        <v>1209</v>
      </c>
      <c r="F39" s="10" t="s">
        <v>288</v>
      </c>
      <c r="G39" s="11" t="s">
        <v>262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8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f t="shared" si="19"/>
        <v>15</v>
      </c>
      <c r="CT39" s="30">
        <f t="shared" si="10"/>
        <v>0</v>
      </c>
      <c r="CU39" s="30">
        <v>16</v>
      </c>
      <c r="CV39" s="35">
        <f t="shared" si="11"/>
        <v>0</v>
      </c>
      <c r="CW39" s="36">
        <f t="shared" si="12"/>
        <v>0</v>
      </c>
      <c r="CX39" s="37">
        <f t="shared" si="13"/>
        <v>1.5</v>
      </c>
      <c r="CY39" s="38">
        <f t="shared" si="14"/>
        <v>0</v>
      </c>
      <c r="CZ39" s="39">
        <f t="shared" si="15"/>
        <v>1</v>
      </c>
      <c r="DA39" t="s">
        <v>215</v>
      </c>
      <c r="DB39" t="str">
        <f t="shared" ca="1" si="16"/>
        <v>-</v>
      </c>
      <c r="DD39" t="s">
        <v>213</v>
      </c>
      <c r="DE39" t="str">
        <f t="shared" ca="1" si="17"/>
        <v>MASHEDPOTATOESITEM(MEAL, ItemRegistry.mashedpotatoesItem, 4 ,3f,0f,0f,1.5f,0f,0f,1f,1.31f),</v>
      </c>
      <c r="DF39" t="s">
        <v>2356</v>
      </c>
    </row>
    <row r="40" spans="2:110" x14ac:dyDescent="0.3">
      <c r="B40" t="s">
        <v>292</v>
      </c>
      <c r="C40" t="str">
        <f>INDEX('PH Itemnames'!$B$1:$B$723,MATCH(B40,'PH Itemnames'!$A$1:$A$723),1)</f>
        <v>potatosaladItem</v>
      </c>
      <c r="D40" t="s">
        <v>253</v>
      </c>
      <c r="E40" t="s">
        <v>1209</v>
      </c>
      <c r="F40" s="10" t="s">
        <v>289</v>
      </c>
      <c r="G40" s="11" t="s">
        <v>293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8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f t="shared" si="19"/>
        <v>10</v>
      </c>
      <c r="CT40" s="30">
        <f t="shared" si="10"/>
        <v>0</v>
      </c>
      <c r="CU40" s="30">
        <v>16</v>
      </c>
      <c r="CV40" s="35">
        <f t="shared" si="11"/>
        <v>0</v>
      </c>
      <c r="CW40" s="36">
        <f t="shared" si="12"/>
        <v>0</v>
      </c>
      <c r="CX40" s="37">
        <f t="shared" si="13"/>
        <v>1.5</v>
      </c>
      <c r="CY40" s="38">
        <f t="shared" si="14"/>
        <v>0</v>
      </c>
      <c r="CZ40" s="39">
        <f t="shared" si="15"/>
        <v>0</v>
      </c>
      <c r="DA40" t="s">
        <v>215</v>
      </c>
      <c r="DB40" t="str">
        <f t="shared" ca="1" si="16"/>
        <v>-</v>
      </c>
      <c r="DD40" t="s">
        <v>213</v>
      </c>
      <c r="DE40" t="str">
        <f t="shared" ca="1" si="17"/>
        <v>POTATOSALADITEM(MEAL, ItemRegistry.potatosaladItem, 4 ,2f,0f,0f,1.5f,0f,0f,0f,1.31f),</v>
      </c>
      <c r="DF40" t="s">
        <v>2357</v>
      </c>
    </row>
    <row r="41" spans="2:110" x14ac:dyDescent="0.3">
      <c r="B41" t="s">
        <v>294</v>
      </c>
      <c r="C41" t="str">
        <f>INDEX('PH Itemnames'!$B$1:$B$723,MATCH(B41,'PH Itemnames'!$A$1:$A$723),1)</f>
        <v>potatosoupItem</v>
      </c>
      <c r="D41" t="s">
        <v>258</v>
      </c>
      <c r="E41" t="s">
        <v>1209</v>
      </c>
      <c r="F41" s="10" t="s">
        <v>65</v>
      </c>
      <c r="G41" s="11" t="s">
        <v>262</v>
      </c>
      <c r="H41" s="11" t="s">
        <v>283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8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f t="shared" si="11"/>
        <v>0</v>
      </c>
      <c r="CW41" s="36">
        <f t="shared" si="12"/>
        <v>0</v>
      </c>
      <c r="CX41" s="37">
        <v>2.5</v>
      </c>
      <c r="CY41" s="38">
        <f t="shared" si="14"/>
        <v>2.5</v>
      </c>
      <c r="CZ41" s="39">
        <f t="shared" si="15"/>
        <v>0</v>
      </c>
      <c r="DA41" t="s">
        <v>215</v>
      </c>
      <c r="DB41" t="str">
        <f t="shared" ca="1" si="16"/>
        <v>-</v>
      </c>
      <c r="DD41" t="s">
        <v>213</v>
      </c>
      <c r="DE41" t="str">
        <f t="shared" ca="1" si="17"/>
        <v>POTATOSOUPITEM(MEAL, ItemRegistry.potatosoupItem, 4 ,3f,15f,0f,2.5f,0f,2.5f,0f,3.5f),</v>
      </c>
      <c r="DF41" t="s">
        <v>2358</v>
      </c>
    </row>
    <row r="42" spans="2:110" x14ac:dyDescent="0.3">
      <c r="B42" t="s">
        <v>295</v>
      </c>
      <c r="C42" t="str">
        <f>INDEX('PH Itemnames'!$B$1:$B$723,MATCH(B42,'PH Itemnames'!$A$1:$A$723),1)</f>
        <v>friesItem</v>
      </c>
      <c r="D42" t="s">
        <v>253</v>
      </c>
      <c r="E42" t="s">
        <v>1209</v>
      </c>
      <c r="F42" s="10" t="s">
        <v>65</v>
      </c>
      <c r="G42" s="11" t="s">
        <v>262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8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f t="shared" si="19"/>
        <v>10</v>
      </c>
      <c r="CT42" s="30">
        <f t="shared" si="10"/>
        <v>0</v>
      </c>
      <c r="CU42" s="30">
        <v>12</v>
      </c>
      <c r="CV42" s="35">
        <f t="shared" si="11"/>
        <v>0</v>
      </c>
      <c r="CW42" s="36">
        <f t="shared" si="12"/>
        <v>0</v>
      </c>
      <c r="CX42" s="37">
        <f t="shared" si="13"/>
        <v>1.5</v>
      </c>
      <c r="CY42" s="38">
        <f t="shared" si="14"/>
        <v>0</v>
      </c>
      <c r="CZ42" s="39">
        <f t="shared" si="15"/>
        <v>0</v>
      </c>
      <c r="DA42" t="s">
        <v>215</v>
      </c>
      <c r="DB42" t="str">
        <f t="shared" ca="1" si="16"/>
        <v>-</v>
      </c>
      <c r="DD42" t="s">
        <v>213</v>
      </c>
      <c r="DE42" t="str">
        <f t="shared" ca="1" si="17"/>
        <v>FRIESITEM(MEAL, ItemRegistry.friesItem, 4 ,2f,0f,0f,1.5f,0f,0f,0f,1.75f),</v>
      </c>
      <c r="DF42" t="s">
        <v>2359</v>
      </c>
    </row>
    <row r="43" spans="2:110" x14ac:dyDescent="0.3">
      <c r="B43" t="s">
        <v>296</v>
      </c>
      <c r="C43" t="str">
        <f>INDEX('PH Itemnames'!$B$1:$B$723,MATCH(B43,'PH Itemnames'!$A$1:$A$723),1)</f>
        <v>grilledmushroomItem</v>
      </c>
      <c r="D43" t="s">
        <v>253</v>
      </c>
      <c r="E43" t="s">
        <v>1209</v>
      </c>
      <c r="F43" s="10" t="s">
        <v>297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8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f t="shared" si="19"/>
        <v>2</v>
      </c>
      <c r="CT43" s="30">
        <f t="shared" si="10"/>
        <v>0</v>
      </c>
      <c r="CU43" s="30">
        <v>10</v>
      </c>
      <c r="CV43" s="35">
        <f t="shared" si="11"/>
        <v>0</v>
      </c>
      <c r="CW43" s="36">
        <f t="shared" si="12"/>
        <v>0</v>
      </c>
      <c r="CX43" s="37">
        <f t="shared" si="13"/>
        <v>0</v>
      </c>
      <c r="CY43" s="38">
        <f t="shared" si="14"/>
        <v>0.5</v>
      </c>
      <c r="CZ43" s="39">
        <f t="shared" si="15"/>
        <v>0</v>
      </c>
      <c r="DA43" t="s">
        <v>215</v>
      </c>
      <c r="DB43" t="str">
        <f t="shared" ca="1" si="16"/>
        <v>-</v>
      </c>
      <c r="DD43" t="s">
        <v>213</v>
      </c>
      <c r="DE43" t="str">
        <f t="shared" ca="1" si="17"/>
        <v>GRILLEDMUSHROOMITEM(MEAL, ItemRegistry.grilledmushroomItem, 4 ,0.4f,0f,0f,0f,0f,0.5f,0f,2.1f),</v>
      </c>
      <c r="DF43" t="s">
        <v>2360</v>
      </c>
    </row>
    <row r="44" spans="2:110" x14ac:dyDescent="0.3">
      <c r="B44" t="s">
        <v>298</v>
      </c>
      <c r="C44" t="str">
        <f>INDEX('PH Itemnames'!$B$1:$B$723,MATCH(B44,'PH Itemnames'!$A$1:$A$723),1)</f>
        <v>stuffedmushroomItem</v>
      </c>
      <c r="D44" t="s">
        <v>253</v>
      </c>
      <c r="E44" t="s">
        <v>1209</v>
      </c>
      <c r="F44" s="10" t="s">
        <v>297</v>
      </c>
      <c r="G44" s="11" t="s">
        <v>73</v>
      </c>
      <c r="H44" s="11" t="s">
        <v>257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8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f t="shared" si="10"/>
        <v>0</v>
      </c>
      <c r="CU44" s="30">
        <v>16</v>
      </c>
      <c r="CV44" s="35">
        <f t="shared" si="11"/>
        <v>1.5</v>
      </c>
      <c r="CW44" s="36">
        <f t="shared" si="12"/>
        <v>0</v>
      </c>
      <c r="CX44" s="37">
        <f t="shared" si="13"/>
        <v>0</v>
      </c>
      <c r="CY44" s="38">
        <f t="shared" si="14"/>
        <v>0.5</v>
      </c>
      <c r="CZ44" s="39">
        <v>3</v>
      </c>
      <c r="DA44" t="s">
        <v>215</v>
      </c>
      <c r="DB44" t="str">
        <f t="shared" ca="1" si="16"/>
        <v>-</v>
      </c>
      <c r="DD44" t="s">
        <v>213</v>
      </c>
      <c r="DE44" t="str">
        <f t="shared" ca="1" si="17"/>
        <v>STUFFEDMUSHROOMITEM(MEAL, ItemRegistry.stuffedmushroomItem, 4 ,3f,0f,2f,0f,0f,0.5f,3f,1.31f),</v>
      </c>
      <c r="DF44" t="s">
        <v>2361</v>
      </c>
    </row>
    <row r="45" spans="2:110" x14ac:dyDescent="0.3">
      <c r="B45" t="s">
        <v>299</v>
      </c>
      <c r="C45" t="str">
        <f>INDEX('PH Itemnames'!$B$1:$B$723,MATCH(B45,'PH Itemnames'!$A$1:$A$723),1)</f>
        <v>chickensandwichItem</v>
      </c>
      <c r="D45" t="s">
        <v>253</v>
      </c>
      <c r="E45" t="s">
        <v>1209</v>
      </c>
      <c r="F45" s="10" t="s">
        <v>300</v>
      </c>
      <c r="G45" s="11" t="s">
        <v>259</v>
      </c>
      <c r="H45" s="11" t="s">
        <v>293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8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f t="shared" si="19"/>
        <v>15</v>
      </c>
      <c r="CT45" s="30">
        <f t="shared" si="10"/>
        <v>0</v>
      </c>
      <c r="CU45" s="30">
        <f t="shared" si="20"/>
        <v>14.666666666666666</v>
      </c>
      <c r="CV45" s="35">
        <f t="shared" si="11"/>
        <v>1.5</v>
      </c>
      <c r="CW45" s="36">
        <f t="shared" si="12"/>
        <v>0</v>
      </c>
      <c r="CX45" s="37">
        <f t="shared" si="13"/>
        <v>0</v>
      </c>
      <c r="CY45" s="38">
        <f t="shared" si="14"/>
        <v>2.5</v>
      </c>
      <c r="CZ45" s="39">
        <f t="shared" si="15"/>
        <v>0</v>
      </c>
      <c r="DA45" t="s">
        <v>215</v>
      </c>
      <c r="DB45" t="str">
        <f t="shared" ca="1" si="16"/>
        <v>-</v>
      </c>
      <c r="DD45" t="s">
        <v>213</v>
      </c>
      <c r="DE45" t="str">
        <f t="shared" ca="1" si="17"/>
        <v>CHICKENSANDWICHITEM(MEAL, ItemRegistry.chickensandwichItem, 4 ,3f,0f,2f,0f,0f,2.5f,0f,1.43f),</v>
      </c>
      <c r="DF45" t="s">
        <v>2362</v>
      </c>
    </row>
    <row r="46" spans="2:110" x14ac:dyDescent="0.3">
      <c r="B46" t="s">
        <v>301</v>
      </c>
      <c r="C46" t="str">
        <f>INDEX('PH Itemnames'!$B$1:$B$723,MATCH(B46,'PH Itemnames'!$A$1:$A$723),1)</f>
        <v>chickennoodlesoupItem</v>
      </c>
      <c r="D46" t="s">
        <v>258</v>
      </c>
      <c r="E46" t="s">
        <v>1209</v>
      </c>
      <c r="F46" s="10" t="s">
        <v>300</v>
      </c>
      <c r="G46" s="11" t="s">
        <v>61</v>
      </c>
      <c r="H46" s="11" t="s">
        <v>280</v>
      </c>
      <c r="I46" s="11" t="s">
        <v>283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8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f t="shared" si="11"/>
        <v>1</v>
      </c>
      <c r="CW46" s="36">
        <f t="shared" si="12"/>
        <v>0</v>
      </c>
      <c r="CX46" s="37">
        <f t="shared" si="13"/>
        <v>2.1428571428571428</v>
      </c>
      <c r="CY46" s="38">
        <v>4</v>
      </c>
      <c r="CZ46" s="39">
        <f t="shared" si="15"/>
        <v>1</v>
      </c>
      <c r="DA46" t="s">
        <v>215</v>
      </c>
      <c r="DB46" t="str">
        <f t="shared" ca="1" si="16"/>
        <v>-</v>
      </c>
      <c r="DD46" t="s">
        <v>213</v>
      </c>
      <c r="DE46" t="str">
        <f t="shared" ca="1" si="17"/>
        <v>CHICKENNOODLESOUPITEM(MEAL, ItemRegistry.chickennoodlesoupItem, 4 ,4f,15f,1f,2.14f,0f,4f,1f,3.5f),</v>
      </c>
      <c r="DF46" t="s">
        <v>2363</v>
      </c>
    </row>
    <row r="47" spans="2:110" x14ac:dyDescent="0.3">
      <c r="B47" t="s">
        <v>302</v>
      </c>
      <c r="C47" t="str">
        <f>INDEX('PH Itemnames'!$B$1:$B$723,MATCH(B47,'PH Itemnames'!$A$1:$A$723),1)</f>
        <v>chickenpotpieItem</v>
      </c>
      <c r="D47" t="s">
        <v>258</v>
      </c>
      <c r="E47" t="s">
        <v>1209</v>
      </c>
      <c r="F47" s="10" t="s">
        <v>300</v>
      </c>
      <c r="G47" s="11" t="s">
        <v>65</v>
      </c>
      <c r="H47" s="11" t="s">
        <v>61</v>
      </c>
      <c r="I47" s="11" t="s">
        <v>222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8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f t="shared" si="10"/>
        <v>0</v>
      </c>
      <c r="CU47" s="30">
        <v>12</v>
      </c>
      <c r="CV47" s="35">
        <f t="shared" si="11"/>
        <v>1</v>
      </c>
      <c r="CW47" s="36">
        <f t="shared" si="12"/>
        <v>0</v>
      </c>
      <c r="CX47" s="37">
        <f t="shared" si="13"/>
        <v>2.5</v>
      </c>
      <c r="CY47" s="38">
        <f t="shared" si="14"/>
        <v>2.5</v>
      </c>
      <c r="CZ47" s="39">
        <f t="shared" si="15"/>
        <v>0</v>
      </c>
      <c r="DA47" t="s">
        <v>215</v>
      </c>
      <c r="DB47" t="str">
        <f t="shared" ca="1" si="16"/>
        <v>-</v>
      </c>
      <c r="DD47" t="s">
        <v>213</v>
      </c>
      <c r="DE47" t="str">
        <f t="shared" ca="1" si="17"/>
        <v>CHICKENPOTPIEITEM(MEAL, ItemRegistry.chickenpotpieItem, 4 ,4f,0f,1f,2.5f,0f,2.5f,0f,1.75f),</v>
      </c>
      <c r="DF47" t="s">
        <v>2364</v>
      </c>
    </row>
    <row r="48" spans="2:110" x14ac:dyDescent="0.3">
      <c r="B48" t="s">
        <v>303</v>
      </c>
      <c r="C48" t="str">
        <f>INDEX('PH Itemnames'!$B$1:$B$723,MATCH(B48,'PH Itemnames'!$A$1:$A$723),1)</f>
        <v>breadedporkchopItem</v>
      </c>
      <c r="D48" t="s">
        <v>253</v>
      </c>
      <c r="E48" t="s">
        <v>1209</v>
      </c>
      <c r="F48" s="10" t="s">
        <v>76</v>
      </c>
      <c r="G48" s="11" t="s">
        <v>229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8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f t="shared" si="19"/>
        <v>15</v>
      </c>
      <c r="CT48" s="30">
        <f t="shared" si="10"/>
        <v>0</v>
      </c>
      <c r="CU48" s="30">
        <v>14</v>
      </c>
      <c r="CV48" s="35">
        <f t="shared" si="11"/>
        <v>1</v>
      </c>
      <c r="CW48" s="36">
        <f t="shared" si="12"/>
        <v>0</v>
      </c>
      <c r="CX48" s="37">
        <f t="shared" si="13"/>
        <v>0</v>
      </c>
      <c r="CY48" s="38">
        <f t="shared" si="14"/>
        <v>1.5</v>
      </c>
      <c r="CZ48" s="39">
        <f t="shared" si="15"/>
        <v>0</v>
      </c>
      <c r="DA48" t="s">
        <v>215</v>
      </c>
      <c r="DB48" t="str">
        <f t="shared" ca="1" si="16"/>
        <v>-</v>
      </c>
      <c r="DD48" t="s">
        <v>213</v>
      </c>
      <c r="DE48" t="str">
        <f t="shared" ca="1" si="17"/>
        <v>BREADEDPORKCHOPITEM(MEAL, ItemRegistry.breadedporkchopItem, 4 ,3f,0f,1f,0f,0f,1.5f,0f,1.5f),</v>
      </c>
      <c r="DF48" t="s">
        <v>2365</v>
      </c>
    </row>
    <row r="49" spans="2:110" x14ac:dyDescent="0.3">
      <c r="B49" t="s">
        <v>304</v>
      </c>
      <c r="C49" t="str">
        <f>INDEX('PH Itemnames'!$B$1:$B$723,MATCH(B49,'PH Itemnames'!$A$1:$A$723),1)</f>
        <v>hotdogItem</v>
      </c>
      <c r="D49" t="s">
        <v>253</v>
      </c>
      <c r="E49" t="s">
        <v>1209</v>
      </c>
      <c r="F49" s="10" t="s">
        <v>76</v>
      </c>
      <c r="G49" s="11" t="s">
        <v>259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8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f t="shared" si="19"/>
        <v>15</v>
      </c>
      <c r="CT49" s="30">
        <f t="shared" si="10"/>
        <v>0</v>
      </c>
      <c r="CU49" s="30">
        <v>9</v>
      </c>
      <c r="CV49" s="35">
        <f t="shared" si="11"/>
        <v>1.5</v>
      </c>
      <c r="CW49" s="36">
        <f t="shared" si="12"/>
        <v>0</v>
      </c>
      <c r="CX49" s="37">
        <f t="shared" si="13"/>
        <v>0</v>
      </c>
      <c r="CY49" s="38">
        <f t="shared" si="14"/>
        <v>1.5</v>
      </c>
      <c r="CZ49" s="39">
        <f t="shared" si="15"/>
        <v>0</v>
      </c>
      <c r="DA49" t="s">
        <v>215</v>
      </c>
      <c r="DB49" t="str">
        <f t="shared" ca="1" si="16"/>
        <v>-</v>
      </c>
      <c r="DD49" t="s">
        <v>213</v>
      </c>
      <c r="DE49" t="str">
        <f t="shared" ca="1" si="17"/>
        <v>HOTDOGITEM(MEAL, ItemRegistry.hotdogItem, 4 ,3f,0f,2f,0f,0f,1.5f,0f,2.33f),</v>
      </c>
      <c r="DF49" t="s">
        <v>2366</v>
      </c>
    </row>
    <row r="50" spans="2:110" x14ac:dyDescent="0.3">
      <c r="B50" t="s">
        <v>305</v>
      </c>
      <c r="C50" t="str">
        <f>INDEX('PH Itemnames'!$B$1:$B$723,MATCH(B50,'PH Itemnames'!$A$1:$A$723),1)</f>
        <v>bakedhamItem</v>
      </c>
      <c r="D50" t="s">
        <v>253</v>
      </c>
      <c r="E50" t="s">
        <v>1209</v>
      </c>
      <c r="F50" s="10" t="s">
        <v>76</v>
      </c>
      <c r="G50" s="11" t="s">
        <v>180</v>
      </c>
      <c r="H50" s="11" t="s">
        <v>223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8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f t="shared" si="10"/>
        <v>0</v>
      </c>
      <c r="CU50" s="30">
        <f t="shared" si="20"/>
        <v>16.666666666666668</v>
      </c>
      <c r="CV50" s="35">
        <f t="shared" si="11"/>
        <v>0</v>
      </c>
      <c r="CW50" s="36">
        <f t="shared" si="12"/>
        <v>1</v>
      </c>
      <c r="CX50" s="37">
        <f t="shared" si="13"/>
        <v>0</v>
      </c>
      <c r="CY50" s="38">
        <f t="shared" si="14"/>
        <v>1.5</v>
      </c>
      <c r="CZ50" s="39">
        <f t="shared" si="15"/>
        <v>0</v>
      </c>
      <c r="DA50" t="s">
        <v>215</v>
      </c>
      <c r="DB50" t="str">
        <f t="shared" ca="1" si="16"/>
        <v>-</v>
      </c>
      <c r="DD50" t="s">
        <v>213</v>
      </c>
      <c r="DE50" t="str">
        <f t="shared" ca="1" si="17"/>
        <v>BAKEDHAMITEM(MEAL, ItemRegistry.bakedhamItem, 4 ,2f,0f,0f,0f,1f,1.5f,0f,1.26f),</v>
      </c>
      <c r="DF50" t="s">
        <v>2367</v>
      </c>
    </row>
    <row r="51" spans="2:110" x14ac:dyDescent="0.3">
      <c r="B51" t="s">
        <v>306</v>
      </c>
      <c r="C51" t="str">
        <f>INDEX('PH Itemnames'!$B$1:$B$723,MATCH(B51,'PH Itemnames'!$A$1:$A$723),1)</f>
        <v>hamburgerItem</v>
      </c>
      <c r="D51" t="s">
        <v>253</v>
      </c>
      <c r="E51" t="s">
        <v>1209</v>
      </c>
      <c r="F51" s="10" t="s">
        <v>257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8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f t="shared" si="19"/>
        <v>20</v>
      </c>
      <c r="CT51" s="30">
        <f t="shared" si="10"/>
        <v>0</v>
      </c>
      <c r="CU51" s="30">
        <f t="shared" si="20"/>
        <v>13.25</v>
      </c>
      <c r="CV51" s="35">
        <f t="shared" si="11"/>
        <v>1.5</v>
      </c>
      <c r="CW51" s="36">
        <f t="shared" si="12"/>
        <v>0</v>
      </c>
      <c r="CX51" s="37">
        <f t="shared" si="13"/>
        <v>0</v>
      </c>
      <c r="CY51" s="38">
        <f t="shared" si="14"/>
        <v>2</v>
      </c>
      <c r="CZ51" s="39">
        <f t="shared" si="15"/>
        <v>1</v>
      </c>
      <c r="DA51" t="s">
        <v>215</v>
      </c>
      <c r="DB51" t="str">
        <f t="shared" ca="1" si="16"/>
        <v>-</v>
      </c>
      <c r="DD51" t="s">
        <v>213</v>
      </c>
      <c r="DE51" t="str">
        <f t="shared" ca="1" si="17"/>
        <v>HAMBURGERITEM(MEAL, ItemRegistry.hamburgerItem, 4 ,4f,0f,2f,0f,0f,2f,1f,1.58f),</v>
      </c>
      <c r="DF51" t="s">
        <v>2368</v>
      </c>
    </row>
    <row r="52" spans="2:110" x14ac:dyDescent="0.3">
      <c r="B52" t="s">
        <v>981</v>
      </c>
      <c r="C52" t="str">
        <f>INDEX('PH Itemnames'!$B$1:$B$723,MATCH(B52,'PH Itemnames'!$A$1:$A$723),1)</f>
        <v>cheeseburgerItem</v>
      </c>
      <c r="D52" t="s">
        <v>253</v>
      </c>
      <c r="E52" t="s">
        <v>1209</v>
      </c>
      <c r="F52" s="10" t="s">
        <v>306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8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f t="shared" si="10"/>
        <v>0</v>
      </c>
      <c r="CU52" s="30">
        <v>15</v>
      </c>
      <c r="CV52" s="35">
        <f t="shared" si="11"/>
        <v>1.5</v>
      </c>
      <c r="CW52" s="36">
        <f t="shared" si="12"/>
        <v>0</v>
      </c>
      <c r="CX52" s="37">
        <f t="shared" si="13"/>
        <v>0</v>
      </c>
      <c r="CY52" s="38">
        <f t="shared" si="14"/>
        <v>2</v>
      </c>
      <c r="CZ52" s="39">
        <v>3</v>
      </c>
      <c r="DA52" t="s">
        <v>215</v>
      </c>
      <c r="DB52" t="str">
        <f t="shared" ca="1" si="16"/>
        <v>-</v>
      </c>
      <c r="DD52" t="s">
        <v>213</v>
      </c>
      <c r="DE52" t="str">
        <f t="shared" ca="1" si="17"/>
        <v>CHEESEBURGERITEM(MEAL, ItemRegistry.cheeseburgerItem, 4 ,5f,0f,2f,0f,0f,2f,3f,1.4f),</v>
      </c>
      <c r="DF52" t="s">
        <v>2369</v>
      </c>
    </row>
    <row r="53" spans="2:110" x14ac:dyDescent="0.3">
      <c r="B53" t="s">
        <v>307</v>
      </c>
      <c r="C53" t="str">
        <f>INDEX('PH Itemnames'!$B$1:$B$723,MATCH(B53,'PH Itemnames'!$A$1:$A$723),1)</f>
        <v>potroastItem</v>
      </c>
      <c r="D53" t="s">
        <v>258</v>
      </c>
      <c r="E53" t="s">
        <v>1209</v>
      </c>
      <c r="F53" s="10" t="s">
        <v>75</v>
      </c>
      <c r="G53" s="11" t="s">
        <v>65</v>
      </c>
      <c r="H53" s="11" t="s">
        <v>61</v>
      </c>
      <c r="I53" s="11" t="s">
        <v>283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8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f t="shared" si="10"/>
        <v>0.35714285714285715</v>
      </c>
      <c r="CU53" s="30">
        <v>6</v>
      </c>
      <c r="CV53" s="35">
        <f t="shared" si="11"/>
        <v>0</v>
      </c>
      <c r="CW53" s="36">
        <f t="shared" si="12"/>
        <v>0</v>
      </c>
      <c r="CX53" s="37">
        <v>3.5</v>
      </c>
      <c r="CY53" s="38">
        <f t="shared" si="14"/>
        <v>4.5</v>
      </c>
      <c r="CZ53" s="39">
        <f t="shared" si="15"/>
        <v>0</v>
      </c>
      <c r="DA53" t="s">
        <v>215</v>
      </c>
      <c r="DB53" t="str">
        <f t="shared" ca="1" si="16"/>
        <v>-</v>
      </c>
      <c r="DD53" t="s">
        <v>213</v>
      </c>
      <c r="DE53" t="str">
        <f t="shared" ca="1" si="17"/>
        <v>POTROASTITEM(MEAL, ItemRegistry.potroastItem, 4 ,6f,0f,0f,3.5f,0f,4.5f,0f,3.5f),</v>
      </c>
      <c r="DF53" t="s">
        <v>2370</v>
      </c>
    </row>
    <row r="54" spans="2:110" x14ac:dyDescent="0.3">
      <c r="B54" t="s">
        <v>308</v>
      </c>
      <c r="C54" t="str">
        <f>INDEX('PH Itemnames'!$B$1:$B$723,MATCH(B54,'PH Itemnames'!$A$1:$A$723),1)</f>
        <v>fishsandwichItem</v>
      </c>
      <c r="D54" t="s">
        <v>253</v>
      </c>
      <c r="E54" t="s">
        <v>1209</v>
      </c>
      <c r="F54" s="10" t="s">
        <v>82</v>
      </c>
      <c r="G54" s="11" t="s">
        <v>293</v>
      </c>
      <c r="H54" s="11" t="s">
        <v>259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8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f t="shared" si="19"/>
        <v>10</v>
      </c>
      <c r="CT54" s="30">
        <f t="shared" si="10"/>
        <v>0</v>
      </c>
      <c r="CU54" s="30">
        <f t="shared" si="20"/>
        <v>14.666666666666666</v>
      </c>
      <c r="CV54" s="35">
        <f t="shared" si="11"/>
        <v>1.5</v>
      </c>
      <c r="CW54" s="36">
        <f t="shared" si="12"/>
        <v>0</v>
      </c>
      <c r="CX54" s="37">
        <f t="shared" si="13"/>
        <v>0</v>
      </c>
      <c r="CY54" s="38">
        <f t="shared" si="14"/>
        <v>1</v>
      </c>
      <c r="CZ54" s="39">
        <f t="shared" si="15"/>
        <v>0</v>
      </c>
      <c r="DA54" t="s">
        <v>215</v>
      </c>
      <c r="DB54" t="str">
        <f t="shared" ca="1" si="16"/>
        <v>-</v>
      </c>
      <c r="DD54" t="s">
        <v>213</v>
      </c>
      <c r="DE54" t="str">
        <f t="shared" ca="1" si="17"/>
        <v>FISHSANDWICHITEM(MEAL, ItemRegistry.fishsandwichItem, 4 ,2f,0f,2f,0f,0f,1f,0f,1.43f),</v>
      </c>
      <c r="DF54" t="s">
        <v>2371</v>
      </c>
    </row>
    <row r="55" spans="2:110" x14ac:dyDescent="0.3">
      <c r="B55" t="s">
        <v>309</v>
      </c>
      <c r="C55" t="str">
        <f>INDEX('PH Itemnames'!$B$1:$B$723,MATCH(B55,'PH Itemnames'!$A$1:$A$723),1)</f>
        <v>fishsticksItem</v>
      </c>
      <c r="D55" t="s">
        <v>253</v>
      </c>
      <c r="E55" t="s">
        <v>1209</v>
      </c>
      <c r="F55" s="10" t="s">
        <v>82</v>
      </c>
      <c r="G55" s="11" t="s">
        <v>229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8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f t="shared" si="19"/>
        <v>10</v>
      </c>
      <c r="CT55" s="30">
        <f t="shared" si="10"/>
        <v>0</v>
      </c>
      <c r="CU55" s="30">
        <v>12</v>
      </c>
      <c r="CV55" s="35">
        <f t="shared" si="11"/>
        <v>1</v>
      </c>
      <c r="CW55" s="36">
        <f t="shared" si="12"/>
        <v>0</v>
      </c>
      <c r="CX55" s="37">
        <f t="shared" si="13"/>
        <v>0</v>
      </c>
      <c r="CY55" s="38">
        <f t="shared" si="14"/>
        <v>1</v>
      </c>
      <c r="CZ55" s="39">
        <f t="shared" si="15"/>
        <v>0</v>
      </c>
      <c r="DA55" t="s">
        <v>215</v>
      </c>
      <c r="DB55" t="str">
        <f t="shared" ca="1" si="16"/>
        <v>-</v>
      </c>
      <c r="DD55" t="s">
        <v>213</v>
      </c>
      <c r="DE55" t="str">
        <f t="shared" ca="1" si="17"/>
        <v>FISHSTICKSITEM(MEAL, ItemRegistry.fishsticksItem, 4 ,2f,0f,1f,0f,0f,1f,0f,1.75f),</v>
      </c>
      <c r="DF55" t="s">
        <v>2372</v>
      </c>
    </row>
    <row r="56" spans="2:110" x14ac:dyDescent="0.3">
      <c r="B56" t="s">
        <v>310</v>
      </c>
      <c r="C56" t="str">
        <f>INDEX('PH Itemnames'!$B$1:$B$723,MATCH(B56,'PH Itemnames'!$A$1:$A$723),1)</f>
        <v>fishandchipsItem</v>
      </c>
      <c r="D56" t="s">
        <v>258</v>
      </c>
      <c r="E56" t="s">
        <v>1209</v>
      </c>
      <c r="F56" s="10" t="s">
        <v>309</v>
      </c>
      <c r="G56" s="11" t="s">
        <v>295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8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f t="shared" si="19"/>
        <v>20</v>
      </c>
      <c r="CT56" s="30">
        <f t="shared" si="10"/>
        <v>0</v>
      </c>
      <c r="CU56" s="30">
        <v>12</v>
      </c>
      <c r="CV56" s="35">
        <f t="shared" si="11"/>
        <v>1</v>
      </c>
      <c r="CW56" s="36">
        <f t="shared" si="12"/>
        <v>0</v>
      </c>
      <c r="CX56" s="37">
        <f t="shared" si="13"/>
        <v>1.5</v>
      </c>
      <c r="CY56" s="38">
        <f t="shared" si="14"/>
        <v>1</v>
      </c>
      <c r="CZ56" s="39">
        <f t="shared" si="15"/>
        <v>0</v>
      </c>
      <c r="DA56" t="s">
        <v>215</v>
      </c>
      <c r="DB56" t="str">
        <f t="shared" ca="1" si="16"/>
        <v>-</v>
      </c>
      <c r="DD56" t="s">
        <v>213</v>
      </c>
      <c r="DE56" t="str">
        <f t="shared" ca="1" si="17"/>
        <v>FISHANDCHIPSITEM(MEAL, ItemRegistry.fishandchipsItem, 4 ,4f,0f,1f,1.5f,0f,1f,0f,1.75f),</v>
      </c>
      <c r="DF56" t="s">
        <v>2373</v>
      </c>
    </row>
    <row r="57" spans="2:110" x14ac:dyDescent="0.3">
      <c r="B57" t="s">
        <v>293</v>
      </c>
      <c r="C57" t="str">
        <f>INDEX('PH Itemnames'!$B$1:$B$723,MATCH(B57,'PH Itemnames'!$A$1:$A$723),1)</f>
        <v>mayoItem</v>
      </c>
      <c r="D57" t="s">
        <v>253</v>
      </c>
      <c r="E57" t="s">
        <v>213</v>
      </c>
      <c r="F57" s="10" t="s">
        <v>239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8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f t="shared" si="19"/>
        <v>0</v>
      </c>
      <c r="CT57" s="30">
        <f t="shared" si="10"/>
        <v>0</v>
      </c>
      <c r="CU57" s="30">
        <f t="shared" si="20"/>
        <v>16</v>
      </c>
      <c r="CV57" s="35">
        <f t="shared" si="11"/>
        <v>0</v>
      </c>
      <c r="CW57" s="36">
        <f t="shared" si="12"/>
        <v>0</v>
      </c>
      <c r="CX57" s="37">
        <f t="shared" si="13"/>
        <v>0</v>
      </c>
      <c r="CY57" s="38">
        <f t="shared" si="14"/>
        <v>0</v>
      </c>
      <c r="CZ57" s="39">
        <f t="shared" si="15"/>
        <v>0</v>
      </c>
      <c r="DA57" t="s">
        <v>212</v>
      </c>
      <c r="DB57" t="str">
        <f t="shared" ca="1" si="16"/>
        <v>-</v>
      </c>
      <c r="DC57" t="s">
        <v>1160</v>
      </c>
      <c r="DD57" t="s">
        <v>212</v>
      </c>
      <c r="DE57" t="str">
        <f t="shared" ca="1" si="17"/>
        <v/>
      </c>
      <c r="DF57" t="s">
        <v>2312</v>
      </c>
    </row>
    <row r="58" spans="2:110" x14ac:dyDescent="0.3">
      <c r="B58" t="s">
        <v>311</v>
      </c>
      <c r="C58" t="str">
        <f>INDEX('PH Itemnames'!$B$1:$B$723,MATCH(B58,'PH Itemnames'!$A$1:$A$723),1)</f>
        <v>scrambledeggItem</v>
      </c>
      <c r="D58" t="s">
        <v>253</v>
      </c>
      <c r="E58" t="s">
        <v>1209</v>
      </c>
      <c r="F58" s="10" t="s">
        <v>239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8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f t="shared" si="10"/>
        <v>0</v>
      </c>
      <c r="CU58" s="30">
        <v>5</v>
      </c>
      <c r="CV58" s="35">
        <f t="shared" si="11"/>
        <v>0</v>
      </c>
      <c r="CW58" s="36">
        <f t="shared" si="12"/>
        <v>0</v>
      </c>
      <c r="CX58" s="37">
        <f t="shared" si="13"/>
        <v>0</v>
      </c>
      <c r="CY58" s="38">
        <v>0.8</v>
      </c>
      <c r="CZ58" s="39">
        <v>0.3</v>
      </c>
      <c r="DA58" t="s">
        <v>215</v>
      </c>
      <c r="DB58" t="str">
        <f t="shared" ca="1" si="16"/>
        <v>-</v>
      </c>
      <c r="DD58" t="s">
        <v>213</v>
      </c>
      <c r="DE58" t="str">
        <f t="shared" ca="1" si="17"/>
        <v>SCRAMBLEDEGGITEM(MEAL, ItemRegistry.scrambledeggItem, 4 ,0.4f,0f,0f,0f,0f,0.8f,0.3f,4.2f),</v>
      </c>
      <c r="DF58" t="s">
        <v>2374</v>
      </c>
    </row>
    <row r="59" spans="2:110" x14ac:dyDescent="0.3">
      <c r="B59" t="s">
        <v>312</v>
      </c>
      <c r="C59" t="str">
        <f>INDEX('PH Itemnames'!$B$1:$B$723,MATCH(B59,'PH Itemnames'!$A$1:$A$723),1)</f>
        <v>boiledeggItem</v>
      </c>
      <c r="D59" t="s">
        <v>253</v>
      </c>
      <c r="E59" t="s">
        <v>1209</v>
      </c>
      <c r="F59" s="10" t="s">
        <v>239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8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f t="shared" si="10"/>
        <v>0</v>
      </c>
      <c r="CU59" s="30">
        <v>5</v>
      </c>
      <c r="CV59" s="35">
        <f t="shared" si="11"/>
        <v>0</v>
      </c>
      <c r="CW59" s="36">
        <f t="shared" si="12"/>
        <v>0</v>
      </c>
      <c r="CX59" s="37">
        <f t="shared" si="13"/>
        <v>0</v>
      </c>
      <c r="CY59" s="38">
        <v>0.8</v>
      </c>
      <c r="CZ59" s="39">
        <v>0.3</v>
      </c>
      <c r="DA59" t="s">
        <v>215</v>
      </c>
      <c r="DB59" t="str">
        <f t="shared" ca="1" si="16"/>
        <v>-</v>
      </c>
      <c r="DD59" t="s">
        <v>213</v>
      </c>
      <c r="DE59" t="str">
        <f t="shared" ca="1" si="17"/>
        <v>BOILEDEGGITEM(MEAL, ItemRegistry.boiledeggItem, 4 ,0.4f,0f,0f,0f,0f,0.8f,0.3f,4.2f),</v>
      </c>
      <c r="DF59" t="s">
        <v>2375</v>
      </c>
    </row>
    <row r="60" spans="2:110" x14ac:dyDescent="0.3">
      <c r="B60" t="s">
        <v>313</v>
      </c>
      <c r="C60" t="str">
        <f>INDEX('PH Itemnames'!$B$1:$B$723,MATCH(B60,'PH Itemnames'!$A$1:$A$723),1)</f>
        <v>eggsaladItem</v>
      </c>
      <c r="D60" t="s">
        <v>253</v>
      </c>
      <c r="E60" t="s">
        <v>1209</v>
      </c>
      <c r="F60" s="10" t="s">
        <v>312</v>
      </c>
      <c r="G60" s="11" t="s">
        <v>293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8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f t="shared" si="10"/>
        <v>0</v>
      </c>
      <c r="CU60" s="30">
        <v>7</v>
      </c>
      <c r="CV60" s="35">
        <f t="shared" si="11"/>
        <v>0</v>
      </c>
      <c r="CW60" s="36">
        <f t="shared" si="12"/>
        <v>0</v>
      </c>
      <c r="CX60" s="37">
        <f t="shared" si="13"/>
        <v>0</v>
      </c>
      <c r="CY60" s="38">
        <v>0.8</v>
      </c>
      <c r="CZ60" s="39">
        <v>0.3</v>
      </c>
      <c r="DA60" t="s">
        <v>215</v>
      </c>
      <c r="DB60" t="str">
        <f t="shared" ca="1" si="16"/>
        <v>-</v>
      </c>
      <c r="DD60" t="s">
        <v>213</v>
      </c>
      <c r="DE60" t="str">
        <f t="shared" ca="1" si="17"/>
        <v>EGGSALADITEM(MEAL, ItemRegistry.eggsaladItem, 4 ,1f,0f,0f,0f,0f,0.8f,0.3f,3f),</v>
      </c>
      <c r="DF60" t="s">
        <v>2376</v>
      </c>
    </row>
    <row r="61" spans="2:110" x14ac:dyDescent="0.3">
      <c r="B61" t="s">
        <v>269</v>
      </c>
      <c r="C61" t="str">
        <f>INDEX('PH Itemnames'!$B$1:$B$723,MATCH(B61,'PH Itemnames'!$A$1:$A$723),1)</f>
        <v>caramelItem</v>
      </c>
      <c r="D61" t="s">
        <v>253</v>
      </c>
      <c r="E61" t="s">
        <v>1201</v>
      </c>
      <c r="F61" s="10" t="s">
        <v>223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8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f t="shared" si="10"/>
        <v>0</v>
      </c>
      <c r="CU61" s="30">
        <v>24</v>
      </c>
      <c r="CV61" s="35">
        <f t="shared" si="11"/>
        <v>0</v>
      </c>
      <c r="CW61" s="36">
        <f t="shared" si="12"/>
        <v>0</v>
      </c>
      <c r="CX61" s="37">
        <f t="shared" si="13"/>
        <v>0</v>
      </c>
      <c r="CY61" s="38">
        <f t="shared" si="14"/>
        <v>0</v>
      </c>
      <c r="CZ61" s="39">
        <f t="shared" si="15"/>
        <v>0</v>
      </c>
      <c r="DA61" t="s">
        <v>215</v>
      </c>
      <c r="DB61" t="str">
        <f t="shared" ca="1" si="16"/>
        <v>-</v>
      </c>
      <c r="DD61" t="s">
        <v>213</v>
      </c>
      <c r="DE61" t="str">
        <f t="shared" ca="1" si="17"/>
        <v>CARAMELITEM(OTHER, ItemRegistry.caramelItem, 4 ,0.2f,0f,0f,0f,0f,0f,0f,0.88f),</v>
      </c>
      <c r="DF61" t="s">
        <v>2377</v>
      </c>
    </row>
    <row r="62" spans="2:110" x14ac:dyDescent="0.3">
      <c r="B62" t="s">
        <v>314</v>
      </c>
      <c r="C62" t="str">
        <f>INDEX('PH Itemnames'!$B$1:$B$723,MATCH(B62,'PH Itemnames'!$A$1:$A$723),1)</f>
        <v>taffyItem</v>
      </c>
      <c r="D62" t="s">
        <v>253</v>
      </c>
      <c r="E62" t="s">
        <v>1201</v>
      </c>
      <c r="F62" s="10" t="s">
        <v>223</v>
      </c>
      <c r="G62" s="11" t="s">
        <v>9</v>
      </c>
      <c r="H62" s="11" t="s">
        <v>262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8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f t="shared" si="11"/>
        <v>0</v>
      </c>
      <c r="CW62" s="36">
        <f t="shared" si="12"/>
        <v>0</v>
      </c>
      <c r="CX62" s="37">
        <f t="shared" si="13"/>
        <v>0</v>
      </c>
      <c r="CY62" s="38">
        <f t="shared" si="14"/>
        <v>0</v>
      </c>
      <c r="CZ62" s="39">
        <f t="shared" si="15"/>
        <v>0</v>
      </c>
      <c r="DA62" t="s">
        <v>215</v>
      </c>
      <c r="DB62" t="str">
        <f t="shared" ca="1" si="16"/>
        <v>-</v>
      </c>
      <c r="DD62" t="s">
        <v>213</v>
      </c>
      <c r="DE62" t="str">
        <f t="shared" ca="1" si="17"/>
        <v>TAFFYITEM(OTHER, ItemRegistry.taffyItem, 4 ,0.2f,0f,0f,0f,0f,0f,0f,0.88f),</v>
      </c>
      <c r="DF62" t="s">
        <v>2378</v>
      </c>
    </row>
    <row r="63" spans="2:110" x14ac:dyDescent="0.3">
      <c r="B63" t="s">
        <v>315</v>
      </c>
      <c r="C63" t="str">
        <f>INDEX('PH Itemnames'!$B$1:$B$723,MATCH(B63,'PH Itemnames'!$A$1:$A$723),1)</f>
        <v>spidereyesoupItem</v>
      </c>
      <c r="D63" t="s">
        <v>258</v>
      </c>
      <c r="E63" t="s">
        <v>1209</v>
      </c>
      <c r="F63" s="10" t="s">
        <v>316</v>
      </c>
      <c r="G63" s="11" t="s">
        <v>283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8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f t="shared" si="19"/>
        <v>12.30952380952381</v>
      </c>
      <c r="CT63" s="30">
        <f t="shared" si="10"/>
        <v>0.35714285714285715</v>
      </c>
      <c r="CU63" s="30">
        <f t="shared" si="20"/>
        <v>5.2142857142857144</v>
      </c>
      <c r="CV63" s="35">
        <f t="shared" si="11"/>
        <v>0</v>
      </c>
      <c r="CW63" s="36">
        <f t="shared" si="12"/>
        <v>0</v>
      </c>
      <c r="CX63" s="37">
        <f t="shared" si="13"/>
        <v>1.1428571428571428</v>
      </c>
      <c r="CY63" s="38">
        <f t="shared" si="14"/>
        <v>2.5</v>
      </c>
      <c r="CZ63" s="39">
        <f t="shared" si="15"/>
        <v>0</v>
      </c>
      <c r="DA63" t="s">
        <v>212</v>
      </c>
      <c r="DB63" t="str">
        <f t="shared" ca="1" si="16"/>
        <v>No</v>
      </c>
      <c r="DD63" t="s">
        <v>213</v>
      </c>
      <c r="DE63" t="str">
        <f t="shared" ca="1" si="17"/>
        <v/>
      </c>
      <c r="DF63" t="s">
        <v>2312</v>
      </c>
    </row>
    <row r="64" spans="2:110" x14ac:dyDescent="0.3">
      <c r="B64" t="s">
        <v>317</v>
      </c>
      <c r="C64" t="str">
        <f>INDEX('PH Itemnames'!$B$1:$B$723,MATCH(B64,'PH Itemnames'!$A$1:$A$723),1)</f>
        <v>zombiejerkyItem</v>
      </c>
      <c r="D64" t="s">
        <v>253</v>
      </c>
      <c r="E64" t="s">
        <v>1206</v>
      </c>
      <c r="F64" s="10" t="s">
        <v>318</v>
      </c>
      <c r="G64" s="11" t="s">
        <v>262</v>
      </c>
      <c r="H64" s="11" t="s">
        <v>262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8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f t="shared" si="19"/>
        <v>0</v>
      </c>
      <c r="CT64" s="30">
        <f t="shared" si="10"/>
        <v>0</v>
      </c>
      <c r="CU64" s="30">
        <f t="shared" si="20"/>
        <v>20</v>
      </c>
      <c r="CV64" s="35">
        <f t="shared" si="11"/>
        <v>0</v>
      </c>
      <c r="CW64" s="36">
        <f t="shared" si="12"/>
        <v>0</v>
      </c>
      <c r="CX64" s="37">
        <f t="shared" si="13"/>
        <v>0</v>
      </c>
      <c r="CY64" s="38">
        <f t="shared" si="14"/>
        <v>0</v>
      </c>
      <c r="CZ64" s="39">
        <f t="shared" si="15"/>
        <v>0</v>
      </c>
      <c r="DA64" t="s">
        <v>212</v>
      </c>
      <c r="DB64" t="str">
        <f t="shared" ca="1" si="16"/>
        <v>No</v>
      </c>
      <c r="DD64" t="s">
        <v>213</v>
      </c>
      <c r="DE64" t="str">
        <f t="shared" ca="1" si="17"/>
        <v/>
      </c>
      <c r="DF64" t="s">
        <v>2312</v>
      </c>
    </row>
    <row r="65" spans="2:110" x14ac:dyDescent="0.3">
      <c r="B65" t="s">
        <v>234</v>
      </c>
      <c r="C65" t="str">
        <f>INDEX('PH Itemnames'!$B$1:$B$723,MATCH(B65,'PH Itemnames'!$A$1:$A$723),1)</f>
        <v>cocoapowderItem</v>
      </c>
      <c r="D65" t="s">
        <v>253</v>
      </c>
      <c r="E65" t="s">
        <v>1201</v>
      </c>
      <c r="F65" s="10" t="s">
        <v>319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8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f t="shared" si="19"/>
        <v>0</v>
      </c>
      <c r="CT65" s="30">
        <f t="shared" si="10"/>
        <v>0</v>
      </c>
      <c r="CU65" s="30">
        <f t="shared" si="20"/>
        <v>0</v>
      </c>
      <c r="CV65" s="35">
        <f t="shared" si="11"/>
        <v>0</v>
      </c>
      <c r="CW65" s="36">
        <f t="shared" si="12"/>
        <v>0</v>
      </c>
      <c r="CX65" s="37">
        <f t="shared" si="13"/>
        <v>0</v>
      </c>
      <c r="CY65" s="38">
        <f t="shared" si="14"/>
        <v>0</v>
      </c>
      <c r="CZ65" s="39">
        <f t="shared" si="15"/>
        <v>0</v>
      </c>
      <c r="DA65" t="s">
        <v>212</v>
      </c>
      <c r="DB65" t="str">
        <f t="shared" ca="1" si="16"/>
        <v>No</v>
      </c>
      <c r="DC65" t="s">
        <v>320</v>
      </c>
      <c r="DD65" t="s">
        <v>213</v>
      </c>
      <c r="DE65" t="str">
        <f t="shared" ca="1" si="17"/>
        <v/>
      </c>
      <c r="DF65" t="s">
        <v>2312</v>
      </c>
    </row>
    <row r="66" spans="2:110" x14ac:dyDescent="0.3">
      <c r="B66" t="s">
        <v>243</v>
      </c>
      <c r="C66" t="str">
        <f>INDEX('PH Itemnames'!$B$1:$B$723,MATCH(B66,'PH Itemnames'!$A$1:$A$723),1)</f>
        <v>chocolatebarItem</v>
      </c>
      <c r="D66" t="s">
        <v>253</v>
      </c>
      <c r="E66" t="s">
        <v>1201</v>
      </c>
      <c r="F66" s="10" t="s">
        <v>234</v>
      </c>
      <c r="G66" s="11" t="s">
        <v>260</v>
      </c>
      <c r="H66" s="11" t="s">
        <v>251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8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f t="shared" si="19"/>
        <v>10</v>
      </c>
      <c r="CT66" s="30">
        <f t="shared" si="10"/>
        <v>5</v>
      </c>
      <c r="CU66" s="30">
        <f t="shared" si="20"/>
        <v>11.666666666666666</v>
      </c>
      <c r="CV66" s="35">
        <f t="shared" si="11"/>
        <v>0</v>
      </c>
      <c r="CW66" s="36">
        <f t="shared" si="12"/>
        <v>0</v>
      </c>
      <c r="CX66" s="37">
        <f t="shared" si="13"/>
        <v>0</v>
      </c>
      <c r="CY66" s="38">
        <f t="shared" si="14"/>
        <v>0</v>
      </c>
      <c r="CZ66" s="39">
        <f t="shared" si="15"/>
        <v>3</v>
      </c>
      <c r="DA66" t="s">
        <v>212</v>
      </c>
      <c r="DB66" t="str">
        <f t="shared" ca="1" si="16"/>
        <v>No</v>
      </c>
      <c r="DD66" t="s">
        <v>213</v>
      </c>
      <c r="DE66" t="str">
        <f t="shared" ca="1" si="17"/>
        <v/>
      </c>
      <c r="DF66" t="s">
        <v>2312</v>
      </c>
    </row>
    <row r="67" spans="2:110" x14ac:dyDescent="0.3">
      <c r="B67" t="s">
        <v>321</v>
      </c>
      <c r="C67" t="str">
        <f>INDEX('PH Itemnames'!$B$1:$B$723,MATCH(B67,'PH Itemnames'!$A$1:$A$723),1)</f>
        <v>hotchocolateItem</v>
      </c>
      <c r="D67" t="s">
        <v>253</v>
      </c>
      <c r="E67" t="s">
        <v>1201</v>
      </c>
      <c r="F67" s="10" t="s">
        <v>234</v>
      </c>
      <c r="G67" s="11" t="s">
        <v>251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8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f t="shared" si="19"/>
        <v>5</v>
      </c>
      <c r="CT67" s="30">
        <f t="shared" si="10"/>
        <v>5</v>
      </c>
      <c r="CU67" s="30">
        <f t="shared" si="20"/>
        <v>11.5</v>
      </c>
      <c r="CV67" s="35">
        <f t="shared" si="11"/>
        <v>0</v>
      </c>
      <c r="CW67" s="36">
        <f t="shared" si="12"/>
        <v>0</v>
      </c>
      <c r="CX67" s="37">
        <f t="shared" si="13"/>
        <v>0</v>
      </c>
      <c r="CY67" s="38">
        <f t="shared" si="14"/>
        <v>0</v>
      </c>
      <c r="CZ67" s="39">
        <f t="shared" si="15"/>
        <v>2</v>
      </c>
      <c r="DA67" t="s">
        <v>212</v>
      </c>
      <c r="DB67" t="str">
        <f t="shared" ca="1" si="16"/>
        <v>No</v>
      </c>
      <c r="DD67" t="s">
        <v>213</v>
      </c>
      <c r="DE67" t="str">
        <f t="shared" ca="1" si="17"/>
        <v/>
      </c>
      <c r="DF67" t="s">
        <v>2312</v>
      </c>
    </row>
    <row r="68" spans="2:110" x14ac:dyDescent="0.3">
      <c r="B68" t="s">
        <v>322</v>
      </c>
      <c r="C68" t="str">
        <f>INDEX('PH Itemnames'!$B$1:$B$723,MATCH(B68,'PH Itemnames'!$A$1:$A$723),1)</f>
        <v>chocolateicecreamItem</v>
      </c>
      <c r="D68" t="s">
        <v>253</v>
      </c>
      <c r="E68" t="s">
        <v>1201</v>
      </c>
      <c r="F68" s="10" t="s">
        <v>261</v>
      </c>
      <c r="G68" s="11" t="s">
        <v>234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21">COUNTIF(F68:M790,B68)</f>
        <v>1</v>
      </c>
      <c r="X68" s="44" t="str">
        <f t="shared" ref="X68" ca="1" si="22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23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24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25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26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27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8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9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30">SUM(CJ68:CQ68)</f>
        <v>2</v>
      </c>
      <c r="CS68" s="34">
        <f t="shared" ref="CS68:CS129" si="31">AG68</f>
        <v>5</v>
      </c>
      <c r="CT68" s="30">
        <f t="shared" ref="CT68:CT125" si="32">AP68</f>
        <v>10</v>
      </c>
      <c r="CU68" s="30">
        <f t="shared" ref="CU68:CU131" si="33">AY68</f>
        <v>8.8333333333333339</v>
      </c>
      <c r="CV68" s="35">
        <f t="shared" ref="CV68:CV131" si="34">BH68</f>
        <v>0</v>
      </c>
      <c r="CW68" s="36">
        <f t="shared" ref="CW68:CW131" si="35">BQ68</f>
        <v>0</v>
      </c>
      <c r="CX68" s="37">
        <f t="shared" ref="CX68:CX131" si="36">BZ68</f>
        <v>0</v>
      </c>
      <c r="CY68" s="38">
        <f t="shared" ref="CY68:CY131" si="37">CI68</f>
        <v>0</v>
      </c>
      <c r="CZ68" s="39">
        <f t="shared" ref="CZ68:CZ130" si="38">CR68</f>
        <v>2</v>
      </c>
      <c r="DA68" t="s">
        <v>212</v>
      </c>
      <c r="DB68" t="str">
        <f t="shared" ref="DB68:DB131" ca="1" si="39">IF(X68="No", "No", "-")</f>
        <v>No</v>
      </c>
      <c r="DD68" t="s">
        <v>213</v>
      </c>
      <c r="DE68" t="str">
        <f t="shared" ref="DE68:DE131" ca="1" si="40">IF(AND(X68="Yes",NOT(DD68="No")),CONCATENATE(UPPER(C68), "(", E68, ", ItemRegistry.",C68,", ",4," ,", ROUND(CS68/5,2),"f,",ROUND(CT68,0),"f,",ROUND(CV68,0),"f,",ROUND(CX68,2),"f,",ROUND(CW68,2),"f,",ROUND(CY68,2),"f,",ROUND(CZ68,2),"f,",ROUND(21/CU68,2), "f),"),"")</f>
        <v/>
      </c>
      <c r="DF68" t="s">
        <v>2312</v>
      </c>
    </row>
    <row r="69" spans="2:110" x14ac:dyDescent="0.3">
      <c r="B69" t="s">
        <v>323</v>
      </c>
      <c r="C69" t="str">
        <f>INDEX('PH Itemnames'!$B$1:$B$723,MATCH(B69,'PH Itemnames'!$A$1:$A$723),1)</f>
        <v>vegetablesoupItem</v>
      </c>
      <c r="D69" t="s">
        <v>258</v>
      </c>
      <c r="E69" t="s">
        <v>1209</v>
      </c>
      <c r="F69" s="10" t="s">
        <v>65</v>
      </c>
      <c r="G69" s="11" t="s">
        <v>61</v>
      </c>
      <c r="H69" s="11" t="s">
        <v>297</v>
      </c>
      <c r="I69" s="11" t="s">
        <v>283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41">SUM(N69:U69)-COUNTA(F69:M69)+1</f>
        <v>1</v>
      </c>
      <c r="W69" s="11">
        <f t="shared" si="21"/>
        <v>0</v>
      </c>
      <c r="X69" s="44" t="str">
        <f t="shared" ca="1" si="18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23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24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25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26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27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8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9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30"/>
        <v>0</v>
      </c>
      <c r="CS69" s="34">
        <v>25</v>
      </c>
      <c r="CT69" s="30">
        <v>15</v>
      </c>
      <c r="CU69" s="30">
        <v>6</v>
      </c>
      <c r="CV69" s="35">
        <f t="shared" si="34"/>
        <v>0</v>
      </c>
      <c r="CW69" s="36">
        <f t="shared" si="35"/>
        <v>0</v>
      </c>
      <c r="CX69" s="37">
        <v>3.5</v>
      </c>
      <c r="CY69" s="38">
        <f t="shared" si="37"/>
        <v>3</v>
      </c>
      <c r="CZ69" s="39">
        <f t="shared" si="38"/>
        <v>0</v>
      </c>
      <c r="DA69" t="s">
        <v>215</v>
      </c>
      <c r="DB69" t="str">
        <f t="shared" ca="1" si="39"/>
        <v>-</v>
      </c>
      <c r="DD69" t="s">
        <v>213</v>
      </c>
      <c r="DE69" t="str">
        <f t="shared" ca="1" si="40"/>
        <v>VEGETABLESOUPITEM(MEAL, ItemRegistry.vegetablesoupItem, 4 ,5f,15f,0f,3.5f,0f,3f,0f,3.5f),</v>
      </c>
      <c r="DF69" t="s">
        <v>2379</v>
      </c>
    </row>
    <row r="70" spans="2:110" x14ac:dyDescent="0.3">
      <c r="B70" t="s">
        <v>328</v>
      </c>
      <c r="C70">
        <f>INDEX('PH Itemnames'!$B$1:$B$723,MATCH(B70,'PH Itemnames'!$A$1:$A$723),1)</f>
        <v>0</v>
      </c>
      <c r="D70" t="s">
        <v>258</v>
      </c>
      <c r="E70" t="s">
        <v>1209</v>
      </c>
      <c r="F70" s="10" t="s">
        <v>225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41"/>
        <v>1</v>
      </c>
      <c r="W70" s="11">
        <f t="shared" si="21"/>
        <v>0</v>
      </c>
      <c r="X70" s="44" t="str">
        <f t="shared" ref="X70:X133" ca="1" si="42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23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24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25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26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27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8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9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30"/>
        <v>0</v>
      </c>
      <c r="CS70" s="34">
        <f t="shared" si="31"/>
        <v>7.166666666666667</v>
      </c>
      <c r="CT70" s="30">
        <f t="shared" si="32"/>
        <v>0</v>
      </c>
      <c r="CU70" s="30">
        <f t="shared" si="33"/>
        <v>12</v>
      </c>
      <c r="CV70" s="35">
        <f t="shared" si="34"/>
        <v>0</v>
      </c>
      <c r="CW70" s="36">
        <f t="shared" si="35"/>
        <v>0</v>
      </c>
      <c r="CX70" s="37">
        <f t="shared" si="36"/>
        <v>0</v>
      </c>
      <c r="CY70" s="38">
        <f t="shared" si="37"/>
        <v>2</v>
      </c>
      <c r="CZ70" s="39">
        <f t="shared" si="38"/>
        <v>0</v>
      </c>
      <c r="DA70" t="s">
        <v>212</v>
      </c>
      <c r="DB70" t="str">
        <f t="shared" ca="1" si="39"/>
        <v>-</v>
      </c>
      <c r="DC70" t="s">
        <v>1173</v>
      </c>
      <c r="DD70" t="s">
        <v>212</v>
      </c>
      <c r="DE70" t="str">
        <f t="shared" ca="1" si="40"/>
        <v/>
      </c>
      <c r="DF70" t="s">
        <v>2312</v>
      </c>
    </row>
    <row r="71" spans="2:110" x14ac:dyDescent="0.3">
      <c r="B71" t="s">
        <v>324</v>
      </c>
      <c r="C71">
        <f>INDEX('PH Itemnames'!$B$1:$B$723,MATCH(B71,'PH Itemnames'!$A$1:$A$723),1)</f>
        <v>0</v>
      </c>
      <c r="D71" t="s">
        <v>258</v>
      </c>
      <c r="E71" t="s">
        <v>1209</v>
      </c>
      <c r="F71" s="10" t="s">
        <v>325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41"/>
        <v>1</v>
      </c>
      <c r="W71" s="11">
        <f t="shared" si="21"/>
        <v>0</v>
      </c>
      <c r="X71" s="44" t="str">
        <f t="shared" ca="1" si="42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23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24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25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26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27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8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9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30"/>
        <v>0</v>
      </c>
      <c r="CS71" s="34">
        <f t="shared" si="31"/>
        <v>0</v>
      </c>
      <c r="CT71" s="30">
        <f t="shared" si="32"/>
        <v>0</v>
      </c>
      <c r="CU71" s="30">
        <f t="shared" si="33"/>
        <v>0</v>
      </c>
      <c r="CV71" s="35">
        <f t="shared" si="34"/>
        <v>0</v>
      </c>
      <c r="CW71" s="36">
        <f t="shared" si="35"/>
        <v>0</v>
      </c>
      <c r="CX71" s="37">
        <f t="shared" si="36"/>
        <v>0</v>
      </c>
      <c r="CY71" s="38">
        <f t="shared" si="37"/>
        <v>0.5</v>
      </c>
      <c r="CZ71" s="39">
        <f t="shared" si="38"/>
        <v>0</v>
      </c>
      <c r="DA71" t="s">
        <v>212</v>
      </c>
      <c r="DB71" t="str">
        <f t="shared" ca="1" si="39"/>
        <v>-</v>
      </c>
      <c r="DC71" t="s">
        <v>1173</v>
      </c>
      <c r="DD71" t="s">
        <v>212</v>
      </c>
      <c r="DE71" t="str">
        <f t="shared" ca="1" si="40"/>
        <v/>
      </c>
      <c r="DF71" t="s">
        <v>2312</v>
      </c>
    </row>
    <row r="72" spans="2:110" x14ac:dyDescent="0.3">
      <c r="B72" t="s">
        <v>326</v>
      </c>
      <c r="C72">
        <f>INDEX('PH Itemnames'!$B$1:$B$723,MATCH(B72,'PH Itemnames'!$A$1:$A$723),1)</f>
        <v>0</v>
      </c>
      <c r="D72" t="s">
        <v>258</v>
      </c>
      <c r="E72" t="s">
        <v>1209</v>
      </c>
      <c r="F72" s="10" t="s">
        <v>327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41"/>
        <v>1</v>
      </c>
      <c r="W72" s="11">
        <f t="shared" si="21"/>
        <v>0</v>
      </c>
      <c r="X72" s="44" t="str">
        <f t="shared" ca="1" si="42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23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24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25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26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27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8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9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30"/>
        <v>0</v>
      </c>
      <c r="CS72" s="34">
        <f t="shared" si="31"/>
        <v>5.1428571428571432</v>
      </c>
      <c r="CT72" s="30">
        <f t="shared" si="32"/>
        <v>0.35714285714285715</v>
      </c>
      <c r="CU72" s="30">
        <f t="shared" si="33"/>
        <v>19.285714285714285</v>
      </c>
      <c r="CV72" s="35">
        <f t="shared" si="34"/>
        <v>0</v>
      </c>
      <c r="CW72" s="36">
        <f t="shared" si="35"/>
        <v>0</v>
      </c>
      <c r="CX72" s="37">
        <f t="shared" si="36"/>
        <v>1.1428571428571428</v>
      </c>
      <c r="CY72" s="38">
        <f t="shared" si="37"/>
        <v>0</v>
      </c>
      <c r="CZ72" s="39">
        <f t="shared" si="38"/>
        <v>0</v>
      </c>
      <c r="DA72" t="s">
        <v>212</v>
      </c>
      <c r="DB72" t="str">
        <f t="shared" ca="1" si="39"/>
        <v>-</v>
      </c>
      <c r="DC72" t="s">
        <v>1173</v>
      </c>
      <c r="DD72" t="s">
        <v>212</v>
      </c>
      <c r="DE72" t="str">
        <f t="shared" ca="1" si="40"/>
        <v/>
      </c>
      <c r="DF72" t="s">
        <v>2312</v>
      </c>
    </row>
    <row r="73" spans="2:110" x14ac:dyDescent="0.3">
      <c r="B73" t="s">
        <v>283</v>
      </c>
      <c r="C73" t="str">
        <f>INDEX('PH Itemnames'!$B$1:$B$723,MATCH(B73,'PH Itemnames'!$A$1:$A$723),1)</f>
        <v>stockItem</v>
      </c>
      <c r="D73" t="s">
        <v>258</v>
      </c>
      <c r="E73" t="s">
        <v>1209</v>
      </c>
      <c r="F73" s="10" t="s">
        <v>225</v>
      </c>
      <c r="G73" s="11" t="s">
        <v>325</v>
      </c>
      <c r="H73" s="11" t="s">
        <v>327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41"/>
        <v>1</v>
      </c>
      <c r="W73" s="11">
        <f t="shared" si="21"/>
        <v>34</v>
      </c>
      <c r="X73" s="44" t="str">
        <f t="shared" ca="1" si="42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23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24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25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26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27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8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9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30"/>
        <v>0</v>
      </c>
      <c r="CS73" s="34">
        <v>10</v>
      </c>
      <c r="CT73" s="30">
        <v>15</v>
      </c>
      <c r="CU73" s="30">
        <v>6</v>
      </c>
      <c r="CV73" s="35">
        <f t="shared" si="34"/>
        <v>0</v>
      </c>
      <c r="CW73" s="36">
        <f t="shared" si="35"/>
        <v>0</v>
      </c>
      <c r="CX73" s="37">
        <v>1</v>
      </c>
      <c r="CY73" s="38">
        <f t="shared" si="37"/>
        <v>2.5</v>
      </c>
      <c r="CZ73" s="39">
        <f t="shared" si="38"/>
        <v>0</v>
      </c>
      <c r="DA73" t="s">
        <v>215</v>
      </c>
      <c r="DB73" t="str">
        <f t="shared" ca="1" si="39"/>
        <v>-</v>
      </c>
      <c r="DC73" t="s">
        <v>1285</v>
      </c>
      <c r="DD73" t="s">
        <v>213</v>
      </c>
      <c r="DE73" t="str">
        <f t="shared" ca="1" si="40"/>
        <v>STOCKITEM(MEAL, ItemRegistry.stockItem, 4 ,2f,15f,0f,1f,0f,2.5f,0f,3.5f),</v>
      </c>
      <c r="DF73" t="s">
        <v>2380</v>
      </c>
    </row>
    <row r="74" spans="2:110" x14ac:dyDescent="0.3">
      <c r="B74" t="s">
        <v>329</v>
      </c>
      <c r="C74" t="str">
        <f>INDEX('PH Itemnames'!$B$1:$B$723,MATCH(B74,'PH Itemnames'!$A$1:$A$723),1)</f>
        <v>fruitsaladItem</v>
      </c>
      <c r="D74" t="s">
        <v>258</v>
      </c>
      <c r="E74" t="s">
        <v>1202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41"/>
        <v>1</v>
      </c>
      <c r="W74" s="11">
        <f t="shared" si="21"/>
        <v>1</v>
      </c>
      <c r="X74" s="44" t="str">
        <f t="shared" ca="1" si="42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23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24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25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26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27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8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9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30"/>
        <v>0</v>
      </c>
      <c r="CS74" s="34">
        <f t="shared" si="31"/>
        <v>3</v>
      </c>
      <c r="CT74" s="30">
        <v>5</v>
      </c>
      <c r="CU74" s="30">
        <f t="shared" si="33"/>
        <v>6.65</v>
      </c>
      <c r="CV74" s="35">
        <f t="shared" si="34"/>
        <v>0</v>
      </c>
      <c r="CW74" s="36">
        <v>1.5</v>
      </c>
      <c r="CX74" s="37">
        <f t="shared" si="36"/>
        <v>0</v>
      </c>
      <c r="CY74" s="38">
        <f t="shared" si="37"/>
        <v>0</v>
      </c>
      <c r="CZ74" s="39">
        <f t="shared" si="38"/>
        <v>0</v>
      </c>
      <c r="DA74" t="s">
        <v>215</v>
      </c>
      <c r="DB74" t="str">
        <f t="shared" ca="1" si="39"/>
        <v>-</v>
      </c>
      <c r="DD74" t="s">
        <v>213</v>
      </c>
      <c r="DE74" t="str">
        <f t="shared" ca="1" si="40"/>
        <v>FRUITSALADITEM(FRUIT, ItemRegistry.fruitsaladItem, 4 ,0.6f,5f,0f,0f,1.5f,0f,0f,3.16f),</v>
      </c>
      <c r="DF74" t="s">
        <v>2381</v>
      </c>
    </row>
    <row r="75" spans="2:110" x14ac:dyDescent="0.3">
      <c r="B75" t="s">
        <v>330</v>
      </c>
      <c r="C75" t="str">
        <f>INDEX('PH Itemnames'!$B$1:$B$723,MATCH(B75,'PH Itemnames'!$A$1:$A$723),1)</f>
        <v>spagettiItem</v>
      </c>
      <c r="D75" t="s">
        <v>258</v>
      </c>
      <c r="E75" t="s">
        <v>1209</v>
      </c>
      <c r="F75" s="10" t="s">
        <v>70</v>
      </c>
      <c r="G75" s="11" t="s">
        <v>280</v>
      </c>
      <c r="H75" s="11" t="s">
        <v>124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41"/>
        <v>1</v>
      </c>
      <c r="W75" s="11">
        <f t="shared" si="21"/>
        <v>1</v>
      </c>
      <c r="X75" s="44" t="str">
        <f t="shared" ca="1" si="42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23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24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25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26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27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8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9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30"/>
        <v>1</v>
      </c>
      <c r="CS75" s="34">
        <v>10</v>
      </c>
      <c r="CT75" s="30">
        <v>0</v>
      </c>
      <c r="CU75" s="30">
        <v>8</v>
      </c>
      <c r="CV75" s="35">
        <f t="shared" si="34"/>
        <v>1</v>
      </c>
      <c r="CW75" s="36">
        <f t="shared" si="35"/>
        <v>0</v>
      </c>
      <c r="CX75" s="37">
        <f t="shared" si="36"/>
        <v>1.5</v>
      </c>
      <c r="CY75" s="38">
        <f t="shared" si="37"/>
        <v>0</v>
      </c>
      <c r="CZ75" s="39">
        <f t="shared" si="38"/>
        <v>1</v>
      </c>
      <c r="DA75" t="s">
        <v>215</v>
      </c>
      <c r="DB75" t="str">
        <f t="shared" ca="1" si="39"/>
        <v>-</v>
      </c>
      <c r="DD75" t="s">
        <v>213</v>
      </c>
      <c r="DE75" t="str">
        <f t="shared" ca="1" si="40"/>
        <v>SPAGETTIITEM(MEAL, ItemRegistry.spagettiItem, 4 ,2f,0f,1f,1.5f,0f,0f,1f,2.63f),</v>
      </c>
      <c r="DF75" t="s">
        <v>2382</v>
      </c>
    </row>
    <row r="76" spans="2:110" x14ac:dyDescent="0.3">
      <c r="B76" t="s">
        <v>331</v>
      </c>
      <c r="C76" t="str">
        <f>INDEX('PH Itemnames'!$B$1:$B$723,MATCH(B76,'PH Itemnames'!$A$1:$A$723),1)</f>
        <v>spagettiandmeatballsItem</v>
      </c>
      <c r="D76" t="s">
        <v>258</v>
      </c>
      <c r="E76" t="s">
        <v>1209</v>
      </c>
      <c r="F76" s="10" t="s">
        <v>330</v>
      </c>
      <c r="G76" s="11" t="s">
        <v>333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41"/>
        <v>1</v>
      </c>
      <c r="W76" s="11">
        <f t="shared" si="21"/>
        <v>2</v>
      </c>
      <c r="X76" s="44" t="str">
        <f t="shared" ca="1" si="42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23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24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25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26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27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8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9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30"/>
        <v>1</v>
      </c>
      <c r="CS76" s="34">
        <v>20</v>
      </c>
      <c r="CT76" s="30">
        <v>0</v>
      </c>
      <c r="CU76" s="30">
        <v>8</v>
      </c>
      <c r="CV76" s="35">
        <f t="shared" si="34"/>
        <v>1</v>
      </c>
      <c r="CW76" s="36">
        <f t="shared" si="35"/>
        <v>0</v>
      </c>
      <c r="CX76" s="37">
        <f t="shared" si="36"/>
        <v>1.5</v>
      </c>
      <c r="CY76" s="38">
        <f t="shared" si="37"/>
        <v>2.5</v>
      </c>
      <c r="CZ76" s="39">
        <f t="shared" si="38"/>
        <v>1</v>
      </c>
      <c r="DA76" t="s">
        <v>215</v>
      </c>
      <c r="DB76" t="str">
        <f t="shared" ca="1" si="39"/>
        <v>-</v>
      </c>
      <c r="DD76" t="s">
        <v>213</v>
      </c>
      <c r="DE76" t="str">
        <f t="shared" ca="1" si="40"/>
        <v>SPAGETTIANDMEATBALLSITEM(MEAL, ItemRegistry.spagettiandmeatballsItem, 4 ,4f,0f,1f,1.5f,0f,2.5f,1f,2.63f),</v>
      </c>
      <c r="DF76" t="s">
        <v>2383</v>
      </c>
    </row>
    <row r="77" spans="2:110" x14ac:dyDescent="0.3">
      <c r="B77" t="s">
        <v>334</v>
      </c>
      <c r="C77" t="str">
        <f>INDEX('PH Itemnames'!$B$1:$B$723,MATCH(B77,'PH Itemnames'!$A$1:$A$723),1)</f>
        <v>tomatosoupItem</v>
      </c>
      <c r="D77" t="s">
        <v>258</v>
      </c>
      <c r="E77" t="s">
        <v>1209</v>
      </c>
      <c r="F77" s="10" t="s">
        <v>70</v>
      </c>
      <c r="G77" s="11" t="s">
        <v>283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41"/>
        <v>1</v>
      </c>
      <c r="W77" s="11">
        <f t="shared" si="21"/>
        <v>2</v>
      </c>
      <c r="X77" s="44" t="str">
        <f t="shared" ca="1" si="42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23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24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25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26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27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8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9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30"/>
        <v>0</v>
      </c>
      <c r="CS77" s="34">
        <v>15</v>
      </c>
      <c r="CT77" s="30">
        <v>15</v>
      </c>
      <c r="CU77" s="30">
        <v>6</v>
      </c>
      <c r="CV77" s="35">
        <f t="shared" si="34"/>
        <v>0</v>
      </c>
      <c r="CW77" s="36">
        <f t="shared" si="35"/>
        <v>0</v>
      </c>
      <c r="CX77" s="37">
        <v>2.5</v>
      </c>
      <c r="CY77" s="38">
        <f t="shared" si="37"/>
        <v>2.5</v>
      </c>
      <c r="CZ77" s="39">
        <f t="shared" si="38"/>
        <v>0</v>
      </c>
      <c r="DA77" t="s">
        <v>215</v>
      </c>
      <c r="DB77" t="str">
        <f t="shared" ca="1" si="39"/>
        <v>-</v>
      </c>
      <c r="DD77" t="s">
        <v>213</v>
      </c>
      <c r="DE77" t="str">
        <f t="shared" ca="1" si="40"/>
        <v>TOMATOSOUPITEM(MEAL, ItemRegistry.tomatosoupItem, 4 ,3f,15f,0f,2.5f,0f,2.5f,0f,3.5f),</v>
      </c>
      <c r="DF77" t="s">
        <v>2384</v>
      </c>
    </row>
    <row r="78" spans="2:110" x14ac:dyDescent="0.3">
      <c r="B78" t="s">
        <v>335</v>
      </c>
      <c r="C78" t="str">
        <f>INDEX('PH Itemnames'!$B$1:$B$723,MATCH(B78,'PH Itemnames'!$A$1:$A$723),1)</f>
        <v>ketchupItem</v>
      </c>
      <c r="D78" t="s">
        <v>253</v>
      </c>
      <c r="E78" t="s">
        <v>1201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41"/>
        <v>1</v>
      </c>
      <c r="W78" s="11">
        <f t="shared" si="21"/>
        <v>11</v>
      </c>
      <c r="X78" s="44" t="str">
        <f t="shared" ca="1" si="42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23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24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25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26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27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8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9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30"/>
        <v>0</v>
      </c>
      <c r="CS78" s="34">
        <f t="shared" si="31"/>
        <v>2</v>
      </c>
      <c r="CT78" s="30">
        <f t="shared" si="32"/>
        <v>5</v>
      </c>
      <c r="CU78" s="30">
        <f t="shared" si="33"/>
        <v>5</v>
      </c>
      <c r="CV78" s="35">
        <f t="shared" si="34"/>
        <v>0</v>
      </c>
      <c r="CW78" s="36">
        <f t="shared" si="35"/>
        <v>0</v>
      </c>
      <c r="CX78" s="37">
        <f t="shared" si="36"/>
        <v>1.5</v>
      </c>
      <c r="CY78" s="38">
        <f t="shared" si="37"/>
        <v>0</v>
      </c>
      <c r="CZ78" s="39">
        <f t="shared" si="38"/>
        <v>0</v>
      </c>
      <c r="DA78" t="s">
        <v>212</v>
      </c>
      <c r="DB78" t="str">
        <f t="shared" ca="1" si="39"/>
        <v>-</v>
      </c>
      <c r="DC78" t="s">
        <v>1160</v>
      </c>
      <c r="DD78" t="s">
        <v>212</v>
      </c>
      <c r="DE78" t="str">
        <f t="shared" ca="1" si="40"/>
        <v/>
      </c>
      <c r="DF78" t="s">
        <v>2312</v>
      </c>
    </row>
    <row r="79" spans="2:110" x14ac:dyDescent="0.3">
      <c r="B79" t="s">
        <v>336</v>
      </c>
      <c r="C79" t="str">
        <f>INDEX('PH Itemnames'!$B$1:$B$723,MATCH(B79,'PH Itemnames'!$A$1:$A$723),1)</f>
        <v>chickenparmasanItem</v>
      </c>
      <c r="D79" t="s">
        <v>258</v>
      </c>
      <c r="E79" t="s">
        <v>1209</v>
      </c>
      <c r="F79" s="10" t="s">
        <v>300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41"/>
        <v>1</v>
      </c>
      <c r="W79" s="11">
        <f t="shared" si="21"/>
        <v>0</v>
      </c>
      <c r="X79" s="44" t="str">
        <f t="shared" ca="1" si="42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23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24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25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26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27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8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9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30"/>
        <v>3</v>
      </c>
      <c r="CS79" s="34">
        <v>20</v>
      </c>
      <c r="CT79" s="30">
        <v>0</v>
      </c>
      <c r="CU79" s="30">
        <v>9</v>
      </c>
      <c r="CV79" s="35">
        <f t="shared" si="34"/>
        <v>0</v>
      </c>
      <c r="CW79" s="36">
        <f t="shared" si="35"/>
        <v>0</v>
      </c>
      <c r="CX79" s="37">
        <f t="shared" si="36"/>
        <v>1.5</v>
      </c>
      <c r="CY79" s="38">
        <f t="shared" si="37"/>
        <v>2.5</v>
      </c>
      <c r="CZ79" s="39">
        <f t="shared" si="38"/>
        <v>3</v>
      </c>
      <c r="DA79" t="s">
        <v>215</v>
      </c>
      <c r="DB79" t="str">
        <f t="shared" ca="1" si="39"/>
        <v>-</v>
      </c>
      <c r="DD79" t="s">
        <v>213</v>
      </c>
      <c r="DE79" t="str">
        <f t="shared" ca="1" si="40"/>
        <v>CHICKENPARMASANITEM(MEAL, ItemRegistry.chickenparmasanItem, 4 ,4f,0f,0f,1.5f,0f,2.5f,3f,2.33f),</v>
      </c>
      <c r="DF79" t="s">
        <v>2385</v>
      </c>
    </row>
    <row r="80" spans="2:110" x14ac:dyDescent="0.3">
      <c r="B80" t="s">
        <v>337</v>
      </c>
      <c r="C80" t="str">
        <f>INDEX('PH Itemnames'!$B$1:$B$723,MATCH(B80,'PH Itemnames'!$A$1:$A$723),1)</f>
        <v>springsaladItem</v>
      </c>
      <c r="D80" t="s">
        <v>258</v>
      </c>
      <c r="E80" t="s">
        <v>1209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41"/>
        <v>1</v>
      </c>
      <c r="W80" s="11">
        <f t="shared" si="21"/>
        <v>2</v>
      </c>
      <c r="X80" s="44" t="str">
        <f t="shared" ca="1" si="42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23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24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25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26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27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8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9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30"/>
        <v>0</v>
      </c>
      <c r="CS80" s="34">
        <f t="shared" si="31"/>
        <v>10.285714285714286</v>
      </c>
      <c r="CT80" s="30">
        <v>0</v>
      </c>
      <c r="CU80" s="30">
        <v>12</v>
      </c>
      <c r="CV80" s="35">
        <f t="shared" si="34"/>
        <v>0</v>
      </c>
      <c r="CW80" s="36">
        <f t="shared" si="35"/>
        <v>0</v>
      </c>
      <c r="CX80" s="37">
        <v>2</v>
      </c>
      <c r="CY80" s="38">
        <f t="shared" si="37"/>
        <v>0</v>
      </c>
      <c r="CZ80" s="39">
        <f t="shared" si="38"/>
        <v>0</v>
      </c>
      <c r="DA80" t="s">
        <v>215</v>
      </c>
      <c r="DB80" t="str">
        <f t="shared" ca="1" si="39"/>
        <v>-</v>
      </c>
      <c r="DD80" t="s">
        <v>213</v>
      </c>
      <c r="DE80" t="str">
        <f t="shared" ca="1" si="40"/>
        <v>SPRINGSALADITEM(MEAL, ItemRegistry.springsaladItem, 4 ,2.06f,0f,0f,2f,0f,0f,0f,1.75f),</v>
      </c>
      <c r="DF80" t="s">
        <v>2386</v>
      </c>
    </row>
    <row r="81" spans="2:110" x14ac:dyDescent="0.3">
      <c r="B81" t="s">
        <v>338</v>
      </c>
      <c r="C81" t="str">
        <f>INDEX('PH Itemnames'!$B$1:$B$723,MATCH(B81,'PH Itemnames'!$A$1:$A$723),1)</f>
        <v>porklettucewrapItem</v>
      </c>
      <c r="D81" t="s">
        <v>253</v>
      </c>
      <c r="E81" t="s">
        <v>1209</v>
      </c>
      <c r="F81" s="10" t="s">
        <v>77</v>
      </c>
      <c r="G81" s="11" t="s">
        <v>131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41"/>
        <v>1</v>
      </c>
      <c r="W81" s="11">
        <f t="shared" si="21"/>
        <v>0</v>
      </c>
      <c r="X81" s="44" t="str">
        <f t="shared" ca="1" si="42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23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24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25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26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27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8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9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30"/>
        <v>0</v>
      </c>
      <c r="CS81" s="34">
        <v>10</v>
      </c>
      <c r="CT81" s="30">
        <f t="shared" si="32"/>
        <v>0</v>
      </c>
      <c r="CU81" s="30">
        <v>10</v>
      </c>
      <c r="CV81" s="35">
        <f t="shared" si="34"/>
        <v>0</v>
      </c>
      <c r="CW81" s="36">
        <f t="shared" si="35"/>
        <v>0</v>
      </c>
      <c r="CX81" s="37">
        <f t="shared" si="36"/>
        <v>1</v>
      </c>
      <c r="CY81" s="38">
        <f t="shared" si="37"/>
        <v>2.5</v>
      </c>
      <c r="CZ81" s="39">
        <f t="shared" si="38"/>
        <v>0</v>
      </c>
      <c r="DA81" t="s">
        <v>215</v>
      </c>
      <c r="DB81" t="str">
        <f t="shared" ca="1" si="39"/>
        <v>-</v>
      </c>
      <c r="DD81" t="s">
        <v>213</v>
      </c>
      <c r="DE81" t="str">
        <f t="shared" ca="1" si="40"/>
        <v>PORKLETTUCEWRAPITEM(MEAL, ItemRegistry.porklettucewrapItem, 4 ,2f,0f,0f,1f,0f,2.5f,0f,2.1f),</v>
      </c>
      <c r="DF81" t="s">
        <v>2387</v>
      </c>
    </row>
    <row r="82" spans="2:110" x14ac:dyDescent="0.3">
      <c r="B82" t="s">
        <v>339</v>
      </c>
      <c r="C82" t="str">
        <f>INDEX('PH Itemnames'!$B$1:$B$723,MATCH(B82,'PH Itemnames'!$A$1:$A$723),1)</f>
        <v>fishlettucewrapItem</v>
      </c>
      <c r="D82" t="s">
        <v>253</v>
      </c>
      <c r="E82" t="s">
        <v>1209</v>
      </c>
      <c r="F82" s="10" t="s">
        <v>83</v>
      </c>
      <c r="G82" s="11" t="s">
        <v>131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41"/>
        <v>1</v>
      </c>
      <c r="W82" s="11">
        <f t="shared" si="21"/>
        <v>0</v>
      </c>
      <c r="X82" s="44" t="str">
        <f t="shared" ca="1" si="42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23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24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25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26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27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8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9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30"/>
        <v>0</v>
      </c>
      <c r="CS82" s="34">
        <f t="shared" si="31"/>
        <v>7</v>
      </c>
      <c r="CT82" s="30">
        <f t="shared" si="32"/>
        <v>0</v>
      </c>
      <c r="CU82" s="30">
        <v>9</v>
      </c>
      <c r="CV82" s="35">
        <f t="shared" si="34"/>
        <v>0</v>
      </c>
      <c r="CW82" s="36">
        <f t="shared" si="35"/>
        <v>0</v>
      </c>
      <c r="CX82" s="37">
        <f t="shared" si="36"/>
        <v>1</v>
      </c>
      <c r="CY82" s="38">
        <f t="shared" si="37"/>
        <v>2</v>
      </c>
      <c r="CZ82" s="39">
        <f t="shared" si="38"/>
        <v>0</v>
      </c>
      <c r="DA82" t="s">
        <v>215</v>
      </c>
      <c r="DB82" t="str">
        <f t="shared" ca="1" si="39"/>
        <v>-</v>
      </c>
      <c r="DD82" t="s">
        <v>213</v>
      </c>
      <c r="DE82" t="str">
        <f t="shared" ca="1" si="40"/>
        <v>FISHLETTUCEWRAPITEM(MEAL, ItemRegistry.fishlettucewrapItem, 4 ,1.4f,0f,0f,1f,0f,2f,0f,2.33f),</v>
      </c>
      <c r="DF82" t="s">
        <v>2388</v>
      </c>
    </row>
    <row r="83" spans="2:110" x14ac:dyDescent="0.3">
      <c r="B83" t="s">
        <v>340</v>
      </c>
      <c r="C83" t="str">
        <f>INDEX('PH Itemnames'!$B$1:$B$723,MATCH(B83,'PH Itemnames'!$A$1:$A$723),1)</f>
        <v>bltItem</v>
      </c>
      <c r="D83" t="s">
        <v>258</v>
      </c>
      <c r="E83" t="s">
        <v>1209</v>
      </c>
      <c r="F83" s="10" t="s">
        <v>131</v>
      </c>
      <c r="G83" s="11" t="s">
        <v>70</v>
      </c>
      <c r="H83" s="11" t="s">
        <v>77</v>
      </c>
      <c r="I83" s="11" t="s">
        <v>257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41"/>
        <v>1</v>
      </c>
      <c r="W83" s="11">
        <f t="shared" si="21"/>
        <v>0</v>
      </c>
      <c r="X83" s="44" t="str">
        <f t="shared" ca="1" si="42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23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24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25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26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27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8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9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30"/>
        <v>1</v>
      </c>
      <c r="CS83" s="34">
        <v>20</v>
      </c>
      <c r="CT83" s="30">
        <v>0</v>
      </c>
      <c r="CU83" s="30">
        <v>14</v>
      </c>
      <c r="CV83" s="35">
        <f t="shared" si="34"/>
        <v>1.5</v>
      </c>
      <c r="CW83" s="36">
        <f t="shared" si="35"/>
        <v>0</v>
      </c>
      <c r="CX83" s="37">
        <f t="shared" si="36"/>
        <v>2.5</v>
      </c>
      <c r="CY83" s="38">
        <f t="shared" si="37"/>
        <v>2.5</v>
      </c>
      <c r="CZ83" s="39">
        <v>0</v>
      </c>
      <c r="DA83" t="s">
        <v>215</v>
      </c>
      <c r="DB83" t="str">
        <f t="shared" ca="1" si="39"/>
        <v>-</v>
      </c>
      <c r="DD83" t="s">
        <v>213</v>
      </c>
      <c r="DE83" t="str">
        <f t="shared" ca="1" si="40"/>
        <v>BLTITEM(MEAL, ItemRegistry.bltItem, 4 ,4f,0f,2f,2.5f,0f,2.5f,0f,1.5f),</v>
      </c>
      <c r="DF83" t="s">
        <v>2389</v>
      </c>
    </row>
    <row r="84" spans="2:110" x14ac:dyDescent="0.3">
      <c r="B84" t="s">
        <v>341</v>
      </c>
      <c r="C84" t="str">
        <f>INDEX('PH Itemnames'!$B$1:$B$723,MATCH(B84,'PH Itemnames'!$A$1:$A$723),1)</f>
        <v>leafychickensandwichItem</v>
      </c>
      <c r="D84" t="s">
        <v>253</v>
      </c>
      <c r="E84" t="s">
        <v>1209</v>
      </c>
      <c r="F84" s="10" t="s">
        <v>342</v>
      </c>
      <c r="G84" s="11" t="s">
        <v>131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41"/>
        <v>1</v>
      </c>
      <c r="W84" s="11">
        <f t="shared" si="21"/>
        <v>0</v>
      </c>
      <c r="X84" s="44" t="str">
        <f t="shared" ca="1" si="42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23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24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25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26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27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8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9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30"/>
        <v>0</v>
      </c>
      <c r="CS84" s="34">
        <v>15</v>
      </c>
      <c r="CT84" s="30">
        <f t="shared" si="32"/>
        <v>0</v>
      </c>
      <c r="CU84" s="30">
        <v>15</v>
      </c>
      <c r="CV84" s="35">
        <f t="shared" si="34"/>
        <v>1.5</v>
      </c>
      <c r="CW84" s="36">
        <f t="shared" si="35"/>
        <v>0</v>
      </c>
      <c r="CX84" s="37">
        <f t="shared" si="36"/>
        <v>1</v>
      </c>
      <c r="CY84" s="38">
        <f t="shared" si="37"/>
        <v>2.5</v>
      </c>
      <c r="CZ84" s="39">
        <f t="shared" si="38"/>
        <v>0</v>
      </c>
      <c r="DA84" t="s">
        <v>215</v>
      </c>
      <c r="DB84" t="str">
        <f t="shared" ca="1" si="39"/>
        <v>-</v>
      </c>
      <c r="DD84" t="s">
        <v>213</v>
      </c>
      <c r="DE84" t="str">
        <f t="shared" ca="1" si="40"/>
        <v>LEAFYCHICKENSANDWICHITEM(MEAL, ItemRegistry.leafychickensandwichItem, 4 ,3f,0f,2f,1f,0f,2.5f,0f,1.4f),</v>
      </c>
      <c r="DF84" t="s">
        <v>2390</v>
      </c>
    </row>
    <row r="85" spans="2:110" x14ac:dyDescent="0.3">
      <c r="B85" t="s">
        <v>343</v>
      </c>
      <c r="C85" t="str">
        <f>INDEX('PH Itemnames'!$B$1:$B$723,MATCH(B85,'PH Itemnames'!$A$1:$A$723),1)</f>
        <v>leafyfishsandwichItem</v>
      </c>
      <c r="D85" t="s">
        <v>253</v>
      </c>
      <c r="E85" t="s">
        <v>1209</v>
      </c>
      <c r="F85" s="10" t="s">
        <v>308</v>
      </c>
      <c r="G85" s="11" t="s">
        <v>131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41"/>
        <v>1</v>
      </c>
      <c r="W85" s="11">
        <f t="shared" si="21"/>
        <v>0</v>
      </c>
      <c r="X85" s="44" t="str">
        <f t="shared" ca="1" si="42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23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24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25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26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27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8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9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30"/>
        <v>0</v>
      </c>
      <c r="CS85" s="34">
        <f t="shared" si="31"/>
        <v>12</v>
      </c>
      <c r="CT85" s="30">
        <f t="shared" si="32"/>
        <v>0</v>
      </c>
      <c r="CU85" s="30">
        <f t="shared" si="33"/>
        <v>16.333333333333332</v>
      </c>
      <c r="CV85" s="35">
        <f t="shared" si="34"/>
        <v>1.5</v>
      </c>
      <c r="CW85" s="36">
        <f t="shared" si="35"/>
        <v>0</v>
      </c>
      <c r="CX85" s="37">
        <f t="shared" si="36"/>
        <v>1</v>
      </c>
      <c r="CY85" s="38">
        <f t="shared" si="37"/>
        <v>1</v>
      </c>
      <c r="CZ85" s="39">
        <f t="shared" si="38"/>
        <v>0</v>
      </c>
      <c r="DA85" t="s">
        <v>215</v>
      </c>
      <c r="DB85" t="str">
        <f t="shared" ca="1" si="39"/>
        <v>-</v>
      </c>
      <c r="DD85" t="s">
        <v>213</v>
      </c>
      <c r="DE85" t="str">
        <f t="shared" ca="1" si="40"/>
        <v>LEAFYFISHSANDWICHITEM(MEAL, ItemRegistry.leafyfishsandwichItem, 4 ,2.4f,0f,2f,1f,0f,1f,0f,1.29f),</v>
      </c>
      <c r="DF85" t="s">
        <v>2391</v>
      </c>
    </row>
    <row r="86" spans="2:110" x14ac:dyDescent="0.3">
      <c r="B86" t="s">
        <v>344</v>
      </c>
      <c r="C86" t="str">
        <f>INDEX('PH Itemnames'!$B$1:$B$723,MATCH(B86,'PH Itemnames'!$A$1:$A$723),1)</f>
        <v>potatocakesItem</v>
      </c>
      <c r="D86" t="s">
        <v>253</v>
      </c>
      <c r="E86" t="s">
        <v>1209</v>
      </c>
      <c r="F86" s="10" t="s">
        <v>64</v>
      </c>
      <c r="G86" s="11" t="s">
        <v>65</v>
      </c>
      <c r="H86" s="11" t="s">
        <v>260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41"/>
        <v>1</v>
      </c>
      <c r="W86" s="11">
        <f t="shared" si="21"/>
        <v>1</v>
      </c>
      <c r="X86" s="44" t="str">
        <f t="shared" ca="1" si="42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23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24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25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26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27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8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9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30"/>
        <v>1</v>
      </c>
      <c r="CS86" s="34">
        <v>15</v>
      </c>
      <c r="CT86" s="30">
        <f t="shared" si="32"/>
        <v>0</v>
      </c>
      <c r="CU86" s="30">
        <v>14</v>
      </c>
      <c r="CV86" s="35">
        <f t="shared" si="34"/>
        <v>0</v>
      </c>
      <c r="CW86" s="36">
        <f t="shared" si="35"/>
        <v>0</v>
      </c>
      <c r="CX86" s="37">
        <f t="shared" si="36"/>
        <v>2.5</v>
      </c>
      <c r="CY86" s="38">
        <f t="shared" si="37"/>
        <v>0</v>
      </c>
      <c r="CZ86" s="39">
        <v>0</v>
      </c>
      <c r="DA86" t="s">
        <v>215</v>
      </c>
      <c r="DB86" t="str">
        <f t="shared" ca="1" si="39"/>
        <v>-</v>
      </c>
      <c r="DD86" t="s">
        <v>213</v>
      </c>
      <c r="DE86" t="str">
        <f t="shared" ca="1" si="40"/>
        <v>POTATOCAKESITEM(MEAL, ItemRegistry.potatocakesItem, 4 ,3f,0f,0f,2.5f,0f,0f,0f,1.5f),</v>
      </c>
      <c r="DF86" t="s">
        <v>2392</v>
      </c>
    </row>
    <row r="87" spans="2:110" x14ac:dyDescent="0.3">
      <c r="B87" t="s">
        <v>345</v>
      </c>
      <c r="C87" t="str">
        <f>INDEX('PH Itemnames'!$B$1:$B$723,MATCH(B87,'PH Itemnames'!$A$1:$A$723),1)</f>
        <v>hashItem</v>
      </c>
      <c r="D87" t="s">
        <v>258</v>
      </c>
      <c r="E87" t="s">
        <v>1209</v>
      </c>
      <c r="F87" s="10" t="s">
        <v>64</v>
      </c>
      <c r="G87" s="11" t="s">
        <v>333</v>
      </c>
      <c r="H87" s="11" t="s">
        <v>65</v>
      </c>
      <c r="I87" s="11" t="s">
        <v>335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41"/>
        <v>1</v>
      </c>
      <c r="W87" s="11">
        <f t="shared" si="21"/>
        <v>0</v>
      </c>
      <c r="X87" s="44" t="str">
        <f t="shared" ca="1" si="42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23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24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25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26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27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8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9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30"/>
        <v>0</v>
      </c>
      <c r="CS87" s="34">
        <v>25</v>
      </c>
      <c r="CT87" s="30">
        <f t="shared" si="32"/>
        <v>5</v>
      </c>
      <c r="CU87" s="30">
        <v>9</v>
      </c>
      <c r="CV87" s="35">
        <f t="shared" si="34"/>
        <v>0</v>
      </c>
      <c r="CW87" s="36">
        <f t="shared" si="35"/>
        <v>0</v>
      </c>
      <c r="CX87" s="37">
        <f t="shared" si="36"/>
        <v>4</v>
      </c>
      <c r="CY87" s="38">
        <f t="shared" si="37"/>
        <v>2.5</v>
      </c>
      <c r="CZ87" s="39">
        <f t="shared" si="38"/>
        <v>0</v>
      </c>
      <c r="DA87" t="s">
        <v>215</v>
      </c>
      <c r="DB87" t="str">
        <f t="shared" ca="1" si="39"/>
        <v>-</v>
      </c>
      <c r="DD87" t="s">
        <v>213</v>
      </c>
      <c r="DE87" t="str">
        <f t="shared" ca="1" si="40"/>
        <v>HASHITEM(MEAL, ItemRegistry.hashItem, 4 ,5f,5f,0f,4f,0f,2.5f,0f,2.33f),</v>
      </c>
      <c r="DF87" t="s">
        <v>2393</v>
      </c>
    </row>
    <row r="88" spans="2:110" x14ac:dyDescent="0.3">
      <c r="B88" t="s">
        <v>346</v>
      </c>
      <c r="C88" t="str">
        <f>INDEX('PH Itemnames'!$B$1:$B$723,MATCH(B88,'PH Itemnames'!$A$1:$A$723),1)</f>
        <v>braisedonionsItem</v>
      </c>
      <c r="D88" t="s">
        <v>253</v>
      </c>
      <c r="E88" t="s">
        <v>1209</v>
      </c>
      <c r="F88" s="10" t="s">
        <v>64</v>
      </c>
      <c r="G88" s="11" t="s">
        <v>260</v>
      </c>
      <c r="H88" s="11" t="s">
        <v>283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41"/>
        <v>1</v>
      </c>
      <c r="W88" s="11">
        <f t="shared" si="21"/>
        <v>0</v>
      </c>
      <c r="X88" s="44" t="str">
        <f t="shared" ca="1" si="42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23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24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25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26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27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8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9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30"/>
        <v>1</v>
      </c>
      <c r="CS88" s="34">
        <v>20</v>
      </c>
      <c r="CT88" s="30">
        <f t="shared" si="32"/>
        <v>0.35714285714285715</v>
      </c>
      <c r="CU88" s="30">
        <v>12</v>
      </c>
      <c r="CV88" s="35">
        <f t="shared" si="34"/>
        <v>0</v>
      </c>
      <c r="CW88" s="36">
        <f t="shared" si="35"/>
        <v>0</v>
      </c>
      <c r="CX88" s="37">
        <v>2</v>
      </c>
      <c r="CY88" s="38">
        <f t="shared" si="37"/>
        <v>2.5</v>
      </c>
      <c r="CZ88" s="39">
        <v>0</v>
      </c>
      <c r="DA88" t="s">
        <v>215</v>
      </c>
      <c r="DB88" t="str">
        <f t="shared" ca="1" si="39"/>
        <v>-</v>
      </c>
      <c r="DD88" t="s">
        <v>213</v>
      </c>
      <c r="DE88" t="str">
        <f t="shared" ca="1" si="40"/>
        <v>BRAISEDONIONSITEM(MEAL, ItemRegistry.braisedonionsItem, 4 ,4f,0f,0f,2f,0f,2.5f,0f,1.75f),</v>
      </c>
      <c r="DF88" t="s">
        <v>2394</v>
      </c>
    </row>
    <row r="89" spans="2:110" x14ac:dyDescent="0.3">
      <c r="B89" t="s">
        <v>347</v>
      </c>
      <c r="C89" t="str">
        <f>INDEX('PH Itemnames'!$B$1:$B$723,MATCH(B89,'PH Itemnames'!$A$1:$A$723),1)</f>
        <v>cornonthecobItem</v>
      </c>
      <c r="D89" t="s">
        <v>258</v>
      </c>
      <c r="E89" t="s">
        <v>1209</v>
      </c>
      <c r="F89" s="10" t="s">
        <v>34</v>
      </c>
      <c r="G89" s="11" t="s">
        <v>260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41"/>
        <v>1</v>
      </c>
      <c r="W89" s="11">
        <f t="shared" si="21"/>
        <v>0</v>
      </c>
      <c r="X89" s="44" t="str">
        <f t="shared" ca="1" si="42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23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24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25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26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27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8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9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30"/>
        <v>1</v>
      </c>
      <c r="CS89" s="34">
        <f t="shared" si="31"/>
        <v>5</v>
      </c>
      <c r="CT89" s="30">
        <f t="shared" si="32"/>
        <v>0</v>
      </c>
      <c r="CU89" s="30">
        <f t="shared" si="33"/>
        <v>11</v>
      </c>
      <c r="CV89" s="35">
        <v>1</v>
      </c>
      <c r="CW89" s="36">
        <f t="shared" si="35"/>
        <v>0</v>
      </c>
      <c r="CX89" s="37">
        <f t="shared" si="36"/>
        <v>0</v>
      </c>
      <c r="CY89" s="38">
        <f t="shared" si="37"/>
        <v>0</v>
      </c>
      <c r="CZ89" s="39">
        <v>0</v>
      </c>
      <c r="DA89" t="s">
        <v>215</v>
      </c>
      <c r="DB89" t="str">
        <f t="shared" ca="1" si="39"/>
        <v>-</v>
      </c>
      <c r="DD89" t="s">
        <v>213</v>
      </c>
      <c r="DE89" t="str">
        <f t="shared" ca="1" si="40"/>
        <v>CORNONTHECOBITEM(MEAL, ItemRegistry.cornonthecobItem, 4 ,1f,0f,1f,0f,0f,0f,0f,1.91f),</v>
      </c>
      <c r="DF89" t="s">
        <v>2395</v>
      </c>
    </row>
    <row r="90" spans="2:110" x14ac:dyDescent="0.3">
      <c r="B90" t="s">
        <v>348</v>
      </c>
      <c r="C90" t="str">
        <f>INDEX('PH Itemnames'!$B$1:$B$723,MATCH(B90,'PH Itemnames'!$A$1:$A$723),1)</f>
        <v>tortillaItem</v>
      </c>
      <c r="D90" t="s">
        <v>253</v>
      </c>
      <c r="E90" t="s">
        <v>1204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41"/>
        <v>1</v>
      </c>
      <c r="W90" s="11">
        <f t="shared" si="21"/>
        <v>10</v>
      </c>
      <c r="X90" s="44" t="str">
        <f t="shared" ca="1" si="42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23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24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25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26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27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8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9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30"/>
        <v>0</v>
      </c>
      <c r="CS90" s="34">
        <v>5</v>
      </c>
      <c r="CT90" s="30">
        <v>0</v>
      </c>
      <c r="CU90" s="30">
        <v>21</v>
      </c>
      <c r="CV90" s="35">
        <f t="shared" si="34"/>
        <v>0</v>
      </c>
      <c r="CW90" s="36">
        <f t="shared" si="35"/>
        <v>0</v>
      </c>
      <c r="CX90" s="37">
        <f t="shared" si="36"/>
        <v>0</v>
      </c>
      <c r="CY90" s="38">
        <f t="shared" si="37"/>
        <v>0</v>
      </c>
      <c r="CZ90" s="39">
        <f t="shared" si="38"/>
        <v>0</v>
      </c>
      <c r="DA90" t="s">
        <v>215</v>
      </c>
      <c r="DB90" t="str">
        <f t="shared" ca="1" si="39"/>
        <v>-</v>
      </c>
      <c r="DD90" t="s">
        <v>213</v>
      </c>
      <c r="DE90" t="str">
        <f t="shared" ca="1" si="40"/>
        <v>TORTILLAITEM(BREAD, ItemRegistry.tortillaItem, 4 ,1f,0f,0f,0f,0f,0f,0f,1f),</v>
      </c>
      <c r="DF90" t="s">
        <v>2315</v>
      </c>
    </row>
    <row r="91" spans="2:110" x14ac:dyDescent="0.3">
      <c r="B91" t="s">
        <v>350</v>
      </c>
      <c r="C91" t="str">
        <f>INDEX('PH Itemnames'!$B$1:$B$723,MATCH(B91,'PH Itemnames'!$A$1:$A$723),1)</f>
        <v>nachoesItem</v>
      </c>
      <c r="D91" t="s">
        <v>253</v>
      </c>
      <c r="E91" t="s">
        <v>1209</v>
      </c>
      <c r="F91" s="10" t="s">
        <v>348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41"/>
        <v>1</v>
      </c>
      <c r="W91" s="11">
        <f t="shared" si="21"/>
        <v>0</v>
      </c>
      <c r="X91" s="44" t="str">
        <f t="shared" ca="1" si="42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23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24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25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26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27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8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9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30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f t="shared" si="35"/>
        <v>0</v>
      </c>
      <c r="CX91" s="37">
        <f t="shared" si="36"/>
        <v>0</v>
      </c>
      <c r="CY91" s="38">
        <f t="shared" si="37"/>
        <v>0</v>
      </c>
      <c r="CZ91" s="39">
        <f t="shared" si="38"/>
        <v>3</v>
      </c>
      <c r="DA91" t="s">
        <v>215</v>
      </c>
      <c r="DB91" t="str">
        <f t="shared" ca="1" si="39"/>
        <v>-</v>
      </c>
      <c r="DD91" t="s">
        <v>213</v>
      </c>
      <c r="DE91" t="str">
        <f t="shared" ca="1" si="40"/>
        <v>NACHOESITEM(MEAL, ItemRegistry.nachoesItem, 4 ,3f,0f,1f,0f,0f,0f,3f,0.53f),</v>
      </c>
      <c r="DF91" t="s">
        <v>2396</v>
      </c>
    </row>
    <row r="92" spans="2:110" x14ac:dyDescent="0.3">
      <c r="B92" t="s">
        <v>351</v>
      </c>
      <c r="C92" t="str">
        <f>INDEX('PH Itemnames'!$B$1:$B$723,MATCH(B92,'PH Itemnames'!$A$1:$A$723),1)</f>
        <v>tacoItem</v>
      </c>
      <c r="D92" t="s">
        <v>253</v>
      </c>
      <c r="E92" t="s">
        <v>1209</v>
      </c>
      <c r="F92" s="10" t="s">
        <v>225</v>
      </c>
      <c r="G92" s="11" t="s">
        <v>131</v>
      </c>
      <c r="H92" s="11" t="s">
        <v>73</v>
      </c>
      <c r="I92" s="11" t="s">
        <v>348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41"/>
        <v>1</v>
      </c>
      <c r="W92" s="11">
        <f t="shared" si="21"/>
        <v>1</v>
      </c>
      <c r="X92" s="44" t="str">
        <f t="shared" ca="1" si="42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23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24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25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26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27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8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9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30"/>
        <v>3</v>
      </c>
      <c r="CS92" s="34">
        <v>20</v>
      </c>
      <c r="CT92" s="30">
        <v>0</v>
      </c>
      <c r="CU92" s="30">
        <v>12</v>
      </c>
      <c r="CV92" s="35">
        <f t="shared" si="34"/>
        <v>0</v>
      </c>
      <c r="CW92" s="36">
        <f t="shared" si="35"/>
        <v>0</v>
      </c>
      <c r="CX92" s="37">
        <f t="shared" si="36"/>
        <v>1</v>
      </c>
      <c r="CY92" s="38">
        <f t="shared" si="37"/>
        <v>2</v>
      </c>
      <c r="CZ92" s="39">
        <f t="shared" si="38"/>
        <v>3</v>
      </c>
      <c r="DA92" t="s">
        <v>215</v>
      </c>
      <c r="DB92" t="str">
        <f t="shared" ca="1" si="39"/>
        <v>-</v>
      </c>
      <c r="DD92" t="s">
        <v>213</v>
      </c>
      <c r="DE92" t="str">
        <f t="shared" ca="1" si="40"/>
        <v>TACOITEM(MEAL, ItemRegistry.tacoItem, 4 ,4f,0f,0f,1f,0f,2f,3f,1.75f),</v>
      </c>
      <c r="DF92" t="s">
        <v>2397</v>
      </c>
    </row>
    <row r="93" spans="2:110" x14ac:dyDescent="0.3">
      <c r="B93" t="s">
        <v>352</v>
      </c>
      <c r="C93" t="str">
        <f>INDEX('PH Itemnames'!$B$1:$B$723,MATCH(B93,'PH Itemnames'!$A$1:$A$723),1)</f>
        <v>fishtacoItem</v>
      </c>
      <c r="D93" t="s">
        <v>253</v>
      </c>
      <c r="E93" t="s">
        <v>1209</v>
      </c>
      <c r="F93" s="10" t="s">
        <v>83</v>
      </c>
      <c r="G93" s="11" t="s">
        <v>131</v>
      </c>
      <c r="H93" s="11" t="s">
        <v>73</v>
      </c>
      <c r="I93" s="11" t="s">
        <v>348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41"/>
        <v>1</v>
      </c>
      <c r="W93" s="11">
        <f t="shared" si="21"/>
        <v>0</v>
      </c>
      <c r="X93" s="44" t="str">
        <f t="shared" ca="1" si="42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23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24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25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26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27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8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9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30"/>
        <v>3</v>
      </c>
      <c r="CS93" s="34">
        <v>15</v>
      </c>
      <c r="CT93" s="30">
        <v>0</v>
      </c>
      <c r="CU93" s="30">
        <v>11</v>
      </c>
      <c r="CV93" s="35">
        <f t="shared" si="34"/>
        <v>0</v>
      </c>
      <c r="CW93" s="36">
        <f t="shared" si="35"/>
        <v>0</v>
      </c>
      <c r="CX93" s="37">
        <f t="shared" si="36"/>
        <v>1</v>
      </c>
      <c r="CY93" s="38">
        <f t="shared" si="37"/>
        <v>2</v>
      </c>
      <c r="CZ93" s="39">
        <f t="shared" si="38"/>
        <v>3</v>
      </c>
      <c r="DA93" t="s">
        <v>215</v>
      </c>
      <c r="DB93" t="str">
        <f t="shared" ca="1" si="39"/>
        <v>-</v>
      </c>
      <c r="DD93" t="s">
        <v>213</v>
      </c>
      <c r="DE93" t="str">
        <f t="shared" ca="1" si="40"/>
        <v>FISHTACOITEM(MEAL, ItemRegistry.fishtacoItem, 4 ,3f,0f,0f,1f,0f,2f,3f,1.91f),</v>
      </c>
      <c r="DF93" t="s">
        <v>2398</v>
      </c>
    </row>
    <row r="94" spans="2:110" x14ac:dyDescent="0.3">
      <c r="B94" t="s">
        <v>353</v>
      </c>
      <c r="C94" t="str">
        <f>INDEX('PH Itemnames'!$B$1:$B$723,MATCH(B94,'PH Itemnames'!$A$1:$A$723),1)</f>
        <v>creamedcornItem</v>
      </c>
      <c r="D94" t="s">
        <v>258</v>
      </c>
      <c r="E94" t="s">
        <v>1209</v>
      </c>
      <c r="F94" s="10" t="s">
        <v>34</v>
      </c>
      <c r="G94" s="11" t="s">
        <v>64</v>
      </c>
      <c r="H94" s="11" t="s">
        <v>240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41"/>
        <v>1</v>
      </c>
      <c r="W94" s="11">
        <f t="shared" si="21"/>
        <v>0</v>
      </c>
      <c r="X94" s="44" t="str">
        <f t="shared" ca="1" si="42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23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24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25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26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27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8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9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30"/>
        <v>1</v>
      </c>
      <c r="CS94" s="34">
        <f t="shared" si="31"/>
        <v>7</v>
      </c>
      <c r="CT94" s="30">
        <f t="shared" si="32"/>
        <v>0</v>
      </c>
      <c r="CU94" s="30">
        <f t="shared" si="33"/>
        <v>20</v>
      </c>
      <c r="CV94" s="35">
        <f t="shared" si="34"/>
        <v>0</v>
      </c>
      <c r="CW94" s="36">
        <f t="shared" si="35"/>
        <v>0</v>
      </c>
      <c r="CX94" s="37">
        <f t="shared" si="36"/>
        <v>1</v>
      </c>
      <c r="CY94" s="38">
        <f t="shared" si="37"/>
        <v>0</v>
      </c>
      <c r="CZ94" s="39">
        <f t="shared" si="38"/>
        <v>1</v>
      </c>
      <c r="DA94" t="s">
        <v>215</v>
      </c>
      <c r="DB94" t="str">
        <f t="shared" ca="1" si="39"/>
        <v>-</v>
      </c>
      <c r="DD94" t="s">
        <v>213</v>
      </c>
      <c r="DE94" t="str">
        <f t="shared" ca="1" si="40"/>
        <v>CREAMEDCORNITEM(MEAL, ItemRegistry.creamedcornItem, 4 ,1.4f,0f,0f,1f,0f,0f,1f,1.05f),</v>
      </c>
      <c r="DF94" t="s">
        <v>2399</v>
      </c>
    </row>
    <row r="95" spans="2:110" x14ac:dyDescent="0.3">
      <c r="B95" t="s">
        <v>354</v>
      </c>
      <c r="C95" t="str">
        <f>INDEX('PH Itemnames'!$B$1:$B$723,MATCH(B95,'PH Itemnames'!$A$1:$A$723),1)</f>
        <v>strawberrysmoothieItem</v>
      </c>
      <c r="D95" t="s">
        <v>253</v>
      </c>
      <c r="E95" t="s">
        <v>1202</v>
      </c>
      <c r="F95" s="10" t="s">
        <v>105</v>
      </c>
      <c r="G95" s="11" t="s">
        <v>105</v>
      </c>
      <c r="H95" s="11" t="s">
        <v>263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41"/>
        <v>1</v>
      </c>
      <c r="W95" s="11">
        <f t="shared" si="21"/>
        <v>0</v>
      </c>
      <c r="X95" s="44" t="str">
        <f t="shared" ca="1" si="42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23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24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25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26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27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8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9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30"/>
        <v>0</v>
      </c>
      <c r="CS95" s="34">
        <v>5</v>
      </c>
      <c r="CT95" s="30">
        <v>15</v>
      </c>
      <c r="CU95" s="30">
        <v>9</v>
      </c>
      <c r="CV95" s="35">
        <f t="shared" si="34"/>
        <v>0</v>
      </c>
      <c r="CW95" s="36">
        <v>1.5</v>
      </c>
      <c r="CX95" s="37">
        <f t="shared" si="36"/>
        <v>0</v>
      </c>
      <c r="CY95" s="38">
        <f t="shared" si="37"/>
        <v>0</v>
      </c>
      <c r="CZ95" s="39">
        <f t="shared" si="38"/>
        <v>0</v>
      </c>
      <c r="DA95" t="s">
        <v>215</v>
      </c>
      <c r="DB95" t="str">
        <f t="shared" ca="1" si="39"/>
        <v>-</v>
      </c>
      <c r="DD95" t="s">
        <v>212</v>
      </c>
      <c r="DE95" t="str">
        <f t="shared" ca="1" si="40"/>
        <v/>
      </c>
    </row>
    <row r="96" spans="2:110" x14ac:dyDescent="0.3">
      <c r="B96" t="s">
        <v>355</v>
      </c>
      <c r="C96" t="str">
        <f>INDEX('PH Itemnames'!$B$1:$B$723,MATCH(B96,'PH Itemnames'!$A$1:$A$723),1)</f>
        <v>strawberrypieItem</v>
      </c>
      <c r="D96" t="s">
        <v>258</v>
      </c>
      <c r="E96" t="s">
        <v>1209</v>
      </c>
      <c r="F96" s="10" t="s">
        <v>105</v>
      </c>
      <c r="G96" s="11" t="s">
        <v>222</v>
      </c>
      <c r="H96" s="11" t="s">
        <v>223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41"/>
        <v>1</v>
      </c>
      <c r="W96" s="11">
        <f t="shared" si="21"/>
        <v>0</v>
      </c>
      <c r="X96" s="44" t="str">
        <f t="shared" ca="1" si="42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23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24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25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26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27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8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9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30"/>
        <v>0</v>
      </c>
      <c r="CS96" s="34">
        <v>7</v>
      </c>
      <c r="CT96" s="30">
        <v>0</v>
      </c>
      <c r="CU96" s="30">
        <f t="shared" si="33"/>
        <v>13.666666666666666</v>
      </c>
      <c r="CV96" s="35">
        <f t="shared" si="34"/>
        <v>1</v>
      </c>
      <c r="CW96" s="36">
        <f t="shared" si="35"/>
        <v>0.5</v>
      </c>
      <c r="CX96" s="37">
        <f t="shared" si="36"/>
        <v>0</v>
      </c>
      <c r="CY96" s="38">
        <f t="shared" si="37"/>
        <v>0</v>
      </c>
      <c r="CZ96" s="39">
        <f t="shared" si="38"/>
        <v>0</v>
      </c>
      <c r="DA96" t="s">
        <v>215</v>
      </c>
      <c r="DB96" t="str">
        <f t="shared" ca="1" si="39"/>
        <v>-</v>
      </c>
      <c r="DD96" t="s">
        <v>213</v>
      </c>
      <c r="DE96" t="str">
        <f t="shared" ca="1" si="40"/>
        <v>STRAWBERRYPIEITEM(MEAL, ItemRegistry.strawberrypieItem, 4 ,1.4f,0f,1f,0f,0.5f,0f,0f,1.54f),</v>
      </c>
      <c r="DF96" t="s">
        <v>2400</v>
      </c>
    </row>
    <row r="97" spans="2:110" x14ac:dyDescent="0.3">
      <c r="B97" t="s">
        <v>356</v>
      </c>
      <c r="C97" t="str">
        <f>INDEX('PH Itemnames'!$B$1:$B$723,MATCH(B97,'PH Itemnames'!$A$1:$A$723),1)</f>
        <v>strawberrysaladItem</v>
      </c>
      <c r="D97" t="s">
        <v>258</v>
      </c>
      <c r="E97" t="s">
        <v>1202</v>
      </c>
      <c r="F97" s="10" t="s">
        <v>105</v>
      </c>
      <c r="G97" s="11" t="s">
        <v>329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41"/>
        <v>1</v>
      </c>
      <c r="W97" s="11">
        <f t="shared" si="21"/>
        <v>0</v>
      </c>
      <c r="X97" s="44" t="str">
        <f t="shared" ca="1" si="42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23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24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25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26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27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8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9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30"/>
        <v>0</v>
      </c>
      <c r="CS97" s="34">
        <f t="shared" si="31"/>
        <v>5</v>
      </c>
      <c r="CT97" s="30">
        <v>0</v>
      </c>
      <c r="CU97" s="30">
        <f t="shared" si="33"/>
        <v>5.3250000000000002</v>
      </c>
      <c r="CV97" s="35">
        <f t="shared" si="34"/>
        <v>0</v>
      </c>
      <c r="CW97" s="36">
        <v>2</v>
      </c>
      <c r="CX97" s="37">
        <f t="shared" si="36"/>
        <v>0</v>
      </c>
      <c r="CY97" s="38">
        <f t="shared" si="37"/>
        <v>0</v>
      </c>
      <c r="CZ97" s="39">
        <f t="shared" si="38"/>
        <v>0</v>
      </c>
      <c r="DA97" t="s">
        <v>215</v>
      </c>
      <c r="DB97" t="str">
        <f t="shared" ca="1" si="39"/>
        <v>-</v>
      </c>
      <c r="DD97" t="s">
        <v>213</v>
      </c>
      <c r="DE97" t="str">
        <f t="shared" ca="1" si="40"/>
        <v>STRAWBERRYSALADITEM(FRUIT, ItemRegistry.strawberrysaladItem, 4 ,1f,0f,0f,0f,2f,0f,0f,3.94f),</v>
      </c>
      <c r="DF97" t="s">
        <v>2401</v>
      </c>
    </row>
    <row r="98" spans="2:110" x14ac:dyDescent="0.3">
      <c r="B98" t="s">
        <v>357</v>
      </c>
      <c r="C98" t="str">
        <f>INDEX('PH Itemnames'!$B$1:$B$723,MATCH(B98,'PH Itemnames'!$A$1:$A$723),1)</f>
        <v>chocolatestrawberryItem</v>
      </c>
      <c r="D98" t="s">
        <v>253</v>
      </c>
      <c r="E98" t="s">
        <v>1209</v>
      </c>
      <c r="F98" s="10" t="s">
        <v>105</v>
      </c>
      <c r="G98" s="11" t="s">
        <v>243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41"/>
        <v>0</v>
      </c>
      <c r="W98" s="11">
        <f t="shared" si="21"/>
        <v>0</v>
      </c>
      <c r="X98" s="44" t="str">
        <f t="shared" ca="1" si="42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23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24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25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26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27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8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9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30"/>
        <v>3</v>
      </c>
      <c r="CS98" s="34">
        <f t="shared" si="31"/>
        <v>12</v>
      </c>
      <c r="CT98" s="30">
        <f t="shared" si="32"/>
        <v>15</v>
      </c>
      <c r="CU98" s="30">
        <f t="shared" si="33"/>
        <v>7.833333333333333</v>
      </c>
      <c r="CV98" s="35">
        <f t="shared" si="34"/>
        <v>0</v>
      </c>
      <c r="CW98" s="36">
        <f t="shared" si="35"/>
        <v>0.5</v>
      </c>
      <c r="CX98" s="37">
        <f t="shared" si="36"/>
        <v>0</v>
      </c>
      <c r="CY98" s="38">
        <f t="shared" si="37"/>
        <v>0</v>
      </c>
      <c r="CZ98" s="39">
        <f t="shared" si="38"/>
        <v>3</v>
      </c>
      <c r="DA98" t="s">
        <v>212</v>
      </c>
      <c r="DB98" t="str">
        <f t="shared" ca="1" si="39"/>
        <v>No</v>
      </c>
      <c r="DD98" t="s">
        <v>213</v>
      </c>
      <c r="DE98" t="str">
        <f t="shared" ca="1" si="40"/>
        <v/>
      </c>
      <c r="DF98" t="s">
        <v>2312</v>
      </c>
    </row>
    <row r="99" spans="2:110" x14ac:dyDescent="0.3">
      <c r="B99" t="s">
        <v>358</v>
      </c>
      <c r="C99" t="str">
        <f>INDEX('PH Itemnames'!$B$1:$B$723,MATCH(B99,'PH Itemnames'!$A$1:$A$723),1)</f>
        <v>peanutbutterItem</v>
      </c>
      <c r="D99" t="s">
        <v>253</v>
      </c>
      <c r="E99" t="s">
        <v>1201</v>
      </c>
      <c r="F99" s="10" t="s">
        <v>116</v>
      </c>
      <c r="G99" s="11" t="s">
        <v>359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41"/>
        <v>1</v>
      </c>
      <c r="W99" s="11">
        <f t="shared" si="21"/>
        <v>8</v>
      </c>
      <c r="X99" s="44" t="str">
        <f t="shared" ca="1" si="42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23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24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25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26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27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8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9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30"/>
        <v>0</v>
      </c>
      <c r="CS99" s="34">
        <v>5</v>
      </c>
      <c r="CT99" s="30">
        <f t="shared" si="32"/>
        <v>0</v>
      </c>
      <c r="CU99" s="30">
        <f t="shared" si="33"/>
        <v>22.5</v>
      </c>
      <c r="CV99" s="35">
        <f t="shared" si="34"/>
        <v>0.5</v>
      </c>
      <c r="CW99" s="36">
        <f t="shared" si="35"/>
        <v>0</v>
      </c>
      <c r="CX99" s="37">
        <f t="shared" si="36"/>
        <v>0</v>
      </c>
      <c r="CY99" s="38">
        <f t="shared" si="37"/>
        <v>0</v>
      </c>
      <c r="CZ99" s="39">
        <f t="shared" si="38"/>
        <v>0</v>
      </c>
      <c r="DA99" t="s">
        <v>215</v>
      </c>
      <c r="DB99" t="str">
        <f t="shared" ca="1" si="39"/>
        <v>-</v>
      </c>
      <c r="DD99" t="s">
        <v>213</v>
      </c>
      <c r="DE99" t="str">
        <f t="shared" ca="1" si="40"/>
        <v>PEANUTBUTTERITEM(OTHER, ItemRegistry.peanutbutterItem, 4 ,1f,0f,1f,0f,0f,0f,0f,0.93f),</v>
      </c>
      <c r="DF99" t="s">
        <v>2402</v>
      </c>
    </row>
    <row r="100" spans="2:110" x14ac:dyDescent="0.3">
      <c r="B100" t="s">
        <v>360</v>
      </c>
      <c r="C100" t="str">
        <f>INDEX('PH Itemnames'!$B$1:$B$723,MATCH(B100,'PH Itemnames'!$A$1:$A$723),1)</f>
        <v>trailmixItem</v>
      </c>
      <c r="D100" t="s">
        <v>253</v>
      </c>
      <c r="E100" t="s">
        <v>1201</v>
      </c>
      <c r="F100" s="10" t="s">
        <v>361</v>
      </c>
      <c r="G100" s="11" t="s">
        <v>274</v>
      </c>
      <c r="H100" s="11" t="s">
        <v>243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41"/>
        <v>0</v>
      </c>
      <c r="W100" s="11">
        <f t="shared" si="21"/>
        <v>0</v>
      </c>
      <c r="X100" s="44" t="str">
        <f t="shared" ca="1" si="42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23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24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25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26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27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8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9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30"/>
        <v>3</v>
      </c>
      <c r="CS100" s="34">
        <f t="shared" si="31"/>
        <v>14</v>
      </c>
      <c r="CT100" s="30">
        <f t="shared" si="32"/>
        <v>5</v>
      </c>
      <c r="CU100" s="30">
        <f t="shared" si="33"/>
        <v>7.8888888888888884</v>
      </c>
      <c r="CV100" s="35">
        <f t="shared" si="34"/>
        <v>0</v>
      </c>
      <c r="CW100" s="36">
        <f t="shared" si="35"/>
        <v>1</v>
      </c>
      <c r="CX100" s="37">
        <f t="shared" si="36"/>
        <v>0</v>
      </c>
      <c r="CY100" s="38">
        <f t="shared" si="37"/>
        <v>0</v>
      </c>
      <c r="CZ100" s="39">
        <f t="shared" si="38"/>
        <v>3</v>
      </c>
      <c r="DA100" t="s">
        <v>212</v>
      </c>
      <c r="DB100" t="str">
        <f t="shared" ca="1" si="39"/>
        <v>No</v>
      </c>
      <c r="DD100" t="s">
        <v>213</v>
      </c>
      <c r="DE100" t="str">
        <f t="shared" ca="1" si="40"/>
        <v/>
      </c>
      <c r="DF100" t="s">
        <v>2312</v>
      </c>
    </row>
    <row r="101" spans="2:110" x14ac:dyDescent="0.3">
      <c r="B101" t="s">
        <v>362</v>
      </c>
      <c r="C101" t="str">
        <f>INDEX('PH Itemnames'!$B$1:$B$723,MATCH(B101,'PH Itemnames'!$A$1:$A$723),1)</f>
        <v>peanutbuttercookiesItem</v>
      </c>
      <c r="D101" t="s">
        <v>253</v>
      </c>
      <c r="E101" t="s">
        <v>1209</v>
      </c>
      <c r="F101" s="10" t="s">
        <v>358</v>
      </c>
      <c r="G101" s="11" t="s">
        <v>229</v>
      </c>
      <c r="H101" s="11" t="s">
        <v>223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41"/>
        <v>1</v>
      </c>
      <c r="W101" s="11">
        <f t="shared" si="21"/>
        <v>0</v>
      </c>
      <c r="X101" s="44" t="str">
        <f t="shared" ca="1" si="42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23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24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25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26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27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8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9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30"/>
        <v>0</v>
      </c>
      <c r="CS101" s="34">
        <v>10</v>
      </c>
      <c r="CT101" s="30">
        <f t="shared" si="32"/>
        <v>0</v>
      </c>
      <c r="CU101" s="30">
        <f t="shared" si="33"/>
        <v>27.333333333333332</v>
      </c>
      <c r="CV101" s="35">
        <f t="shared" si="34"/>
        <v>1.5</v>
      </c>
      <c r="CW101" s="36">
        <f t="shared" si="35"/>
        <v>0</v>
      </c>
      <c r="CX101" s="37">
        <f t="shared" si="36"/>
        <v>0</v>
      </c>
      <c r="CY101" s="38">
        <f t="shared" si="37"/>
        <v>0</v>
      </c>
      <c r="CZ101" s="39">
        <f t="shared" si="38"/>
        <v>0</v>
      </c>
      <c r="DA101" t="s">
        <v>215</v>
      </c>
      <c r="DB101" t="str">
        <f t="shared" ca="1" si="39"/>
        <v>-</v>
      </c>
      <c r="DD101" t="s">
        <v>213</v>
      </c>
      <c r="DE101" t="str">
        <f t="shared" ca="1" si="40"/>
        <v>PEANUTBUTTERCOOKIESITEM(MEAL, ItemRegistry.peanutbuttercookiesItem, 4 ,2f,0f,2f,0f,0f,0f,0f,0.77f),</v>
      </c>
      <c r="DF101" t="s">
        <v>2403</v>
      </c>
    </row>
    <row r="102" spans="2:110" x14ac:dyDescent="0.3">
      <c r="B102" t="s">
        <v>363</v>
      </c>
      <c r="C102" t="str">
        <f>INDEX('PH Itemnames'!$B$1:$B$723,MATCH(B102,'PH Itemnames'!$A$1:$A$723),1)</f>
        <v>picklesItem</v>
      </c>
      <c r="D102" t="s">
        <v>253</v>
      </c>
      <c r="E102" t="s">
        <v>1205</v>
      </c>
      <c r="F102" s="10" t="s">
        <v>113</v>
      </c>
      <c r="G102" s="11" t="s">
        <v>262</v>
      </c>
      <c r="H102" s="11" t="s">
        <v>364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41"/>
        <v>1</v>
      </c>
      <c r="W102" s="11">
        <f t="shared" si="21"/>
        <v>6</v>
      </c>
      <c r="X102" s="44" t="str">
        <f t="shared" ca="1" si="42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23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24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25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26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27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8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9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30"/>
        <v>0</v>
      </c>
      <c r="CS102" s="34">
        <v>3</v>
      </c>
      <c r="CT102" s="30">
        <v>0</v>
      </c>
      <c r="CU102" s="30">
        <v>40</v>
      </c>
      <c r="CV102" s="35">
        <f t="shared" si="34"/>
        <v>0</v>
      </c>
      <c r="CW102" s="36">
        <f t="shared" si="35"/>
        <v>0</v>
      </c>
      <c r="CX102" s="37">
        <f t="shared" si="36"/>
        <v>1.5</v>
      </c>
      <c r="CY102" s="38">
        <f t="shared" si="37"/>
        <v>0</v>
      </c>
      <c r="CZ102" s="39">
        <f t="shared" si="38"/>
        <v>0</v>
      </c>
      <c r="DA102" t="s">
        <v>215</v>
      </c>
      <c r="DB102" t="str">
        <f t="shared" ca="1" si="39"/>
        <v>-</v>
      </c>
      <c r="DC102" t="s">
        <v>365</v>
      </c>
      <c r="DD102" t="s">
        <v>213</v>
      </c>
      <c r="DE102" t="str">
        <f t="shared" ca="1" si="40"/>
        <v>PICKLESITEM(VEGETABLE, ItemRegistry.picklesItem, 4 ,0.6f,0f,0f,1.5f,0f,0f,0f,0.53f),</v>
      </c>
      <c r="DF102" t="s">
        <v>2404</v>
      </c>
    </row>
    <row r="103" spans="2:110" x14ac:dyDescent="0.3">
      <c r="B103" t="s">
        <v>366</v>
      </c>
      <c r="C103" t="str">
        <f>INDEX('PH Itemnames'!$B$1:$B$723,MATCH(B103,'PH Itemnames'!$A$1:$A$723),1)</f>
        <v>cucumbersaladItem</v>
      </c>
      <c r="D103" t="s">
        <v>258</v>
      </c>
      <c r="E103" t="s">
        <v>1205</v>
      </c>
      <c r="F103" s="10" t="s">
        <v>113</v>
      </c>
      <c r="G103" s="11" t="s">
        <v>337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41"/>
        <v>1</v>
      </c>
      <c r="W103" s="11">
        <f t="shared" si="21"/>
        <v>0</v>
      </c>
      <c r="X103" s="44" t="str">
        <f t="shared" ca="1" si="42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23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24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25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26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27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8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9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30"/>
        <v>0</v>
      </c>
      <c r="CS103" s="34">
        <v>10</v>
      </c>
      <c r="CT103" s="30">
        <v>0</v>
      </c>
      <c r="CU103" s="30">
        <f t="shared" si="33"/>
        <v>13.142857142857142</v>
      </c>
      <c r="CV103" s="35">
        <f t="shared" si="34"/>
        <v>0</v>
      </c>
      <c r="CW103" s="36">
        <f t="shared" si="35"/>
        <v>0</v>
      </c>
      <c r="CX103" s="37">
        <v>3.5</v>
      </c>
      <c r="CY103" s="38">
        <f t="shared" si="37"/>
        <v>0</v>
      </c>
      <c r="CZ103" s="39">
        <f t="shared" si="38"/>
        <v>0</v>
      </c>
      <c r="DA103" t="s">
        <v>215</v>
      </c>
      <c r="DB103" t="str">
        <f t="shared" ca="1" si="39"/>
        <v>-</v>
      </c>
      <c r="DD103" t="s">
        <v>213</v>
      </c>
      <c r="DE103" t="str">
        <f t="shared" ca="1" si="40"/>
        <v>CUCUMBERSALADITEM(VEGETABLE, ItemRegistry.cucumbersaladItem, 4 ,2f,0f,0f,3.5f,0f,0f,0f,1.6f),</v>
      </c>
      <c r="DF103" t="s">
        <v>2405</v>
      </c>
    </row>
    <row r="104" spans="2:110" x14ac:dyDescent="0.3">
      <c r="B104" t="s">
        <v>367</v>
      </c>
      <c r="C104" t="str">
        <f>INDEX('PH Itemnames'!$B$1:$B$723,MATCH(B104,'PH Itemnames'!$A$1:$A$723),1)</f>
        <v>cucumbersoupItem</v>
      </c>
      <c r="D104" t="s">
        <v>258</v>
      </c>
      <c r="E104" t="s">
        <v>1209</v>
      </c>
      <c r="F104" s="10" t="s">
        <v>113</v>
      </c>
      <c r="G104" s="11" t="s">
        <v>283</v>
      </c>
      <c r="H104" s="11" t="s">
        <v>240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41"/>
        <v>1</v>
      </c>
      <c r="W104" s="11">
        <f t="shared" si="21"/>
        <v>0</v>
      </c>
      <c r="X104" s="44" t="str">
        <f t="shared" ca="1" si="42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23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24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25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26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27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8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9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30"/>
        <v>1</v>
      </c>
      <c r="CS104" s="34">
        <v>20</v>
      </c>
      <c r="CT104" s="30">
        <v>15</v>
      </c>
      <c r="CU104" s="30">
        <v>6</v>
      </c>
      <c r="CV104" s="35">
        <f t="shared" si="34"/>
        <v>0</v>
      </c>
      <c r="CW104" s="36">
        <f t="shared" si="35"/>
        <v>0</v>
      </c>
      <c r="CX104" s="37">
        <v>2.5</v>
      </c>
      <c r="CY104" s="38">
        <f t="shared" si="37"/>
        <v>2.5</v>
      </c>
      <c r="CZ104" s="39">
        <f t="shared" si="38"/>
        <v>1</v>
      </c>
      <c r="DA104" t="s">
        <v>215</v>
      </c>
      <c r="DB104" t="str">
        <f t="shared" ca="1" si="39"/>
        <v>-</v>
      </c>
      <c r="DD104" t="s">
        <v>213</v>
      </c>
      <c r="DE104" t="str">
        <f t="shared" ca="1" si="40"/>
        <v>CUCUMBERSOUPITEM(MEAL, ItemRegistry.cucumbersoupItem, 4 ,4f,15f,0f,2.5f,0f,2.5f,1f,3.5f),</v>
      </c>
      <c r="DF104" t="s">
        <v>2406</v>
      </c>
    </row>
    <row r="105" spans="2:110" x14ac:dyDescent="0.3">
      <c r="B105" t="s">
        <v>368</v>
      </c>
      <c r="C105" t="str">
        <f>INDEX('PH Itemnames'!$B$1:$B$723,MATCH(B105,'PH Itemnames'!$A$1:$A$723),1)</f>
        <v>vegetarianlettucewrapItem</v>
      </c>
      <c r="D105" t="s">
        <v>253</v>
      </c>
      <c r="E105" t="s">
        <v>1209</v>
      </c>
      <c r="F105" s="10" t="s">
        <v>113</v>
      </c>
      <c r="G105" s="11" t="s">
        <v>131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41"/>
        <v>1</v>
      </c>
      <c r="W105" s="11">
        <f t="shared" si="21"/>
        <v>0</v>
      </c>
      <c r="X105" s="44" t="str">
        <f t="shared" ca="1" si="42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23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24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25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26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27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8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9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30"/>
        <v>0</v>
      </c>
      <c r="CS105" s="34">
        <v>5</v>
      </c>
      <c r="CT105" s="30">
        <v>0</v>
      </c>
      <c r="CU105" s="30">
        <f t="shared" si="33"/>
        <v>10</v>
      </c>
      <c r="CV105" s="35">
        <f t="shared" si="34"/>
        <v>0</v>
      </c>
      <c r="CW105" s="36">
        <f t="shared" si="35"/>
        <v>0</v>
      </c>
      <c r="CX105" s="37">
        <f t="shared" si="36"/>
        <v>4</v>
      </c>
      <c r="CY105" s="38">
        <f t="shared" si="37"/>
        <v>0</v>
      </c>
      <c r="CZ105" s="39">
        <f t="shared" si="38"/>
        <v>0</v>
      </c>
      <c r="DA105" t="s">
        <v>215</v>
      </c>
      <c r="DB105" t="str">
        <f t="shared" ca="1" si="39"/>
        <v>-</v>
      </c>
      <c r="DD105" t="s">
        <v>213</v>
      </c>
      <c r="DE105" t="str">
        <f t="shared" ca="1" si="40"/>
        <v>VEGETARIANLETTUCEWRAPITEM(MEAL, ItemRegistry.vegetarianlettucewrapItem, 4 ,1f,0f,0f,4f,0f,0f,0f,2.1f),</v>
      </c>
      <c r="DF105" t="s">
        <v>2407</v>
      </c>
    </row>
    <row r="106" spans="2:110" x14ac:dyDescent="0.3">
      <c r="B106" t="s">
        <v>369</v>
      </c>
      <c r="C106" t="str">
        <f>INDEX('PH Itemnames'!$B$1:$B$723,MATCH(B106,'PH Itemnames'!$A$1:$A$723),1)</f>
        <v>marinatedcucumbersItem</v>
      </c>
      <c r="D106" t="s">
        <v>253</v>
      </c>
      <c r="E106" t="s">
        <v>1205</v>
      </c>
      <c r="F106" s="10" t="s">
        <v>113</v>
      </c>
      <c r="G106" s="11" t="s">
        <v>64</v>
      </c>
      <c r="H106" s="11" t="s">
        <v>223</v>
      </c>
      <c r="I106" s="11" t="s">
        <v>364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41"/>
        <v>1</v>
      </c>
      <c r="W106" s="11">
        <f t="shared" si="21"/>
        <v>0</v>
      </c>
      <c r="X106" s="44" t="str">
        <f t="shared" ca="1" si="42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23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24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25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26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27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8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9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30"/>
        <v>0</v>
      </c>
      <c r="CS106" s="34">
        <v>5</v>
      </c>
      <c r="CT106" s="30">
        <f t="shared" si="32"/>
        <v>5</v>
      </c>
      <c r="CU106" s="30">
        <v>32</v>
      </c>
      <c r="CV106" s="35">
        <f t="shared" si="34"/>
        <v>0</v>
      </c>
      <c r="CW106" s="36">
        <f t="shared" si="35"/>
        <v>0</v>
      </c>
      <c r="CX106" s="37">
        <f t="shared" si="36"/>
        <v>2.5</v>
      </c>
      <c r="CY106" s="38">
        <f t="shared" si="37"/>
        <v>0</v>
      </c>
      <c r="CZ106" s="39">
        <f t="shared" si="38"/>
        <v>0</v>
      </c>
      <c r="DA106" t="s">
        <v>215</v>
      </c>
      <c r="DB106" t="str">
        <f t="shared" ca="1" si="39"/>
        <v>-</v>
      </c>
      <c r="DD106" t="s">
        <v>213</v>
      </c>
      <c r="DE106" t="str">
        <f t="shared" ca="1" si="40"/>
        <v>MARINATEDCUCUMBERSITEM(VEGETABLE, ItemRegistry.marinatedcucumbersItem, 4 ,1f,5f,0f,2.5f,0f,0f,0f,0.66f),</v>
      </c>
      <c r="DF106" t="s">
        <v>2408</v>
      </c>
    </row>
    <row r="107" spans="2:110" x14ac:dyDescent="0.3">
      <c r="B107" t="s">
        <v>370</v>
      </c>
      <c r="C107" t="str">
        <f>INDEX('PH Itemnames'!$B$1:$B$723,MATCH(B107,'PH Itemnames'!$A$1:$A$723),1)</f>
        <v>ricesoupItem</v>
      </c>
      <c r="D107" t="s">
        <v>258</v>
      </c>
      <c r="E107" t="s">
        <v>1209</v>
      </c>
      <c r="F107" s="10" t="s">
        <v>44</v>
      </c>
      <c r="G107" s="11" t="s">
        <v>283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41"/>
        <v>1</v>
      </c>
      <c r="W107" s="11">
        <f t="shared" si="21"/>
        <v>0</v>
      </c>
      <c r="X107" s="44" t="str">
        <f t="shared" ca="1" si="42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23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24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25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26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27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8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9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30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f t="shared" si="35"/>
        <v>0</v>
      </c>
      <c r="CX107" s="37">
        <v>1</v>
      </c>
      <c r="CY107" s="38">
        <f t="shared" si="37"/>
        <v>2.5</v>
      </c>
      <c r="CZ107" s="39">
        <f t="shared" si="38"/>
        <v>0</v>
      </c>
      <c r="DA107" t="s">
        <v>215</v>
      </c>
      <c r="DB107" t="str">
        <f t="shared" ca="1" si="39"/>
        <v>-</v>
      </c>
      <c r="DD107" t="s">
        <v>213</v>
      </c>
      <c r="DE107" t="str">
        <f t="shared" ca="1" si="40"/>
        <v>RICESOUPITEM(MEAL, ItemRegistry.ricesoupItem, 4 ,2f,15f,1f,1f,0f,2.5f,0f,3.5f),</v>
      </c>
      <c r="DF107" t="s">
        <v>2409</v>
      </c>
    </row>
    <row r="108" spans="2:110" x14ac:dyDescent="0.3">
      <c r="B108" t="s">
        <v>371</v>
      </c>
      <c r="C108" t="str">
        <f>INDEX('PH Itemnames'!$B$1:$B$723,MATCH(B108,'PH Itemnames'!$A$1:$A$723),1)</f>
        <v>friedriceItem</v>
      </c>
      <c r="D108" t="s">
        <v>258</v>
      </c>
      <c r="E108" t="s">
        <v>1203</v>
      </c>
      <c r="F108" s="10" t="s">
        <v>44</v>
      </c>
      <c r="G108" s="11" t="s">
        <v>61</v>
      </c>
      <c r="H108" s="11" t="s">
        <v>239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41"/>
        <v>1</v>
      </c>
      <c r="W108" s="11">
        <f t="shared" si="21"/>
        <v>0</v>
      </c>
      <c r="X108" s="44" t="str">
        <f t="shared" ca="1" si="42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23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24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25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26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27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8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9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30"/>
        <v>0</v>
      </c>
      <c r="CS108" s="34">
        <v>15</v>
      </c>
      <c r="CT108" s="30">
        <f t="shared" si="32"/>
        <v>0</v>
      </c>
      <c r="CU108" s="30">
        <v>12</v>
      </c>
      <c r="CV108" s="35">
        <f t="shared" si="34"/>
        <v>0</v>
      </c>
      <c r="CW108" s="36">
        <f t="shared" si="35"/>
        <v>0</v>
      </c>
      <c r="CX108" s="37">
        <f t="shared" si="36"/>
        <v>2</v>
      </c>
      <c r="CY108" s="38">
        <v>0.8</v>
      </c>
      <c r="CZ108" s="39">
        <v>0.3</v>
      </c>
      <c r="DA108" t="s">
        <v>215</v>
      </c>
      <c r="DB108" t="str">
        <f t="shared" ca="1" si="39"/>
        <v>-</v>
      </c>
      <c r="DD108" t="s">
        <v>213</v>
      </c>
      <c r="DE108" t="str">
        <f t="shared" ca="1" si="40"/>
        <v>FRIEDRICEITEM(GRAIN, ItemRegistry.friedriceItem, 4 ,3f,0f,0f,2f,0f,0.8f,0.3f,1.75f),</v>
      </c>
      <c r="DF108" t="s">
        <v>2410</v>
      </c>
    </row>
    <row r="109" spans="2:110" x14ac:dyDescent="0.3">
      <c r="B109" t="s">
        <v>372</v>
      </c>
      <c r="C109" t="str">
        <f>INDEX('PH Itemnames'!$B$1:$B$723,MATCH(B109,'PH Itemnames'!$A$1:$A$723),1)</f>
        <v>mushroomrisottoItem</v>
      </c>
      <c r="D109" t="s">
        <v>258</v>
      </c>
      <c r="E109" t="s">
        <v>1209</v>
      </c>
      <c r="F109" s="10" t="s">
        <v>44</v>
      </c>
      <c r="G109" s="11" t="s">
        <v>297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41"/>
        <v>1</v>
      </c>
      <c r="W109" s="11">
        <f t="shared" si="21"/>
        <v>0</v>
      </c>
      <c r="X109" s="44" t="str">
        <f t="shared" ca="1" si="42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23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24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25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26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27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8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9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30"/>
        <v>3</v>
      </c>
      <c r="CS109" s="34">
        <v>15</v>
      </c>
      <c r="CT109" s="30">
        <f t="shared" si="32"/>
        <v>0</v>
      </c>
      <c r="CU109" s="30">
        <v>12</v>
      </c>
      <c r="CV109" s="35">
        <f t="shared" si="34"/>
        <v>0</v>
      </c>
      <c r="CW109" s="36">
        <f t="shared" si="35"/>
        <v>0</v>
      </c>
      <c r="CX109" s="37">
        <f t="shared" si="36"/>
        <v>1</v>
      </c>
      <c r="CY109" s="38">
        <f t="shared" si="37"/>
        <v>0.5</v>
      </c>
      <c r="CZ109" s="39">
        <f t="shared" si="38"/>
        <v>3</v>
      </c>
      <c r="DA109" t="s">
        <v>215</v>
      </c>
      <c r="DB109" t="str">
        <f t="shared" ca="1" si="39"/>
        <v>-</v>
      </c>
      <c r="DD109" t="s">
        <v>213</v>
      </c>
      <c r="DE109" t="str">
        <f t="shared" ca="1" si="40"/>
        <v>MUSHROOMRISOTTOITEM(MEAL, ItemRegistry.mushroomrisottoItem, 4 ,3f,0f,0f,1f,0f,0.5f,3f,1.75f),</v>
      </c>
      <c r="DF109" t="s">
        <v>2411</v>
      </c>
    </row>
    <row r="110" spans="2:110" x14ac:dyDescent="0.3">
      <c r="B110" t="s">
        <v>373</v>
      </c>
      <c r="C110" t="str">
        <f>INDEX('PH Itemnames'!$B$1:$B$723,MATCH(B110,'PH Itemnames'!$A$1:$A$723),1)</f>
        <v>curryItem</v>
      </c>
      <c r="D110" t="s">
        <v>258</v>
      </c>
      <c r="E110" t="s">
        <v>1209</v>
      </c>
      <c r="F110" s="10" t="s">
        <v>44</v>
      </c>
      <c r="G110" s="11" t="s">
        <v>262</v>
      </c>
      <c r="H110" s="11" t="s">
        <v>139</v>
      </c>
      <c r="I110" s="11" t="s">
        <v>374</v>
      </c>
      <c r="J110" s="11" t="s">
        <v>375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41"/>
        <v>-1</v>
      </c>
      <c r="W110" s="11">
        <f t="shared" si="21"/>
        <v>0</v>
      </c>
      <c r="X110" s="44" t="str">
        <f t="shared" ca="1" si="42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23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24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25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26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27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8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9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30"/>
        <v>0</v>
      </c>
      <c r="CS110" s="34">
        <f t="shared" si="31"/>
        <v>1</v>
      </c>
      <c r="CT110" s="30">
        <f t="shared" si="32"/>
        <v>0</v>
      </c>
      <c r="CU110" s="30">
        <f t="shared" si="33"/>
        <v>14.4</v>
      </c>
      <c r="CV110" s="35">
        <f t="shared" si="34"/>
        <v>0</v>
      </c>
      <c r="CW110" s="36">
        <f t="shared" si="35"/>
        <v>0</v>
      </c>
      <c r="CX110" s="37">
        <f t="shared" si="36"/>
        <v>0.5</v>
      </c>
      <c r="CY110" s="38">
        <f t="shared" si="37"/>
        <v>0</v>
      </c>
      <c r="CZ110" s="39">
        <f t="shared" si="38"/>
        <v>0</v>
      </c>
      <c r="DA110" t="s">
        <v>212</v>
      </c>
      <c r="DB110" t="str">
        <f t="shared" ca="1" si="39"/>
        <v>No</v>
      </c>
      <c r="DD110" t="s">
        <v>213</v>
      </c>
      <c r="DE110" t="str">
        <f t="shared" ca="1" si="40"/>
        <v/>
      </c>
      <c r="DF110" t="s">
        <v>2312</v>
      </c>
    </row>
    <row r="111" spans="2:110" x14ac:dyDescent="0.3">
      <c r="B111" t="s">
        <v>376</v>
      </c>
      <c r="C111" t="str">
        <f>INDEX('PH Itemnames'!$B$1:$B$723,MATCH(B111,'PH Itemnames'!$A$1:$A$723),1)</f>
        <v>rainbowcurryItem</v>
      </c>
      <c r="D111" t="s">
        <v>258</v>
      </c>
      <c r="E111" t="s">
        <v>1209</v>
      </c>
      <c r="F111" s="10" t="s">
        <v>44</v>
      </c>
      <c r="G111" s="11" t="s">
        <v>235</v>
      </c>
      <c r="H111" s="11" t="s">
        <v>237</v>
      </c>
      <c r="I111" s="11" t="s">
        <v>377</v>
      </c>
      <c r="J111" s="11" t="s">
        <v>236</v>
      </c>
      <c r="K111" s="11" t="s">
        <v>378</v>
      </c>
      <c r="L111" s="11" t="s">
        <v>379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41"/>
        <v>1</v>
      </c>
      <c r="W111" s="11">
        <f t="shared" si="21"/>
        <v>0</v>
      </c>
      <c r="X111" s="44" t="s">
        <v>212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23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24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25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26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27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8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9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30"/>
        <v>0</v>
      </c>
      <c r="CS111" s="34">
        <f t="shared" si="31"/>
        <v>0</v>
      </c>
      <c r="CT111" s="30">
        <f t="shared" si="32"/>
        <v>0</v>
      </c>
      <c r="CU111" s="30">
        <f t="shared" si="33"/>
        <v>1.4285714285714286</v>
      </c>
      <c r="CV111" s="35">
        <f t="shared" si="34"/>
        <v>0</v>
      </c>
      <c r="CW111" s="36">
        <f t="shared" si="35"/>
        <v>0</v>
      </c>
      <c r="CX111" s="37">
        <f t="shared" si="36"/>
        <v>0</v>
      </c>
      <c r="CY111" s="38">
        <f t="shared" si="37"/>
        <v>0</v>
      </c>
      <c r="CZ111" s="39">
        <f t="shared" si="38"/>
        <v>0</v>
      </c>
      <c r="DA111" t="s">
        <v>212</v>
      </c>
      <c r="DB111" t="str">
        <f t="shared" si="39"/>
        <v>No</v>
      </c>
      <c r="DC111" t="s">
        <v>1171</v>
      </c>
      <c r="DD111" t="s">
        <v>213</v>
      </c>
      <c r="DE111" t="str">
        <f t="shared" si="40"/>
        <v/>
      </c>
      <c r="DF111" t="s">
        <v>2312</v>
      </c>
    </row>
    <row r="112" spans="2:110" x14ac:dyDescent="0.3">
      <c r="B112" t="s">
        <v>380</v>
      </c>
      <c r="C112" t="str">
        <f>INDEX('PH Itemnames'!$B$1:$B$723,MATCH(B112,'PH Itemnames'!$A$1:$A$723),1)</f>
        <v>refriedbeansItem</v>
      </c>
      <c r="D112" t="s">
        <v>258</v>
      </c>
      <c r="E112" t="s">
        <v>1209</v>
      </c>
      <c r="F112" s="10" t="s">
        <v>137</v>
      </c>
      <c r="G112" s="11" t="s">
        <v>64</v>
      </c>
      <c r="H112" s="11" t="s">
        <v>260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41"/>
        <v>1</v>
      </c>
      <c r="W112" s="11">
        <f t="shared" si="21"/>
        <v>0</v>
      </c>
      <c r="X112" s="44" t="str">
        <f t="shared" ca="1" si="42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23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24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25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26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27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8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9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30"/>
        <v>1</v>
      </c>
      <c r="CS112" s="34">
        <v>10</v>
      </c>
      <c r="CT112" s="30">
        <f t="shared" si="32"/>
        <v>0</v>
      </c>
      <c r="CU112" s="30">
        <v>12</v>
      </c>
      <c r="CV112" s="35">
        <f t="shared" si="34"/>
        <v>0</v>
      </c>
      <c r="CW112" s="36">
        <f t="shared" si="35"/>
        <v>0</v>
      </c>
      <c r="CX112" s="37">
        <f t="shared" si="36"/>
        <v>2</v>
      </c>
      <c r="CY112" s="38">
        <f t="shared" si="37"/>
        <v>0</v>
      </c>
      <c r="CZ112" s="39">
        <v>0</v>
      </c>
      <c r="DA112" t="s">
        <v>215</v>
      </c>
      <c r="DB112" t="str">
        <f t="shared" ca="1" si="39"/>
        <v>-</v>
      </c>
      <c r="DD112" t="s">
        <v>213</v>
      </c>
      <c r="DE112" t="str">
        <f t="shared" ca="1" si="40"/>
        <v>REFRIEDBEANSITEM(MEAL, ItemRegistry.refriedbeansItem, 4 ,2f,0f,0f,2f,0f,0f,0f,1.75f),</v>
      </c>
      <c r="DF112" t="s">
        <v>2412</v>
      </c>
    </row>
    <row r="113" spans="2:110" x14ac:dyDescent="0.3">
      <c r="B113" t="s">
        <v>381</v>
      </c>
      <c r="C113" t="str">
        <f>INDEX('PH Itemnames'!$B$1:$B$723,MATCH(B113,'PH Itemnames'!$A$1:$A$723),1)</f>
        <v>bakedbeansItem</v>
      </c>
      <c r="D113" t="s">
        <v>258</v>
      </c>
      <c r="E113" t="s">
        <v>1209</v>
      </c>
      <c r="F113" s="10" t="s">
        <v>137</v>
      </c>
      <c r="G113" s="11" t="s">
        <v>382</v>
      </c>
      <c r="H113" s="11" t="s">
        <v>223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41"/>
        <v>1</v>
      </c>
      <c r="W113" s="11">
        <f t="shared" si="21"/>
        <v>1</v>
      </c>
      <c r="X113" s="44" t="str">
        <f t="shared" ca="1" si="42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23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24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25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26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27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8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9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30"/>
        <v>0</v>
      </c>
      <c r="CS113" s="34">
        <f t="shared" si="31"/>
        <v>12</v>
      </c>
      <c r="CT113" s="30">
        <f t="shared" si="32"/>
        <v>0</v>
      </c>
      <c r="CU113" s="30">
        <v>12</v>
      </c>
      <c r="CV113" s="35">
        <f t="shared" si="34"/>
        <v>0</v>
      </c>
      <c r="CW113" s="36">
        <f t="shared" si="35"/>
        <v>0</v>
      </c>
      <c r="CX113" s="37">
        <f t="shared" si="36"/>
        <v>1</v>
      </c>
      <c r="CY113" s="38">
        <f t="shared" si="37"/>
        <v>2.5</v>
      </c>
      <c r="CZ113" s="39">
        <f t="shared" si="38"/>
        <v>0</v>
      </c>
      <c r="DA113" t="s">
        <v>215</v>
      </c>
      <c r="DB113" t="str">
        <f t="shared" ca="1" si="39"/>
        <v>-</v>
      </c>
      <c r="DD113" t="s">
        <v>213</v>
      </c>
      <c r="DE113" t="str">
        <f t="shared" ca="1" si="40"/>
        <v>BAKEDBEANSITEM(MEAL, ItemRegistry.bakedbeansItem, 4 ,2.4f,0f,0f,1f,0f,2.5f,0f,1.75f),</v>
      </c>
      <c r="DF113" t="s">
        <v>2413</v>
      </c>
    </row>
    <row r="114" spans="2:110" x14ac:dyDescent="0.3">
      <c r="B114" t="s">
        <v>383</v>
      </c>
      <c r="C114" t="str">
        <f>INDEX('PH Itemnames'!$B$1:$B$723,MATCH(B114,'PH Itemnames'!$A$1:$A$723),1)</f>
        <v>beansandriceItem</v>
      </c>
      <c r="D114" t="s">
        <v>258</v>
      </c>
      <c r="E114" t="s">
        <v>1209</v>
      </c>
      <c r="F114" s="10" t="s">
        <v>137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41"/>
        <v>1</v>
      </c>
      <c r="W114" s="11">
        <f t="shared" si="21"/>
        <v>0</v>
      </c>
      <c r="X114" s="44" t="str">
        <f t="shared" ca="1" si="42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23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24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25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26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27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8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9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30"/>
        <v>0</v>
      </c>
      <c r="CS114" s="34">
        <v>15</v>
      </c>
      <c r="CT114" s="30">
        <f t="shared" si="32"/>
        <v>0</v>
      </c>
      <c r="CU114" s="30">
        <v>12</v>
      </c>
      <c r="CV114" s="35">
        <v>1</v>
      </c>
      <c r="CW114" s="36">
        <f t="shared" si="35"/>
        <v>0</v>
      </c>
      <c r="CX114" s="37">
        <f t="shared" si="36"/>
        <v>2</v>
      </c>
      <c r="CY114" s="38">
        <f t="shared" si="37"/>
        <v>2.5</v>
      </c>
      <c r="CZ114" s="39">
        <f t="shared" si="38"/>
        <v>0</v>
      </c>
      <c r="DA114" t="s">
        <v>215</v>
      </c>
      <c r="DB114" t="str">
        <f t="shared" ca="1" si="39"/>
        <v>-</v>
      </c>
      <c r="DD114" t="s">
        <v>213</v>
      </c>
      <c r="DE114" t="str">
        <f t="shared" ca="1" si="40"/>
        <v>BEANSANDRICEITEM(MEAL, ItemRegistry.beansandriceItem, 4 ,3f,0f,1f,2f,0f,2.5f,0f,1.75f),</v>
      </c>
      <c r="DF114" t="s">
        <v>2414</v>
      </c>
    </row>
    <row r="115" spans="2:110" x14ac:dyDescent="0.3">
      <c r="B115" t="s">
        <v>384</v>
      </c>
      <c r="C115" t="str">
        <f>INDEX('PH Itemnames'!$B$1:$B$723,MATCH(B115,'PH Itemnames'!$A$1:$A$723),1)</f>
        <v>chiliItem</v>
      </c>
      <c r="D115" t="s">
        <v>258</v>
      </c>
      <c r="E115" t="s">
        <v>1209</v>
      </c>
      <c r="F115" s="10" t="s">
        <v>137</v>
      </c>
      <c r="G115" s="11" t="s">
        <v>139</v>
      </c>
      <c r="H115" s="11" t="s">
        <v>332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41"/>
        <v>1</v>
      </c>
      <c r="W115" s="11">
        <f t="shared" si="21"/>
        <v>2</v>
      </c>
      <c r="X115" s="44" t="str">
        <f t="shared" ca="1" si="42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23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24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25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26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27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8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9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30"/>
        <v>0</v>
      </c>
      <c r="CS115" s="34">
        <v>15</v>
      </c>
      <c r="CT115" s="30">
        <f t="shared" si="32"/>
        <v>0</v>
      </c>
      <c r="CU115" s="30">
        <v>12</v>
      </c>
      <c r="CV115" s="35">
        <f t="shared" si="34"/>
        <v>0</v>
      </c>
      <c r="CW115" s="36">
        <f t="shared" si="35"/>
        <v>0</v>
      </c>
      <c r="CX115" s="37">
        <f t="shared" si="36"/>
        <v>1.5</v>
      </c>
      <c r="CY115" s="38">
        <f t="shared" si="37"/>
        <v>2.5</v>
      </c>
      <c r="CZ115" s="39">
        <f t="shared" si="38"/>
        <v>0</v>
      </c>
      <c r="DA115" t="s">
        <v>215</v>
      </c>
      <c r="DB115" t="str">
        <f t="shared" ca="1" si="39"/>
        <v>-</v>
      </c>
      <c r="DD115" t="s">
        <v>213</v>
      </c>
      <c r="DE115" t="str">
        <f t="shared" ca="1" si="40"/>
        <v>CHILIITEM(MEAL, ItemRegistry.chiliItem, 4 ,3f,0f,0f,1.5f,0f,2.5f,0f,1.75f),</v>
      </c>
      <c r="DF115" t="s">
        <v>2415</v>
      </c>
    </row>
    <row r="116" spans="2:110" x14ac:dyDescent="0.3">
      <c r="B116" t="s">
        <v>385</v>
      </c>
      <c r="C116" t="str">
        <f>INDEX('PH Itemnames'!$B$1:$B$723,MATCH(B116,'PH Itemnames'!$A$1:$A$723),1)</f>
        <v>beanburritoItem</v>
      </c>
      <c r="D116" t="s">
        <v>253</v>
      </c>
      <c r="E116" t="s">
        <v>1209</v>
      </c>
      <c r="F116" s="10" t="s">
        <v>137</v>
      </c>
      <c r="G116" s="11" t="s">
        <v>348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41"/>
        <v>1</v>
      </c>
      <c r="W116" s="11">
        <f t="shared" si="21"/>
        <v>0</v>
      </c>
      <c r="X116" s="44" t="str">
        <f t="shared" ca="1" si="42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23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24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25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26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27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8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9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30"/>
        <v>3</v>
      </c>
      <c r="CS116" s="34">
        <v>15</v>
      </c>
      <c r="CT116" s="30">
        <v>0</v>
      </c>
      <c r="CU116" s="30">
        <v>12</v>
      </c>
      <c r="CV116" s="35">
        <v>1</v>
      </c>
      <c r="CW116" s="36">
        <f t="shared" si="35"/>
        <v>0</v>
      </c>
      <c r="CX116" s="37">
        <f t="shared" si="36"/>
        <v>1</v>
      </c>
      <c r="CY116" s="38">
        <f t="shared" si="37"/>
        <v>0</v>
      </c>
      <c r="CZ116" s="39">
        <f t="shared" si="38"/>
        <v>3</v>
      </c>
      <c r="DA116" t="s">
        <v>215</v>
      </c>
      <c r="DB116" t="str">
        <f t="shared" ca="1" si="39"/>
        <v>-</v>
      </c>
      <c r="DD116" t="s">
        <v>213</v>
      </c>
      <c r="DE116" t="str">
        <f t="shared" ca="1" si="40"/>
        <v>BEANBURRITOITEM(MEAL, ItemRegistry.beanburritoItem, 4 ,3f,0f,1f,1f,0f,0f,3f,1.75f),</v>
      </c>
      <c r="DF116" t="s">
        <v>2416</v>
      </c>
    </row>
    <row r="117" spans="2:110" x14ac:dyDescent="0.3">
      <c r="B117" t="s">
        <v>386</v>
      </c>
      <c r="C117" t="str">
        <f>INDEX('PH Itemnames'!$B$1:$B$723,MATCH(B117,'PH Itemnames'!$A$1:$A$723),1)</f>
        <v>stuffedpepperItem</v>
      </c>
      <c r="D117" t="s">
        <v>253</v>
      </c>
      <c r="E117" t="s">
        <v>1209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41"/>
        <v>1</v>
      </c>
      <c r="W117" s="11">
        <f t="shared" si="21"/>
        <v>0</v>
      </c>
      <c r="X117" s="44" t="str">
        <f t="shared" ca="1" si="42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23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24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25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26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27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8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9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30"/>
        <v>0</v>
      </c>
      <c r="CS117" s="34">
        <v>5</v>
      </c>
      <c r="CT117" s="30">
        <v>0</v>
      </c>
      <c r="CU117" s="30">
        <f t="shared" si="33"/>
        <v>7.333333333333333</v>
      </c>
      <c r="CV117" s="35">
        <v>1</v>
      </c>
      <c r="CW117" s="36">
        <f t="shared" si="35"/>
        <v>0</v>
      </c>
      <c r="CX117" s="37">
        <f t="shared" si="36"/>
        <v>2.5</v>
      </c>
      <c r="CY117" s="38">
        <f t="shared" si="37"/>
        <v>0</v>
      </c>
      <c r="CZ117" s="39">
        <f t="shared" si="38"/>
        <v>0</v>
      </c>
      <c r="DA117" t="s">
        <v>215</v>
      </c>
      <c r="DB117" t="str">
        <f t="shared" ca="1" si="39"/>
        <v>-</v>
      </c>
      <c r="DD117" t="s">
        <v>213</v>
      </c>
      <c r="DE117" t="str">
        <f t="shared" ca="1" si="40"/>
        <v>STUFFEDPEPPERITEM(MEAL, ItemRegistry.stuffedpepperItem, 4 ,1f,0f,1f,2.5f,0f,0f,0f,2.86f),</v>
      </c>
      <c r="DF117" t="s">
        <v>2417</v>
      </c>
    </row>
    <row r="118" spans="2:110" x14ac:dyDescent="0.3">
      <c r="B118" t="s">
        <v>387</v>
      </c>
      <c r="C118" t="str">
        <f>INDEX('PH Itemnames'!$B$1:$B$723,MATCH(B118,'PH Itemnames'!$A$1:$A$723),1)</f>
        <v>veggiestirfryItem</v>
      </c>
      <c r="D118" t="s">
        <v>258</v>
      </c>
      <c r="E118" t="s">
        <v>1209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327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41"/>
        <v>1</v>
      </c>
      <c r="W118" s="11">
        <f t="shared" si="21"/>
        <v>0</v>
      </c>
      <c r="X118" s="44" t="str">
        <f t="shared" ca="1" si="42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23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24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25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26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27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8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9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30"/>
        <v>0</v>
      </c>
      <c r="CS118" s="34">
        <v>20</v>
      </c>
      <c r="CT118" s="30">
        <f t="shared" si="32"/>
        <v>0.35714285714285715</v>
      </c>
      <c r="CU118" s="30">
        <v>14</v>
      </c>
      <c r="CV118" s="35">
        <v>1</v>
      </c>
      <c r="CW118" s="36">
        <f t="shared" si="35"/>
        <v>0</v>
      </c>
      <c r="CX118" s="37">
        <v>4</v>
      </c>
      <c r="CY118" s="38">
        <f t="shared" si="37"/>
        <v>0</v>
      </c>
      <c r="CZ118" s="39">
        <f t="shared" si="38"/>
        <v>0</v>
      </c>
      <c r="DA118" t="s">
        <v>215</v>
      </c>
      <c r="DB118" t="str">
        <f t="shared" ca="1" si="39"/>
        <v>-</v>
      </c>
      <c r="DD118" t="s">
        <v>213</v>
      </c>
      <c r="DE118" t="str">
        <f t="shared" ca="1" si="40"/>
        <v>VEGGIESTIRFRYITEM(MEAL, ItemRegistry.veggiestirfryItem, 4 ,4f,0f,1f,4f,0f,0f,0f,1.5f),</v>
      </c>
      <c r="DF118" t="s">
        <v>2418</v>
      </c>
    </row>
    <row r="119" spans="2:110" x14ac:dyDescent="0.3">
      <c r="B119" t="s">
        <v>388</v>
      </c>
      <c r="C119" t="str">
        <f>INDEX('PH Itemnames'!$B$1:$B$723,MATCH(B119,'PH Itemnames'!$A$1:$A$723),1)</f>
        <v>grilledskewersItem</v>
      </c>
      <c r="D119" t="s">
        <v>253</v>
      </c>
      <c r="E119" t="s">
        <v>1209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41"/>
        <v>1</v>
      </c>
      <c r="W119" s="11">
        <f t="shared" si="21"/>
        <v>0</v>
      </c>
      <c r="X119" s="44" t="str">
        <f t="shared" ca="1" si="42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23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24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25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26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27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8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9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30"/>
        <v>0</v>
      </c>
      <c r="CS119" s="34">
        <v>15</v>
      </c>
      <c r="CT119" s="30">
        <f t="shared" si="32"/>
        <v>0</v>
      </c>
      <c r="CU119" s="30">
        <v>12</v>
      </c>
      <c r="CV119" s="35">
        <f t="shared" si="34"/>
        <v>0</v>
      </c>
      <c r="CW119" s="36">
        <f t="shared" si="35"/>
        <v>0</v>
      </c>
      <c r="CX119" s="37">
        <f t="shared" si="36"/>
        <v>3</v>
      </c>
      <c r="CY119" s="38">
        <f t="shared" si="37"/>
        <v>0</v>
      </c>
      <c r="CZ119" s="39">
        <f t="shared" si="38"/>
        <v>0</v>
      </c>
      <c r="DA119" t="s">
        <v>215</v>
      </c>
      <c r="DB119" t="str">
        <f t="shared" ca="1" si="39"/>
        <v>-</v>
      </c>
      <c r="DD119" t="s">
        <v>213</v>
      </c>
      <c r="DE119" t="str">
        <f t="shared" ca="1" si="40"/>
        <v>GRILLEDSKEWERSITEM(MEAL, ItemRegistry.grilledskewersItem, 4 ,3f,0f,0f,3f,0f,0f,0f,1.75f),</v>
      </c>
      <c r="DF119" t="s">
        <v>2419</v>
      </c>
    </row>
    <row r="120" spans="2:110" x14ac:dyDescent="0.3">
      <c r="B120" t="s">
        <v>389</v>
      </c>
      <c r="C120" t="str">
        <f>INDEX('PH Itemnames'!$B$1:$B$723,MATCH(B120,'PH Itemnames'!$A$1:$A$723),1)</f>
        <v>omeletItem</v>
      </c>
      <c r="D120" t="s">
        <v>253</v>
      </c>
      <c r="E120" t="s">
        <v>1209</v>
      </c>
      <c r="F120" s="10" t="s">
        <v>239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41"/>
        <v>1</v>
      </c>
      <c r="W120" s="11">
        <f t="shared" si="21"/>
        <v>0</v>
      </c>
      <c r="X120" s="44" t="str">
        <f t="shared" ca="1" si="42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23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24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25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26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27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8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9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30"/>
        <v>0</v>
      </c>
      <c r="CS120" s="34">
        <v>5</v>
      </c>
      <c r="CT120" s="30">
        <f t="shared" si="32"/>
        <v>0</v>
      </c>
      <c r="CU120" s="30">
        <v>9</v>
      </c>
      <c r="CV120" s="35">
        <f t="shared" si="34"/>
        <v>0</v>
      </c>
      <c r="CW120" s="36">
        <f t="shared" si="35"/>
        <v>0</v>
      </c>
      <c r="CX120" s="37">
        <f t="shared" si="36"/>
        <v>2</v>
      </c>
      <c r="CY120" s="38">
        <v>0.8</v>
      </c>
      <c r="CZ120" s="39">
        <v>0.3</v>
      </c>
      <c r="DA120" t="s">
        <v>215</v>
      </c>
      <c r="DB120" t="str">
        <f t="shared" ca="1" si="39"/>
        <v>-</v>
      </c>
      <c r="DD120" t="s">
        <v>213</v>
      </c>
      <c r="DE120" t="str">
        <f t="shared" ca="1" si="40"/>
        <v>OMELETITEM(MEAL, ItemRegistry.omeletItem, 4 ,1f,0f,0f,2f,0f,0.8f,0.3f,2.33f),</v>
      </c>
      <c r="DF120" t="s">
        <v>2420</v>
      </c>
    </row>
    <row r="121" spans="2:110" x14ac:dyDescent="0.3">
      <c r="B121" t="s">
        <v>390</v>
      </c>
      <c r="C121" t="str">
        <f>INDEX('PH Itemnames'!$B$1:$B$723,MATCH(B121,'PH Itemnames'!$A$1:$A$723),1)</f>
        <v>hotwingsItem</v>
      </c>
      <c r="D121" t="s">
        <v>253</v>
      </c>
      <c r="E121" t="s">
        <v>1209</v>
      </c>
      <c r="F121" s="10" t="s">
        <v>391</v>
      </c>
      <c r="G121" s="11" t="s">
        <v>300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41"/>
        <v>1</v>
      </c>
      <c r="W121" s="11">
        <f t="shared" si="21"/>
        <v>0</v>
      </c>
      <c r="X121" s="44" t="str">
        <f t="shared" ca="1" si="42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23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24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25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26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27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8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9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30"/>
        <v>0</v>
      </c>
      <c r="CS121" s="34">
        <v>15</v>
      </c>
      <c r="CT121" s="30">
        <v>0</v>
      </c>
      <c r="CU121" s="30">
        <v>12</v>
      </c>
      <c r="CV121" s="35">
        <f t="shared" si="34"/>
        <v>0</v>
      </c>
      <c r="CW121" s="36">
        <f t="shared" si="35"/>
        <v>0</v>
      </c>
      <c r="CX121" s="37">
        <f t="shared" si="36"/>
        <v>2.5</v>
      </c>
      <c r="CY121" s="38">
        <f t="shared" si="37"/>
        <v>2.5</v>
      </c>
      <c r="CZ121" s="39">
        <f t="shared" si="38"/>
        <v>0</v>
      </c>
      <c r="DA121" t="s">
        <v>215</v>
      </c>
      <c r="DB121" t="str">
        <f t="shared" ca="1" si="39"/>
        <v>-</v>
      </c>
      <c r="DD121" t="s">
        <v>213</v>
      </c>
      <c r="DE121" t="str">
        <f t="shared" ca="1" si="40"/>
        <v>HOTWINGSITEM(MEAL, ItemRegistry.hotwingsItem, 4 ,3f,0f,0f,2.5f,0f,2.5f,0f,1.75f),</v>
      </c>
      <c r="DF121" t="s">
        <v>2421</v>
      </c>
    </row>
    <row r="122" spans="2:110" x14ac:dyDescent="0.3">
      <c r="B122" t="s">
        <v>392</v>
      </c>
      <c r="C122" t="str">
        <f>INDEX('PH Itemnames'!$B$1:$B$723,MATCH(B122,'PH Itemnames'!$A$1:$A$723),1)</f>
        <v>chilipoppersItem</v>
      </c>
      <c r="D122" t="s">
        <v>253</v>
      </c>
      <c r="E122" t="s">
        <v>1209</v>
      </c>
      <c r="F122" s="10" t="s">
        <v>139</v>
      </c>
      <c r="G122" s="11" t="s">
        <v>229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41"/>
        <v>1</v>
      </c>
      <c r="W122" s="11">
        <f t="shared" si="21"/>
        <v>0</v>
      </c>
      <c r="X122" s="44" t="str">
        <f t="shared" ca="1" si="42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23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24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25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26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27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8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9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30"/>
        <v>3</v>
      </c>
      <c r="CS122" s="34">
        <v>15</v>
      </c>
      <c r="CT122" s="30">
        <f t="shared" si="32"/>
        <v>0</v>
      </c>
      <c r="CU122" s="30">
        <v>22</v>
      </c>
      <c r="CV122" s="35">
        <f t="shared" si="34"/>
        <v>1</v>
      </c>
      <c r="CW122" s="36">
        <f t="shared" si="35"/>
        <v>0</v>
      </c>
      <c r="CX122" s="37">
        <f t="shared" si="36"/>
        <v>0.5</v>
      </c>
      <c r="CY122" s="38">
        <f t="shared" si="37"/>
        <v>0</v>
      </c>
      <c r="CZ122" s="39">
        <f t="shared" si="38"/>
        <v>3</v>
      </c>
      <c r="DA122" t="s">
        <v>215</v>
      </c>
      <c r="DB122" t="str">
        <f t="shared" ca="1" si="39"/>
        <v>-</v>
      </c>
      <c r="DD122" t="s">
        <v>213</v>
      </c>
      <c r="DE122" t="str">
        <f t="shared" ca="1" si="40"/>
        <v>CHILIPOPPERSITEM(MEAL, ItemRegistry.chilipoppersItem, 4 ,3f,0f,1f,0.5f,0f,0f,3f,0.95f),</v>
      </c>
      <c r="DF122" t="s">
        <v>2422</v>
      </c>
    </row>
    <row r="123" spans="2:110" x14ac:dyDescent="0.3">
      <c r="B123" t="s">
        <v>393</v>
      </c>
      <c r="C123" t="str">
        <f>INDEX('PH Itemnames'!$B$1:$B$723,MATCH(B123,'PH Itemnames'!$A$1:$A$723),1)</f>
        <v>extremechiliItem</v>
      </c>
      <c r="D123" t="s">
        <v>258</v>
      </c>
      <c r="E123" t="s">
        <v>1209</v>
      </c>
      <c r="F123" s="10" t="s">
        <v>384</v>
      </c>
      <c r="G123" s="11" t="s">
        <v>139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41"/>
        <v>1</v>
      </c>
      <c r="W123" s="11">
        <f t="shared" si="21"/>
        <v>0</v>
      </c>
      <c r="X123" s="44" t="str">
        <f t="shared" ca="1" si="42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23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24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25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26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27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8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9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30"/>
        <v>0</v>
      </c>
      <c r="CS123" s="34">
        <v>15</v>
      </c>
      <c r="CT123" s="30">
        <f t="shared" si="32"/>
        <v>0</v>
      </c>
      <c r="CU123" s="30">
        <v>12</v>
      </c>
      <c r="CV123" s="35">
        <f t="shared" si="34"/>
        <v>0</v>
      </c>
      <c r="CW123" s="36">
        <f t="shared" si="35"/>
        <v>0</v>
      </c>
      <c r="CX123" s="37">
        <f t="shared" si="36"/>
        <v>2</v>
      </c>
      <c r="CY123" s="38">
        <f t="shared" si="37"/>
        <v>2.5</v>
      </c>
      <c r="CZ123" s="39">
        <f t="shared" si="38"/>
        <v>0</v>
      </c>
      <c r="DA123" t="s">
        <v>215</v>
      </c>
      <c r="DB123" t="str">
        <f t="shared" ca="1" si="39"/>
        <v>-</v>
      </c>
      <c r="DD123" t="s">
        <v>213</v>
      </c>
      <c r="DE123" t="str">
        <f t="shared" ca="1" si="40"/>
        <v>EXTREMECHILIITEM(MEAL, ItemRegistry.extremechiliItem, 4 ,3f,0f,0f,2f,0f,2.5f,0f,1.75f),</v>
      </c>
      <c r="DF123" t="s">
        <v>2423</v>
      </c>
    </row>
    <row r="124" spans="2:110" x14ac:dyDescent="0.3">
      <c r="B124" t="s">
        <v>394</v>
      </c>
      <c r="C124" t="str">
        <f>INDEX('PH Itemnames'!$B$1:$B$723,MATCH(B124,'PH Itemnames'!$A$1:$A$723),1)</f>
        <v>chilichocolateItem</v>
      </c>
      <c r="D124" t="s">
        <v>253</v>
      </c>
      <c r="E124" t="s">
        <v>1209</v>
      </c>
      <c r="F124" s="10" t="s">
        <v>243</v>
      </c>
      <c r="G124" s="11" t="s">
        <v>139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41"/>
        <v>0</v>
      </c>
      <c r="W124" s="11">
        <f t="shared" si="21"/>
        <v>0</v>
      </c>
      <c r="X124" s="44" t="str">
        <f t="shared" ca="1" si="42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23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24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25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26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27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8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9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30"/>
        <v>3</v>
      </c>
      <c r="CS124" s="34">
        <f t="shared" si="31"/>
        <v>11</v>
      </c>
      <c r="CT124" s="30">
        <f t="shared" si="32"/>
        <v>5</v>
      </c>
      <c r="CU124" s="30">
        <f t="shared" si="33"/>
        <v>21.833333333333332</v>
      </c>
      <c r="CV124" s="35">
        <f t="shared" si="34"/>
        <v>0</v>
      </c>
      <c r="CW124" s="36">
        <f t="shared" si="35"/>
        <v>0</v>
      </c>
      <c r="CX124" s="37">
        <f t="shared" si="36"/>
        <v>0.5</v>
      </c>
      <c r="CY124" s="38">
        <f t="shared" si="37"/>
        <v>0</v>
      </c>
      <c r="CZ124" s="39">
        <f t="shared" si="38"/>
        <v>3</v>
      </c>
      <c r="DA124" t="s">
        <v>212</v>
      </c>
      <c r="DB124" t="str">
        <f t="shared" ca="1" si="39"/>
        <v>No</v>
      </c>
      <c r="DD124" t="s">
        <v>213</v>
      </c>
      <c r="DE124" t="str">
        <f t="shared" ca="1" si="40"/>
        <v/>
      </c>
      <c r="DF124" t="s">
        <v>2312</v>
      </c>
    </row>
    <row r="125" spans="2:110" x14ac:dyDescent="0.3">
      <c r="B125" t="s">
        <v>395</v>
      </c>
      <c r="C125" t="str">
        <f>INDEX('PH Itemnames'!$B$1:$B$723,MATCH(B125,'PH Itemnames'!$A$1:$A$723),1)</f>
        <v>lemonaideItem</v>
      </c>
      <c r="D125" t="s">
        <v>253</v>
      </c>
      <c r="E125" t="s">
        <v>1202</v>
      </c>
      <c r="F125" s="10" t="s">
        <v>20</v>
      </c>
      <c r="G125" s="11" t="s">
        <v>20</v>
      </c>
      <c r="H125" s="11" t="s">
        <v>223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41"/>
        <v>1</v>
      </c>
      <c r="W125" s="11">
        <f t="shared" si="21"/>
        <v>1</v>
      </c>
      <c r="X125" s="44" t="str">
        <f t="shared" ca="1" si="42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23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24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25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26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27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8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9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30"/>
        <v>0</v>
      </c>
      <c r="CS125" s="34">
        <v>3</v>
      </c>
      <c r="CT125" s="30">
        <f t="shared" si="32"/>
        <v>10</v>
      </c>
      <c r="CU125" s="30">
        <v>10</v>
      </c>
      <c r="CV125" s="35">
        <f t="shared" si="34"/>
        <v>0</v>
      </c>
      <c r="CW125" s="36">
        <f t="shared" si="35"/>
        <v>1.6</v>
      </c>
      <c r="CX125" s="37">
        <f t="shared" si="36"/>
        <v>0</v>
      </c>
      <c r="CY125" s="38">
        <f t="shared" si="37"/>
        <v>0</v>
      </c>
      <c r="CZ125" s="39">
        <f t="shared" si="38"/>
        <v>0</v>
      </c>
      <c r="DA125" t="s">
        <v>215</v>
      </c>
      <c r="DB125" t="str">
        <f t="shared" ca="1" si="39"/>
        <v>-</v>
      </c>
      <c r="DD125" t="s">
        <v>212</v>
      </c>
      <c r="DE125" t="str">
        <f t="shared" ca="1" si="40"/>
        <v/>
      </c>
    </row>
    <row r="126" spans="2:110" x14ac:dyDescent="0.3">
      <c r="B126" t="s">
        <v>396</v>
      </c>
      <c r="C126" t="str">
        <f>INDEX('PH Itemnames'!$B$1:$B$723,MATCH(B126,'PH Itemnames'!$A$1:$A$723),1)</f>
        <v>lemonbarItem</v>
      </c>
      <c r="D126" t="s">
        <v>253</v>
      </c>
      <c r="E126" t="s">
        <v>1209</v>
      </c>
      <c r="F126" s="10" t="s">
        <v>20</v>
      </c>
      <c r="G126" s="11" t="s">
        <v>222</v>
      </c>
      <c r="H126" s="11" t="s">
        <v>223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41"/>
        <v>1</v>
      </c>
      <c r="W126" s="11">
        <f t="shared" si="21"/>
        <v>0</v>
      </c>
      <c r="X126" s="44" t="str">
        <f t="shared" ca="1" si="42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23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24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25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26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27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8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9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30"/>
        <v>0</v>
      </c>
      <c r="CS126" s="34">
        <v>5</v>
      </c>
      <c r="CT126" s="30">
        <v>0</v>
      </c>
      <c r="CU126" s="30">
        <v>9</v>
      </c>
      <c r="CV126" s="35">
        <f t="shared" si="34"/>
        <v>1</v>
      </c>
      <c r="CW126" s="36">
        <f t="shared" si="35"/>
        <v>0.8</v>
      </c>
      <c r="CX126" s="37">
        <f t="shared" si="36"/>
        <v>0</v>
      </c>
      <c r="CY126" s="38">
        <f t="shared" si="37"/>
        <v>0</v>
      </c>
      <c r="CZ126" s="39">
        <f t="shared" si="38"/>
        <v>0</v>
      </c>
      <c r="DA126" t="s">
        <v>215</v>
      </c>
      <c r="DB126" t="str">
        <f t="shared" ca="1" si="39"/>
        <v>-</v>
      </c>
      <c r="DD126" t="s">
        <v>213</v>
      </c>
      <c r="DE126" t="str">
        <f t="shared" ca="1" si="40"/>
        <v>LEMONBARITEM(MEAL, ItemRegistry.lemonbarItem, 4 ,1f,0f,1f,0f,0.8f,0f,0f,2.33f),</v>
      </c>
      <c r="DF126" t="s">
        <v>2424</v>
      </c>
    </row>
    <row r="127" spans="2:110" x14ac:dyDescent="0.3">
      <c r="B127" t="s">
        <v>397</v>
      </c>
      <c r="C127" t="str">
        <f>INDEX('PH Itemnames'!$B$1:$B$723,MATCH(B127,'PH Itemnames'!$A$1:$A$723),1)</f>
        <v>fishdinnerItem</v>
      </c>
      <c r="D127" t="s">
        <v>258</v>
      </c>
      <c r="E127" t="s">
        <v>1209</v>
      </c>
      <c r="F127" s="10" t="s">
        <v>20</v>
      </c>
      <c r="G127" s="11" t="s">
        <v>229</v>
      </c>
      <c r="H127" s="11" t="s">
        <v>82</v>
      </c>
      <c r="I127" s="11" t="s">
        <v>293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41"/>
        <v>1</v>
      </c>
      <c r="W127" s="11">
        <f t="shared" si="21"/>
        <v>0</v>
      </c>
      <c r="X127" s="44" t="str">
        <f t="shared" ca="1" si="42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23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24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25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26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27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8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9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30"/>
        <v>0</v>
      </c>
      <c r="CS127" s="34">
        <v>10</v>
      </c>
      <c r="CT127" s="30">
        <v>0</v>
      </c>
      <c r="CU127" s="30">
        <v>11</v>
      </c>
      <c r="CV127" s="35">
        <f t="shared" si="34"/>
        <v>1</v>
      </c>
      <c r="CW127" s="36">
        <f t="shared" si="35"/>
        <v>0.8</v>
      </c>
      <c r="CX127" s="37">
        <f t="shared" si="36"/>
        <v>0</v>
      </c>
      <c r="CY127" s="38">
        <f t="shared" si="37"/>
        <v>1</v>
      </c>
      <c r="CZ127" s="39">
        <f t="shared" si="38"/>
        <v>0</v>
      </c>
      <c r="DA127" t="s">
        <v>215</v>
      </c>
      <c r="DB127" t="str">
        <f t="shared" ca="1" si="39"/>
        <v>-</v>
      </c>
      <c r="DD127" t="s">
        <v>213</v>
      </c>
      <c r="DE127" t="str">
        <f t="shared" ca="1" si="40"/>
        <v>FISHDINNERITEM(MEAL, ItemRegistry.fishdinnerItem, 4 ,2f,0f,1f,0f,0.8f,1f,0f,1.91f),</v>
      </c>
      <c r="DF127" t="s">
        <v>2425</v>
      </c>
    </row>
    <row r="128" spans="2:110" x14ac:dyDescent="0.3">
      <c r="B128" t="s">
        <v>398</v>
      </c>
      <c r="C128" t="str">
        <f>INDEX('PH Itemnames'!$B$1:$B$723,MATCH(B128,'PH Itemnames'!$A$1:$A$723),1)</f>
        <v>lemonsmoothieItem</v>
      </c>
      <c r="D128" t="s">
        <v>253</v>
      </c>
      <c r="E128" t="s">
        <v>1209</v>
      </c>
      <c r="F128" s="10" t="s">
        <v>20</v>
      </c>
      <c r="G128" s="11" t="s">
        <v>20</v>
      </c>
      <c r="H128" s="11" t="s">
        <v>263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41"/>
        <v>1</v>
      </c>
      <c r="W128" s="11">
        <f t="shared" si="21"/>
        <v>0</v>
      </c>
      <c r="X128" s="44" t="str">
        <f t="shared" ca="1" si="42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23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24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25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26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27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8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9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30"/>
        <v>0</v>
      </c>
      <c r="CS128" s="34">
        <v>5</v>
      </c>
      <c r="CT128" s="30">
        <v>15</v>
      </c>
      <c r="CU128" s="30">
        <v>9</v>
      </c>
      <c r="CV128" s="35">
        <f t="shared" si="34"/>
        <v>0</v>
      </c>
      <c r="CW128" s="36">
        <v>1.5</v>
      </c>
      <c r="CX128" s="37">
        <f t="shared" si="36"/>
        <v>0</v>
      </c>
      <c r="CY128" s="38">
        <f t="shared" si="37"/>
        <v>0</v>
      </c>
      <c r="CZ128" s="39">
        <f t="shared" si="38"/>
        <v>0</v>
      </c>
      <c r="DA128" t="s">
        <v>215</v>
      </c>
      <c r="DB128" t="str">
        <f t="shared" ca="1" si="39"/>
        <v>-</v>
      </c>
      <c r="DD128" t="s">
        <v>212</v>
      </c>
      <c r="DE128" t="str">
        <f t="shared" ca="1" si="40"/>
        <v/>
      </c>
    </row>
    <row r="129" spans="2:110" x14ac:dyDescent="0.3">
      <c r="B129" t="s">
        <v>399</v>
      </c>
      <c r="C129" t="str">
        <f>INDEX('PH Itemnames'!$B$1:$B$723,MATCH(B129,'PH Itemnames'!$A$1:$A$723),1)</f>
        <v>lemonmeringueItem</v>
      </c>
      <c r="D129" t="s">
        <v>258</v>
      </c>
      <c r="E129" t="s">
        <v>1209</v>
      </c>
      <c r="F129" s="10" t="s">
        <v>20</v>
      </c>
      <c r="G129" s="11" t="s">
        <v>223</v>
      </c>
      <c r="H129" s="11" t="s">
        <v>222</v>
      </c>
      <c r="I129" s="11" t="s">
        <v>246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41"/>
        <v>1</v>
      </c>
      <c r="W129" s="11">
        <f t="shared" si="21"/>
        <v>0</v>
      </c>
      <c r="X129" s="44" t="str">
        <f t="shared" ca="1" si="42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23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24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25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26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27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8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9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30"/>
        <v>0</v>
      </c>
      <c r="CS129" s="34">
        <f t="shared" si="31"/>
        <v>7</v>
      </c>
      <c r="CT129" s="30">
        <v>0</v>
      </c>
      <c r="CU129" s="30">
        <v>12</v>
      </c>
      <c r="CV129" s="35">
        <f t="shared" si="34"/>
        <v>1</v>
      </c>
      <c r="CW129" s="36">
        <v>1.5</v>
      </c>
      <c r="CX129" s="37">
        <f t="shared" si="36"/>
        <v>0</v>
      </c>
      <c r="CY129" s="38">
        <f t="shared" si="37"/>
        <v>0</v>
      </c>
      <c r="CZ129" s="39">
        <f t="shared" si="38"/>
        <v>0</v>
      </c>
      <c r="DA129" t="s">
        <v>215</v>
      </c>
      <c r="DB129" t="str">
        <f t="shared" ca="1" si="39"/>
        <v>-</v>
      </c>
      <c r="DD129" t="s">
        <v>213</v>
      </c>
      <c r="DE129" t="str">
        <f t="shared" ca="1" si="40"/>
        <v>LEMONMERINGUEITEM(MEAL, ItemRegistry.lemonmeringueItem, 4 ,1.4f,0f,1f,0f,1.5f,0f,0f,1.75f),</v>
      </c>
      <c r="DF129" t="s">
        <v>2426</v>
      </c>
    </row>
    <row r="130" spans="2:110" x14ac:dyDescent="0.3">
      <c r="B130" t="s">
        <v>400</v>
      </c>
      <c r="C130" t="str">
        <f>INDEX('PH Itemnames'!$B$1:$B$723,MATCH(B130,'PH Itemnames'!$A$1:$A$723),1)</f>
        <v>candiedlemonItem</v>
      </c>
      <c r="D130" t="s">
        <v>253</v>
      </c>
      <c r="E130" t="s">
        <v>1209</v>
      </c>
      <c r="F130" s="10" t="s">
        <v>20</v>
      </c>
      <c r="G130" s="11" t="s">
        <v>223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41"/>
        <v>1</v>
      </c>
      <c r="W130" s="11">
        <f t="shared" si="21"/>
        <v>0</v>
      </c>
      <c r="X130" s="44" t="str">
        <f t="shared" ca="1" si="42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23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24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25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26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27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8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9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30"/>
        <v>0</v>
      </c>
      <c r="CS130" s="34">
        <v>2</v>
      </c>
      <c r="CT130" s="30">
        <v>0</v>
      </c>
      <c r="CU130" s="30">
        <v>18</v>
      </c>
      <c r="CV130" s="35">
        <f t="shared" si="34"/>
        <v>0</v>
      </c>
      <c r="CW130" s="36">
        <f t="shared" si="35"/>
        <v>0.8</v>
      </c>
      <c r="CX130" s="37">
        <f t="shared" si="36"/>
        <v>0</v>
      </c>
      <c r="CY130" s="38">
        <f t="shared" si="37"/>
        <v>0</v>
      </c>
      <c r="CZ130" s="39">
        <f t="shared" si="38"/>
        <v>0</v>
      </c>
      <c r="DA130" t="s">
        <v>215</v>
      </c>
      <c r="DB130" t="str">
        <f t="shared" ca="1" si="39"/>
        <v>-</v>
      </c>
      <c r="DD130" t="s">
        <v>213</v>
      </c>
      <c r="DE130" t="str">
        <f t="shared" ca="1" si="40"/>
        <v>CANDIEDLEMONITEM(MEAL, ItemRegistry.candiedlemonItem, 4 ,0.4f,0f,0f,0f,0.8f,0f,0f,1.17f),</v>
      </c>
      <c r="DF130" t="s">
        <v>2427</v>
      </c>
    </row>
    <row r="131" spans="2:110" x14ac:dyDescent="0.3">
      <c r="B131" t="s">
        <v>401</v>
      </c>
      <c r="C131" t="str">
        <f>INDEX('PH Itemnames'!$B$1:$B$723,MATCH(B131,'PH Itemnames'!$A$1:$A$723),1)</f>
        <v>lemonchickenItem</v>
      </c>
      <c r="D131" t="s">
        <v>258</v>
      </c>
      <c r="E131" t="s">
        <v>1209</v>
      </c>
      <c r="F131" s="10" t="s">
        <v>20</v>
      </c>
      <c r="G131" s="11" t="s">
        <v>300</v>
      </c>
      <c r="H131" s="11" t="s">
        <v>260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41"/>
        <v>1</v>
      </c>
      <c r="W131" s="11">
        <f t="shared" si="21"/>
        <v>0</v>
      </c>
      <c r="X131" s="44" t="str">
        <f t="shared" ca="1" si="42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23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24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25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26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27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8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9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30"/>
        <v>1</v>
      </c>
      <c r="CS131" s="34">
        <v>15</v>
      </c>
      <c r="CT131" s="30">
        <v>0</v>
      </c>
      <c r="CU131" s="30">
        <f t="shared" si="33"/>
        <v>9.6666666666666661</v>
      </c>
      <c r="CV131" s="35">
        <f t="shared" si="34"/>
        <v>0</v>
      </c>
      <c r="CW131" s="36">
        <f t="shared" si="35"/>
        <v>0.8</v>
      </c>
      <c r="CX131" s="37">
        <f t="shared" si="36"/>
        <v>0</v>
      </c>
      <c r="CY131" s="38">
        <f t="shared" si="37"/>
        <v>2.5</v>
      </c>
      <c r="CZ131" s="39">
        <v>0</v>
      </c>
      <c r="DA131" t="s">
        <v>215</v>
      </c>
      <c r="DB131" t="str">
        <f t="shared" ca="1" si="39"/>
        <v>-</v>
      </c>
      <c r="DD131" t="s">
        <v>213</v>
      </c>
      <c r="DE131" t="str">
        <f t="shared" ca="1" si="40"/>
        <v>LEMONCHICKENITEM(MEAL, ItemRegistry.lemonchickenItem, 4 ,3f,0f,0f,0f,0.8f,2.5f,0f,2.17f),</v>
      </c>
      <c r="DF131" t="s">
        <v>2428</v>
      </c>
    </row>
    <row r="132" spans="2:110" x14ac:dyDescent="0.3">
      <c r="B132" t="s">
        <v>402</v>
      </c>
      <c r="C132" t="str">
        <f>INDEX('PH Itemnames'!$B$1:$B$723,MATCH(B132,'PH Itemnames'!$A$1:$A$723),1)</f>
        <v>blueberrysmoothieItem</v>
      </c>
      <c r="D132" t="s">
        <v>253</v>
      </c>
      <c r="E132" t="s">
        <v>1209</v>
      </c>
      <c r="F132" s="10" t="s">
        <v>12</v>
      </c>
      <c r="G132" s="11" t="s">
        <v>12</v>
      </c>
      <c r="H132" s="11" t="s">
        <v>263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41"/>
        <v>1</v>
      </c>
      <c r="W132" s="11">
        <f t="shared" ref="W132:W195" si="43">COUNTIF(F132:M854,B132)</f>
        <v>0</v>
      </c>
      <c r="X132" s="44" t="str">
        <f t="shared" ca="1" si="42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44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45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46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47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48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49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50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51">SUM(CJ132:CQ132)</f>
        <v>0</v>
      </c>
      <c r="CS132" s="34">
        <v>5</v>
      </c>
      <c r="CT132" s="30">
        <f t="shared" ref="CT132:CT195" si="52">AP132</f>
        <v>15</v>
      </c>
      <c r="CU132" s="30">
        <v>9</v>
      </c>
      <c r="CV132" s="35">
        <f t="shared" ref="CV132:CV195" si="53">BH132</f>
        <v>0</v>
      </c>
      <c r="CW132" s="36">
        <v>1.5</v>
      </c>
      <c r="CX132" s="37">
        <f t="shared" ref="CX132:CX195" si="54">BZ132</f>
        <v>0</v>
      </c>
      <c r="CY132" s="38">
        <f t="shared" ref="CY132:CY195" si="55">CI132</f>
        <v>0</v>
      </c>
      <c r="CZ132" s="39">
        <f t="shared" ref="CZ132:CZ195" si="56">CR132</f>
        <v>0</v>
      </c>
      <c r="DA132" t="s">
        <v>215</v>
      </c>
      <c r="DB132" t="str">
        <f t="shared" ref="DB132:DB195" ca="1" si="57">IF(X132="No", "No", "-")</f>
        <v>-</v>
      </c>
      <c r="DD132" t="s">
        <v>212</v>
      </c>
      <c r="DE132" t="str">
        <f t="shared" ref="DE132:DE195" ca="1" si="58">IF(AND(X132="Yes",NOT(DD132="No")),CONCATENATE(UPPER(C132), "(", E132, ", ItemRegistry.",C132,", ",4," ,", ROUND(CS132/5,2),"f,",ROUND(CT132,0),"f,",ROUND(CV132,0),"f,",ROUND(CX132,2),"f,",ROUND(CW132,2),"f,",ROUND(CY132,2),"f,",ROUND(CZ132,2),"f,",ROUND(21/CU132,2), "f),"),"")</f>
        <v/>
      </c>
    </row>
    <row r="133" spans="2:110" x14ac:dyDescent="0.3">
      <c r="B133" t="s">
        <v>403</v>
      </c>
      <c r="C133" t="str">
        <f>INDEX('PH Itemnames'!$B$1:$B$723,MATCH(B133,'PH Itemnames'!$A$1:$A$723),1)</f>
        <v>blueberrypieItem</v>
      </c>
      <c r="D133" t="s">
        <v>258</v>
      </c>
      <c r="E133" t="s">
        <v>1209</v>
      </c>
      <c r="F133" s="10" t="s">
        <v>12</v>
      </c>
      <c r="G133" s="11" t="s">
        <v>222</v>
      </c>
      <c r="H133" s="11" t="s">
        <v>223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59">SUM(N133:U133)-COUNTA(F133:M133)+1</f>
        <v>1</v>
      </c>
      <c r="W133" s="11">
        <f t="shared" si="43"/>
        <v>1</v>
      </c>
      <c r="X133" s="44" t="str">
        <f t="shared" ca="1" si="42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44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45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46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47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48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49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50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51"/>
        <v>0</v>
      </c>
      <c r="CS133" s="34">
        <v>10</v>
      </c>
      <c r="CT133" s="30">
        <v>0</v>
      </c>
      <c r="CU133" s="30">
        <v>12</v>
      </c>
      <c r="CV133" s="35">
        <f t="shared" si="53"/>
        <v>1</v>
      </c>
      <c r="CW133" s="36">
        <f t="shared" ref="CW133:CW195" si="60">BQ133</f>
        <v>0.8</v>
      </c>
      <c r="CX133" s="37">
        <f t="shared" si="54"/>
        <v>0</v>
      </c>
      <c r="CY133" s="38">
        <f t="shared" si="55"/>
        <v>0</v>
      </c>
      <c r="CZ133" s="39">
        <f t="shared" si="56"/>
        <v>0</v>
      </c>
      <c r="DA133" t="s">
        <v>215</v>
      </c>
      <c r="DB133" t="str">
        <f t="shared" ca="1" si="57"/>
        <v>-</v>
      </c>
      <c r="DD133" t="s">
        <v>213</v>
      </c>
      <c r="DE133" t="str">
        <f t="shared" ca="1" si="58"/>
        <v>BLUEBERRYPIEITEM(MEAL, ItemRegistry.blueberrypieItem, 4 ,2f,0f,1f,0f,0.8f,0f,0f,1.75f),</v>
      </c>
      <c r="DF133" t="s">
        <v>2429</v>
      </c>
    </row>
    <row r="134" spans="2:110" x14ac:dyDescent="0.3">
      <c r="B134" t="s">
        <v>404</v>
      </c>
      <c r="C134" t="str">
        <f>INDEX('PH Itemnames'!$B$1:$B$723,MATCH(B134,'PH Itemnames'!$A$1:$A$723),1)</f>
        <v>blueberrymuffinItem</v>
      </c>
      <c r="D134" t="s">
        <v>253</v>
      </c>
      <c r="E134" t="s">
        <v>1209</v>
      </c>
      <c r="F134" s="10" t="s">
        <v>12</v>
      </c>
      <c r="G134" s="11" t="s">
        <v>229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59"/>
        <v>1</v>
      </c>
      <c r="W134" s="11">
        <f t="shared" si="43"/>
        <v>0</v>
      </c>
      <c r="X134" s="44" t="str">
        <f t="shared" ref="X134:X197" ca="1" si="61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44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45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46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47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48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49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50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51"/>
        <v>0</v>
      </c>
      <c r="CS134" s="34">
        <v>5</v>
      </c>
      <c r="CT134" s="30">
        <v>0</v>
      </c>
      <c r="CU134" s="30">
        <v>12</v>
      </c>
      <c r="CV134" s="35">
        <f t="shared" si="53"/>
        <v>1</v>
      </c>
      <c r="CW134" s="36">
        <f t="shared" si="60"/>
        <v>0.8</v>
      </c>
      <c r="CX134" s="37">
        <f t="shared" si="54"/>
        <v>0</v>
      </c>
      <c r="CY134" s="38">
        <f t="shared" si="55"/>
        <v>0</v>
      </c>
      <c r="CZ134" s="39">
        <f t="shared" si="56"/>
        <v>0</v>
      </c>
      <c r="DA134" t="s">
        <v>215</v>
      </c>
      <c r="DB134" t="str">
        <f t="shared" ca="1" si="57"/>
        <v>-</v>
      </c>
      <c r="DD134" t="s">
        <v>213</v>
      </c>
      <c r="DE134" t="str">
        <f t="shared" ca="1" si="58"/>
        <v>BLUEBERRYMUFFINITEM(MEAL, ItemRegistry.blueberrymuffinItem, 4 ,1f,0f,1f,0f,0.8f,0f,0f,1.75f),</v>
      </c>
      <c r="DF134" t="s">
        <v>2430</v>
      </c>
    </row>
    <row r="135" spans="2:110" x14ac:dyDescent="0.3">
      <c r="B135" t="s">
        <v>405</v>
      </c>
      <c r="C135" t="str">
        <f>INDEX('PH Itemnames'!$B$1:$B$723,MATCH(B135,'PH Itemnames'!$A$1:$A$723),1)</f>
        <v>pancakesItem</v>
      </c>
      <c r="D135" t="s">
        <v>253</v>
      </c>
      <c r="E135" t="s">
        <v>1209</v>
      </c>
      <c r="F135" s="10" t="s">
        <v>229</v>
      </c>
      <c r="G135" s="11" t="s">
        <v>251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59"/>
        <v>1</v>
      </c>
      <c r="W135" s="11">
        <f t="shared" si="43"/>
        <v>2</v>
      </c>
      <c r="X135" s="44" t="str">
        <f t="shared" ca="1" si="61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44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45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46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47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48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49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50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51"/>
        <v>2</v>
      </c>
      <c r="CS135" s="34">
        <f t="shared" ref="CS135:CS195" si="62">AG135</f>
        <v>10</v>
      </c>
      <c r="CT135" s="30">
        <v>0</v>
      </c>
      <c r="CU135" s="30">
        <v>9</v>
      </c>
      <c r="CV135" s="35">
        <f t="shared" si="53"/>
        <v>1</v>
      </c>
      <c r="CW135" s="36">
        <f t="shared" si="60"/>
        <v>0</v>
      </c>
      <c r="CX135" s="37">
        <f t="shared" si="54"/>
        <v>0</v>
      </c>
      <c r="CY135" s="38">
        <f t="shared" si="55"/>
        <v>0</v>
      </c>
      <c r="CZ135" s="39">
        <f t="shared" si="56"/>
        <v>2</v>
      </c>
      <c r="DA135" t="s">
        <v>215</v>
      </c>
      <c r="DB135" t="str">
        <f t="shared" ca="1" si="57"/>
        <v>-</v>
      </c>
      <c r="DD135" t="s">
        <v>213</v>
      </c>
      <c r="DE135" t="str">
        <f t="shared" ca="1" si="58"/>
        <v>PANCAKESITEM(MEAL, ItemRegistry.pancakesItem, 4 ,2f,0f,1f,0f,0f,0f,2f,2.33f),</v>
      </c>
      <c r="DF135" t="s">
        <v>2431</v>
      </c>
    </row>
    <row r="136" spans="2:110" x14ac:dyDescent="0.3">
      <c r="B136" t="s">
        <v>406</v>
      </c>
      <c r="C136" t="str">
        <f>INDEX('PH Itemnames'!$B$1:$B$723,MATCH(B136,'PH Itemnames'!$A$1:$A$723),1)</f>
        <v>blueberrypancakesItem</v>
      </c>
      <c r="D136" t="s">
        <v>253</v>
      </c>
      <c r="E136" t="s">
        <v>1209</v>
      </c>
      <c r="F136" s="10" t="s">
        <v>12</v>
      </c>
      <c r="G136" s="11" t="s">
        <v>405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59"/>
        <v>1</v>
      </c>
      <c r="W136" s="11">
        <f t="shared" si="43"/>
        <v>0</v>
      </c>
      <c r="X136" s="44" t="str">
        <f t="shared" ca="1" si="61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44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45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46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47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48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49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50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51"/>
        <v>2</v>
      </c>
      <c r="CS136" s="34">
        <v>10</v>
      </c>
      <c r="CT136" s="30">
        <v>0</v>
      </c>
      <c r="CU136" s="30">
        <v>9</v>
      </c>
      <c r="CV136" s="35">
        <f t="shared" si="53"/>
        <v>1</v>
      </c>
      <c r="CW136" s="36">
        <f t="shared" si="60"/>
        <v>0.8</v>
      </c>
      <c r="CX136" s="37">
        <f t="shared" si="54"/>
        <v>0</v>
      </c>
      <c r="CY136" s="38">
        <f t="shared" si="55"/>
        <v>0</v>
      </c>
      <c r="CZ136" s="39">
        <f t="shared" si="56"/>
        <v>2</v>
      </c>
      <c r="DA136" t="s">
        <v>215</v>
      </c>
      <c r="DB136" t="str">
        <f t="shared" ca="1" si="57"/>
        <v>-</v>
      </c>
      <c r="DD136" t="s">
        <v>213</v>
      </c>
      <c r="DE136" t="str">
        <f t="shared" ca="1" si="58"/>
        <v>BLUEBERRYPANCAKESITEM(MEAL, ItemRegistry.blueberrypancakesItem, 4 ,2f,0f,1f,0f,0.8f,0f,2f,2.33f),</v>
      </c>
      <c r="DF136" t="s">
        <v>2432</v>
      </c>
    </row>
    <row r="137" spans="2:110" x14ac:dyDescent="0.3">
      <c r="B137" t="s">
        <v>407</v>
      </c>
      <c r="C137" t="str">
        <f>INDEX('PH Itemnames'!$B$1:$B$723,MATCH(B137,'PH Itemnames'!$A$1:$A$723),1)</f>
        <v>cherrypieItem</v>
      </c>
      <c r="D137" t="s">
        <v>258</v>
      </c>
      <c r="E137" t="s">
        <v>1209</v>
      </c>
      <c r="F137" s="10" t="s">
        <v>14</v>
      </c>
      <c r="G137" s="11" t="s">
        <v>222</v>
      </c>
      <c r="H137" s="11" t="s">
        <v>223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59"/>
        <v>1</v>
      </c>
      <c r="W137" s="11">
        <f t="shared" si="43"/>
        <v>0</v>
      </c>
      <c r="X137" s="44" t="str">
        <f t="shared" ca="1" si="61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44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45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46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47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48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49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50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51"/>
        <v>0</v>
      </c>
      <c r="CS137" s="34">
        <v>10</v>
      </c>
      <c r="CT137" s="30">
        <v>0</v>
      </c>
      <c r="CU137" s="30">
        <v>12</v>
      </c>
      <c r="CV137" s="35">
        <f t="shared" si="53"/>
        <v>1</v>
      </c>
      <c r="CW137" s="36">
        <f t="shared" si="60"/>
        <v>1</v>
      </c>
      <c r="CX137" s="37">
        <f t="shared" si="54"/>
        <v>0</v>
      </c>
      <c r="CY137" s="38">
        <f t="shared" si="55"/>
        <v>0</v>
      </c>
      <c r="CZ137" s="39">
        <f t="shared" si="56"/>
        <v>0</v>
      </c>
      <c r="DA137" t="s">
        <v>215</v>
      </c>
      <c r="DB137" t="str">
        <f t="shared" ca="1" si="57"/>
        <v>-</v>
      </c>
      <c r="DD137" t="s">
        <v>213</v>
      </c>
      <c r="DE137" t="str">
        <f t="shared" ca="1" si="58"/>
        <v>CHERRYPIEITEM(MEAL, ItemRegistry.cherrypieItem, 4 ,2f,0f,1f,0f,1f,0f,0f,1.75f),</v>
      </c>
      <c r="DF137" t="s">
        <v>2433</v>
      </c>
    </row>
    <row r="138" spans="2:110" x14ac:dyDescent="0.3">
      <c r="B138" t="s">
        <v>408</v>
      </c>
      <c r="C138" t="str">
        <f>INDEX('PH Itemnames'!$B$1:$B$723,MATCH(B138,'PH Itemnames'!$A$1:$A$723),1)</f>
        <v>chocolatecherryItem</v>
      </c>
      <c r="D138" t="s">
        <v>253</v>
      </c>
      <c r="E138" t="s">
        <v>1209</v>
      </c>
      <c r="F138" s="10" t="s">
        <v>14</v>
      </c>
      <c r="G138" s="11" t="s">
        <v>243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59"/>
        <v>0</v>
      </c>
      <c r="W138" s="11">
        <f t="shared" si="43"/>
        <v>0</v>
      </c>
      <c r="X138" s="44" t="str">
        <f t="shared" ca="1" si="61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44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45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46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47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48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49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50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51"/>
        <v>3</v>
      </c>
      <c r="CS138" s="34">
        <f t="shared" si="62"/>
        <v>11</v>
      </c>
      <c r="CT138" s="30">
        <f t="shared" si="52"/>
        <v>10</v>
      </c>
      <c r="CU138" s="30">
        <f t="shared" ref="CU138:CU195" si="63">AY138</f>
        <v>8.3333333333333321</v>
      </c>
      <c r="CV138" s="35">
        <f t="shared" si="53"/>
        <v>0</v>
      </c>
      <c r="CW138" s="36">
        <f t="shared" si="60"/>
        <v>1</v>
      </c>
      <c r="CX138" s="37">
        <f t="shared" si="54"/>
        <v>0</v>
      </c>
      <c r="CY138" s="38">
        <f t="shared" si="55"/>
        <v>0</v>
      </c>
      <c r="CZ138" s="39">
        <f t="shared" si="56"/>
        <v>3</v>
      </c>
      <c r="DA138" t="s">
        <v>212</v>
      </c>
      <c r="DB138" t="str">
        <f t="shared" ca="1" si="57"/>
        <v>No</v>
      </c>
      <c r="DD138" t="s">
        <v>213</v>
      </c>
      <c r="DE138" t="str">
        <f t="shared" ca="1" si="58"/>
        <v/>
      </c>
      <c r="DF138" t="s">
        <v>2312</v>
      </c>
    </row>
    <row r="139" spans="2:110" x14ac:dyDescent="0.3">
      <c r="B139" t="s">
        <v>409</v>
      </c>
      <c r="C139" t="str">
        <f>INDEX('PH Itemnames'!$B$1:$B$723,MATCH(B139,'PH Itemnames'!$A$1:$A$723),1)</f>
        <v>cherrysmoothieItem</v>
      </c>
      <c r="D139" t="s">
        <v>253</v>
      </c>
      <c r="E139" t="s">
        <v>1202</v>
      </c>
      <c r="F139" s="10" t="s">
        <v>14</v>
      </c>
      <c r="G139" s="11" t="s">
        <v>14</v>
      </c>
      <c r="H139" s="11" t="s">
        <v>263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59"/>
        <v>1</v>
      </c>
      <c r="W139" s="11">
        <f t="shared" si="43"/>
        <v>0</v>
      </c>
      <c r="X139" s="44" t="str">
        <f t="shared" ca="1" si="61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44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45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46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47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48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49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50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51"/>
        <v>0</v>
      </c>
      <c r="CS139" s="34">
        <v>5</v>
      </c>
      <c r="CT139" s="30">
        <f t="shared" si="52"/>
        <v>15</v>
      </c>
      <c r="CU139" s="30">
        <v>9</v>
      </c>
      <c r="CV139" s="35">
        <f t="shared" si="53"/>
        <v>0</v>
      </c>
      <c r="CW139" s="36">
        <v>1.5</v>
      </c>
      <c r="CX139" s="37">
        <f t="shared" si="54"/>
        <v>0</v>
      </c>
      <c r="CY139" s="38">
        <f t="shared" si="55"/>
        <v>0</v>
      </c>
      <c r="CZ139" s="39">
        <f t="shared" si="56"/>
        <v>0</v>
      </c>
      <c r="DA139" t="s">
        <v>215</v>
      </c>
      <c r="DB139" t="str">
        <f t="shared" ca="1" si="57"/>
        <v>-</v>
      </c>
      <c r="DD139" t="s">
        <v>212</v>
      </c>
      <c r="DE139" t="str">
        <f t="shared" ca="1" si="58"/>
        <v/>
      </c>
      <c r="DF139" t="s">
        <v>2312</v>
      </c>
    </row>
    <row r="140" spans="2:110" x14ac:dyDescent="0.3">
      <c r="B140" t="s">
        <v>410</v>
      </c>
      <c r="C140" t="str">
        <f>INDEX('PH Itemnames'!$B$1:$B$723,MATCH(B140,'PH Itemnames'!$A$1:$A$723),1)</f>
        <v>stuffedeggplantItem</v>
      </c>
      <c r="D140" t="s">
        <v>253</v>
      </c>
      <c r="E140" t="s">
        <v>1209</v>
      </c>
      <c r="F140" s="10" t="s">
        <v>140</v>
      </c>
      <c r="G140" s="11" t="s">
        <v>64</v>
      </c>
      <c r="H140" s="11" t="s">
        <v>72</v>
      </c>
      <c r="I140" s="11" t="s">
        <v>260</v>
      </c>
      <c r="J140" s="11" t="s">
        <v>239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59"/>
        <v>1</v>
      </c>
      <c r="W140" s="11">
        <f t="shared" si="43"/>
        <v>0</v>
      </c>
      <c r="X140" s="44" t="str">
        <f t="shared" ca="1" si="61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44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45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46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47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48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49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50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51"/>
        <v>1</v>
      </c>
      <c r="CS140" s="34">
        <v>15</v>
      </c>
      <c r="CT140" s="30">
        <f t="shared" si="52"/>
        <v>0</v>
      </c>
      <c r="CU140" s="30">
        <v>9</v>
      </c>
      <c r="CV140" s="35">
        <f t="shared" si="53"/>
        <v>0</v>
      </c>
      <c r="CW140" s="36">
        <f t="shared" si="60"/>
        <v>0</v>
      </c>
      <c r="CX140" s="37">
        <f t="shared" si="54"/>
        <v>3.5</v>
      </c>
      <c r="CY140" s="38">
        <v>0.8</v>
      </c>
      <c r="CZ140" s="39">
        <f t="shared" si="56"/>
        <v>1</v>
      </c>
      <c r="DA140" t="s">
        <v>215</v>
      </c>
      <c r="DB140" t="str">
        <f t="shared" ca="1" si="57"/>
        <v>-</v>
      </c>
      <c r="DD140" t="s">
        <v>213</v>
      </c>
      <c r="DE140" t="str">
        <f t="shared" ca="1" si="58"/>
        <v>STUFFEDEGGPLANTITEM(MEAL, ItemRegistry.stuffedeggplantItem, 4 ,3f,0f,0f,3.5f,0f,0.8f,1f,2.33f),</v>
      </c>
      <c r="DF140" t="s">
        <v>2434</v>
      </c>
    </row>
    <row r="141" spans="2:110" x14ac:dyDescent="0.3">
      <c r="B141" t="s">
        <v>411</v>
      </c>
      <c r="C141" t="str">
        <f>INDEX('PH Itemnames'!$B$1:$B$723,MATCH(B141,'PH Itemnames'!$A$1:$A$723),1)</f>
        <v>eggplantparmItem</v>
      </c>
      <c r="D141" t="s">
        <v>258</v>
      </c>
      <c r="E141" t="s">
        <v>1209</v>
      </c>
      <c r="F141" s="10" t="s">
        <v>140</v>
      </c>
      <c r="G141" s="11" t="s">
        <v>70</v>
      </c>
      <c r="H141" s="11" t="s">
        <v>280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59"/>
        <v>1</v>
      </c>
      <c r="W141" s="11">
        <f t="shared" si="43"/>
        <v>0</v>
      </c>
      <c r="X141" s="44" t="str">
        <f t="shared" ca="1" si="61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44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45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46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47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48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49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50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51"/>
        <v>4</v>
      </c>
      <c r="CS141" s="34">
        <v>25</v>
      </c>
      <c r="CT141" s="30">
        <v>0</v>
      </c>
      <c r="CU141" s="30">
        <v>12</v>
      </c>
      <c r="CV141" s="35">
        <f t="shared" si="53"/>
        <v>1</v>
      </c>
      <c r="CW141" s="36">
        <f t="shared" si="60"/>
        <v>0</v>
      </c>
      <c r="CX141" s="37">
        <f t="shared" si="54"/>
        <v>3</v>
      </c>
      <c r="CY141" s="38">
        <f t="shared" si="55"/>
        <v>0</v>
      </c>
      <c r="CZ141" s="39">
        <v>3</v>
      </c>
      <c r="DA141" t="s">
        <v>215</v>
      </c>
      <c r="DB141" t="str">
        <f t="shared" ca="1" si="57"/>
        <v>-</v>
      </c>
      <c r="DD141" t="s">
        <v>213</v>
      </c>
      <c r="DE141" t="str">
        <f t="shared" ca="1" si="58"/>
        <v>EGGPLANTPARMITEM(MEAL, ItemRegistry.eggplantparmItem, 4 ,5f,0f,1f,3f,0f,0f,3f,1.75f),</v>
      </c>
      <c r="DF141" t="s">
        <v>2435</v>
      </c>
    </row>
    <row r="142" spans="2:110" x14ac:dyDescent="0.3">
      <c r="B142" t="s">
        <v>412</v>
      </c>
      <c r="C142" t="str">
        <f>INDEX('PH Itemnames'!$B$1:$B$723,MATCH(B142,'PH Itemnames'!$A$1:$A$723),1)</f>
        <v>raspberryicedteaItem</v>
      </c>
      <c r="D142" t="s">
        <v>253</v>
      </c>
      <c r="E142" t="s">
        <v>1209</v>
      </c>
      <c r="F142" s="10" t="s">
        <v>125</v>
      </c>
      <c r="G142" s="11" t="s">
        <v>263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59"/>
        <v>1</v>
      </c>
      <c r="W142" s="11">
        <f t="shared" si="43"/>
        <v>0</v>
      </c>
      <c r="X142" s="44" t="str">
        <f t="shared" ca="1" si="61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44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45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46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47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48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49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50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51"/>
        <v>0</v>
      </c>
      <c r="CS142" s="34">
        <f t="shared" si="62"/>
        <v>3</v>
      </c>
      <c r="CT142" s="30">
        <v>20</v>
      </c>
      <c r="CU142" s="30">
        <f t="shared" si="63"/>
        <v>11.333333333333334</v>
      </c>
      <c r="CV142" s="35">
        <f t="shared" si="53"/>
        <v>0</v>
      </c>
      <c r="CW142" s="36">
        <f t="shared" si="60"/>
        <v>0.8</v>
      </c>
      <c r="CX142" s="37">
        <f t="shared" si="54"/>
        <v>0</v>
      </c>
      <c r="CY142" s="38">
        <f t="shared" si="55"/>
        <v>0</v>
      </c>
      <c r="CZ142" s="39">
        <f t="shared" si="56"/>
        <v>0</v>
      </c>
      <c r="DA142" t="s">
        <v>215</v>
      </c>
      <c r="DB142" t="str">
        <f t="shared" ca="1" si="57"/>
        <v>-</v>
      </c>
      <c r="DD142" t="s">
        <v>213</v>
      </c>
      <c r="DE142" t="str">
        <f t="shared" ca="1" si="58"/>
        <v>RASPBERRYICEDTEAITEM(MEAL, ItemRegistry.raspberryicedteaItem, 4 ,0.6f,20f,0f,0f,0.8f,0f,0f,1.85f),</v>
      </c>
      <c r="DF142" t="s">
        <v>2436</v>
      </c>
    </row>
    <row r="143" spans="2:110" x14ac:dyDescent="0.3">
      <c r="B143" t="s">
        <v>413</v>
      </c>
      <c r="C143" t="str">
        <f>INDEX('PH Itemnames'!$B$1:$B$723,MATCH(B143,'PH Itemnames'!$A$1:$A$723),1)</f>
        <v>chaiteaItem</v>
      </c>
      <c r="D143" t="s">
        <v>253</v>
      </c>
      <c r="E143" t="s">
        <v>1209</v>
      </c>
      <c r="F143" s="10" t="s">
        <v>125</v>
      </c>
      <c r="G143" s="11" t="s">
        <v>414</v>
      </c>
      <c r="H143" s="11" t="s">
        <v>415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59"/>
        <v>0</v>
      </c>
      <c r="W143" s="11">
        <f t="shared" si="43"/>
        <v>0</v>
      </c>
      <c r="X143" s="44" t="str">
        <f t="shared" ca="1" si="61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44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45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48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46"/>
        <v>26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47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48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49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50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51"/>
        <v>0</v>
      </c>
      <c r="CS143" s="34">
        <f t="shared" si="62"/>
        <v>1</v>
      </c>
      <c r="CT143" s="30">
        <f t="shared" si="52"/>
        <v>0</v>
      </c>
      <c r="CU143" s="30">
        <f t="shared" si="63"/>
        <v>26</v>
      </c>
      <c r="CV143" s="35">
        <f t="shared" si="53"/>
        <v>0</v>
      </c>
      <c r="CW143" s="36">
        <f t="shared" si="60"/>
        <v>0</v>
      </c>
      <c r="CX143" s="37">
        <f t="shared" si="54"/>
        <v>0</v>
      </c>
      <c r="CY143" s="38">
        <f t="shared" si="55"/>
        <v>0</v>
      </c>
      <c r="CZ143" s="39">
        <f t="shared" si="56"/>
        <v>0</v>
      </c>
      <c r="DA143" t="s">
        <v>212</v>
      </c>
      <c r="DB143" t="str">
        <f t="shared" ca="1" si="57"/>
        <v>No</v>
      </c>
      <c r="DD143" t="s">
        <v>213</v>
      </c>
      <c r="DE143" t="str">
        <f t="shared" ca="1" si="58"/>
        <v/>
      </c>
      <c r="DF143" t="s">
        <v>2312</v>
      </c>
    </row>
    <row r="144" spans="2:110" x14ac:dyDescent="0.3">
      <c r="B144" t="s">
        <v>416</v>
      </c>
      <c r="C144" t="str">
        <f>INDEX('PH Itemnames'!$B$1:$B$723,MATCH(B144,'PH Itemnames'!$A$1:$A$723),1)</f>
        <v>espressoItem</v>
      </c>
      <c r="D144" t="s">
        <v>253</v>
      </c>
      <c r="E144" t="s">
        <v>1209</v>
      </c>
      <c r="F144" s="10" t="s">
        <v>126</v>
      </c>
      <c r="G144" s="11" t="s">
        <v>126</v>
      </c>
      <c r="H144" s="11" t="s">
        <v>126</v>
      </c>
      <c r="I144" s="11" t="s">
        <v>223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59"/>
        <v>1</v>
      </c>
      <c r="W144" s="11">
        <f t="shared" si="43"/>
        <v>2</v>
      </c>
      <c r="X144" s="44" t="str">
        <f t="shared" ca="1" si="61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44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45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46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47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48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49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50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51"/>
        <v>0</v>
      </c>
      <c r="CS144" s="34">
        <f t="shared" si="62"/>
        <v>3</v>
      </c>
      <c r="CT144" s="30">
        <v>10</v>
      </c>
      <c r="CU144" s="30">
        <v>12</v>
      </c>
      <c r="CV144" s="35">
        <f t="shared" si="53"/>
        <v>0</v>
      </c>
      <c r="CW144" s="36">
        <f t="shared" si="60"/>
        <v>0</v>
      </c>
      <c r="CX144" s="37">
        <f t="shared" si="54"/>
        <v>0</v>
      </c>
      <c r="CY144" s="38">
        <f t="shared" si="55"/>
        <v>0</v>
      </c>
      <c r="CZ144" s="39">
        <f t="shared" si="56"/>
        <v>0</v>
      </c>
      <c r="DA144" t="s">
        <v>215</v>
      </c>
      <c r="DB144" t="str">
        <f t="shared" ca="1" si="57"/>
        <v>-</v>
      </c>
      <c r="DD144" t="s">
        <v>213</v>
      </c>
      <c r="DE144" t="str">
        <f t="shared" ca="1" si="58"/>
        <v>ESPRESSOITEM(MEAL, ItemRegistry.espressoItem, 4 ,0.6f,10f,0f,0f,0f,0f,0f,1.75f),</v>
      </c>
      <c r="DF144" t="s">
        <v>2437</v>
      </c>
    </row>
    <row r="145" spans="2:110" x14ac:dyDescent="0.3">
      <c r="B145" t="s">
        <v>417</v>
      </c>
      <c r="C145" t="str">
        <f>INDEX('PH Itemnames'!$B$1:$B$723,MATCH(B145,'PH Itemnames'!$A$1:$A$723),1)</f>
        <v>coffeeconlecheItem</v>
      </c>
      <c r="D145" t="s">
        <v>253</v>
      </c>
      <c r="E145" t="s">
        <v>1209</v>
      </c>
      <c r="F145" s="10" t="s">
        <v>416</v>
      </c>
      <c r="G145" s="11" t="s">
        <v>251</v>
      </c>
      <c r="H145" s="11" t="s">
        <v>414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59"/>
        <v>0</v>
      </c>
      <c r="W145" s="11">
        <f t="shared" si="43"/>
        <v>0</v>
      </c>
      <c r="X145" s="44" t="str">
        <f t="shared" ca="1" si="61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44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45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46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47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48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49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50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51"/>
        <v>2</v>
      </c>
      <c r="CS145" s="34">
        <f t="shared" si="62"/>
        <v>8</v>
      </c>
      <c r="CT145" s="30">
        <f t="shared" si="52"/>
        <v>5</v>
      </c>
      <c r="CU145" s="30">
        <f t="shared" si="63"/>
        <v>18.666666666666668</v>
      </c>
      <c r="CV145" s="35">
        <f t="shared" si="53"/>
        <v>0</v>
      </c>
      <c r="CW145" s="36">
        <f t="shared" si="60"/>
        <v>0</v>
      </c>
      <c r="CX145" s="37">
        <f t="shared" si="54"/>
        <v>0</v>
      </c>
      <c r="CY145" s="38">
        <f t="shared" si="55"/>
        <v>0</v>
      </c>
      <c r="CZ145" s="39">
        <f t="shared" si="56"/>
        <v>2</v>
      </c>
      <c r="DA145" t="s">
        <v>212</v>
      </c>
      <c r="DB145" t="str">
        <f t="shared" ca="1" si="57"/>
        <v>No</v>
      </c>
      <c r="DD145" t="s">
        <v>213</v>
      </c>
      <c r="DE145" t="str">
        <f t="shared" ca="1" si="58"/>
        <v/>
      </c>
      <c r="DF145" t="s">
        <v>2312</v>
      </c>
    </row>
    <row r="146" spans="2:110" x14ac:dyDescent="0.3">
      <c r="B146" t="s">
        <v>418</v>
      </c>
      <c r="C146" t="str">
        <f>INDEX('PH Itemnames'!$B$1:$B$723,MATCH(B146,'PH Itemnames'!$A$1:$A$723),1)</f>
        <v>mochaicecreamItem</v>
      </c>
      <c r="D146" t="s">
        <v>253</v>
      </c>
      <c r="E146" t="s">
        <v>1209</v>
      </c>
      <c r="F146" s="10" t="s">
        <v>261</v>
      </c>
      <c r="G146" s="11" t="s">
        <v>126</v>
      </c>
      <c r="H146" s="11" t="s">
        <v>234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59"/>
        <v>0</v>
      </c>
      <c r="W146" s="11">
        <f t="shared" si="43"/>
        <v>0</v>
      </c>
      <c r="X146" s="44" t="str">
        <f t="shared" ca="1" si="61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44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45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46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47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48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49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50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51"/>
        <v>2</v>
      </c>
      <c r="CS146" s="34">
        <f t="shared" si="62"/>
        <v>6</v>
      </c>
      <c r="CT146" s="30">
        <f t="shared" si="52"/>
        <v>10</v>
      </c>
      <c r="CU146" s="30">
        <f t="shared" si="63"/>
        <v>17.222222222222225</v>
      </c>
      <c r="CV146" s="35">
        <f t="shared" si="53"/>
        <v>0</v>
      </c>
      <c r="CW146" s="36">
        <f t="shared" si="60"/>
        <v>0</v>
      </c>
      <c r="CX146" s="37">
        <f t="shared" si="54"/>
        <v>0</v>
      </c>
      <c r="CY146" s="38">
        <f t="shared" si="55"/>
        <v>0</v>
      </c>
      <c r="CZ146" s="39">
        <f t="shared" si="56"/>
        <v>2</v>
      </c>
      <c r="DA146" t="s">
        <v>212</v>
      </c>
      <c r="DB146" t="str">
        <f t="shared" ca="1" si="57"/>
        <v>No</v>
      </c>
      <c r="DD146" t="s">
        <v>213</v>
      </c>
      <c r="DE146" t="str">
        <f t="shared" ca="1" si="58"/>
        <v/>
      </c>
      <c r="DF146" t="s">
        <v>2312</v>
      </c>
    </row>
    <row r="147" spans="2:110" x14ac:dyDescent="0.3">
      <c r="B147" t="s">
        <v>419</v>
      </c>
      <c r="C147" t="str">
        <f>INDEX('PH Itemnames'!$B$1:$B$723,MATCH(B147,'PH Itemnames'!$A$1:$A$723),1)</f>
        <v>pickledbeetsItem</v>
      </c>
      <c r="D147" t="s">
        <v>253</v>
      </c>
      <c r="E147" t="s">
        <v>1209</v>
      </c>
      <c r="F147" s="10" t="s">
        <v>59</v>
      </c>
      <c r="G147" s="11" t="s">
        <v>364</v>
      </c>
      <c r="H147" s="11" t="s">
        <v>262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59"/>
        <v>1</v>
      </c>
      <c r="W147" s="11">
        <f t="shared" si="43"/>
        <v>2</v>
      </c>
      <c r="X147" s="44" t="str">
        <f t="shared" ca="1" si="61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44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45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46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47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48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49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50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51"/>
        <v>0</v>
      </c>
      <c r="CS147" s="34">
        <f t="shared" si="62"/>
        <v>10</v>
      </c>
      <c r="CT147" s="30">
        <f t="shared" si="52"/>
        <v>0</v>
      </c>
      <c r="CU147" s="30">
        <f t="shared" si="63"/>
        <v>30.333333333333332</v>
      </c>
      <c r="CV147" s="35">
        <f t="shared" si="53"/>
        <v>0</v>
      </c>
      <c r="CW147" s="36">
        <f t="shared" si="60"/>
        <v>0</v>
      </c>
      <c r="CX147" s="37">
        <f t="shared" si="54"/>
        <v>1</v>
      </c>
      <c r="CY147" s="38">
        <f t="shared" si="55"/>
        <v>0</v>
      </c>
      <c r="CZ147" s="39">
        <f t="shared" si="56"/>
        <v>0</v>
      </c>
      <c r="DA147" t="s">
        <v>215</v>
      </c>
      <c r="DB147" t="str">
        <f t="shared" ca="1" si="57"/>
        <v>-</v>
      </c>
      <c r="DC147" t="s">
        <v>685</v>
      </c>
      <c r="DD147" t="s">
        <v>213</v>
      </c>
      <c r="DE147" t="str">
        <f t="shared" ca="1" si="58"/>
        <v>PICKLEDBEETSITEM(MEAL, ItemRegistry.pickledbeetsItem, 4 ,2f,0f,0f,1f,0f,0f,0f,0.69f),</v>
      </c>
      <c r="DF147" t="s">
        <v>2438</v>
      </c>
    </row>
    <row r="148" spans="2:110" x14ac:dyDescent="0.3">
      <c r="B148" t="s">
        <v>420</v>
      </c>
      <c r="C148" t="str">
        <f>INDEX('PH Itemnames'!$B$1:$B$723,MATCH(B148,'PH Itemnames'!$A$1:$A$723),1)</f>
        <v>beetsaladItem</v>
      </c>
      <c r="D148" t="s">
        <v>258</v>
      </c>
      <c r="E148" t="s">
        <v>1205</v>
      </c>
      <c r="F148" s="10" t="s">
        <v>59</v>
      </c>
      <c r="G148" s="11" t="s">
        <v>131</v>
      </c>
      <c r="H148" s="11" t="s">
        <v>364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59"/>
        <v>1</v>
      </c>
      <c r="W148" s="11">
        <f t="shared" si="43"/>
        <v>0</v>
      </c>
      <c r="X148" s="44" t="str">
        <f t="shared" ca="1" si="61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44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45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46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47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48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49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50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51"/>
        <v>3</v>
      </c>
      <c r="CS148" s="34">
        <v>20</v>
      </c>
      <c r="CT148" s="30">
        <f t="shared" si="52"/>
        <v>0</v>
      </c>
      <c r="CU148" s="30">
        <v>12</v>
      </c>
      <c r="CV148" s="35">
        <f t="shared" si="53"/>
        <v>0</v>
      </c>
      <c r="CW148" s="36">
        <f t="shared" si="60"/>
        <v>0</v>
      </c>
      <c r="CX148" s="37">
        <f t="shared" si="54"/>
        <v>2</v>
      </c>
      <c r="CY148" s="38">
        <f t="shared" si="55"/>
        <v>0</v>
      </c>
      <c r="CZ148" s="39">
        <f t="shared" si="56"/>
        <v>3</v>
      </c>
      <c r="DA148" t="s">
        <v>215</v>
      </c>
      <c r="DB148" t="str">
        <f t="shared" ca="1" si="57"/>
        <v>-</v>
      </c>
      <c r="DD148" t="s">
        <v>213</v>
      </c>
      <c r="DE148" t="str">
        <f t="shared" ca="1" si="58"/>
        <v>BEETSALADITEM(VEGETABLE, ItemRegistry.beetsaladItem, 4 ,4f,0f,0f,2f,0f,0f,3f,1.75f),</v>
      </c>
      <c r="DF148" t="s">
        <v>2439</v>
      </c>
    </row>
    <row r="149" spans="2:110" x14ac:dyDescent="0.3">
      <c r="B149" t="s">
        <v>421</v>
      </c>
      <c r="C149" t="str">
        <f>INDEX('PH Itemnames'!$B$1:$B$723,MATCH(B149,'PH Itemnames'!$A$1:$A$723),1)</f>
        <v>beetsoupItem</v>
      </c>
      <c r="D149" t="s">
        <v>258</v>
      </c>
      <c r="E149" t="s">
        <v>1209</v>
      </c>
      <c r="F149" s="10" t="s">
        <v>59</v>
      </c>
      <c r="G149" s="11" t="s">
        <v>64</v>
      </c>
      <c r="H149" s="11" t="s">
        <v>415</v>
      </c>
      <c r="I149" s="11" t="s">
        <v>251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59"/>
        <v>1</v>
      </c>
      <c r="W149" s="11">
        <f t="shared" si="43"/>
        <v>0</v>
      </c>
      <c r="X149" s="44" t="str">
        <f t="shared" ca="1" si="61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44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45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48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46"/>
        <v>36.25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47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48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49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50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51"/>
        <v>2</v>
      </c>
      <c r="CS149" s="34">
        <v>15</v>
      </c>
      <c r="CT149" s="30">
        <v>15</v>
      </c>
      <c r="CU149" s="30">
        <v>9</v>
      </c>
      <c r="CV149" s="35">
        <f t="shared" si="53"/>
        <v>0</v>
      </c>
      <c r="CW149" s="36">
        <f t="shared" si="60"/>
        <v>0</v>
      </c>
      <c r="CX149" s="37">
        <f t="shared" si="54"/>
        <v>2</v>
      </c>
      <c r="CY149" s="38">
        <f t="shared" si="55"/>
        <v>0</v>
      </c>
      <c r="CZ149" s="39">
        <f t="shared" si="56"/>
        <v>2</v>
      </c>
      <c r="DA149" t="s">
        <v>215</v>
      </c>
      <c r="DB149" t="str">
        <f t="shared" ca="1" si="57"/>
        <v>-</v>
      </c>
      <c r="DD149" t="s">
        <v>213</v>
      </c>
      <c r="DE149" t="str">
        <f t="shared" ca="1" si="58"/>
        <v>BEETSOUPITEM(MEAL, ItemRegistry.beetsoupItem, 4 ,3f,15f,0f,2f,0f,0f,2f,2.33f),</v>
      </c>
      <c r="DF149" t="s">
        <v>2440</v>
      </c>
    </row>
    <row r="150" spans="2:110" x14ac:dyDescent="0.3">
      <c r="B150" t="s">
        <v>422</v>
      </c>
      <c r="C150" t="str">
        <f>INDEX('PH Itemnames'!$B$1:$B$723,MATCH(B150,'PH Itemnames'!$A$1:$A$723),1)</f>
        <v>bakedbeetsItem</v>
      </c>
      <c r="D150" t="s">
        <v>258</v>
      </c>
      <c r="E150" t="s">
        <v>1209</v>
      </c>
      <c r="F150" s="10" t="s">
        <v>59</v>
      </c>
      <c r="G150" s="11" t="s">
        <v>260</v>
      </c>
      <c r="H150" s="11" t="s">
        <v>415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59"/>
        <v>1</v>
      </c>
      <c r="W150" s="11">
        <f t="shared" si="43"/>
        <v>0</v>
      </c>
      <c r="X150" s="44" t="str">
        <f t="shared" ca="1" si="61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44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45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48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46"/>
        <v>30.333333333333332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47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48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49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50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51"/>
        <v>1</v>
      </c>
      <c r="CS150" s="34">
        <f t="shared" si="62"/>
        <v>15</v>
      </c>
      <c r="CT150" s="30">
        <f t="shared" si="52"/>
        <v>0</v>
      </c>
      <c r="CU150" s="30">
        <v>12</v>
      </c>
      <c r="CV150" s="35">
        <f t="shared" si="53"/>
        <v>0</v>
      </c>
      <c r="CW150" s="36">
        <f t="shared" si="60"/>
        <v>0</v>
      </c>
      <c r="CX150" s="37">
        <f t="shared" si="54"/>
        <v>1</v>
      </c>
      <c r="CY150" s="38">
        <f t="shared" si="55"/>
        <v>0</v>
      </c>
      <c r="CZ150" s="39">
        <v>0</v>
      </c>
      <c r="DA150" t="s">
        <v>215</v>
      </c>
      <c r="DB150" t="str">
        <f t="shared" ca="1" si="57"/>
        <v>-</v>
      </c>
      <c r="DD150" t="s">
        <v>213</v>
      </c>
      <c r="DE150" t="str">
        <f t="shared" ca="1" si="58"/>
        <v>BAKEDBEETSITEM(MEAL, ItemRegistry.bakedbeetsItem, 4 ,3f,0f,0f,1f,0f,0f,0f,1.75f),</v>
      </c>
      <c r="DF150" t="s">
        <v>2441</v>
      </c>
    </row>
    <row r="151" spans="2:110" x14ac:dyDescent="0.3">
      <c r="B151" t="s">
        <v>423</v>
      </c>
      <c r="C151" t="str">
        <f>INDEX('PH Itemnames'!$B$1:$B$723,MATCH(B151,'PH Itemnames'!$A$1:$A$723),1)</f>
        <v>broccolimacItem</v>
      </c>
      <c r="D151" t="s">
        <v>258</v>
      </c>
      <c r="E151" t="s">
        <v>1209</v>
      </c>
      <c r="F151" s="10" t="s">
        <v>424</v>
      </c>
      <c r="G151" s="11" t="s">
        <v>280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59"/>
        <v>1</v>
      </c>
      <c r="W151" s="11">
        <f t="shared" si="43"/>
        <v>0</v>
      </c>
      <c r="X151" s="44" t="str">
        <f t="shared" ca="1" si="61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44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45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46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47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48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49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50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51"/>
        <v>4</v>
      </c>
      <c r="CS151" s="34">
        <v>20</v>
      </c>
      <c r="CT151" s="30">
        <f t="shared" si="52"/>
        <v>0</v>
      </c>
      <c r="CU151" s="30">
        <v>12</v>
      </c>
      <c r="CV151" s="35">
        <f t="shared" si="53"/>
        <v>1</v>
      </c>
      <c r="CW151" s="36">
        <f t="shared" si="60"/>
        <v>0</v>
      </c>
      <c r="CX151" s="37">
        <f t="shared" si="54"/>
        <v>1</v>
      </c>
      <c r="CY151" s="38">
        <f t="shared" si="55"/>
        <v>0</v>
      </c>
      <c r="CZ151" s="39">
        <v>3</v>
      </c>
      <c r="DA151" t="s">
        <v>215</v>
      </c>
      <c r="DB151" t="str">
        <f t="shared" ca="1" si="57"/>
        <v>-</v>
      </c>
      <c r="DD151" t="s">
        <v>213</v>
      </c>
      <c r="DE151" t="str">
        <f t="shared" ca="1" si="58"/>
        <v>BROCCOLIMACITEM(MEAL, ItemRegistry.broccolimacItem, 4 ,4f,0f,1f,1f,0f,0f,3f,1.75f),</v>
      </c>
      <c r="DF151" t="s">
        <v>2442</v>
      </c>
    </row>
    <row r="152" spans="2:110" x14ac:dyDescent="0.3">
      <c r="B152" t="s">
        <v>425</v>
      </c>
      <c r="C152" t="str">
        <f>INDEX('PH Itemnames'!$B$1:$B$723,MATCH(B152,'PH Itemnames'!$A$1:$A$723),1)</f>
        <v>broccolindipItem</v>
      </c>
      <c r="D152" t="s">
        <v>258</v>
      </c>
      <c r="E152" t="s">
        <v>1209</v>
      </c>
      <c r="F152" s="10" t="s">
        <v>424</v>
      </c>
      <c r="G152" s="11" t="s">
        <v>64</v>
      </c>
      <c r="H152" s="11" t="s">
        <v>240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59"/>
        <v>1</v>
      </c>
      <c r="W152" s="11">
        <f t="shared" si="43"/>
        <v>0</v>
      </c>
      <c r="X152" s="44" t="str">
        <f t="shared" ca="1" si="61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44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45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46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47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48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49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50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51"/>
        <v>1</v>
      </c>
      <c r="CS152" s="34">
        <v>10</v>
      </c>
      <c r="CT152" s="30">
        <f t="shared" si="52"/>
        <v>0</v>
      </c>
      <c r="CU152" s="30">
        <v>9</v>
      </c>
      <c r="CV152" s="35">
        <f t="shared" si="53"/>
        <v>0</v>
      </c>
      <c r="CW152" s="36">
        <f t="shared" si="60"/>
        <v>0</v>
      </c>
      <c r="CX152" s="37">
        <f t="shared" si="54"/>
        <v>2</v>
      </c>
      <c r="CY152" s="38">
        <f t="shared" si="55"/>
        <v>0</v>
      </c>
      <c r="CZ152" s="39">
        <f t="shared" si="56"/>
        <v>1</v>
      </c>
      <c r="DA152" t="s">
        <v>215</v>
      </c>
      <c r="DB152" t="str">
        <f t="shared" ca="1" si="57"/>
        <v>-</v>
      </c>
      <c r="DD152" t="s">
        <v>213</v>
      </c>
      <c r="DE152" t="str">
        <f t="shared" ca="1" si="58"/>
        <v>BROCCOLINDIPITEM(MEAL, ItemRegistry.broccolindipItem, 4 ,2f,0f,0f,2f,0f,0f,1f,2.33f),</v>
      </c>
      <c r="DF152" t="s">
        <v>2443</v>
      </c>
    </row>
    <row r="153" spans="2:110" x14ac:dyDescent="0.3">
      <c r="B153" t="s">
        <v>426</v>
      </c>
      <c r="C153" t="str">
        <f>INDEX('PH Itemnames'!$B$1:$B$723,MATCH(B153,'PH Itemnames'!$A$1:$A$723),1)</f>
        <v>creamedbroccolisoupItem</v>
      </c>
      <c r="D153" t="s">
        <v>258</v>
      </c>
      <c r="E153" t="s">
        <v>1209</v>
      </c>
      <c r="F153" s="10" t="s">
        <v>424</v>
      </c>
      <c r="G153" s="11" t="s">
        <v>61</v>
      </c>
      <c r="H153" s="11" t="s">
        <v>277</v>
      </c>
      <c r="I153" s="11" t="s">
        <v>415</v>
      </c>
      <c r="J153" s="11" t="s">
        <v>283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59"/>
        <v>1</v>
      </c>
      <c r="W153" s="11">
        <f t="shared" si="43"/>
        <v>0</v>
      </c>
      <c r="X153" s="44" t="str">
        <f t="shared" ca="1" si="61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44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45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48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46"/>
        <v>27.885714285714283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47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48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49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50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51"/>
        <v>0</v>
      </c>
      <c r="CS153" s="34">
        <v>30</v>
      </c>
      <c r="CT153" s="30">
        <f t="shared" si="52"/>
        <v>0.35714285714285715</v>
      </c>
      <c r="CU153" s="30">
        <v>12</v>
      </c>
      <c r="CV153" s="35">
        <f t="shared" si="53"/>
        <v>1</v>
      </c>
      <c r="CW153" s="36">
        <f t="shared" si="60"/>
        <v>0</v>
      </c>
      <c r="CX153" s="37">
        <v>3</v>
      </c>
      <c r="CY153" s="38">
        <f t="shared" si="55"/>
        <v>2.5</v>
      </c>
      <c r="CZ153" s="39">
        <f t="shared" si="56"/>
        <v>0</v>
      </c>
      <c r="DA153" t="s">
        <v>215</v>
      </c>
      <c r="DB153" t="str">
        <f t="shared" ca="1" si="57"/>
        <v>-</v>
      </c>
      <c r="DD153" t="s">
        <v>213</v>
      </c>
      <c r="DE153" t="str">
        <f t="shared" ca="1" si="58"/>
        <v>CREAMEDBROCCOLISOUPITEM(MEAL, ItemRegistry.creamedbroccolisoupItem, 4 ,6f,0f,1f,3f,0f,2.5f,0f,1.75f),</v>
      </c>
      <c r="DF153" t="s">
        <v>2444</v>
      </c>
    </row>
    <row r="154" spans="2:110" x14ac:dyDescent="0.3">
      <c r="B154" t="s">
        <v>427</v>
      </c>
      <c r="C154" t="str">
        <f>INDEX('PH Itemnames'!$B$1:$B$723,MATCH(B154,'PH Itemnames'!$A$1:$A$723),1)</f>
        <v>sweetpotatopieItem</v>
      </c>
      <c r="D154" t="s">
        <v>258</v>
      </c>
      <c r="E154" t="s">
        <v>1209</v>
      </c>
      <c r="F154" s="10" t="s">
        <v>119</v>
      </c>
      <c r="G154" s="11" t="s">
        <v>222</v>
      </c>
      <c r="H154" s="11" t="s">
        <v>414</v>
      </c>
      <c r="I154" s="11" t="s">
        <v>428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59"/>
        <v>0</v>
      </c>
      <c r="W154" s="11">
        <f t="shared" si="43"/>
        <v>0</v>
      </c>
      <c r="X154" s="44" t="str">
        <f t="shared" ca="1" si="61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44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45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46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47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48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49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50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51"/>
        <v>0</v>
      </c>
      <c r="CS154" s="34">
        <f t="shared" si="62"/>
        <v>15</v>
      </c>
      <c r="CT154" s="30">
        <f t="shared" si="52"/>
        <v>10</v>
      </c>
      <c r="CU154" s="30">
        <f t="shared" si="63"/>
        <v>13.583333333333334</v>
      </c>
      <c r="CV154" s="35">
        <f t="shared" si="53"/>
        <v>1</v>
      </c>
      <c r="CW154" s="36">
        <f t="shared" si="60"/>
        <v>0</v>
      </c>
      <c r="CX154" s="37">
        <f t="shared" si="54"/>
        <v>1.5</v>
      </c>
      <c r="CY154" s="38">
        <f t="shared" si="55"/>
        <v>0</v>
      </c>
      <c r="CZ154" s="39">
        <f t="shared" si="56"/>
        <v>0</v>
      </c>
      <c r="DA154" t="s">
        <v>212</v>
      </c>
      <c r="DB154" t="str">
        <f t="shared" ca="1" si="57"/>
        <v>No</v>
      </c>
      <c r="DD154" t="s">
        <v>213</v>
      </c>
      <c r="DE154" t="str">
        <f t="shared" ca="1" si="58"/>
        <v/>
      </c>
      <c r="DF154" t="s">
        <v>2312</v>
      </c>
    </row>
    <row r="155" spans="2:110" x14ac:dyDescent="0.3">
      <c r="B155" t="s">
        <v>429</v>
      </c>
      <c r="C155" t="str">
        <f>INDEX('PH Itemnames'!$B$1:$B$723,MATCH(B155,'PH Itemnames'!$A$1:$A$723),1)</f>
        <v>candiedsweetpotatoesItem</v>
      </c>
      <c r="D155" t="s">
        <v>253</v>
      </c>
      <c r="E155" t="s">
        <v>1209</v>
      </c>
      <c r="F155" s="10" t="s">
        <v>119</v>
      </c>
      <c r="G155" s="11" t="s">
        <v>223</v>
      </c>
      <c r="H155" s="11" t="s">
        <v>414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59"/>
        <v>0</v>
      </c>
      <c r="W155" s="11">
        <f t="shared" si="43"/>
        <v>0</v>
      </c>
      <c r="X155" s="44" t="str">
        <f t="shared" ca="1" si="61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44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45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46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47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48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49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50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51"/>
        <v>0</v>
      </c>
      <c r="CS155" s="34">
        <f t="shared" si="62"/>
        <v>10</v>
      </c>
      <c r="CT155" s="30">
        <f t="shared" si="52"/>
        <v>0</v>
      </c>
      <c r="CU155" s="30">
        <f t="shared" si="63"/>
        <v>20.666666666666668</v>
      </c>
      <c r="CV155" s="35">
        <f t="shared" si="53"/>
        <v>0</v>
      </c>
      <c r="CW155" s="36">
        <f t="shared" si="60"/>
        <v>0</v>
      </c>
      <c r="CX155" s="37">
        <f t="shared" si="54"/>
        <v>1.5</v>
      </c>
      <c r="CY155" s="38">
        <f t="shared" si="55"/>
        <v>0</v>
      </c>
      <c r="CZ155" s="39">
        <f t="shared" si="56"/>
        <v>0</v>
      </c>
      <c r="DA155" t="s">
        <v>212</v>
      </c>
      <c r="DB155" t="str">
        <f t="shared" ca="1" si="57"/>
        <v>No</v>
      </c>
      <c r="DD155" t="s">
        <v>213</v>
      </c>
      <c r="DE155" t="str">
        <f t="shared" ca="1" si="58"/>
        <v/>
      </c>
      <c r="DF155" t="s">
        <v>2312</v>
      </c>
    </row>
    <row r="156" spans="2:110" x14ac:dyDescent="0.3">
      <c r="B156" t="s">
        <v>430</v>
      </c>
      <c r="C156" t="str">
        <f>INDEX('PH Itemnames'!$B$1:$B$723,MATCH(B156,'PH Itemnames'!$A$1:$A$723),1)</f>
        <v>mashedsweetpotatoesItem</v>
      </c>
      <c r="D156" t="s">
        <v>258</v>
      </c>
      <c r="E156" t="s">
        <v>1209</v>
      </c>
      <c r="F156" s="10" t="s">
        <v>119</v>
      </c>
      <c r="G156" s="11" t="s">
        <v>260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59"/>
        <v>1</v>
      </c>
      <c r="W156" s="11">
        <f t="shared" si="43"/>
        <v>0</v>
      </c>
      <c r="X156" s="44" t="str">
        <f t="shared" ca="1" si="61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44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45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46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47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48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49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50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51"/>
        <v>1</v>
      </c>
      <c r="CS156" s="34">
        <f t="shared" si="62"/>
        <v>15</v>
      </c>
      <c r="CT156" s="30">
        <f t="shared" si="52"/>
        <v>0</v>
      </c>
      <c r="CU156" s="30">
        <v>12</v>
      </c>
      <c r="CV156" s="35">
        <f t="shared" si="53"/>
        <v>0</v>
      </c>
      <c r="CW156" s="36">
        <f t="shared" si="60"/>
        <v>0</v>
      </c>
      <c r="CX156" s="37">
        <f t="shared" si="54"/>
        <v>1.5</v>
      </c>
      <c r="CY156" s="38">
        <f t="shared" si="55"/>
        <v>0</v>
      </c>
      <c r="CZ156" s="39">
        <v>1</v>
      </c>
      <c r="DA156" t="s">
        <v>215</v>
      </c>
      <c r="DB156" t="str">
        <f t="shared" ca="1" si="57"/>
        <v>-</v>
      </c>
      <c r="DD156" t="s">
        <v>213</v>
      </c>
      <c r="DE156" t="str">
        <f t="shared" ca="1" si="58"/>
        <v>MASHEDSWEETPOTATOESITEM(MEAL, ItemRegistry.mashedsweetpotatoesItem, 4 ,3f,0f,0f,1.5f,0f,0f,1f,1.75f),</v>
      </c>
      <c r="DF156" t="s">
        <v>2445</v>
      </c>
    </row>
    <row r="157" spans="2:110" x14ac:dyDescent="0.3">
      <c r="B157" t="s">
        <v>431</v>
      </c>
      <c r="C157" t="str">
        <f>INDEX('PH Itemnames'!$B$1:$B$723,MATCH(B157,'PH Itemnames'!$A$1:$A$723),1)</f>
        <v>steamedpeasItem</v>
      </c>
      <c r="D157" t="s">
        <v>258</v>
      </c>
      <c r="E157" t="s">
        <v>1205</v>
      </c>
      <c r="F157" s="10" t="s">
        <v>142</v>
      </c>
      <c r="G157" s="11" t="s">
        <v>9</v>
      </c>
      <c r="H157" s="11" t="s">
        <v>262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59"/>
        <v>1</v>
      </c>
      <c r="W157" s="11">
        <f t="shared" si="43"/>
        <v>0</v>
      </c>
      <c r="X157" s="44" t="str">
        <f t="shared" ca="1" si="61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44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45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46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47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48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49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50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51"/>
        <v>0</v>
      </c>
      <c r="CS157" s="34">
        <v>5</v>
      </c>
      <c r="CT157" s="30">
        <v>0</v>
      </c>
      <c r="CU157" s="30">
        <f t="shared" si="63"/>
        <v>11.666666666666666</v>
      </c>
      <c r="CV157" s="35">
        <f t="shared" si="53"/>
        <v>0</v>
      </c>
      <c r="CW157" s="36">
        <f t="shared" si="60"/>
        <v>0</v>
      </c>
      <c r="CX157" s="37">
        <f t="shared" si="54"/>
        <v>1</v>
      </c>
      <c r="CY157" s="38">
        <f t="shared" si="55"/>
        <v>0</v>
      </c>
      <c r="CZ157" s="39">
        <f t="shared" si="56"/>
        <v>0</v>
      </c>
      <c r="DA157" t="s">
        <v>215</v>
      </c>
      <c r="DB157" t="str">
        <f t="shared" ca="1" si="57"/>
        <v>-</v>
      </c>
      <c r="DD157" t="s">
        <v>213</v>
      </c>
      <c r="DE157" t="str">
        <f t="shared" ca="1" si="58"/>
        <v>STEAMEDPEASITEM(VEGETABLE, ItemRegistry.steamedpeasItem, 4 ,1f,0f,0f,1f,0f,0f,0f,1.8f),</v>
      </c>
      <c r="DF157" t="s">
        <v>2446</v>
      </c>
    </row>
    <row r="158" spans="2:110" x14ac:dyDescent="0.3">
      <c r="B158" t="s">
        <v>432</v>
      </c>
      <c r="C158" t="str">
        <f>INDEX('PH Itemnames'!$B$1:$B$723,MATCH(B158,'PH Itemnames'!$A$1:$A$723),1)</f>
        <v>splitpeasoupItem</v>
      </c>
      <c r="D158" t="s">
        <v>258</v>
      </c>
      <c r="E158" t="s">
        <v>1209</v>
      </c>
      <c r="F158" s="10" t="s">
        <v>142</v>
      </c>
      <c r="G158" s="11" t="s">
        <v>77</v>
      </c>
      <c r="H158" s="11" t="s">
        <v>415</v>
      </c>
      <c r="I158" s="11" t="s">
        <v>283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59"/>
        <v>1</v>
      </c>
      <c r="W158" s="11">
        <f t="shared" si="43"/>
        <v>0</v>
      </c>
      <c r="X158" s="44" t="str">
        <f t="shared" ca="1" si="61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44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45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48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46"/>
        <v>19.357142857142858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47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48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49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50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51"/>
        <v>0</v>
      </c>
      <c r="CS158" s="34">
        <v>20</v>
      </c>
      <c r="CT158" s="30">
        <v>15</v>
      </c>
      <c r="CU158" s="30">
        <f t="shared" si="63"/>
        <v>19.357142857142858</v>
      </c>
      <c r="CV158" s="35">
        <f t="shared" si="53"/>
        <v>0</v>
      </c>
      <c r="CW158" s="36">
        <f t="shared" si="60"/>
        <v>0</v>
      </c>
      <c r="CX158" s="37">
        <v>2</v>
      </c>
      <c r="CY158" s="38">
        <f t="shared" si="55"/>
        <v>5</v>
      </c>
      <c r="CZ158" s="39">
        <f t="shared" si="56"/>
        <v>0</v>
      </c>
      <c r="DA158" t="s">
        <v>215</v>
      </c>
      <c r="DB158" t="str">
        <f t="shared" ca="1" si="57"/>
        <v>-</v>
      </c>
      <c r="DD158" t="s">
        <v>213</v>
      </c>
      <c r="DE158" t="str">
        <f t="shared" ca="1" si="58"/>
        <v>SPLITPEASOUPITEM(MEAL, ItemRegistry.splitpeasoupItem, 4 ,4f,15f,0f,2f,0f,5f,0f,1.08f),</v>
      </c>
      <c r="DF158" t="s">
        <v>2447</v>
      </c>
    </row>
    <row r="159" spans="2:110" x14ac:dyDescent="0.3">
      <c r="B159" t="s">
        <v>433</v>
      </c>
      <c r="C159" t="str">
        <f>INDEX('PH Itemnames'!$B$1:$B$723,MATCH(B159,'PH Itemnames'!$A$1:$A$723),1)</f>
        <v>pineapplehamItem</v>
      </c>
      <c r="D159" t="s">
        <v>253</v>
      </c>
      <c r="E159" t="s">
        <v>1209</v>
      </c>
      <c r="F159" s="10" t="s">
        <v>144</v>
      </c>
      <c r="G159" s="11" t="s">
        <v>76</v>
      </c>
      <c r="H159" s="11" t="s">
        <v>14</v>
      </c>
      <c r="I159" s="11" t="s">
        <v>223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59"/>
        <v>0</v>
      </c>
      <c r="W159" s="11">
        <f t="shared" si="43"/>
        <v>0</v>
      </c>
      <c r="X159" s="44" t="str">
        <f t="shared" ca="1" si="61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44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45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46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47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48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49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50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51"/>
        <v>0</v>
      </c>
      <c r="CS159" s="34">
        <f t="shared" si="62"/>
        <v>11</v>
      </c>
      <c r="CT159" s="30">
        <f t="shared" si="52"/>
        <v>5</v>
      </c>
      <c r="CU159" s="30">
        <f t="shared" si="63"/>
        <v>11.25</v>
      </c>
      <c r="CV159" s="35">
        <f t="shared" si="53"/>
        <v>0</v>
      </c>
      <c r="CW159" s="36">
        <f t="shared" si="60"/>
        <v>1</v>
      </c>
      <c r="CX159" s="37">
        <f t="shared" si="54"/>
        <v>0</v>
      </c>
      <c r="CY159" s="38">
        <f t="shared" si="55"/>
        <v>1.5</v>
      </c>
      <c r="CZ159" s="39">
        <f t="shared" si="56"/>
        <v>0</v>
      </c>
      <c r="DA159" t="s">
        <v>212</v>
      </c>
      <c r="DB159" t="str">
        <f t="shared" ca="1" si="57"/>
        <v>No</v>
      </c>
      <c r="DD159" t="s">
        <v>213</v>
      </c>
      <c r="DE159" t="str">
        <f t="shared" ca="1" si="58"/>
        <v/>
      </c>
      <c r="DF159" t="s">
        <v>2312</v>
      </c>
    </row>
    <row r="160" spans="2:110" x14ac:dyDescent="0.3">
      <c r="B160" t="s">
        <v>434</v>
      </c>
      <c r="C160" t="str">
        <f>INDEX('PH Itemnames'!$B$1:$B$723,MATCH(B160,'PH Itemnames'!$A$1:$A$723),1)</f>
        <v>pineappleyogurtItem</v>
      </c>
      <c r="D160" t="s">
        <v>253</v>
      </c>
      <c r="E160" t="s">
        <v>1208</v>
      </c>
      <c r="F160" s="10" t="s">
        <v>144</v>
      </c>
      <c r="G160" s="11" t="s">
        <v>435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59"/>
        <v>0</v>
      </c>
      <c r="W160" s="11">
        <f t="shared" si="43"/>
        <v>0</v>
      </c>
      <c r="X160" s="44" t="str">
        <f t="shared" ca="1" si="61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44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45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46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47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48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49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50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51"/>
        <v>1.5</v>
      </c>
      <c r="CS160" s="34">
        <f t="shared" si="62"/>
        <v>10</v>
      </c>
      <c r="CT160" s="30">
        <f t="shared" si="52"/>
        <v>5</v>
      </c>
      <c r="CU160" s="30">
        <f t="shared" si="63"/>
        <v>3.5</v>
      </c>
      <c r="CV160" s="35">
        <f t="shared" si="53"/>
        <v>0</v>
      </c>
      <c r="CW160" s="36">
        <f t="shared" si="60"/>
        <v>0</v>
      </c>
      <c r="CX160" s="37">
        <f t="shared" si="54"/>
        <v>0</v>
      </c>
      <c r="CY160" s="38">
        <f t="shared" si="55"/>
        <v>0</v>
      </c>
      <c r="CZ160" s="39">
        <f t="shared" si="56"/>
        <v>1.5</v>
      </c>
      <c r="DA160" t="s">
        <v>212</v>
      </c>
      <c r="DB160" t="str">
        <f t="shared" ca="1" si="57"/>
        <v>No</v>
      </c>
      <c r="DD160" t="s">
        <v>213</v>
      </c>
      <c r="DE160" t="str">
        <f t="shared" ca="1" si="58"/>
        <v/>
      </c>
      <c r="DF160" t="s">
        <v>2312</v>
      </c>
    </row>
    <row r="161" spans="2:110" x14ac:dyDescent="0.3">
      <c r="B161" t="s">
        <v>436</v>
      </c>
      <c r="C161" t="str">
        <f>INDEX('PH Itemnames'!$B$1:$B$723,MATCH(B161,'PH Itemnames'!$A$1:$A$723),1)</f>
        <v>turnipsoupItem</v>
      </c>
      <c r="D161" t="s">
        <v>258</v>
      </c>
      <c r="E161" t="s">
        <v>1209</v>
      </c>
      <c r="F161" s="10" t="s">
        <v>120</v>
      </c>
      <c r="G161" s="11" t="s">
        <v>249</v>
      </c>
      <c r="H161" s="11" t="s">
        <v>260</v>
      </c>
      <c r="I161" s="11" t="s">
        <v>283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59"/>
        <v>-1</v>
      </c>
      <c r="W161" s="11">
        <f t="shared" si="43"/>
        <v>0</v>
      </c>
      <c r="X161" s="44" t="str">
        <f t="shared" ca="1" si="61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44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45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46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47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48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49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50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51"/>
        <v>1</v>
      </c>
      <c r="CS161" s="34">
        <f t="shared" si="62"/>
        <v>22.30952380952381</v>
      </c>
      <c r="CT161" s="30">
        <f t="shared" si="52"/>
        <v>0.35714285714285715</v>
      </c>
      <c r="CU161" s="30">
        <f t="shared" si="63"/>
        <v>10.107142857142858</v>
      </c>
      <c r="CV161" s="35">
        <f t="shared" si="53"/>
        <v>0</v>
      </c>
      <c r="CW161" s="36">
        <f t="shared" si="60"/>
        <v>0</v>
      </c>
      <c r="CX161" s="37">
        <f t="shared" si="54"/>
        <v>2.6428571428571428</v>
      </c>
      <c r="CY161" s="38">
        <f t="shared" si="55"/>
        <v>2.5</v>
      </c>
      <c r="CZ161" s="39">
        <f t="shared" si="56"/>
        <v>1</v>
      </c>
      <c r="DA161" t="s">
        <v>212</v>
      </c>
      <c r="DB161" t="str">
        <f t="shared" ca="1" si="57"/>
        <v>No</v>
      </c>
      <c r="DD161" t="s">
        <v>213</v>
      </c>
      <c r="DE161" t="str">
        <f t="shared" ca="1" si="58"/>
        <v/>
      </c>
      <c r="DF161" t="s">
        <v>2312</v>
      </c>
    </row>
    <row r="162" spans="2:110" x14ac:dyDescent="0.3">
      <c r="B162" t="s">
        <v>437</v>
      </c>
      <c r="C162" t="str">
        <f>INDEX('PH Itemnames'!$B$1:$B$723,MATCH(B162,'PH Itemnames'!$A$1:$A$723),1)</f>
        <v>roastedrootveggiemedleyItem</v>
      </c>
      <c r="D162" t="s">
        <v>258</v>
      </c>
      <c r="E162" t="s">
        <v>1209</v>
      </c>
      <c r="F162" s="10" t="s">
        <v>120</v>
      </c>
      <c r="G162" s="11" t="s">
        <v>61</v>
      </c>
      <c r="H162" s="11" t="s">
        <v>64</v>
      </c>
      <c r="I162" s="11" t="s">
        <v>124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59"/>
        <v>0</v>
      </c>
      <c r="W162" s="11">
        <f t="shared" si="43"/>
        <v>0</v>
      </c>
      <c r="X162" s="44" t="str">
        <f t="shared" ca="1" si="61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44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45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46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47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48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49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50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51"/>
        <v>0</v>
      </c>
      <c r="CS162" s="34">
        <f t="shared" si="62"/>
        <v>12</v>
      </c>
      <c r="CT162" s="30">
        <f t="shared" si="52"/>
        <v>0</v>
      </c>
      <c r="CU162" s="30">
        <f t="shared" si="63"/>
        <v>30.5</v>
      </c>
      <c r="CV162" s="35">
        <f t="shared" si="53"/>
        <v>0</v>
      </c>
      <c r="CW162" s="36">
        <f t="shared" si="60"/>
        <v>0</v>
      </c>
      <c r="CX162" s="37">
        <f t="shared" si="54"/>
        <v>2</v>
      </c>
      <c r="CY162" s="38">
        <f t="shared" si="55"/>
        <v>0</v>
      </c>
      <c r="CZ162" s="39">
        <f t="shared" si="56"/>
        <v>0</v>
      </c>
      <c r="DA162" t="s">
        <v>212</v>
      </c>
      <c r="DB162" t="str">
        <f t="shared" ca="1" si="57"/>
        <v>No</v>
      </c>
      <c r="DD162" t="s">
        <v>213</v>
      </c>
      <c r="DE162" t="str">
        <f t="shared" ca="1" si="58"/>
        <v/>
      </c>
      <c r="DF162" t="s">
        <v>2312</v>
      </c>
    </row>
    <row r="163" spans="2:110" x14ac:dyDescent="0.3">
      <c r="B163" t="s">
        <v>438</v>
      </c>
      <c r="C163" t="str">
        <f>INDEX('PH Itemnames'!$B$1:$B$723,MATCH(B163,'PH Itemnames'!$A$1:$A$723),1)</f>
        <v>bakedturnipsItem</v>
      </c>
      <c r="D163" t="s">
        <v>258</v>
      </c>
      <c r="E163" t="s">
        <v>1209</v>
      </c>
      <c r="F163" s="10" t="s">
        <v>120</v>
      </c>
      <c r="G163" s="11" t="s">
        <v>260</v>
      </c>
      <c r="H163" s="11" t="s">
        <v>262</v>
      </c>
      <c r="I163" s="11" t="s">
        <v>415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59"/>
        <v>0</v>
      </c>
      <c r="W163" s="11">
        <f t="shared" si="43"/>
        <v>0</v>
      </c>
      <c r="X163" s="44" t="str">
        <f t="shared" ca="1" si="61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44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45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48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46"/>
        <v>22.5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47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48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49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50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51"/>
        <v>1</v>
      </c>
      <c r="CS163" s="34">
        <f t="shared" si="62"/>
        <v>5</v>
      </c>
      <c r="CT163" s="30">
        <f t="shared" si="52"/>
        <v>0</v>
      </c>
      <c r="CU163" s="30">
        <f t="shared" si="63"/>
        <v>22.5</v>
      </c>
      <c r="CV163" s="35">
        <f t="shared" si="53"/>
        <v>0</v>
      </c>
      <c r="CW163" s="36">
        <f t="shared" si="60"/>
        <v>0</v>
      </c>
      <c r="CX163" s="37">
        <f t="shared" si="54"/>
        <v>0</v>
      </c>
      <c r="CY163" s="38">
        <f t="shared" si="55"/>
        <v>0</v>
      </c>
      <c r="CZ163" s="39">
        <f t="shared" si="56"/>
        <v>1</v>
      </c>
      <c r="DA163" t="s">
        <v>212</v>
      </c>
      <c r="DB163" t="str">
        <f t="shared" ca="1" si="57"/>
        <v>No</v>
      </c>
      <c r="DD163" t="s">
        <v>213</v>
      </c>
      <c r="DE163" t="str">
        <f t="shared" ca="1" si="58"/>
        <v/>
      </c>
      <c r="DF163" t="s">
        <v>2312</v>
      </c>
    </row>
    <row r="164" spans="2:110" x14ac:dyDescent="0.3">
      <c r="B164" t="s">
        <v>439</v>
      </c>
      <c r="C164" t="str">
        <f>INDEX('PH Itemnames'!$B$1:$B$723,MATCH(B164,'PH Itemnames'!$A$1:$A$723),1)</f>
        <v>gingerbreadItem</v>
      </c>
      <c r="D164" t="s">
        <v>258</v>
      </c>
      <c r="E164" t="s">
        <v>1204</v>
      </c>
      <c r="F164" s="10" t="s">
        <v>123</v>
      </c>
      <c r="G164" s="11" t="s">
        <v>229</v>
      </c>
      <c r="H164" s="11" t="s">
        <v>260</v>
      </c>
      <c r="I164" s="11" t="s">
        <v>414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59"/>
        <v>0</v>
      </c>
      <c r="W164" s="11">
        <f t="shared" si="43"/>
        <v>0</v>
      </c>
      <c r="X164" s="44" t="str">
        <f t="shared" ca="1" si="61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44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45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46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47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48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49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50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51"/>
        <v>1</v>
      </c>
      <c r="CS164" s="34">
        <f t="shared" si="62"/>
        <v>12</v>
      </c>
      <c r="CT164" s="30">
        <f t="shared" si="52"/>
        <v>0</v>
      </c>
      <c r="CU164" s="30">
        <f t="shared" si="63"/>
        <v>16.375</v>
      </c>
      <c r="CV164" s="35">
        <f t="shared" si="53"/>
        <v>1</v>
      </c>
      <c r="CW164" s="36">
        <f t="shared" si="60"/>
        <v>0</v>
      </c>
      <c r="CX164" s="37">
        <f t="shared" si="54"/>
        <v>0</v>
      </c>
      <c r="CY164" s="38">
        <f t="shared" si="55"/>
        <v>0</v>
      </c>
      <c r="CZ164" s="39">
        <f t="shared" si="56"/>
        <v>1</v>
      </c>
      <c r="DA164" t="s">
        <v>212</v>
      </c>
      <c r="DB164" t="str">
        <f t="shared" ca="1" si="57"/>
        <v>No</v>
      </c>
      <c r="DD164" t="s">
        <v>213</v>
      </c>
      <c r="DE164" t="str">
        <f t="shared" ca="1" si="58"/>
        <v/>
      </c>
      <c r="DF164" t="s">
        <v>2312</v>
      </c>
    </row>
    <row r="165" spans="2:110" x14ac:dyDescent="0.3">
      <c r="B165" t="s">
        <v>440</v>
      </c>
      <c r="C165" t="str">
        <f>INDEX('PH Itemnames'!$B$1:$B$723,MATCH(B165,'PH Itemnames'!$A$1:$A$723),1)</f>
        <v>gingersnapsItem</v>
      </c>
      <c r="D165" t="s">
        <v>253</v>
      </c>
      <c r="E165" t="s">
        <v>1209</v>
      </c>
      <c r="F165" s="10" t="s">
        <v>123</v>
      </c>
      <c r="G165" s="11" t="s">
        <v>277</v>
      </c>
      <c r="H165" s="11" t="s">
        <v>223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59"/>
        <v>1</v>
      </c>
      <c r="W165" s="11">
        <f t="shared" si="43"/>
        <v>0</v>
      </c>
      <c r="X165" s="44" t="str">
        <f t="shared" ca="1" si="61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44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45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46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47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48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49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50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51"/>
        <v>0</v>
      </c>
      <c r="CS165" s="34">
        <v>5</v>
      </c>
      <c r="CT165" s="30">
        <f t="shared" si="52"/>
        <v>0</v>
      </c>
      <c r="CU165" s="30">
        <v>21</v>
      </c>
      <c r="CV165" s="35">
        <f t="shared" si="53"/>
        <v>1</v>
      </c>
      <c r="CW165" s="36">
        <f t="shared" si="60"/>
        <v>0</v>
      </c>
      <c r="CX165" s="37">
        <f t="shared" si="54"/>
        <v>0</v>
      </c>
      <c r="CY165" s="38">
        <f t="shared" si="55"/>
        <v>0</v>
      </c>
      <c r="CZ165" s="39">
        <f t="shared" si="56"/>
        <v>0</v>
      </c>
      <c r="DA165" t="s">
        <v>215</v>
      </c>
      <c r="DB165" t="str">
        <f t="shared" ca="1" si="57"/>
        <v>-</v>
      </c>
      <c r="DD165" t="s">
        <v>213</v>
      </c>
      <c r="DE165" t="str">
        <f t="shared" ca="1" si="58"/>
        <v>GINGERSNAPSITEM(MEAL, ItemRegistry.gingersnapsItem, 4 ,1f,0f,1f,0f,0f,0f,0f,1f),</v>
      </c>
      <c r="DF165" t="s">
        <v>2316</v>
      </c>
    </row>
    <row r="166" spans="2:110" x14ac:dyDescent="0.3">
      <c r="B166" t="s">
        <v>441</v>
      </c>
      <c r="C166" t="str">
        <f>INDEX('PH Itemnames'!$B$1:$B$723,MATCH(B166,'PH Itemnames'!$A$1:$A$723),1)</f>
        <v>candiedgingerItem</v>
      </c>
      <c r="D166" t="s">
        <v>253</v>
      </c>
      <c r="E166" t="s">
        <v>1209</v>
      </c>
      <c r="F166" s="10" t="s">
        <v>123</v>
      </c>
      <c r="G166" s="11" t="s">
        <v>223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59"/>
        <v>1</v>
      </c>
      <c r="W166" s="11">
        <f t="shared" si="43"/>
        <v>0</v>
      </c>
      <c r="X166" s="44" t="str">
        <f t="shared" ca="1" si="61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44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45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46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47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48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49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50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51"/>
        <v>0</v>
      </c>
      <c r="CS166" s="34">
        <f t="shared" si="62"/>
        <v>2</v>
      </c>
      <c r="CT166" s="30">
        <f t="shared" si="52"/>
        <v>0</v>
      </c>
      <c r="CU166" s="30">
        <f t="shared" si="63"/>
        <v>27</v>
      </c>
      <c r="CV166" s="35">
        <f t="shared" si="53"/>
        <v>0</v>
      </c>
      <c r="CW166" s="36">
        <f t="shared" si="60"/>
        <v>0</v>
      </c>
      <c r="CX166" s="37">
        <f t="shared" si="54"/>
        <v>0</v>
      </c>
      <c r="CY166" s="38">
        <f t="shared" si="55"/>
        <v>0</v>
      </c>
      <c r="CZ166" s="39">
        <f t="shared" si="56"/>
        <v>0</v>
      </c>
      <c r="DA166" t="s">
        <v>215</v>
      </c>
      <c r="DB166" t="str">
        <f t="shared" ca="1" si="57"/>
        <v>-</v>
      </c>
      <c r="DD166" t="s">
        <v>213</v>
      </c>
      <c r="DE166" t="str">
        <f t="shared" ca="1" si="58"/>
        <v>CANDIEDGINGERITEM(MEAL, ItemRegistry.candiedgingerItem, 4 ,0.4f,0f,0f,0f,0f,0f,0f,0.78f),</v>
      </c>
      <c r="DF166" t="s">
        <v>2448</v>
      </c>
    </row>
    <row r="167" spans="2:110" x14ac:dyDescent="0.3">
      <c r="B167" t="s">
        <v>442</v>
      </c>
      <c r="C167" t="str">
        <f>INDEX('PH Itemnames'!$B$1:$B$723,MATCH(B167,'PH Itemnames'!$A$1:$A$723),1)</f>
        <v>mustardItem</v>
      </c>
      <c r="D167" t="s">
        <v>253</v>
      </c>
      <c r="E167" t="s">
        <v>1201</v>
      </c>
      <c r="F167" s="10" t="s">
        <v>127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59"/>
        <v>1</v>
      </c>
      <c r="W167" s="11">
        <f t="shared" si="43"/>
        <v>7</v>
      </c>
      <c r="X167" s="44" t="str">
        <f t="shared" ca="1" si="61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44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45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46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47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48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49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50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51"/>
        <v>0</v>
      </c>
      <c r="CS167" s="34">
        <f t="shared" si="62"/>
        <v>0</v>
      </c>
      <c r="CT167" s="30">
        <f t="shared" si="52"/>
        <v>0</v>
      </c>
      <c r="CU167" s="30">
        <f t="shared" si="63"/>
        <v>48</v>
      </c>
      <c r="CV167" s="35">
        <f t="shared" si="53"/>
        <v>0</v>
      </c>
      <c r="CW167" s="36">
        <f t="shared" si="60"/>
        <v>0</v>
      </c>
      <c r="CX167" s="37">
        <f t="shared" si="54"/>
        <v>0</v>
      </c>
      <c r="CY167" s="38">
        <f t="shared" si="55"/>
        <v>0</v>
      </c>
      <c r="CZ167" s="39">
        <f t="shared" si="56"/>
        <v>0</v>
      </c>
      <c r="DA167" t="s">
        <v>212</v>
      </c>
      <c r="DB167" t="str">
        <f t="shared" ca="1" si="57"/>
        <v>-</v>
      </c>
      <c r="DC167" t="s">
        <v>1160</v>
      </c>
      <c r="DD167" t="s">
        <v>212</v>
      </c>
      <c r="DE167" t="str">
        <f t="shared" ca="1" si="58"/>
        <v/>
      </c>
      <c r="DF167" t="s">
        <v>2312</v>
      </c>
    </row>
    <row r="168" spans="2:110" x14ac:dyDescent="0.3">
      <c r="B168" t="s">
        <v>443</v>
      </c>
      <c r="C168" t="str">
        <f>INDEX('PH Itemnames'!$B$1:$B$723,MATCH(B168,'PH Itemnames'!$A$1:$A$723),1)</f>
        <v>softpretzelandmustardItem</v>
      </c>
      <c r="D168" t="s">
        <v>253</v>
      </c>
      <c r="E168" t="s">
        <v>1209</v>
      </c>
      <c r="F168" s="10" t="s">
        <v>444</v>
      </c>
      <c r="G168" s="11" t="s">
        <v>442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59"/>
        <v>1</v>
      </c>
      <c r="W168" s="11">
        <f t="shared" si="43"/>
        <v>0</v>
      </c>
      <c r="X168" s="44" t="str">
        <f t="shared" ca="1" si="61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44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45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46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47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48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49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50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51"/>
        <v>1</v>
      </c>
      <c r="CS168" s="34">
        <f t="shared" si="62"/>
        <v>10</v>
      </c>
      <c r="CT168" s="30">
        <v>0</v>
      </c>
      <c r="CU168" s="30">
        <v>9</v>
      </c>
      <c r="CV168" s="35">
        <f t="shared" si="53"/>
        <v>1</v>
      </c>
      <c r="CW168" s="36">
        <f t="shared" si="60"/>
        <v>0</v>
      </c>
      <c r="CX168" s="37">
        <f t="shared" si="54"/>
        <v>0</v>
      </c>
      <c r="CY168" s="38">
        <f t="shared" si="55"/>
        <v>0</v>
      </c>
      <c r="CZ168" s="39">
        <v>0</v>
      </c>
      <c r="DA168" t="s">
        <v>215</v>
      </c>
      <c r="DB168" t="str">
        <f t="shared" ca="1" si="57"/>
        <v>-</v>
      </c>
      <c r="DD168" t="s">
        <v>213</v>
      </c>
      <c r="DE168" t="str">
        <f t="shared" ca="1" si="58"/>
        <v>SOFTPRETZELANDMUSTARDITEM(MEAL, ItemRegistry.softpretzelandmustardItem, 4 ,2f,0f,1f,0f,0f,0f,0f,2.33f),</v>
      </c>
      <c r="DF168" t="s">
        <v>2449</v>
      </c>
    </row>
    <row r="169" spans="2:110" x14ac:dyDescent="0.3">
      <c r="B169" t="s">
        <v>445</v>
      </c>
      <c r="C169" t="str">
        <f>INDEX('PH Itemnames'!$B$1:$B$723,MATCH(B169,'PH Itemnames'!$A$1:$A$723),1)</f>
        <v>spicymustardporkItem</v>
      </c>
      <c r="D169" t="s">
        <v>253</v>
      </c>
      <c r="E169" t="s">
        <v>1209</v>
      </c>
      <c r="F169" s="10" t="s">
        <v>442</v>
      </c>
      <c r="G169" s="11" t="s">
        <v>76</v>
      </c>
      <c r="H169" s="11" t="s">
        <v>262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59"/>
        <v>1</v>
      </c>
      <c r="W169" s="11">
        <f t="shared" si="43"/>
        <v>0</v>
      </c>
      <c r="X169" s="44" t="str">
        <f t="shared" ca="1" si="61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44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45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46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47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48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49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50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51"/>
        <v>0</v>
      </c>
      <c r="CS169" s="34">
        <f t="shared" si="62"/>
        <v>10</v>
      </c>
      <c r="CT169" s="30">
        <f t="shared" si="52"/>
        <v>0</v>
      </c>
      <c r="CU169" s="30">
        <v>21</v>
      </c>
      <c r="CV169" s="35">
        <f t="shared" si="53"/>
        <v>0</v>
      </c>
      <c r="CW169" s="36">
        <f t="shared" si="60"/>
        <v>0</v>
      </c>
      <c r="CX169" s="37">
        <f t="shared" si="54"/>
        <v>0</v>
      </c>
      <c r="CY169" s="38">
        <f t="shared" si="55"/>
        <v>1.5</v>
      </c>
      <c r="CZ169" s="39">
        <f t="shared" si="56"/>
        <v>0</v>
      </c>
      <c r="DA169" t="s">
        <v>215</v>
      </c>
      <c r="DB169" t="str">
        <f t="shared" ca="1" si="57"/>
        <v>-</v>
      </c>
      <c r="DD169" t="s">
        <v>213</v>
      </c>
      <c r="DE169" t="str">
        <f t="shared" ca="1" si="58"/>
        <v>SPICYMUSTARDPORKITEM(MEAL, ItemRegistry.spicymustardporkItem, 4 ,2f,0f,0f,0f,0f,1.5f,0f,1f),</v>
      </c>
      <c r="DF169" t="s">
        <v>2317</v>
      </c>
    </row>
    <row r="170" spans="2:110" x14ac:dyDescent="0.3">
      <c r="B170" t="s">
        <v>446</v>
      </c>
      <c r="C170" t="str">
        <f>INDEX('PH Itemnames'!$B$1:$B$723,MATCH(B170,'PH Itemnames'!$A$1:$A$723),1)</f>
        <v>spicygreensItem</v>
      </c>
      <c r="D170" t="s">
        <v>258</v>
      </c>
      <c r="E170" t="s">
        <v>1209</v>
      </c>
      <c r="F170" s="10" t="s">
        <v>442</v>
      </c>
      <c r="G170" s="11" t="s">
        <v>447</v>
      </c>
      <c r="H170" s="11" t="s">
        <v>415</v>
      </c>
      <c r="I170" s="11" t="s">
        <v>62</v>
      </c>
      <c r="J170" s="11" t="s">
        <v>359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59"/>
        <v>1</v>
      </c>
      <c r="W170" s="11">
        <f t="shared" si="43"/>
        <v>0</v>
      </c>
      <c r="X170" s="44" t="str">
        <f t="shared" ca="1" si="61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44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45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48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46"/>
        <v>33.333333333333336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47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48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49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50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51"/>
        <v>0</v>
      </c>
      <c r="CS170" s="34">
        <f t="shared" si="62"/>
        <v>10</v>
      </c>
      <c r="CT170" s="30">
        <f t="shared" si="52"/>
        <v>0</v>
      </c>
      <c r="CU170" s="30">
        <f t="shared" si="63"/>
        <v>33.333333333333336</v>
      </c>
      <c r="CV170" s="35">
        <f t="shared" si="53"/>
        <v>0</v>
      </c>
      <c r="CW170" s="36">
        <f t="shared" si="60"/>
        <v>0</v>
      </c>
      <c r="CX170" s="37">
        <f t="shared" si="54"/>
        <v>4</v>
      </c>
      <c r="CY170" s="38">
        <f t="shared" si="55"/>
        <v>0</v>
      </c>
      <c r="CZ170" s="39">
        <f t="shared" si="56"/>
        <v>0</v>
      </c>
      <c r="DA170" t="s">
        <v>215</v>
      </c>
      <c r="DB170" t="str">
        <f t="shared" ca="1" si="57"/>
        <v>-</v>
      </c>
      <c r="DD170" t="s">
        <v>213</v>
      </c>
      <c r="DE170" t="str">
        <f t="shared" ca="1" si="58"/>
        <v>SPICYGREENSITEM(MEAL, ItemRegistry.spicygreensItem, 4 ,2f,0f,0f,4f,0f,0f,0f,0.63f),</v>
      </c>
      <c r="DF170" t="s">
        <v>2450</v>
      </c>
    </row>
    <row r="171" spans="2:110" x14ac:dyDescent="0.3">
      <c r="B171" t="s">
        <v>448</v>
      </c>
      <c r="C171" t="str">
        <f>INDEX('PH Itemnames'!$B$1:$B$723,MATCH(B171,'PH Itemnames'!$A$1:$A$723),1)</f>
        <v>garlicbreadItem</v>
      </c>
      <c r="D171" t="s">
        <v>253</v>
      </c>
      <c r="E171" t="s">
        <v>1204</v>
      </c>
      <c r="F171" s="10" t="s">
        <v>62</v>
      </c>
      <c r="G171" s="11" t="s">
        <v>257</v>
      </c>
      <c r="H171" s="11" t="s">
        <v>260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59"/>
        <v>1</v>
      </c>
      <c r="W171" s="11">
        <f t="shared" si="43"/>
        <v>1</v>
      </c>
      <c r="X171" s="44" t="str">
        <f t="shared" ca="1" si="61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44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45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46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47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48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49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50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51"/>
        <v>2</v>
      </c>
      <c r="CS171" s="34">
        <v>15</v>
      </c>
      <c r="CT171" s="30">
        <f t="shared" si="52"/>
        <v>0</v>
      </c>
      <c r="CU171" s="30">
        <v>12</v>
      </c>
      <c r="CV171" s="35">
        <f t="shared" si="53"/>
        <v>1.5</v>
      </c>
      <c r="CW171" s="36">
        <f t="shared" si="60"/>
        <v>0</v>
      </c>
      <c r="CX171" s="37">
        <f t="shared" si="54"/>
        <v>2</v>
      </c>
      <c r="CY171" s="38">
        <f t="shared" si="55"/>
        <v>0</v>
      </c>
      <c r="CZ171" s="39">
        <v>1</v>
      </c>
      <c r="DA171" t="s">
        <v>215</v>
      </c>
      <c r="DB171" t="str">
        <f t="shared" ca="1" si="57"/>
        <v>-</v>
      </c>
      <c r="DD171" t="s">
        <v>213</v>
      </c>
      <c r="DE171" t="str">
        <f t="shared" ca="1" si="58"/>
        <v>GARLICBREADITEM(BREAD, ItemRegistry.garlicbreadItem, 4 ,3f,0f,2f,2f,0f,0f,1f,1.75f),</v>
      </c>
      <c r="DF171" t="s">
        <v>2451</v>
      </c>
    </row>
    <row r="172" spans="2:110" x14ac:dyDescent="0.3">
      <c r="B172" t="s">
        <v>449</v>
      </c>
      <c r="C172" t="str">
        <f>INDEX('PH Itemnames'!$B$1:$B$723,MATCH(B172,'PH Itemnames'!$A$1:$A$723),1)</f>
        <v>garlicmashedpotatoesItem</v>
      </c>
      <c r="D172" t="s">
        <v>258</v>
      </c>
      <c r="E172" t="s">
        <v>1209</v>
      </c>
      <c r="F172" s="10" t="s">
        <v>291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59"/>
        <v>1</v>
      </c>
      <c r="W172" s="11">
        <f t="shared" si="43"/>
        <v>0</v>
      </c>
      <c r="X172" s="44" t="str">
        <f t="shared" ca="1" si="61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44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45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46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47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48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49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50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51"/>
        <v>1</v>
      </c>
      <c r="CS172" s="34">
        <v>15</v>
      </c>
      <c r="CT172" s="30">
        <f t="shared" si="52"/>
        <v>0</v>
      </c>
      <c r="CU172" s="30">
        <v>16</v>
      </c>
      <c r="CV172" s="35">
        <f t="shared" si="53"/>
        <v>0</v>
      </c>
      <c r="CW172" s="36">
        <f t="shared" si="60"/>
        <v>0</v>
      </c>
      <c r="CX172" s="37">
        <f t="shared" si="54"/>
        <v>3.5</v>
      </c>
      <c r="CY172" s="38">
        <f t="shared" si="55"/>
        <v>0</v>
      </c>
      <c r="CZ172" s="39">
        <f t="shared" si="56"/>
        <v>1</v>
      </c>
      <c r="DA172" t="s">
        <v>215</v>
      </c>
      <c r="DB172" t="str">
        <f t="shared" ca="1" si="57"/>
        <v>-</v>
      </c>
      <c r="DD172" t="s">
        <v>213</v>
      </c>
      <c r="DE172" t="str">
        <f t="shared" ca="1" si="58"/>
        <v>GARLICMASHEDPOTATOESITEM(MEAL, ItemRegistry.garlicmashedpotatoesItem, 4 ,3f,0f,0f,3.5f,0f,0f,1f,1.31f),</v>
      </c>
      <c r="DF172" t="s">
        <v>2452</v>
      </c>
    </row>
    <row r="173" spans="2:110" x14ac:dyDescent="0.3">
      <c r="B173" t="s">
        <v>450</v>
      </c>
      <c r="C173" t="str">
        <f>INDEX('PH Itemnames'!$B$1:$B$723,MATCH(B173,'PH Itemnames'!$A$1:$A$723),1)</f>
        <v>garlicchickenItem</v>
      </c>
      <c r="D173" t="s">
        <v>258</v>
      </c>
      <c r="E173" t="s">
        <v>1209</v>
      </c>
      <c r="F173" s="10" t="s">
        <v>62</v>
      </c>
      <c r="G173" s="11" t="s">
        <v>62</v>
      </c>
      <c r="H173" s="11" t="s">
        <v>62</v>
      </c>
      <c r="I173" s="11" t="s">
        <v>359</v>
      </c>
      <c r="J173" s="11" t="s">
        <v>300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59"/>
        <v>1</v>
      </c>
      <c r="W173" s="11">
        <f t="shared" si="43"/>
        <v>0</v>
      </c>
      <c r="X173" s="44" t="str">
        <f t="shared" ca="1" si="61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44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45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46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47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48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49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50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51"/>
        <v>0</v>
      </c>
      <c r="CS173" s="34">
        <f t="shared" si="62"/>
        <v>20</v>
      </c>
      <c r="CT173" s="30">
        <f t="shared" si="52"/>
        <v>0</v>
      </c>
      <c r="CU173" s="30">
        <v>11</v>
      </c>
      <c r="CV173" s="35">
        <f t="shared" si="53"/>
        <v>0</v>
      </c>
      <c r="CW173" s="36">
        <f t="shared" si="60"/>
        <v>0</v>
      </c>
      <c r="CX173" s="37">
        <v>4</v>
      </c>
      <c r="CY173" s="38">
        <f t="shared" si="55"/>
        <v>2.5</v>
      </c>
      <c r="CZ173" s="39">
        <f t="shared" si="56"/>
        <v>0</v>
      </c>
      <c r="DA173" t="s">
        <v>215</v>
      </c>
      <c r="DB173" t="str">
        <f t="shared" ca="1" si="57"/>
        <v>-</v>
      </c>
      <c r="DD173" t="s">
        <v>213</v>
      </c>
      <c r="DE173" t="str">
        <f t="shared" ca="1" si="58"/>
        <v>GARLICCHICKENITEM(MEAL, ItemRegistry.garlicchickenItem, 4 ,4f,0f,0f,4f,0f,2.5f,0f,1.91f),</v>
      </c>
      <c r="DF173" t="s">
        <v>2453</v>
      </c>
    </row>
    <row r="174" spans="2:110" x14ac:dyDescent="0.3">
      <c r="B174" t="s">
        <v>451</v>
      </c>
      <c r="C174" t="str">
        <f>INDEX('PH Itemnames'!$B$1:$B$723,MATCH(B174,'PH Itemnames'!$A$1:$A$723),1)</f>
        <v>summerradishsaladItem</v>
      </c>
      <c r="D174" t="s">
        <v>258</v>
      </c>
      <c r="E174" t="s">
        <v>1209</v>
      </c>
      <c r="F174" s="10" t="s">
        <v>117</v>
      </c>
      <c r="G174" s="11" t="s">
        <v>64</v>
      </c>
      <c r="H174" s="11" t="s">
        <v>113</v>
      </c>
      <c r="I174" s="11" t="s">
        <v>364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59"/>
        <v>1</v>
      </c>
      <c r="W174" s="11">
        <f t="shared" si="43"/>
        <v>0</v>
      </c>
      <c r="X174" s="44" t="str">
        <f t="shared" ca="1" si="61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44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45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46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47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48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49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50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51"/>
        <v>0</v>
      </c>
      <c r="CS174" s="34">
        <v>10</v>
      </c>
      <c r="CT174" s="30">
        <v>0</v>
      </c>
      <c r="CU174" s="30">
        <v>12</v>
      </c>
      <c r="CV174" s="35">
        <f t="shared" si="53"/>
        <v>0</v>
      </c>
      <c r="CW174" s="36">
        <f t="shared" si="60"/>
        <v>0</v>
      </c>
      <c r="CX174" s="37">
        <f t="shared" si="54"/>
        <v>3.5</v>
      </c>
      <c r="CY174" s="38">
        <f t="shared" si="55"/>
        <v>0</v>
      </c>
      <c r="CZ174" s="39">
        <f t="shared" si="56"/>
        <v>0</v>
      </c>
      <c r="DA174" t="s">
        <v>215</v>
      </c>
      <c r="DB174" t="str">
        <f t="shared" ca="1" si="57"/>
        <v>-</v>
      </c>
      <c r="DD174" t="s">
        <v>213</v>
      </c>
      <c r="DE174" t="str">
        <f t="shared" ca="1" si="58"/>
        <v>SUMMERRADISHSALADITEM(MEAL, ItemRegistry.summerradishsaladItem, 4 ,2f,0f,0f,3.5f,0f,0f,0f,1.75f),</v>
      </c>
      <c r="DF174" t="s">
        <v>2454</v>
      </c>
    </row>
    <row r="175" spans="2:110" x14ac:dyDescent="0.3">
      <c r="B175" t="s">
        <v>452</v>
      </c>
      <c r="C175" t="str">
        <f>INDEX('PH Itemnames'!$B$1:$B$723,MATCH(B175,'PH Itemnames'!$A$1:$A$723),1)</f>
        <v>summersquashwithradishItem</v>
      </c>
      <c r="D175" t="s">
        <v>258</v>
      </c>
      <c r="E175" t="s">
        <v>1209</v>
      </c>
      <c r="F175" s="10" t="s">
        <v>117</v>
      </c>
      <c r="G175" s="11" t="s">
        <v>114</v>
      </c>
      <c r="H175" s="11" t="s">
        <v>453</v>
      </c>
      <c r="I175" s="11" t="s">
        <v>124</v>
      </c>
      <c r="J175" s="11" t="s">
        <v>359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59"/>
        <v>0</v>
      </c>
      <c r="W175" s="11">
        <f t="shared" si="43"/>
        <v>0</v>
      </c>
      <c r="X175" s="44" t="str">
        <f t="shared" ca="1" si="61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44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45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46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47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48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49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50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51"/>
        <v>0</v>
      </c>
      <c r="CS175" s="34">
        <v>15</v>
      </c>
      <c r="CT175" s="30">
        <f t="shared" si="52"/>
        <v>0</v>
      </c>
      <c r="CU175" s="30">
        <f t="shared" si="63"/>
        <v>16</v>
      </c>
      <c r="CV175" s="35">
        <f t="shared" si="53"/>
        <v>0</v>
      </c>
      <c r="CW175" s="36">
        <f t="shared" si="60"/>
        <v>0</v>
      </c>
      <c r="CX175" s="37">
        <f t="shared" si="54"/>
        <v>3.5</v>
      </c>
      <c r="CY175" s="38">
        <f t="shared" si="55"/>
        <v>0</v>
      </c>
      <c r="CZ175" s="39">
        <f t="shared" si="56"/>
        <v>0</v>
      </c>
      <c r="DA175" t="s">
        <v>215</v>
      </c>
      <c r="DB175" t="str">
        <f t="shared" ca="1" si="57"/>
        <v>No</v>
      </c>
      <c r="DD175" t="s">
        <v>213</v>
      </c>
      <c r="DE175" t="str">
        <f t="shared" ca="1" si="58"/>
        <v/>
      </c>
      <c r="DF175" t="s">
        <v>2312</v>
      </c>
    </row>
    <row r="176" spans="2:110" x14ac:dyDescent="0.3">
      <c r="B176" t="s">
        <v>454</v>
      </c>
      <c r="C176" t="str">
        <f>INDEX('PH Itemnames'!$B$1:$B$723,MATCH(B176,'PH Itemnames'!$A$1:$A$723),1)</f>
        <v>celeryandpeanutbutterItem</v>
      </c>
      <c r="D176" t="s">
        <v>253</v>
      </c>
      <c r="E176" t="s">
        <v>1209</v>
      </c>
      <c r="F176" s="10" t="s">
        <v>122</v>
      </c>
      <c r="G176" s="11" t="s">
        <v>358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59"/>
        <v>1</v>
      </c>
      <c r="W176" s="11">
        <f t="shared" si="43"/>
        <v>0</v>
      </c>
      <c r="X176" s="44" t="str">
        <f t="shared" ca="1" si="61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44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45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46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47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48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49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50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51"/>
        <v>0</v>
      </c>
      <c r="CS176" s="34">
        <v>10</v>
      </c>
      <c r="CT176" s="30">
        <f t="shared" si="52"/>
        <v>0</v>
      </c>
      <c r="CU176" s="30">
        <v>12</v>
      </c>
      <c r="CV176" s="35">
        <f t="shared" si="53"/>
        <v>0.5</v>
      </c>
      <c r="CW176" s="36">
        <f t="shared" si="60"/>
        <v>0</v>
      </c>
      <c r="CX176" s="37">
        <f t="shared" si="54"/>
        <v>1</v>
      </c>
      <c r="CY176" s="38">
        <f t="shared" si="55"/>
        <v>0</v>
      </c>
      <c r="CZ176" s="39">
        <f t="shared" si="56"/>
        <v>0</v>
      </c>
      <c r="DA176" t="s">
        <v>215</v>
      </c>
      <c r="DB176" t="str">
        <f t="shared" ca="1" si="57"/>
        <v>-</v>
      </c>
      <c r="DD176" t="s">
        <v>213</v>
      </c>
      <c r="DE176" t="str">
        <f t="shared" ca="1" si="58"/>
        <v>CELERYANDPEANUTBUTTERITEM(MEAL, ItemRegistry.celeryandpeanutbutterItem, 4 ,2f,0f,1f,1f,0f,0f,0f,1.75f),</v>
      </c>
      <c r="DF176" t="s">
        <v>2455</v>
      </c>
    </row>
    <row r="177" spans="2:110" x14ac:dyDescent="0.3">
      <c r="B177" t="s">
        <v>455</v>
      </c>
      <c r="C177" t="str">
        <f>INDEX('PH Itemnames'!$B$1:$B$723,MATCH(B177,'PH Itemnames'!$A$1:$A$723),1)</f>
        <v>chickencelerycasseroleItem</v>
      </c>
      <c r="D177" t="s">
        <v>258</v>
      </c>
      <c r="E177" t="s">
        <v>1209</v>
      </c>
      <c r="F177" s="10" t="s">
        <v>122</v>
      </c>
      <c r="G177" s="11" t="s">
        <v>300</v>
      </c>
      <c r="H177" s="11" t="s">
        <v>62</v>
      </c>
      <c r="I177" s="11" t="s">
        <v>61</v>
      </c>
      <c r="J177" s="11" t="s">
        <v>297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59"/>
        <v>1</v>
      </c>
      <c r="W177" s="11">
        <f t="shared" si="43"/>
        <v>0</v>
      </c>
      <c r="X177" s="44" t="str">
        <f t="shared" ca="1" si="61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44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45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46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47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48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49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50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51"/>
        <v>0</v>
      </c>
      <c r="CS177" s="34">
        <v>25</v>
      </c>
      <c r="CT177" s="30">
        <f t="shared" si="52"/>
        <v>0</v>
      </c>
      <c r="CU177" s="30">
        <v>11</v>
      </c>
      <c r="CV177" s="35">
        <f t="shared" si="53"/>
        <v>0</v>
      </c>
      <c r="CW177" s="36">
        <f t="shared" si="60"/>
        <v>0</v>
      </c>
      <c r="CX177" s="37">
        <f t="shared" si="54"/>
        <v>4</v>
      </c>
      <c r="CY177" s="38">
        <f t="shared" si="55"/>
        <v>3</v>
      </c>
      <c r="CZ177" s="39">
        <f t="shared" si="56"/>
        <v>0</v>
      </c>
      <c r="DA177" t="s">
        <v>215</v>
      </c>
      <c r="DB177" t="str">
        <f t="shared" ca="1" si="57"/>
        <v>-</v>
      </c>
      <c r="DD177" t="s">
        <v>213</v>
      </c>
      <c r="DE177" t="str">
        <f t="shared" ca="1" si="58"/>
        <v>CHICKENCELERYCASSEROLEITEM(MEAL, ItemRegistry.chickencelerycasseroleItem, 4 ,5f,0f,0f,4f,0f,3f,0f,1.91f),</v>
      </c>
      <c r="DF177" t="s">
        <v>2456</v>
      </c>
    </row>
    <row r="178" spans="2:110" x14ac:dyDescent="0.3">
      <c r="B178" t="s">
        <v>456</v>
      </c>
      <c r="C178" t="str">
        <f>INDEX('PH Itemnames'!$B$1:$B$723,MATCH(B178,'PH Itemnames'!$A$1:$A$723),1)</f>
        <v>peasandceleryItem</v>
      </c>
      <c r="D178" t="s">
        <v>258</v>
      </c>
      <c r="E178" t="s">
        <v>1209</v>
      </c>
      <c r="F178" s="10" t="s">
        <v>122</v>
      </c>
      <c r="G178" s="11" t="s">
        <v>142</v>
      </c>
      <c r="H178" s="11" t="s">
        <v>20</v>
      </c>
      <c r="I178" s="11" t="s">
        <v>415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59"/>
        <v>1</v>
      </c>
      <c r="W178" s="11">
        <f t="shared" si="43"/>
        <v>0</v>
      </c>
      <c r="X178" s="44" t="str">
        <f t="shared" ca="1" si="61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44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45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48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46"/>
        <v>17.5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47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48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49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50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51"/>
        <v>0</v>
      </c>
      <c r="CS178" s="34">
        <v>10</v>
      </c>
      <c r="CT178" s="30">
        <v>0</v>
      </c>
      <c r="CU178" s="30">
        <v>9</v>
      </c>
      <c r="CV178" s="35">
        <f t="shared" si="53"/>
        <v>0</v>
      </c>
      <c r="CW178" s="36">
        <f t="shared" si="60"/>
        <v>0.8</v>
      </c>
      <c r="CX178" s="37">
        <f t="shared" si="54"/>
        <v>2</v>
      </c>
      <c r="CY178" s="38">
        <f t="shared" si="55"/>
        <v>0</v>
      </c>
      <c r="CZ178" s="39">
        <f t="shared" si="56"/>
        <v>0</v>
      </c>
      <c r="DA178" t="s">
        <v>215</v>
      </c>
      <c r="DB178" t="str">
        <f t="shared" ca="1" si="57"/>
        <v>-</v>
      </c>
      <c r="DD178" t="s">
        <v>213</v>
      </c>
      <c r="DE178" t="str">
        <f t="shared" ca="1" si="58"/>
        <v>PEASANDCELERYITEM(MEAL, ItemRegistry.peasandceleryItem, 4 ,2f,0f,0f,2f,0.8f,0f,0f,2.33f),</v>
      </c>
      <c r="DF178" t="s">
        <v>2457</v>
      </c>
    </row>
    <row r="179" spans="2:110" x14ac:dyDescent="0.3">
      <c r="B179" t="s">
        <v>457</v>
      </c>
      <c r="C179" t="str">
        <f>INDEX('PH Itemnames'!$B$1:$B$723,MATCH(B179,'PH Itemnames'!$A$1:$A$723),1)</f>
        <v>celerysoupItem</v>
      </c>
      <c r="D179" t="s">
        <v>258</v>
      </c>
      <c r="E179" t="s">
        <v>1209</v>
      </c>
      <c r="F179" s="10" t="s">
        <v>122</v>
      </c>
      <c r="G179" s="11" t="s">
        <v>64</v>
      </c>
      <c r="H179" s="11" t="s">
        <v>61</v>
      </c>
      <c r="I179" s="11" t="s">
        <v>283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59"/>
        <v>1</v>
      </c>
      <c r="W179" s="11">
        <f t="shared" si="43"/>
        <v>0</v>
      </c>
      <c r="X179" s="44" t="str">
        <f t="shared" ca="1" si="61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44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45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46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47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48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49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50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51"/>
        <v>0</v>
      </c>
      <c r="CS179" s="34">
        <v>25</v>
      </c>
      <c r="CT179" s="30">
        <v>15</v>
      </c>
      <c r="CU179" s="30">
        <f t="shared" si="63"/>
        <v>22.857142857142858</v>
      </c>
      <c r="CV179" s="35">
        <f t="shared" si="53"/>
        <v>0</v>
      </c>
      <c r="CW179" s="36">
        <f t="shared" si="60"/>
        <v>0</v>
      </c>
      <c r="CX179" s="37">
        <v>4</v>
      </c>
      <c r="CY179" s="38">
        <f t="shared" si="55"/>
        <v>2.5</v>
      </c>
      <c r="CZ179" s="39">
        <f t="shared" si="56"/>
        <v>0</v>
      </c>
      <c r="DA179" t="s">
        <v>215</v>
      </c>
      <c r="DB179" t="str">
        <f t="shared" ca="1" si="57"/>
        <v>-</v>
      </c>
      <c r="DD179" t="s">
        <v>213</v>
      </c>
      <c r="DE179" t="str">
        <f t="shared" ca="1" si="58"/>
        <v>CELERYSOUPITEM(MEAL, ItemRegistry.celerysoupItem, 4 ,5f,15f,0f,4f,0f,2.5f,0f,0.92f),</v>
      </c>
      <c r="DF179" t="s">
        <v>2458</v>
      </c>
    </row>
    <row r="180" spans="2:110" x14ac:dyDescent="0.3">
      <c r="B180" t="s">
        <v>458</v>
      </c>
      <c r="C180" t="str">
        <f>INDEX('PH Itemnames'!$B$1:$B$723,MATCH(B180,'PH Itemnames'!$A$1:$A$723),1)</f>
        <v>zucchinibreadItem</v>
      </c>
      <c r="D180" t="s">
        <v>258</v>
      </c>
      <c r="E180" t="s">
        <v>1204</v>
      </c>
      <c r="F180" s="10" t="s">
        <v>114</v>
      </c>
      <c r="G180" s="11" t="s">
        <v>222</v>
      </c>
      <c r="H180" s="11" t="s">
        <v>414</v>
      </c>
      <c r="I180" s="11" t="s">
        <v>200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59"/>
        <v>-1</v>
      </c>
      <c r="W180" s="11">
        <f t="shared" si="43"/>
        <v>0</v>
      </c>
      <c r="X180" s="44" t="str">
        <f t="shared" ca="1" si="61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44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45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46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47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48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49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50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51"/>
        <v>0</v>
      </c>
      <c r="CS180" s="34">
        <f t="shared" si="62"/>
        <v>10</v>
      </c>
      <c r="CT180" s="30">
        <f t="shared" si="52"/>
        <v>0</v>
      </c>
      <c r="CU180" s="30">
        <f t="shared" si="63"/>
        <v>3.5</v>
      </c>
      <c r="CV180" s="35">
        <f t="shared" si="53"/>
        <v>1</v>
      </c>
      <c r="CW180" s="36">
        <f t="shared" si="60"/>
        <v>0</v>
      </c>
      <c r="CX180" s="37">
        <f t="shared" si="54"/>
        <v>1</v>
      </c>
      <c r="CY180" s="38">
        <f t="shared" si="55"/>
        <v>0</v>
      </c>
      <c r="CZ180" s="39">
        <f t="shared" si="56"/>
        <v>0</v>
      </c>
      <c r="DA180" t="s">
        <v>212</v>
      </c>
      <c r="DB180" t="str">
        <f t="shared" ca="1" si="57"/>
        <v>No</v>
      </c>
      <c r="DD180" t="s">
        <v>213</v>
      </c>
      <c r="DE180" t="str">
        <f t="shared" ca="1" si="58"/>
        <v/>
      </c>
      <c r="DF180" t="s">
        <v>2312</v>
      </c>
    </row>
    <row r="181" spans="2:110" x14ac:dyDescent="0.3">
      <c r="B181" t="s">
        <v>459</v>
      </c>
      <c r="C181" t="str">
        <f>INDEX('PH Itemnames'!$B$1:$B$723,MATCH(B181,'PH Itemnames'!$A$1:$A$723),1)</f>
        <v>zucchinifriesItem</v>
      </c>
      <c r="D181" t="s">
        <v>253</v>
      </c>
      <c r="E181" t="s">
        <v>1209</v>
      </c>
      <c r="F181" s="10" t="s">
        <v>114</v>
      </c>
      <c r="G181" s="11" t="s">
        <v>257</v>
      </c>
      <c r="H181" s="11" t="s">
        <v>73</v>
      </c>
      <c r="I181" s="11" t="s">
        <v>239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59"/>
        <v>1</v>
      </c>
      <c r="W181" s="11">
        <f t="shared" si="43"/>
        <v>0</v>
      </c>
      <c r="X181" s="44" t="str">
        <f t="shared" ca="1" si="61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44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45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46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47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48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49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50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51"/>
        <v>4</v>
      </c>
      <c r="CS181" s="34">
        <f t="shared" si="62"/>
        <v>25</v>
      </c>
      <c r="CT181" s="30">
        <f t="shared" si="52"/>
        <v>0</v>
      </c>
      <c r="CU181" s="30">
        <v>21</v>
      </c>
      <c r="CV181" s="35">
        <f t="shared" si="53"/>
        <v>1.5</v>
      </c>
      <c r="CW181" s="36">
        <f t="shared" si="60"/>
        <v>0</v>
      </c>
      <c r="CX181" s="37">
        <f t="shared" si="54"/>
        <v>1</v>
      </c>
      <c r="CY181" s="38">
        <v>0.8</v>
      </c>
      <c r="CZ181" s="39">
        <f t="shared" si="56"/>
        <v>4</v>
      </c>
      <c r="DA181" t="s">
        <v>215</v>
      </c>
      <c r="DB181" t="str">
        <f t="shared" ca="1" si="57"/>
        <v>-</v>
      </c>
      <c r="DD181" t="s">
        <v>213</v>
      </c>
      <c r="DE181" t="str">
        <f t="shared" ca="1" si="58"/>
        <v>ZUCCHINIFRIESITEM(MEAL, ItemRegistry.zucchinifriesItem, 4 ,5f,0f,2f,1f,0f,0.8f,4f,1f),</v>
      </c>
      <c r="DF181" t="s">
        <v>2459</v>
      </c>
    </row>
    <row r="182" spans="2:110" x14ac:dyDescent="0.3">
      <c r="B182" t="s">
        <v>460</v>
      </c>
      <c r="C182" t="str">
        <f>INDEX('PH Itemnames'!$B$1:$B$723,MATCH(B182,'PH Itemnames'!$A$1:$A$723),1)</f>
        <v>zestyzucchiniItem</v>
      </c>
      <c r="D182" t="s">
        <v>258</v>
      </c>
      <c r="E182" t="s">
        <v>1209</v>
      </c>
      <c r="F182" s="10" t="s">
        <v>114</v>
      </c>
      <c r="G182" s="11" t="s">
        <v>280</v>
      </c>
      <c r="H182" s="11" t="s">
        <v>139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59"/>
        <v>1</v>
      </c>
      <c r="W182" s="11">
        <f t="shared" si="43"/>
        <v>0</v>
      </c>
      <c r="X182" s="44" t="str">
        <f t="shared" ca="1" si="61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44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45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46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47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48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49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50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51"/>
        <v>4</v>
      </c>
      <c r="CS182" s="34">
        <v>25</v>
      </c>
      <c r="CT182" s="30">
        <f t="shared" si="52"/>
        <v>0</v>
      </c>
      <c r="CU182" s="30">
        <v>12</v>
      </c>
      <c r="CV182" s="35">
        <f t="shared" si="53"/>
        <v>1</v>
      </c>
      <c r="CW182" s="36">
        <f t="shared" si="60"/>
        <v>0</v>
      </c>
      <c r="CX182" s="37">
        <f t="shared" si="54"/>
        <v>3.5</v>
      </c>
      <c r="CY182" s="38">
        <f t="shared" si="55"/>
        <v>0</v>
      </c>
      <c r="CZ182" s="39">
        <f t="shared" si="56"/>
        <v>4</v>
      </c>
      <c r="DA182" t="s">
        <v>215</v>
      </c>
      <c r="DB182" t="str">
        <f t="shared" ca="1" si="57"/>
        <v>-</v>
      </c>
      <c r="DD182" t="s">
        <v>213</v>
      </c>
      <c r="DE182" t="str">
        <f t="shared" ca="1" si="58"/>
        <v>ZESTYZUCCHINIITEM(MEAL, ItemRegistry.zestyzucchiniItem, 4 ,5f,0f,1f,3.5f,0f,0f,4f,1.75f),</v>
      </c>
      <c r="DF182" t="s">
        <v>2460</v>
      </c>
    </row>
    <row r="183" spans="2:110" x14ac:dyDescent="0.3">
      <c r="B183" t="s">
        <v>461</v>
      </c>
      <c r="C183" t="str">
        <f>INDEX('PH Itemnames'!$B$1:$B$723,MATCH(B183,'PH Itemnames'!$A$1:$A$723),1)</f>
        <v>zucchinibakeItem</v>
      </c>
      <c r="D183" t="s">
        <v>258</v>
      </c>
      <c r="E183" t="s">
        <v>1209</v>
      </c>
      <c r="F183" s="10" t="s">
        <v>114</v>
      </c>
      <c r="G183" s="11" t="s">
        <v>70</v>
      </c>
      <c r="H183" s="11" t="s">
        <v>257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59"/>
        <v>1</v>
      </c>
      <c r="W183" s="11">
        <f t="shared" si="43"/>
        <v>0</v>
      </c>
      <c r="X183" s="44" t="str">
        <f t="shared" ca="1" si="61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44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45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46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47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48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49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50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51"/>
        <v>4</v>
      </c>
      <c r="CS183" s="34">
        <v>25</v>
      </c>
      <c r="CT183" s="30">
        <v>0</v>
      </c>
      <c r="CU183" s="30">
        <v>11</v>
      </c>
      <c r="CV183" s="35">
        <f t="shared" si="53"/>
        <v>1.5</v>
      </c>
      <c r="CW183" s="36">
        <f t="shared" si="60"/>
        <v>0</v>
      </c>
      <c r="CX183" s="37">
        <f t="shared" si="54"/>
        <v>2.5</v>
      </c>
      <c r="CY183" s="38">
        <f t="shared" si="55"/>
        <v>0</v>
      </c>
      <c r="CZ183" s="39">
        <f t="shared" si="56"/>
        <v>4</v>
      </c>
      <c r="DA183" t="s">
        <v>215</v>
      </c>
      <c r="DB183" t="str">
        <f t="shared" ca="1" si="57"/>
        <v>-</v>
      </c>
      <c r="DD183" t="s">
        <v>213</v>
      </c>
      <c r="DE183" t="str">
        <f t="shared" ca="1" si="58"/>
        <v>ZUCCHINIBAKEITEM(MEAL, ItemRegistry.zucchinibakeItem, 4 ,5f,0f,2f,2.5f,0f,0f,4f,1.91f),</v>
      </c>
      <c r="DF183" t="s">
        <v>2461</v>
      </c>
    </row>
    <row r="184" spans="2:110" x14ac:dyDescent="0.3">
      <c r="B184" t="s">
        <v>462</v>
      </c>
      <c r="C184" t="str">
        <f>INDEX('PH Itemnames'!$B$1:$B$723,MATCH(B184,'PH Itemnames'!$A$1:$A$723),1)</f>
        <v>asparagusquicheItem</v>
      </c>
      <c r="D184" t="s">
        <v>253</v>
      </c>
      <c r="E184" t="s">
        <v>1209</v>
      </c>
      <c r="F184" s="10" t="s">
        <v>254</v>
      </c>
      <c r="G184" s="11" t="s">
        <v>239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59"/>
        <v>0</v>
      </c>
      <c r="W184" s="11">
        <f t="shared" si="43"/>
        <v>0</v>
      </c>
      <c r="X184" s="44" t="str">
        <f t="shared" ca="1" si="61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44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45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46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47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48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49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50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51"/>
        <v>3</v>
      </c>
      <c r="CS184" s="34">
        <f t="shared" si="62"/>
        <v>12</v>
      </c>
      <c r="CT184" s="30">
        <f t="shared" si="52"/>
        <v>0</v>
      </c>
      <c r="CU184" s="30">
        <f t="shared" si="63"/>
        <v>33</v>
      </c>
      <c r="CV184" s="35">
        <f t="shared" si="53"/>
        <v>0</v>
      </c>
      <c r="CW184" s="36">
        <f t="shared" si="60"/>
        <v>0</v>
      </c>
      <c r="CX184" s="37">
        <f t="shared" si="54"/>
        <v>1</v>
      </c>
      <c r="CY184" s="38">
        <f t="shared" si="55"/>
        <v>0</v>
      </c>
      <c r="CZ184" s="39">
        <f t="shared" si="56"/>
        <v>3</v>
      </c>
      <c r="DA184" t="s">
        <v>212</v>
      </c>
      <c r="DB184" t="str">
        <f t="shared" ca="1" si="57"/>
        <v>No</v>
      </c>
      <c r="DD184" t="s">
        <v>213</v>
      </c>
      <c r="DE184" t="str">
        <f t="shared" ca="1" si="58"/>
        <v/>
      </c>
      <c r="DF184" t="s">
        <v>2312</v>
      </c>
    </row>
    <row r="185" spans="2:110" x14ac:dyDescent="0.3">
      <c r="B185" t="s">
        <v>463</v>
      </c>
      <c r="C185" t="str">
        <f>INDEX('PH Itemnames'!$B$1:$B$723,MATCH(B185,'PH Itemnames'!$A$1:$A$723),1)</f>
        <v>asparagussoupItem</v>
      </c>
      <c r="D185" t="s">
        <v>258</v>
      </c>
      <c r="E185" t="s">
        <v>1209</v>
      </c>
      <c r="F185" s="10" t="s">
        <v>254</v>
      </c>
      <c r="G185" s="11" t="s">
        <v>64</v>
      </c>
      <c r="H185" s="11" t="s">
        <v>260</v>
      </c>
      <c r="I185" s="11" t="s">
        <v>283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59"/>
        <v>0</v>
      </c>
      <c r="W185" s="11">
        <f t="shared" si="43"/>
        <v>0</v>
      </c>
      <c r="X185" s="44" t="str">
        <f t="shared" ca="1" si="61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44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45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46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47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48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49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50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51"/>
        <v>1</v>
      </c>
      <c r="CS185" s="34">
        <f t="shared" si="62"/>
        <v>19.30952380952381</v>
      </c>
      <c r="CT185" s="30">
        <f t="shared" si="52"/>
        <v>0.35714285714285715</v>
      </c>
      <c r="CU185" s="30">
        <f t="shared" si="63"/>
        <v>16.357142857142858</v>
      </c>
      <c r="CV185" s="35">
        <f t="shared" si="53"/>
        <v>0</v>
      </c>
      <c r="CW185" s="36">
        <f t="shared" si="60"/>
        <v>0</v>
      </c>
      <c r="CX185" s="37">
        <f t="shared" si="54"/>
        <v>2.1428571428571428</v>
      </c>
      <c r="CY185" s="38">
        <f t="shared" si="55"/>
        <v>2.5</v>
      </c>
      <c r="CZ185" s="39">
        <f t="shared" si="56"/>
        <v>1</v>
      </c>
      <c r="DA185" t="s">
        <v>212</v>
      </c>
      <c r="DB185" t="str">
        <f t="shared" ca="1" si="57"/>
        <v>No</v>
      </c>
      <c r="DD185" t="s">
        <v>213</v>
      </c>
      <c r="DE185" t="str">
        <f t="shared" ca="1" si="58"/>
        <v/>
      </c>
      <c r="DF185" t="s">
        <v>2312</v>
      </c>
    </row>
    <row r="186" spans="2:110" x14ac:dyDescent="0.3">
      <c r="B186" t="s">
        <v>464</v>
      </c>
      <c r="C186" t="str">
        <f>INDEX('PH Itemnames'!$B$1:$B$723,MATCH(B186,'PH Itemnames'!$A$1:$A$723),1)</f>
        <v>walnutraisinbreadItem</v>
      </c>
      <c r="D186" t="s">
        <v>258</v>
      </c>
      <c r="E186" t="s">
        <v>1209</v>
      </c>
      <c r="F186" s="10" t="s">
        <v>200</v>
      </c>
      <c r="G186" s="11" t="s">
        <v>274</v>
      </c>
      <c r="H186" s="11" t="s">
        <v>222</v>
      </c>
      <c r="I186" s="11" t="s">
        <v>414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59"/>
        <v>-1</v>
      </c>
      <c r="W186" s="11">
        <f t="shared" si="43"/>
        <v>0</v>
      </c>
      <c r="X186" s="44" t="str">
        <f t="shared" ca="1" si="61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44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45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46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47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48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49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50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51"/>
        <v>0</v>
      </c>
      <c r="CS186" s="34">
        <f t="shared" si="62"/>
        <v>7</v>
      </c>
      <c r="CT186" s="30">
        <f t="shared" si="52"/>
        <v>0</v>
      </c>
      <c r="CU186" s="30">
        <f t="shared" si="63"/>
        <v>4.75</v>
      </c>
      <c r="CV186" s="35">
        <f t="shared" si="53"/>
        <v>1</v>
      </c>
      <c r="CW186" s="36">
        <f t="shared" si="60"/>
        <v>1</v>
      </c>
      <c r="CX186" s="37">
        <f t="shared" si="54"/>
        <v>0</v>
      </c>
      <c r="CY186" s="38">
        <f t="shared" si="55"/>
        <v>0</v>
      </c>
      <c r="CZ186" s="39">
        <f t="shared" si="56"/>
        <v>0</v>
      </c>
      <c r="DA186" t="s">
        <v>212</v>
      </c>
      <c r="DB186" t="str">
        <f t="shared" ca="1" si="57"/>
        <v>No</v>
      </c>
      <c r="DD186" t="s">
        <v>213</v>
      </c>
      <c r="DE186" t="str">
        <f t="shared" ca="1" si="58"/>
        <v/>
      </c>
      <c r="DF186" t="s">
        <v>2312</v>
      </c>
    </row>
    <row r="187" spans="2:110" x14ac:dyDescent="0.3">
      <c r="B187" t="s">
        <v>465</v>
      </c>
      <c r="C187" t="str">
        <f>INDEX('PH Itemnames'!$B$1:$B$723,MATCH(B187,'PH Itemnames'!$A$1:$A$723),1)</f>
        <v>candiedwalnutsItem</v>
      </c>
      <c r="D187" t="s">
        <v>253</v>
      </c>
      <c r="E187" t="s">
        <v>1209</v>
      </c>
      <c r="F187" s="10" t="s">
        <v>200</v>
      </c>
      <c r="G187" s="11" t="s">
        <v>186</v>
      </c>
      <c r="H187" s="11" t="s">
        <v>414</v>
      </c>
      <c r="I187" s="11" t="s">
        <v>223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59"/>
        <v>-2</v>
      </c>
      <c r="W187" s="11">
        <f t="shared" si="43"/>
        <v>0</v>
      </c>
      <c r="X187" s="44" t="str">
        <f t="shared" ca="1" si="61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44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45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46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47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48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49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50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51"/>
        <v>0</v>
      </c>
      <c r="CS187" s="34">
        <f t="shared" si="62"/>
        <v>1</v>
      </c>
      <c r="CT187" s="30">
        <f t="shared" si="52"/>
        <v>0</v>
      </c>
      <c r="CU187" s="30">
        <f t="shared" si="63"/>
        <v>12</v>
      </c>
      <c r="CV187" s="35">
        <f t="shared" si="53"/>
        <v>0</v>
      </c>
      <c r="CW187" s="36">
        <f t="shared" si="60"/>
        <v>0</v>
      </c>
      <c r="CX187" s="37">
        <f t="shared" si="54"/>
        <v>0</v>
      </c>
      <c r="CY187" s="38">
        <f t="shared" si="55"/>
        <v>0</v>
      </c>
      <c r="CZ187" s="39">
        <f t="shared" si="56"/>
        <v>0</v>
      </c>
      <c r="DA187" t="s">
        <v>212</v>
      </c>
      <c r="DB187" t="str">
        <f t="shared" ca="1" si="57"/>
        <v>No</v>
      </c>
      <c r="DD187" t="s">
        <v>213</v>
      </c>
      <c r="DE187" t="str">
        <f t="shared" ca="1" si="58"/>
        <v/>
      </c>
      <c r="DF187" t="s">
        <v>2312</v>
      </c>
    </row>
    <row r="188" spans="2:110" x14ac:dyDescent="0.3">
      <c r="B188" t="s">
        <v>466</v>
      </c>
      <c r="C188" t="str">
        <f>INDEX('PH Itemnames'!$B$1:$B$723,MATCH(B188,'PH Itemnames'!$A$1:$A$723),1)</f>
        <v>brownieItem</v>
      </c>
      <c r="D188" t="s">
        <v>253</v>
      </c>
      <c r="E188" t="s">
        <v>1209</v>
      </c>
      <c r="F188" s="10" t="s">
        <v>200</v>
      </c>
      <c r="G188" s="11" t="s">
        <v>229</v>
      </c>
      <c r="H188" s="11" t="s">
        <v>260</v>
      </c>
      <c r="I188" s="11" t="s">
        <v>223</v>
      </c>
      <c r="J188" s="11" t="s">
        <v>234</v>
      </c>
      <c r="K188" s="11" t="s">
        <v>186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59"/>
        <v>-2</v>
      </c>
      <c r="W188" s="11">
        <f t="shared" si="43"/>
        <v>0</v>
      </c>
      <c r="X188" s="44" t="str">
        <f t="shared" ca="1" si="61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44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45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46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47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48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49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50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51"/>
        <v>1</v>
      </c>
      <c r="CS188" s="34">
        <f t="shared" si="62"/>
        <v>11</v>
      </c>
      <c r="CT188" s="30">
        <f t="shared" si="52"/>
        <v>0</v>
      </c>
      <c r="CU188" s="30">
        <f t="shared" si="63"/>
        <v>14.916666666666666</v>
      </c>
      <c r="CV188" s="35">
        <f t="shared" si="53"/>
        <v>1</v>
      </c>
      <c r="CW188" s="36">
        <f t="shared" si="60"/>
        <v>0</v>
      </c>
      <c r="CX188" s="37">
        <f t="shared" si="54"/>
        <v>0</v>
      </c>
      <c r="CY188" s="38">
        <f t="shared" si="55"/>
        <v>0</v>
      </c>
      <c r="CZ188" s="39">
        <f t="shared" si="56"/>
        <v>1</v>
      </c>
      <c r="DA188" t="s">
        <v>212</v>
      </c>
      <c r="DB188" t="str">
        <f t="shared" ca="1" si="57"/>
        <v>No</v>
      </c>
      <c r="DD188" t="s">
        <v>213</v>
      </c>
      <c r="DE188" t="str">
        <f t="shared" ca="1" si="58"/>
        <v/>
      </c>
      <c r="DF188" t="s">
        <v>2312</v>
      </c>
    </row>
    <row r="189" spans="2:110" x14ac:dyDescent="0.3">
      <c r="B189" t="s">
        <v>467</v>
      </c>
      <c r="C189" t="str">
        <f>INDEX('PH Itemnames'!$B$1:$B$723,MATCH(B189,'PH Itemnames'!$A$1:$A$723),1)</f>
        <v>papayasmoothieItem</v>
      </c>
      <c r="D189" t="s">
        <v>253</v>
      </c>
      <c r="E189" t="s">
        <v>1202</v>
      </c>
      <c r="F189" s="10" t="s">
        <v>173</v>
      </c>
      <c r="G189" s="11" t="s">
        <v>173</v>
      </c>
      <c r="H189" s="11" t="s">
        <v>263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59"/>
        <v>-1</v>
      </c>
      <c r="W189" s="11">
        <f t="shared" si="43"/>
        <v>0</v>
      </c>
      <c r="X189" s="44" t="str">
        <f t="shared" ca="1" si="61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44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45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46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47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48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49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50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51"/>
        <v>0</v>
      </c>
      <c r="CS189" s="34">
        <f t="shared" si="62"/>
        <v>0</v>
      </c>
      <c r="CT189" s="30">
        <f t="shared" si="52"/>
        <v>5</v>
      </c>
      <c r="CU189" s="30">
        <f t="shared" si="63"/>
        <v>0</v>
      </c>
      <c r="CV189" s="35">
        <f t="shared" si="53"/>
        <v>0</v>
      </c>
      <c r="CW189" s="36">
        <f t="shared" si="60"/>
        <v>0</v>
      </c>
      <c r="CX189" s="37">
        <f t="shared" si="54"/>
        <v>0</v>
      </c>
      <c r="CY189" s="38">
        <f t="shared" si="55"/>
        <v>0</v>
      </c>
      <c r="CZ189" s="39">
        <f t="shared" si="56"/>
        <v>0</v>
      </c>
      <c r="DA189" t="s">
        <v>212</v>
      </c>
      <c r="DB189" t="str">
        <f t="shared" ca="1" si="57"/>
        <v>No</v>
      </c>
      <c r="DD189" t="s">
        <v>213</v>
      </c>
      <c r="DE189" t="str">
        <f t="shared" ca="1" si="58"/>
        <v/>
      </c>
      <c r="DF189" t="s">
        <v>2312</v>
      </c>
    </row>
    <row r="190" spans="2:110" x14ac:dyDescent="0.3">
      <c r="B190" t="s">
        <v>468</v>
      </c>
      <c r="C190" t="str">
        <f>INDEX('PH Itemnames'!$B$1:$B$723,MATCH(B190,'PH Itemnames'!$A$1:$A$723),1)</f>
        <v>papayayogurtItem</v>
      </c>
      <c r="D190" t="s">
        <v>253</v>
      </c>
      <c r="E190" t="s">
        <v>1208</v>
      </c>
      <c r="F190" s="10" t="s">
        <v>173</v>
      </c>
      <c r="G190" s="11" t="s">
        <v>469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59"/>
        <v>0</v>
      </c>
      <c r="W190" s="11">
        <f t="shared" si="43"/>
        <v>0</v>
      </c>
      <c r="X190" s="44" t="str">
        <f t="shared" ca="1" si="61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44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45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46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47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48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49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50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51"/>
        <v>1.5</v>
      </c>
      <c r="CS190" s="34">
        <f t="shared" si="62"/>
        <v>10</v>
      </c>
      <c r="CT190" s="30">
        <f t="shared" si="52"/>
        <v>5</v>
      </c>
      <c r="CU190" s="30">
        <f t="shared" si="63"/>
        <v>3.5</v>
      </c>
      <c r="CV190" s="35">
        <f t="shared" si="53"/>
        <v>0</v>
      </c>
      <c r="CW190" s="36">
        <f t="shared" si="60"/>
        <v>0</v>
      </c>
      <c r="CX190" s="37">
        <f t="shared" si="54"/>
        <v>0</v>
      </c>
      <c r="CY190" s="38">
        <f t="shared" si="55"/>
        <v>0</v>
      </c>
      <c r="CZ190" s="39">
        <f t="shared" si="56"/>
        <v>1.5</v>
      </c>
      <c r="DA190" t="s">
        <v>212</v>
      </c>
      <c r="DB190" t="str">
        <f t="shared" ca="1" si="57"/>
        <v>No</v>
      </c>
      <c r="DD190" t="s">
        <v>213</v>
      </c>
      <c r="DE190" t="str">
        <f t="shared" ca="1" si="58"/>
        <v/>
      </c>
      <c r="DF190" t="s">
        <v>2312</v>
      </c>
    </row>
    <row r="191" spans="2:110" x14ac:dyDescent="0.3">
      <c r="B191" t="s">
        <v>470</v>
      </c>
      <c r="C191" t="str">
        <f>INDEX('PH Itemnames'!$B$1:$B$723,MATCH(B191,'PH Itemnames'!$A$1:$A$723),1)</f>
        <v>starfruitsmoothieItem</v>
      </c>
      <c r="D191" t="s">
        <v>253</v>
      </c>
      <c r="E191" t="s">
        <v>1202</v>
      </c>
      <c r="F191" s="10" t="s">
        <v>187</v>
      </c>
      <c r="G191" s="11" t="s">
        <v>187</v>
      </c>
      <c r="H191" s="11" t="s">
        <v>263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59"/>
        <v>-1</v>
      </c>
      <c r="W191" s="11">
        <f t="shared" si="43"/>
        <v>0</v>
      </c>
      <c r="X191" s="44" t="str">
        <f t="shared" ca="1" si="61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44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45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46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47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48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49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50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51"/>
        <v>0</v>
      </c>
      <c r="CS191" s="34">
        <f t="shared" si="62"/>
        <v>0</v>
      </c>
      <c r="CT191" s="30">
        <f t="shared" si="52"/>
        <v>5</v>
      </c>
      <c r="CU191" s="30">
        <f t="shared" si="63"/>
        <v>0</v>
      </c>
      <c r="CV191" s="35">
        <f t="shared" si="53"/>
        <v>0</v>
      </c>
      <c r="CW191" s="36">
        <f t="shared" si="60"/>
        <v>0</v>
      </c>
      <c r="CX191" s="37">
        <f t="shared" si="54"/>
        <v>0</v>
      </c>
      <c r="CY191" s="38">
        <f t="shared" si="55"/>
        <v>0</v>
      </c>
      <c r="CZ191" s="39">
        <f t="shared" si="56"/>
        <v>0</v>
      </c>
      <c r="DA191" t="s">
        <v>212</v>
      </c>
      <c r="DB191" t="str">
        <f t="shared" ca="1" si="57"/>
        <v>No</v>
      </c>
      <c r="DD191" t="s">
        <v>213</v>
      </c>
      <c r="DE191" t="str">
        <f t="shared" ca="1" si="58"/>
        <v/>
      </c>
      <c r="DF191" t="s">
        <v>2312</v>
      </c>
    </row>
    <row r="192" spans="2:110" x14ac:dyDescent="0.3">
      <c r="B192" t="s">
        <v>471</v>
      </c>
      <c r="C192" t="str">
        <f>INDEX('PH Itemnames'!$B$1:$B$723,MATCH(B192,'PH Itemnames'!$A$1:$A$723),1)</f>
        <v>starfruityogurtItem</v>
      </c>
      <c r="D192" t="s">
        <v>253</v>
      </c>
      <c r="E192" t="s">
        <v>1208</v>
      </c>
      <c r="F192" s="10" t="s">
        <v>187</v>
      </c>
      <c r="G192" s="11" t="s">
        <v>469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59"/>
        <v>0</v>
      </c>
      <c r="W192" s="11">
        <f t="shared" si="43"/>
        <v>0</v>
      </c>
      <c r="X192" s="44" t="str">
        <f t="shared" ca="1" si="61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44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45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46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47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48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49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50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51"/>
        <v>1.5</v>
      </c>
      <c r="CS192" s="34">
        <f t="shared" si="62"/>
        <v>10</v>
      </c>
      <c r="CT192" s="30">
        <f t="shared" si="52"/>
        <v>5</v>
      </c>
      <c r="CU192" s="30">
        <f t="shared" si="63"/>
        <v>3.5</v>
      </c>
      <c r="CV192" s="35">
        <f t="shared" si="53"/>
        <v>0</v>
      </c>
      <c r="CW192" s="36">
        <f t="shared" si="60"/>
        <v>0</v>
      </c>
      <c r="CX192" s="37">
        <f t="shared" si="54"/>
        <v>0</v>
      </c>
      <c r="CY192" s="38">
        <f t="shared" si="55"/>
        <v>0</v>
      </c>
      <c r="CZ192" s="39">
        <f t="shared" si="56"/>
        <v>1.5</v>
      </c>
      <c r="DA192" t="s">
        <v>212</v>
      </c>
      <c r="DB192" t="str">
        <f t="shared" ca="1" si="57"/>
        <v>No</v>
      </c>
      <c r="DD192" t="s">
        <v>213</v>
      </c>
      <c r="DE192" t="str">
        <f t="shared" ca="1" si="58"/>
        <v/>
      </c>
      <c r="DF192" t="s">
        <v>2312</v>
      </c>
    </row>
    <row r="193" spans="2:110" x14ac:dyDescent="0.3">
      <c r="B193" t="s">
        <v>472</v>
      </c>
      <c r="C193" t="str">
        <f>INDEX('PH Itemnames'!$B$1:$B$723,MATCH(B193,'PH Itemnames'!$A$1:$A$723),1)</f>
        <v>guacamoleItem</v>
      </c>
      <c r="D193" t="s">
        <v>258</v>
      </c>
      <c r="E193" t="s">
        <v>1209</v>
      </c>
      <c r="F193" s="10" t="s">
        <v>188</v>
      </c>
      <c r="G193" s="11" t="s">
        <v>139</v>
      </c>
      <c r="H193" s="11" t="s">
        <v>70</v>
      </c>
      <c r="I193" s="11" t="s">
        <v>64</v>
      </c>
      <c r="J193" s="11" t="s">
        <v>124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59"/>
        <v>0</v>
      </c>
      <c r="W193" s="11">
        <f t="shared" si="43"/>
        <v>0</v>
      </c>
      <c r="X193" s="44" t="str">
        <f t="shared" ca="1" si="61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44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45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46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47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48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49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50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51"/>
        <v>0</v>
      </c>
      <c r="CS193" s="34">
        <f t="shared" si="62"/>
        <v>5</v>
      </c>
      <c r="CT193" s="30">
        <f t="shared" si="52"/>
        <v>5</v>
      </c>
      <c r="CU193" s="30">
        <f t="shared" si="63"/>
        <v>25.6</v>
      </c>
      <c r="CV193" s="35">
        <f t="shared" si="53"/>
        <v>0</v>
      </c>
      <c r="CW193" s="36">
        <f t="shared" si="60"/>
        <v>0</v>
      </c>
      <c r="CX193" s="37">
        <f t="shared" si="54"/>
        <v>3</v>
      </c>
      <c r="CY193" s="38">
        <f t="shared" si="55"/>
        <v>0</v>
      </c>
      <c r="CZ193" s="39">
        <f t="shared" si="56"/>
        <v>0</v>
      </c>
      <c r="DA193" t="s">
        <v>212</v>
      </c>
      <c r="DB193" t="str">
        <f t="shared" ca="1" si="57"/>
        <v>No</v>
      </c>
      <c r="DD193" t="s">
        <v>213</v>
      </c>
      <c r="DE193" t="str">
        <f t="shared" ca="1" si="58"/>
        <v/>
      </c>
      <c r="DF193" t="s">
        <v>2312</v>
      </c>
    </row>
    <row r="194" spans="2:110" x14ac:dyDescent="0.3">
      <c r="B194" t="s">
        <v>473</v>
      </c>
      <c r="C194" t="str">
        <f>INDEX('PH Itemnames'!$B$1:$B$723,MATCH(B194,'PH Itemnames'!$A$1:$A$723),1)</f>
        <v>creamofavocadosoupItem</v>
      </c>
      <c r="D194" t="s">
        <v>258</v>
      </c>
      <c r="E194" t="s">
        <v>1209</v>
      </c>
      <c r="F194" s="10" t="s">
        <v>188</v>
      </c>
      <c r="G194" s="11" t="s">
        <v>230</v>
      </c>
      <c r="H194" s="11" t="s">
        <v>192</v>
      </c>
      <c r="I194" s="11" t="s">
        <v>124</v>
      </c>
      <c r="J194" s="11" t="s">
        <v>283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1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59"/>
        <v>0</v>
      </c>
      <c r="W194" s="11">
        <f t="shared" si="43"/>
        <v>0</v>
      </c>
      <c r="X194" s="44" t="str">
        <f t="shared" ca="1" si="61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44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45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46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47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48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49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50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51"/>
        <v>1</v>
      </c>
      <c r="CS194" s="34">
        <f t="shared" si="62"/>
        <v>18.30952380952381</v>
      </c>
      <c r="CT194" s="30">
        <f t="shared" si="52"/>
        <v>5.3571428571428568</v>
      </c>
      <c r="CU194" s="30">
        <f t="shared" si="63"/>
        <v>15.085714285714285</v>
      </c>
      <c r="CV194" s="35">
        <f t="shared" si="53"/>
        <v>0</v>
      </c>
      <c r="CW194" s="36">
        <f t="shared" si="60"/>
        <v>0.8</v>
      </c>
      <c r="CX194" s="37">
        <f t="shared" si="54"/>
        <v>1.1428571428571428</v>
      </c>
      <c r="CY194" s="38">
        <f t="shared" si="55"/>
        <v>2.5</v>
      </c>
      <c r="CZ194" s="39">
        <f t="shared" si="56"/>
        <v>1</v>
      </c>
      <c r="DA194" t="s">
        <v>212</v>
      </c>
      <c r="DB194" t="str">
        <f t="shared" ca="1" si="57"/>
        <v>No</v>
      </c>
      <c r="DD194" t="s">
        <v>213</v>
      </c>
      <c r="DE194" t="str">
        <f t="shared" ca="1" si="58"/>
        <v/>
      </c>
      <c r="DF194" t="s">
        <v>2312</v>
      </c>
    </row>
    <row r="195" spans="2:110" x14ac:dyDescent="0.3">
      <c r="B195" t="s">
        <v>474</v>
      </c>
      <c r="C195" t="str">
        <f>INDEX('PH Itemnames'!$B$1:$B$723,MATCH(B195,'PH Itemnames'!$A$1:$A$723),1)</f>
        <v>avocadoburritoItem</v>
      </c>
      <c r="D195" t="s">
        <v>253</v>
      </c>
      <c r="E195" t="s">
        <v>1209</v>
      </c>
      <c r="F195" s="10" t="s">
        <v>188</v>
      </c>
      <c r="G195" s="11" t="s">
        <v>348</v>
      </c>
      <c r="H195" s="11" t="s">
        <v>73</v>
      </c>
      <c r="I195" s="11" t="s">
        <v>300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59"/>
        <v>0</v>
      </c>
      <c r="W195" s="11">
        <f t="shared" si="43"/>
        <v>0</v>
      </c>
      <c r="X195" s="44" t="str">
        <f t="shared" ca="1" si="61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44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45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46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47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48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49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50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51"/>
        <v>3</v>
      </c>
      <c r="CS195" s="34">
        <f t="shared" si="62"/>
        <v>20</v>
      </c>
      <c r="CT195" s="30">
        <f t="shared" si="52"/>
        <v>10</v>
      </c>
      <c r="CU195" s="30">
        <f t="shared" si="63"/>
        <v>25.375</v>
      </c>
      <c r="CV195" s="35">
        <f t="shared" si="53"/>
        <v>0</v>
      </c>
      <c r="CW195" s="36">
        <f t="shared" si="60"/>
        <v>0</v>
      </c>
      <c r="CX195" s="37">
        <f t="shared" si="54"/>
        <v>0</v>
      </c>
      <c r="CY195" s="38">
        <f t="shared" si="55"/>
        <v>2.5</v>
      </c>
      <c r="CZ195" s="39">
        <f t="shared" si="56"/>
        <v>3</v>
      </c>
      <c r="DA195" t="s">
        <v>212</v>
      </c>
      <c r="DB195" t="str">
        <f t="shared" ca="1" si="57"/>
        <v>No</v>
      </c>
      <c r="DC195" t="s">
        <v>475</v>
      </c>
      <c r="DD195" t="s">
        <v>213</v>
      </c>
      <c r="DE195" t="str">
        <f t="shared" ca="1" si="58"/>
        <v/>
      </c>
      <c r="DF195" t="s">
        <v>2312</v>
      </c>
    </row>
    <row r="196" spans="2:110" x14ac:dyDescent="0.3">
      <c r="B196" t="s">
        <v>476</v>
      </c>
      <c r="C196" t="str">
        <f>INDEX('PH Itemnames'!$B$1:$B$723,MATCH(B196,'PH Itemnames'!$A$1:$A$723),1)</f>
        <v>poachedpearItem</v>
      </c>
      <c r="D196" t="s">
        <v>253</v>
      </c>
      <c r="E196" t="s">
        <v>1209</v>
      </c>
      <c r="F196" s="10" t="s">
        <v>181</v>
      </c>
      <c r="G196" s="11" t="s">
        <v>186</v>
      </c>
      <c r="H196" s="11" t="s">
        <v>223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59"/>
        <v>-1</v>
      </c>
      <c r="W196" s="11">
        <f t="shared" ref="W196:W259" si="64">COUNTIF(F196:M918,B196)</f>
        <v>0</v>
      </c>
      <c r="X196" s="44" t="str">
        <f t="shared" ca="1" si="61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65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66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67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68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69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70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71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72">SUM(CJ196:CQ196)</f>
        <v>0</v>
      </c>
      <c r="CS196" s="34">
        <f t="shared" ref="CS196:CS259" si="73">AG196</f>
        <v>1</v>
      </c>
      <c r="CT196" s="30">
        <f t="shared" ref="CT196:CT255" si="74">AP196</f>
        <v>0</v>
      </c>
      <c r="CU196" s="30">
        <f t="shared" ref="CU196:CU258" si="75">AY196</f>
        <v>16</v>
      </c>
      <c r="CV196" s="35">
        <f t="shared" ref="CV196:CV259" si="76">BH196</f>
        <v>0</v>
      </c>
      <c r="CW196" s="36">
        <f t="shared" ref="CW196:CW259" si="77">BQ196</f>
        <v>0</v>
      </c>
      <c r="CX196" s="37">
        <f t="shared" ref="CX196:CX259" si="78">BZ196</f>
        <v>0</v>
      </c>
      <c r="CY196" s="38">
        <f t="shared" ref="CY196:CY259" si="79">CI196</f>
        <v>0</v>
      </c>
      <c r="CZ196" s="39">
        <f t="shared" ref="CZ196:CZ259" si="80">CR196</f>
        <v>0</v>
      </c>
      <c r="DA196" t="s">
        <v>212</v>
      </c>
      <c r="DB196" t="str">
        <f t="shared" ref="DB196:DB259" ca="1" si="81">IF(X196="No", "No", "-")</f>
        <v>No</v>
      </c>
      <c r="DD196" t="s">
        <v>213</v>
      </c>
      <c r="DE196" t="str">
        <f t="shared" ref="DE196:DE259" ca="1" si="82">IF(AND(X196="Yes",NOT(DD196="No")),CONCATENATE(UPPER(C196), "(", E196, ", ItemRegistry.",C196,", ",4," ,", ROUND(CS196/5,2),"f,",ROUND(CT196,0),"f,",ROUND(CV196,0),"f,",ROUND(CX196,2),"f,",ROUND(CW196,2),"f,",ROUND(CY196,2),"f,",ROUND(CZ196,2),"f,",ROUND(21/CU196,2), "f),"),"")</f>
        <v/>
      </c>
      <c r="DF196" t="s">
        <v>2312</v>
      </c>
    </row>
    <row r="197" spans="2:110" x14ac:dyDescent="0.3">
      <c r="B197" t="s">
        <v>477</v>
      </c>
      <c r="C197" t="str">
        <f>INDEX('PH Itemnames'!$B$1:$B$723,MATCH(B197,'PH Itemnames'!$A$1:$A$723),1)</f>
        <v>fruitcrumbleItem</v>
      </c>
      <c r="D197" t="s">
        <v>258</v>
      </c>
      <c r="E197" t="s">
        <v>1209</v>
      </c>
      <c r="F197" s="10" t="s">
        <v>5</v>
      </c>
      <c r="G197" s="11" t="s">
        <v>414</v>
      </c>
      <c r="H197" s="11" t="s">
        <v>277</v>
      </c>
      <c r="I197" s="11" t="s">
        <v>260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83">SUM(N197:U197)-COUNTA(F197:M197)+1</f>
        <v>0</v>
      </c>
      <c r="W197" s="11">
        <f t="shared" si="64"/>
        <v>0</v>
      </c>
      <c r="X197" s="44" t="str">
        <f t="shared" ca="1" si="61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65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66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67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68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69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70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71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72"/>
        <v>1</v>
      </c>
      <c r="CS197" s="34">
        <f t="shared" si="73"/>
        <v>11.5</v>
      </c>
      <c r="CT197" s="30">
        <f t="shared" si="74"/>
        <v>4.75</v>
      </c>
      <c r="CU197" s="30">
        <f t="shared" si="75"/>
        <v>15.4125</v>
      </c>
      <c r="CV197" s="35">
        <f t="shared" si="76"/>
        <v>1</v>
      </c>
      <c r="CW197" s="36">
        <f t="shared" si="77"/>
        <v>0.84500000000000008</v>
      </c>
      <c r="CX197" s="37">
        <f t="shared" si="78"/>
        <v>0</v>
      </c>
      <c r="CY197" s="38">
        <f t="shared" si="79"/>
        <v>0</v>
      </c>
      <c r="CZ197" s="39">
        <f t="shared" si="80"/>
        <v>1</v>
      </c>
      <c r="DA197" t="s">
        <v>212</v>
      </c>
      <c r="DB197" t="str">
        <f t="shared" ca="1" si="81"/>
        <v>No</v>
      </c>
      <c r="DD197" t="s">
        <v>213</v>
      </c>
      <c r="DE197" t="str">
        <f t="shared" ca="1" si="82"/>
        <v/>
      </c>
      <c r="DF197" t="s">
        <v>2312</v>
      </c>
    </row>
    <row r="198" spans="2:110" x14ac:dyDescent="0.3">
      <c r="B198" t="s">
        <v>478</v>
      </c>
      <c r="C198" t="str">
        <f>INDEX('PH Itemnames'!$B$1:$B$723,MATCH(B198,'PH Itemnames'!$A$1:$A$723),1)</f>
        <v>pearyogurtItem</v>
      </c>
      <c r="D198" t="s">
        <v>253</v>
      </c>
      <c r="E198" t="s">
        <v>1208</v>
      </c>
      <c r="F198" s="10" t="s">
        <v>181</v>
      </c>
      <c r="G198" s="11" t="s">
        <v>469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83"/>
        <v>0</v>
      </c>
      <c r="W198" s="11">
        <f t="shared" si="64"/>
        <v>0</v>
      </c>
      <c r="X198" s="44" t="str">
        <f t="shared" ref="X198:X261" ca="1" si="84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65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66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67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68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69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70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71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72"/>
        <v>1.5</v>
      </c>
      <c r="CS198" s="34">
        <f t="shared" si="73"/>
        <v>10</v>
      </c>
      <c r="CT198" s="30">
        <f t="shared" si="74"/>
        <v>5</v>
      </c>
      <c r="CU198" s="30">
        <f t="shared" si="75"/>
        <v>3.5</v>
      </c>
      <c r="CV198" s="35">
        <f t="shared" si="76"/>
        <v>0</v>
      </c>
      <c r="CW198" s="36">
        <f t="shared" si="77"/>
        <v>0</v>
      </c>
      <c r="CX198" s="37">
        <f t="shared" si="78"/>
        <v>0</v>
      </c>
      <c r="CY198" s="38">
        <f t="shared" si="79"/>
        <v>0</v>
      </c>
      <c r="CZ198" s="39">
        <f t="shared" si="80"/>
        <v>1.5</v>
      </c>
      <c r="DA198" t="s">
        <v>212</v>
      </c>
      <c r="DB198" t="str">
        <f t="shared" ca="1" si="81"/>
        <v>No</v>
      </c>
      <c r="DD198" t="s">
        <v>213</v>
      </c>
      <c r="DE198" t="str">
        <f t="shared" ca="1" si="82"/>
        <v/>
      </c>
      <c r="DF198" t="s">
        <v>2312</v>
      </c>
    </row>
    <row r="199" spans="2:110" x14ac:dyDescent="0.3">
      <c r="B199" t="s">
        <v>479</v>
      </c>
      <c r="C199" t="str">
        <f>INDEX('PH Itemnames'!$B$1:$B$723,MATCH(B199,'PH Itemnames'!$A$1:$A$723),1)</f>
        <v>plumyogurtItem</v>
      </c>
      <c r="D199" t="s">
        <v>253</v>
      </c>
      <c r="E199" t="s">
        <v>1208</v>
      </c>
      <c r="F199" s="10" t="s">
        <v>24</v>
      </c>
      <c r="G199" s="11" t="s">
        <v>469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83"/>
        <v>1</v>
      </c>
      <c r="W199" s="11">
        <f t="shared" si="64"/>
        <v>0</v>
      </c>
      <c r="X199" s="44" t="str">
        <f t="shared" ca="1" si="84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65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66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67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68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69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70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71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72"/>
        <v>1.5</v>
      </c>
      <c r="CS199" s="34">
        <v>15</v>
      </c>
      <c r="CT199" s="30">
        <v>5</v>
      </c>
      <c r="CU199" s="30">
        <f t="shared" si="75"/>
        <v>7</v>
      </c>
      <c r="CV199" s="35">
        <f t="shared" si="76"/>
        <v>0</v>
      </c>
      <c r="CW199" s="36">
        <v>1</v>
      </c>
      <c r="CX199" s="37">
        <f t="shared" si="78"/>
        <v>0</v>
      </c>
      <c r="CY199" s="38">
        <f t="shared" si="79"/>
        <v>0</v>
      </c>
      <c r="CZ199" s="39">
        <f t="shared" si="80"/>
        <v>1.5</v>
      </c>
      <c r="DA199" t="s">
        <v>215</v>
      </c>
      <c r="DB199" t="str">
        <f t="shared" ca="1" si="81"/>
        <v>-</v>
      </c>
      <c r="DD199" t="s">
        <v>212</v>
      </c>
      <c r="DE199" t="str">
        <f t="shared" ca="1" si="82"/>
        <v/>
      </c>
      <c r="DF199" t="s">
        <v>2312</v>
      </c>
    </row>
    <row r="200" spans="2:110" x14ac:dyDescent="0.3">
      <c r="B200" t="s">
        <v>480</v>
      </c>
      <c r="C200" t="str">
        <f>INDEX('PH Itemnames'!$B$1:$B$723,MATCH(B200,'PH Itemnames'!$A$1:$A$723),1)</f>
        <v>bananasplitItem</v>
      </c>
      <c r="D200" t="s">
        <v>258</v>
      </c>
      <c r="E200" t="s">
        <v>1209</v>
      </c>
      <c r="F200" s="10" t="s">
        <v>1</v>
      </c>
      <c r="G200" s="11" t="s">
        <v>234</v>
      </c>
      <c r="H200" s="11" t="s">
        <v>14</v>
      </c>
      <c r="I200" s="11" t="s">
        <v>261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83"/>
        <v>0</v>
      </c>
      <c r="W200" s="11">
        <f t="shared" si="64"/>
        <v>0</v>
      </c>
      <c r="X200" s="44" t="str">
        <f t="shared" ca="1" si="84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65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66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67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68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69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70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71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72"/>
        <v>2</v>
      </c>
      <c r="CS200" s="34">
        <f t="shared" si="73"/>
        <v>9</v>
      </c>
      <c r="CT200" s="30">
        <f t="shared" si="74"/>
        <v>25</v>
      </c>
      <c r="CU200" s="30">
        <f t="shared" si="75"/>
        <v>7.3333333333333339</v>
      </c>
      <c r="CV200" s="35">
        <f t="shared" si="76"/>
        <v>0</v>
      </c>
      <c r="CW200" s="36">
        <f t="shared" si="77"/>
        <v>2.5</v>
      </c>
      <c r="CX200" s="37">
        <f t="shared" si="78"/>
        <v>0</v>
      </c>
      <c r="CY200" s="38">
        <f t="shared" si="79"/>
        <v>0</v>
      </c>
      <c r="CZ200" s="39">
        <f t="shared" si="80"/>
        <v>2</v>
      </c>
      <c r="DA200" t="s">
        <v>212</v>
      </c>
      <c r="DB200" t="str">
        <f t="shared" ca="1" si="81"/>
        <v>No</v>
      </c>
      <c r="DD200" t="s">
        <v>213</v>
      </c>
      <c r="DE200" t="str">
        <f t="shared" ca="1" si="82"/>
        <v/>
      </c>
      <c r="DF200" t="s">
        <v>2312</v>
      </c>
    </row>
    <row r="201" spans="2:110" x14ac:dyDescent="0.3">
      <c r="B201" t="s">
        <v>481</v>
      </c>
      <c r="C201" t="str">
        <f>INDEX('PH Itemnames'!$B$1:$B$723,MATCH(B201,'PH Itemnames'!$A$1:$A$723),1)</f>
        <v>banananutbreadItem</v>
      </c>
      <c r="D201" t="s">
        <v>258</v>
      </c>
      <c r="E201" t="s">
        <v>1209</v>
      </c>
      <c r="F201" s="10" t="s">
        <v>1</v>
      </c>
      <c r="G201" s="11" t="s">
        <v>277</v>
      </c>
      <c r="H201" s="11" t="s">
        <v>200</v>
      </c>
      <c r="I201" s="11" t="s">
        <v>251</v>
      </c>
      <c r="J201" s="11" t="s">
        <v>262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83"/>
        <v>0</v>
      </c>
      <c r="W201" s="11">
        <f t="shared" si="64"/>
        <v>0</v>
      </c>
      <c r="X201" s="44" t="str">
        <f t="shared" ca="1" si="84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65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66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67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68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69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70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71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72"/>
        <v>2</v>
      </c>
      <c r="CS201" s="34">
        <f t="shared" si="73"/>
        <v>11</v>
      </c>
      <c r="CT201" s="30">
        <f t="shared" si="74"/>
        <v>5</v>
      </c>
      <c r="CU201" s="30">
        <f t="shared" si="75"/>
        <v>21.2</v>
      </c>
      <c r="CV201" s="35">
        <f t="shared" si="76"/>
        <v>1</v>
      </c>
      <c r="CW201" s="36">
        <f t="shared" si="77"/>
        <v>1</v>
      </c>
      <c r="CX201" s="37">
        <f t="shared" si="78"/>
        <v>0</v>
      </c>
      <c r="CY201" s="38">
        <f t="shared" si="79"/>
        <v>0</v>
      </c>
      <c r="CZ201" s="39">
        <f t="shared" si="80"/>
        <v>2</v>
      </c>
      <c r="DA201" t="s">
        <v>212</v>
      </c>
      <c r="DB201" t="str">
        <f t="shared" ca="1" si="81"/>
        <v>No</v>
      </c>
      <c r="DD201" t="s">
        <v>213</v>
      </c>
      <c r="DE201" t="str">
        <f t="shared" ca="1" si="82"/>
        <v/>
      </c>
      <c r="DF201" t="s">
        <v>2312</v>
      </c>
    </row>
    <row r="202" spans="2:110" x14ac:dyDescent="0.3">
      <c r="B202" t="s">
        <v>482</v>
      </c>
      <c r="C202" t="str">
        <f>INDEX('PH Itemnames'!$B$1:$B$723,MATCH(B202,'PH Itemnames'!$A$1:$A$723),1)</f>
        <v>bananasmoothieItem</v>
      </c>
      <c r="D202" t="s">
        <v>253</v>
      </c>
      <c r="E202" t="s">
        <v>1202</v>
      </c>
      <c r="F202" s="10" t="s">
        <v>1</v>
      </c>
      <c r="G202" s="11" t="s">
        <v>1</v>
      </c>
      <c r="H202" s="11" t="s">
        <v>263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83"/>
        <v>1</v>
      </c>
      <c r="W202" s="11">
        <f t="shared" si="64"/>
        <v>0</v>
      </c>
      <c r="X202" s="44" t="str">
        <f t="shared" ca="1" si="84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65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66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67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68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69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70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71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72"/>
        <v>0</v>
      </c>
      <c r="CS202" s="34">
        <v>5</v>
      </c>
      <c r="CT202" s="30">
        <v>15</v>
      </c>
      <c r="CU202" s="30">
        <v>9</v>
      </c>
      <c r="CV202" s="35">
        <f t="shared" si="76"/>
        <v>0</v>
      </c>
      <c r="CW202" s="36">
        <v>1.5</v>
      </c>
      <c r="CX202" s="37">
        <f t="shared" si="78"/>
        <v>0</v>
      </c>
      <c r="CY202" s="38">
        <f t="shared" si="79"/>
        <v>0</v>
      </c>
      <c r="CZ202" s="39">
        <f t="shared" si="80"/>
        <v>0</v>
      </c>
      <c r="DA202" t="s">
        <v>215</v>
      </c>
      <c r="DB202" t="str">
        <f t="shared" ca="1" si="81"/>
        <v>-</v>
      </c>
      <c r="DD202" t="s">
        <v>212</v>
      </c>
      <c r="DE202" t="str">
        <f t="shared" ca="1" si="82"/>
        <v/>
      </c>
      <c r="DF202" t="s">
        <v>2312</v>
      </c>
    </row>
    <row r="203" spans="2:110" x14ac:dyDescent="0.3">
      <c r="B203" t="s">
        <v>483</v>
      </c>
      <c r="C203" t="str">
        <f>INDEX('PH Itemnames'!$B$1:$B$723,MATCH(B203,'PH Itemnames'!$A$1:$A$723),1)</f>
        <v>bananayogurtItem</v>
      </c>
      <c r="D203" t="s">
        <v>253</v>
      </c>
      <c r="E203" t="s">
        <v>1208</v>
      </c>
      <c r="F203" s="10" t="s">
        <v>1</v>
      </c>
      <c r="G203" s="11" t="s">
        <v>469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83"/>
        <v>1</v>
      </c>
      <c r="W203" s="11">
        <f t="shared" si="64"/>
        <v>0</v>
      </c>
      <c r="X203" s="44" t="str">
        <f t="shared" ca="1" si="84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65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66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67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68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69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70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71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72"/>
        <v>1.5</v>
      </c>
      <c r="CS203" s="34">
        <v>15</v>
      </c>
      <c r="CT203" s="30">
        <f t="shared" si="74"/>
        <v>5</v>
      </c>
      <c r="CU203" s="30">
        <v>7</v>
      </c>
      <c r="CV203" s="35">
        <f t="shared" si="76"/>
        <v>0</v>
      </c>
      <c r="CW203" s="36">
        <f t="shared" si="77"/>
        <v>1</v>
      </c>
      <c r="CX203" s="37">
        <f t="shared" si="78"/>
        <v>0</v>
      </c>
      <c r="CY203" s="38">
        <f t="shared" si="79"/>
        <v>0</v>
      </c>
      <c r="CZ203" s="39">
        <f t="shared" si="80"/>
        <v>1.5</v>
      </c>
      <c r="DA203" t="s">
        <v>215</v>
      </c>
      <c r="DB203" t="str">
        <f t="shared" ca="1" si="81"/>
        <v>-</v>
      </c>
      <c r="DD203" t="s">
        <v>212</v>
      </c>
      <c r="DE203" t="str">
        <f t="shared" ca="1" si="82"/>
        <v/>
      </c>
      <c r="DF203" t="s">
        <v>2312</v>
      </c>
    </row>
    <row r="204" spans="2:110" x14ac:dyDescent="0.3">
      <c r="B204" t="s">
        <v>374</v>
      </c>
      <c r="C204" t="str">
        <f>INDEX('PH Itemnames'!$B$1:$B$723,MATCH(B204,'PH Itemnames'!$A$1:$A$723),1)</f>
        <v>coconutmilkItem</v>
      </c>
      <c r="D204" t="s">
        <v>253</v>
      </c>
      <c r="E204" t="s">
        <v>1209</v>
      </c>
      <c r="F204" s="10" t="s">
        <v>197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83"/>
        <v>0</v>
      </c>
      <c r="W204" s="11">
        <f t="shared" si="64"/>
        <v>1</v>
      </c>
      <c r="X204" s="44" t="str">
        <f t="shared" ca="1" si="84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65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66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67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68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69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70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71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72"/>
        <v>0</v>
      </c>
      <c r="CS204" s="34">
        <f t="shared" si="73"/>
        <v>0</v>
      </c>
      <c r="CT204" s="30">
        <f t="shared" si="74"/>
        <v>0</v>
      </c>
      <c r="CU204" s="30">
        <f t="shared" si="75"/>
        <v>0</v>
      </c>
      <c r="CV204" s="35">
        <f t="shared" si="76"/>
        <v>0</v>
      </c>
      <c r="CW204" s="36">
        <f t="shared" si="77"/>
        <v>0</v>
      </c>
      <c r="CX204" s="37">
        <f t="shared" si="78"/>
        <v>0</v>
      </c>
      <c r="CY204" s="38">
        <f t="shared" si="79"/>
        <v>0</v>
      </c>
      <c r="CZ204" s="39">
        <f t="shared" si="80"/>
        <v>0</v>
      </c>
      <c r="DA204" t="s">
        <v>212</v>
      </c>
      <c r="DB204" t="str">
        <f t="shared" ca="1" si="81"/>
        <v>No</v>
      </c>
      <c r="DD204" t="s">
        <v>213</v>
      </c>
      <c r="DE204" t="str">
        <f t="shared" ca="1" si="82"/>
        <v/>
      </c>
      <c r="DF204" t="s">
        <v>2312</v>
      </c>
    </row>
    <row r="205" spans="2:110" x14ac:dyDescent="0.3">
      <c r="B205" t="s">
        <v>484</v>
      </c>
      <c r="C205" t="str">
        <f>INDEX('PH Itemnames'!$B$1:$B$723,MATCH(B205,'PH Itemnames'!$A$1:$A$723),1)</f>
        <v>chickencurryItem</v>
      </c>
      <c r="D205" t="s">
        <v>258</v>
      </c>
      <c r="E205" t="s">
        <v>1209</v>
      </c>
      <c r="F205" s="10" t="s">
        <v>197</v>
      </c>
      <c r="G205" s="11" t="s">
        <v>469</v>
      </c>
      <c r="H205" s="11" t="s">
        <v>300</v>
      </c>
      <c r="I205" s="11" t="s">
        <v>375</v>
      </c>
      <c r="J205" s="11" t="s">
        <v>139</v>
      </c>
      <c r="K205" s="11" t="s">
        <v>44</v>
      </c>
      <c r="L205" s="11" t="s">
        <v>414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83"/>
        <v>-2</v>
      </c>
      <c r="W205" s="11">
        <f t="shared" si="64"/>
        <v>1</v>
      </c>
      <c r="X205" s="44" t="str">
        <f t="shared" ca="1" si="84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65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66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67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68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69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70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71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72"/>
        <v>1.5</v>
      </c>
      <c r="CS205" s="34">
        <f t="shared" si="73"/>
        <v>23</v>
      </c>
      <c r="CT205" s="30">
        <f t="shared" si="74"/>
        <v>5</v>
      </c>
      <c r="CU205" s="30">
        <f t="shared" si="75"/>
        <v>13.75</v>
      </c>
      <c r="CV205" s="35">
        <f t="shared" si="76"/>
        <v>0</v>
      </c>
      <c r="CW205" s="36">
        <f t="shared" si="77"/>
        <v>0</v>
      </c>
      <c r="CX205" s="37">
        <f t="shared" si="78"/>
        <v>2.5</v>
      </c>
      <c r="CY205" s="38">
        <f t="shared" si="79"/>
        <v>2.5</v>
      </c>
      <c r="CZ205" s="39">
        <f t="shared" si="80"/>
        <v>1.5</v>
      </c>
      <c r="DA205" t="s">
        <v>212</v>
      </c>
      <c r="DB205" t="str">
        <f t="shared" ca="1" si="81"/>
        <v>No</v>
      </c>
      <c r="DD205" t="s">
        <v>213</v>
      </c>
      <c r="DE205" t="str">
        <f t="shared" ca="1" si="82"/>
        <v/>
      </c>
      <c r="DF205" t="s">
        <v>2312</v>
      </c>
    </row>
    <row r="206" spans="2:110" x14ac:dyDescent="0.3">
      <c r="B206" t="s">
        <v>485</v>
      </c>
      <c r="C206" t="str">
        <f>INDEX('PH Itemnames'!$B$1:$B$723,MATCH(B206,'PH Itemnames'!$A$1:$A$723),1)</f>
        <v>coconutshrimpItem</v>
      </c>
      <c r="D206" t="s">
        <v>253</v>
      </c>
      <c r="E206" t="s">
        <v>1209</v>
      </c>
      <c r="F206" s="10" t="s">
        <v>197</v>
      </c>
      <c r="G206" s="11" t="s">
        <v>239</v>
      </c>
      <c r="H206" s="11" t="s">
        <v>277</v>
      </c>
      <c r="I206" s="11" t="s">
        <v>486</v>
      </c>
      <c r="J206" s="11" t="s">
        <v>359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83"/>
        <v>-1</v>
      </c>
      <c r="W206" s="11">
        <f t="shared" si="64"/>
        <v>0</v>
      </c>
      <c r="X206" s="44" t="str">
        <f t="shared" ca="1" si="84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65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66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67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68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69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70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71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72"/>
        <v>0</v>
      </c>
      <c r="CS206" s="34">
        <f t="shared" si="73"/>
        <v>9</v>
      </c>
      <c r="CT206" s="30">
        <f t="shared" si="74"/>
        <v>0</v>
      </c>
      <c r="CU206" s="30">
        <f t="shared" si="75"/>
        <v>11.8</v>
      </c>
      <c r="CV206" s="35">
        <f t="shared" si="76"/>
        <v>1</v>
      </c>
      <c r="CW206" s="36">
        <f t="shared" si="77"/>
        <v>0</v>
      </c>
      <c r="CX206" s="37">
        <f t="shared" si="78"/>
        <v>0</v>
      </c>
      <c r="CY206" s="38">
        <f t="shared" si="79"/>
        <v>0</v>
      </c>
      <c r="CZ206" s="39">
        <f t="shared" si="80"/>
        <v>0</v>
      </c>
      <c r="DA206" t="s">
        <v>212</v>
      </c>
      <c r="DB206" t="str">
        <f t="shared" ca="1" si="81"/>
        <v>No</v>
      </c>
      <c r="DD206" t="s">
        <v>213</v>
      </c>
      <c r="DE206" t="str">
        <f t="shared" ca="1" si="82"/>
        <v/>
      </c>
      <c r="DF206" t="s">
        <v>2312</v>
      </c>
    </row>
    <row r="207" spans="2:110" x14ac:dyDescent="0.3">
      <c r="B207" t="s">
        <v>487</v>
      </c>
      <c r="C207" t="str">
        <f>INDEX('PH Itemnames'!$B$1:$B$723,MATCH(B207,'PH Itemnames'!$A$1:$A$723),1)</f>
        <v>coconutyogurtItem</v>
      </c>
      <c r="D207" t="s">
        <v>253</v>
      </c>
      <c r="E207" t="s">
        <v>1208</v>
      </c>
      <c r="F207" s="10" t="s">
        <v>197</v>
      </c>
      <c r="G207" s="11" t="s">
        <v>469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83"/>
        <v>0</v>
      </c>
      <c r="W207" s="11">
        <f t="shared" si="64"/>
        <v>0</v>
      </c>
      <c r="X207" s="44" t="str">
        <f t="shared" ca="1" si="84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65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66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67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68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69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70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71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72"/>
        <v>1.5</v>
      </c>
      <c r="CS207" s="34">
        <f t="shared" si="73"/>
        <v>10</v>
      </c>
      <c r="CT207" s="30">
        <f t="shared" si="74"/>
        <v>5</v>
      </c>
      <c r="CU207" s="30">
        <f t="shared" si="75"/>
        <v>3.5</v>
      </c>
      <c r="CV207" s="35">
        <f t="shared" si="76"/>
        <v>0</v>
      </c>
      <c r="CW207" s="36">
        <f t="shared" si="77"/>
        <v>0</v>
      </c>
      <c r="CX207" s="37">
        <f t="shared" si="78"/>
        <v>0</v>
      </c>
      <c r="CY207" s="38">
        <f t="shared" si="79"/>
        <v>0</v>
      </c>
      <c r="CZ207" s="39">
        <f t="shared" si="80"/>
        <v>1.5</v>
      </c>
      <c r="DA207" t="s">
        <v>212</v>
      </c>
      <c r="DB207" t="str">
        <f t="shared" ca="1" si="81"/>
        <v>No</v>
      </c>
      <c r="DD207" t="s">
        <v>213</v>
      </c>
      <c r="DE207" t="str">
        <f t="shared" ca="1" si="82"/>
        <v/>
      </c>
      <c r="DF207" t="s">
        <v>2312</v>
      </c>
    </row>
    <row r="208" spans="2:110" x14ac:dyDescent="0.3">
      <c r="B208" t="s">
        <v>488</v>
      </c>
      <c r="C208" t="str">
        <f>INDEX('PH Itemnames'!$B$1:$B$723,MATCH(B208,'PH Itemnames'!$A$1:$A$723),1)</f>
        <v>orangechickenItem</v>
      </c>
      <c r="D208" t="s">
        <v>258</v>
      </c>
      <c r="E208" t="s">
        <v>1209</v>
      </c>
      <c r="F208" s="10" t="s">
        <v>22</v>
      </c>
      <c r="G208" s="11" t="s">
        <v>300</v>
      </c>
      <c r="H208" s="11" t="s">
        <v>223</v>
      </c>
      <c r="I208" s="11" t="s">
        <v>44</v>
      </c>
      <c r="J208" s="11" t="s">
        <v>424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83"/>
        <v>1</v>
      </c>
      <c r="W208" s="11">
        <f t="shared" si="64"/>
        <v>0</v>
      </c>
      <c r="X208" s="44" t="str">
        <f t="shared" ca="1" si="84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65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66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67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68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69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70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71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72"/>
        <v>0</v>
      </c>
      <c r="CS208" s="34">
        <v>15</v>
      </c>
      <c r="CT208" s="30">
        <v>0</v>
      </c>
      <c r="CU208" s="30">
        <f t="shared" si="75"/>
        <v>12.6</v>
      </c>
      <c r="CV208" s="35">
        <f t="shared" si="76"/>
        <v>0</v>
      </c>
      <c r="CW208" s="36">
        <f t="shared" si="77"/>
        <v>0.5</v>
      </c>
      <c r="CX208" s="37">
        <f t="shared" si="78"/>
        <v>1</v>
      </c>
      <c r="CY208" s="38">
        <f t="shared" si="79"/>
        <v>2.5</v>
      </c>
      <c r="CZ208" s="39">
        <f t="shared" si="80"/>
        <v>0</v>
      </c>
      <c r="DA208" t="s">
        <v>215</v>
      </c>
      <c r="DB208" t="str">
        <f t="shared" ca="1" si="81"/>
        <v>-</v>
      </c>
      <c r="DD208" t="s">
        <v>213</v>
      </c>
      <c r="DE208" t="str">
        <f t="shared" ca="1" si="82"/>
        <v>ORANGECHICKENITEM(MEAL, ItemRegistry.orangechickenItem, 4 ,3f,0f,0f,1f,0.5f,2.5f,0f,1.67f),</v>
      </c>
      <c r="DF208" t="s">
        <v>2462</v>
      </c>
    </row>
    <row r="209" spans="2:110" x14ac:dyDescent="0.3">
      <c r="B209" t="s">
        <v>489</v>
      </c>
      <c r="C209" t="str">
        <f>INDEX('PH Itemnames'!$B$1:$B$723,MATCH(B209,'PH Itemnames'!$A$1:$A$723),1)</f>
        <v>orangesmoothieItem</v>
      </c>
      <c r="D209" t="s">
        <v>253</v>
      </c>
      <c r="E209" t="s">
        <v>1209</v>
      </c>
      <c r="F209" s="10" t="s">
        <v>22</v>
      </c>
      <c r="G209" s="11" t="s">
        <v>22</v>
      </c>
      <c r="H209" s="11" t="s">
        <v>263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83"/>
        <v>1</v>
      </c>
      <c r="W209" s="11">
        <f t="shared" si="64"/>
        <v>0</v>
      </c>
      <c r="X209" s="44" t="str">
        <f t="shared" ca="1" si="84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65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66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67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68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69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70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71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72"/>
        <v>0</v>
      </c>
      <c r="CS209" s="34">
        <v>5</v>
      </c>
      <c r="CT209" s="30">
        <v>15</v>
      </c>
      <c r="CU209" s="30">
        <v>9</v>
      </c>
      <c r="CV209" s="35">
        <f t="shared" si="76"/>
        <v>0</v>
      </c>
      <c r="CW209" s="36">
        <v>1.5</v>
      </c>
      <c r="CX209" s="37">
        <f t="shared" si="78"/>
        <v>0</v>
      </c>
      <c r="CY209" s="38">
        <f t="shared" si="79"/>
        <v>0</v>
      </c>
      <c r="CZ209" s="39">
        <f t="shared" si="80"/>
        <v>0</v>
      </c>
      <c r="DA209" t="s">
        <v>215</v>
      </c>
      <c r="DB209" t="str">
        <f t="shared" ca="1" si="81"/>
        <v>-</v>
      </c>
      <c r="DD209" t="s">
        <v>212</v>
      </c>
      <c r="DE209" t="str">
        <f t="shared" ca="1" si="82"/>
        <v/>
      </c>
      <c r="DF209" t="s">
        <v>2312</v>
      </c>
    </row>
    <row r="210" spans="2:110" x14ac:dyDescent="0.3">
      <c r="B210" t="s">
        <v>490</v>
      </c>
      <c r="C210" t="str">
        <f>INDEX('PH Itemnames'!$B$1:$B$723,MATCH(B210,'PH Itemnames'!$A$1:$A$723),1)</f>
        <v>orangeyogurtItem</v>
      </c>
      <c r="D210" t="s">
        <v>253</v>
      </c>
      <c r="E210" t="s">
        <v>1209</v>
      </c>
      <c r="F210" s="10" t="s">
        <v>22</v>
      </c>
      <c r="G210" s="11" t="s">
        <v>469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83"/>
        <v>1</v>
      </c>
      <c r="W210" s="11">
        <f t="shared" si="64"/>
        <v>0</v>
      </c>
      <c r="X210" s="44" t="str">
        <f t="shared" ca="1" si="84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65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66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67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68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69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70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71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72"/>
        <v>1.5</v>
      </c>
      <c r="CS210" s="34">
        <v>15</v>
      </c>
      <c r="CT210" s="30">
        <v>5</v>
      </c>
      <c r="CU210" s="30">
        <v>7</v>
      </c>
      <c r="CV210" s="35">
        <f t="shared" si="76"/>
        <v>0</v>
      </c>
      <c r="CW210" s="36">
        <v>1</v>
      </c>
      <c r="CX210" s="37">
        <f t="shared" si="78"/>
        <v>0</v>
      </c>
      <c r="CY210" s="38">
        <f t="shared" si="79"/>
        <v>0</v>
      </c>
      <c r="CZ210" s="39">
        <f t="shared" si="80"/>
        <v>1.5</v>
      </c>
      <c r="DA210" t="s">
        <v>215</v>
      </c>
      <c r="DB210" t="str">
        <f t="shared" ca="1" si="81"/>
        <v>-</v>
      </c>
      <c r="DD210" t="s">
        <v>212</v>
      </c>
      <c r="DE210" t="str">
        <f t="shared" ca="1" si="82"/>
        <v/>
      </c>
      <c r="DF210" t="s">
        <v>2312</v>
      </c>
    </row>
    <row r="211" spans="2:110" x14ac:dyDescent="0.3">
      <c r="B211" t="s">
        <v>491</v>
      </c>
      <c r="C211" t="str">
        <f>INDEX('PH Itemnames'!$B$1:$B$723,MATCH(B211,'PH Itemnames'!$A$1:$A$723),1)</f>
        <v>keylimepieItem</v>
      </c>
      <c r="D211" t="s">
        <v>253</v>
      </c>
      <c r="E211" t="s">
        <v>1209</v>
      </c>
      <c r="F211" s="10" t="s">
        <v>192</v>
      </c>
      <c r="G211" s="11" t="s">
        <v>246</v>
      </c>
      <c r="H211" s="11" t="s">
        <v>223</v>
      </c>
      <c r="I211" s="11" t="s">
        <v>222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1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83"/>
        <v>1</v>
      </c>
      <c r="W211" s="11">
        <f t="shared" si="64"/>
        <v>0</v>
      </c>
      <c r="X211" s="44" t="str">
        <f t="shared" ca="1" si="84"/>
        <v>Yes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65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66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67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68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69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70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71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72"/>
        <v>0</v>
      </c>
      <c r="CS211" s="34">
        <v>10</v>
      </c>
      <c r="CT211" s="30">
        <v>0</v>
      </c>
      <c r="CU211" s="30">
        <v>11</v>
      </c>
      <c r="CV211" s="35">
        <f t="shared" si="76"/>
        <v>1</v>
      </c>
      <c r="CW211" s="36">
        <v>1.5</v>
      </c>
      <c r="CX211" s="37">
        <f t="shared" si="78"/>
        <v>0</v>
      </c>
      <c r="CY211" s="38">
        <f t="shared" si="79"/>
        <v>0</v>
      </c>
      <c r="CZ211" s="39">
        <f t="shared" si="80"/>
        <v>0</v>
      </c>
      <c r="DA211" t="s">
        <v>215</v>
      </c>
      <c r="DB211" t="str">
        <f t="shared" ca="1" si="81"/>
        <v>-</v>
      </c>
      <c r="DD211" t="s">
        <v>213</v>
      </c>
      <c r="DE211" t="str">
        <f t="shared" ca="1" si="82"/>
        <v>KEYLIMEPIEITEM(MEAL, ItemRegistry.keylimepieItem, 4 ,2f,0f,1f,0f,1.5f,0f,0f,1.91f),</v>
      </c>
      <c r="DF211" t="s">
        <v>2463</v>
      </c>
    </row>
    <row r="212" spans="2:110" x14ac:dyDescent="0.3">
      <c r="B212" t="s">
        <v>492</v>
      </c>
      <c r="C212" t="str">
        <f>INDEX('PH Itemnames'!$B$1:$B$723,MATCH(B212,'PH Itemnames'!$A$1:$A$723),1)</f>
        <v>limesmoothieItem</v>
      </c>
      <c r="D212" t="s">
        <v>253</v>
      </c>
      <c r="E212" t="s">
        <v>1209</v>
      </c>
      <c r="F212" s="10" t="s">
        <v>192</v>
      </c>
      <c r="G212" s="11" t="s">
        <v>192</v>
      </c>
      <c r="H212" s="11" t="s">
        <v>263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1</v>
      </c>
      <c r="O212" s="11">
        <f ca="1">SUMIF(Ingredients!$B$3:$B$217,'PH complex foods'!G212,Ingredients!$A$3:$A$119)+SUMIF($B$3:$B$724,G212,$V$3:$V$723)</f>
        <v>1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83"/>
        <v>1</v>
      </c>
      <c r="W212" s="11">
        <f t="shared" si="64"/>
        <v>0</v>
      </c>
      <c r="X212" s="44" t="s">
        <v>212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65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66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67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68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69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70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71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72"/>
        <v>0</v>
      </c>
      <c r="CS212" s="34">
        <v>5</v>
      </c>
      <c r="CT212" s="30">
        <f t="shared" si="74"/>
        <v>15</v>
      </c>
      <c r="CU212" s="30">
        <v>9</v>
      </c>
      <c r="CV212" s="35">
        <f t="shared" si="76"/>
        <v>0</v>
      </c>
      <c r="CW212" s="36">
        <v>1.5</v>
      </c>
      <c r="CX212" s="37">
        <f t="shared" si="78"/>
        <v>0</v>
      </c>
      <c r="CY212" s="38">
        <f t="shared" si="79"/>
        <v>0</v>
      </c>
      <c r="CZ212" s="39">
        <f t="shared" si="80"/>
        <v>0</v>
      </c>
      <c r="DA212" t="s">
        <v>215</v>
      </c>
      <c r="DB212" t="str">
        <f t="shared" si="81"/>
        <v>No</v>
      </c>
      <c r="DC212" t="s">
        <v>1174</v>
      </c>
      <c r="DD212" t="s">
        <v>213</v>
      </c>
      <c r="DE212" t="str">
        <f t="shared" si="82"/>
        <v/>
      </c>
      <c r="DF212" t="s">
        <v>2312</v>
      </c>
    </row>
    <row r="213" spans="2:110" x14ac:dyDescent="0.3">
      <c r="B213" t="s">
        <v>493</v>
      </c>
      <c r="C213" t="str">
        <f>INDEX('PH Itemnames'!$B$1:$B$723,MATCH(B213,'PH Itemnames'!$A$1:$A$723),1)</f>
        <v>limeyogurtItem</v>
      </c>
      <c r="D213" t="s">
        <v>253</v>
      </c>
      <c r="E213" t="s">
        <v>1209</v>
      </c>
      <c r="F213" s="10" t="s">
        <v>192</v>
      </c>
      <c r="G213" s="11" t="s">
        <v>469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1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83"/>
        <v>1</v>
      </c>
      <c r="W213" s="11">
        <f t="shared" si="64"/>
        <v>0</v>
      </c>
      <c r="X213" s="44" t="s">
        <v>212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65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66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67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68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69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70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71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72"/>
        <v>1.5</v>
      </c>
      <c r="CS213" s="34">
        <v>15</v>
      </c>
      <c r="CT213" s="30">
        <v>5</v>
      </c>
      <c r="CU213" s="30">
        <v>7</v>
      </c>
      <c r="CV213" s="35">
        <f t="shared" si="76"/>
        <v>0</v>
      </c>
      <c r="CW213" s="36">
        <v>1</v>
      </c>
      <c r="CX213" s="37">
        <f t="shared" si="78"/>
        <v>0</v>
      </c>
      <c r="CY213" s="38">
        <f t="shared" si="79"/>
        <v>0</v>
      </c>
      <c r="CZ213" s="39">
        <f t="shared" si="80"/>
        <v>1.5</v>
      </c>
      <c r="DA213" t="s">
        <v>215</v>
      </c>
      <c r="DB213" t="str">
        <f t="shared" si="81"/>
        <v>No</v>
      </c>
      <c r="DC213" t="s">
        <v>1174</v>
      </c>
      <c r="DD213" t="s">
        <v>213</v>
      </c>
      <c r="DE213" t="str">
        <f t="shared" si="82"/>
        <v/>
      </c>
      <c r="DF213" t="s">
        <v>2312</v>
      </c>
    </row>
    <row r="214" spans="2:110" x14ac:dyDescent="0.3">
      <c r="B214" t="s">
        <v>494</v>
      </c>
      <c r="C214">
        <f>INDEX('PH Itemnames'!$B$1:$B$723,MATCH(B214,'PH Itemnames'!$A$1:$A$723),1)</f>
        <v>0</v>
      </c>
      <c r="D214" t="s">
        <v>253</v>
      </c>
      <c r="E214" t="s">
        <v>1202</v>
      </c>
      <c r="F214" s="10" t="s">
        <v>495</v>
      </c>
      <c r="G214" s="11" t="s">
        <v>495</v>
      </c>
      <c r="H214" s="11" t="s">
        <v>263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83"/>
        <v>1</v>
      </c>
      <c r="W214" s="11">
        <f t="shared" si="64"/>
        <v>1</v>
      </c>
      <c r="X214" s="44" t="str">
        <f t="shared" ca="1" si="84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65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66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67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68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69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70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71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72"/>
        <v>0</v>
      </c>
      <c r="CS214" s="34">
        <v>5</v>
      </c>
      <c r="CT214" s="30">
        <v>15</v>
      </c>
      <c r="CU214" s="30">
        <v>9</v>
      </c>
      <c r="CV214" s="35">
        <f t="shared" si="76"/>
        <v>0</v>
      </c>
      <c r="CW214" s="36">
        <v>1.5</v>
      </c>
      <c r="CX214" s="37">
        <f t="shared" si="78"/>
        <v>0</v>
      </c>
      <c r="CY214" s="38">
        <f t="shared" si="79"/>
        <v>0</v>
      </c>
      <c r="CZ214" s="39">
        <f t="shared" si="80"/>
        <v>0</v>
      </c>
      <c r="DA214" t="s">
        <v>215</v>
      </c>
      <c r="DB214" t="str">
        <f t="shared" ca="1" si="81"/>
        <v>-</v>
      </c>
      <c r="DD214" t="s">
        <v>212</v>
      </c>
      <c r="DE214" t="str">
        <f t="shared" ca="1" si="82"/>
        <v/>
      </c>
      <c r="DF214" t="s">
        <v>2312</v>
      </c>
    </row>
    <row r="215" spans="2:110" x14ac:dyDescent="0.3">
      <c r="B215" t="s">
        <v>496</v>
      </c>
      <c r="C215">
        <f>INDEX('PH Itemnames'!$B$1:$B$723,MATCH(B215,'PH Itemnames'!$A$1:$A$723),1)</f>
        <v>0</v>
      </c>
      <c r="D215" t="s">
        <v>253</v>
      </c>
      <c r="E215" t="s">
        <v>1208</v>
      </c>
      <c r="F215" s="10" t="s">
        <v>495</v>
      </c>
      <c r="G215" s="11" t="s">
        <v>469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83"/>
        <v>1</v>
      </c>
      <c r="W215" s="11">
        <f t="shared" si="64"/>
        <v>1</v>
      </c>
      <c r="X215" s="44" t="str">
        <f t="shared" ca="1" si="84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65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66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67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68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69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70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71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72"/>
        <v>1.5</v>
      </c>
      <c r="CS215" s="34">
        <v>15</v>
      </c>
      <c r="CT215" s="30">
        <v>5</v>
      </c>
      <c r="CU215" s="30">
        <f t="shared" si="75"/>
        <v>6.8250000000000002</v>
      </c>
      <c r="CV215" s="35">
        <f t="shared" si="76"/>
        <v>0</v>
      </c>
      <c r="CW215" s="36">
        <v>1</v>
      </c>
      <c r="CX215" s="37">
        <f t="shared" si="78"/>
        <v>0</v>
      </c>
      <c r="CY215" s="38">
        <f t="shared" si="79"/>
        <v>0</v>
      </c>
      <c r="CZ215" s="39">
        <f t="shared" si="80"/>
        <v>1.5</v>
      </c>
      <c r="DA215" t="s">
        <v>215</v>
      </c>
      <c r="DB215" t="str">
        <f t="shared" ca="1" si="81"/>
        <v>-</v>
      </c>
      <c r="DD215" t="s">
        <v>212</v>
      </c>
      <c r="DE215" t="str">
        <f t="shared" ca="1" si="82"/>
        <v/>
      </c>
      <c r="DF215" t="s">
        <v>2312</v>
      </c>
    </row>
    <row r="216" spans="2:110" x14ac:dyDescent="0.3">
      <c r="B216" t="s">
        <v>497</v>
      </c>
      <c r="C216" t="str">
        <f>INDEX('PH Itemnames'!$B$1:$B$723,MATCH(B216,'PH Itemnames'!$A$1:$A$723),1)</f>
        <v>cinnamonrollItem</v>
      </c>
      <c r="D216" t="s">
        <v>253</v>
      </c>
      <c r="E216" t="s">
        <v>1209</v>
      </c>
      <c r="F216" s="10" t="s">
        <v>414</v>
      </c>
      <c r="G216" s="11" t="s">
        <v>223</v>
      </c>
      <c r="H216" s="11" t="s">
        <v>222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83"/>
        <v>0</v>
      </c>
      <c r="W216" s="11">
        <f t="shared" si="64"/>
        <v>0</v>
      </c>
      <c r="X216" s="44" t="str">
        <f t="shared" ca="1" si="84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65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66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67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68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69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70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71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72"/>
        <v>0</v>
      </c>
      <c r="CS216" s="34">
        <f t="shared" si="73"/>
        <v>5</v>
      </c>
      <c r="CT216" s="30">
        <f t="shared" si="74"/>
        <v>0</v>
      </c>
      <c r="CU216" s="30">
        <f t="shared" si="75"/>
        <v>12.333333333333334</v>
      </c>
      <c r="CV216" s="35">
        <f t="shared" si="76"/>
        <v>1</v>
      </c>
      <c r="CW216" s="36">
        <f t="shared" si="77"/>
        <v>0</v>
      </c>
      <c r="CX216" s="37">
        <f t="shared" si="78"/>
        <v>0</v>
      </c>
      <c r="CY216" s="38">
        <f t="shared" si="79"/>
        <v>0</v>
      </c>
      <c r="CZ216" s="39">
        <f t="shared" si="80"/>
        <v>0</v>
      </c>
      <c r="DA216" t="s">
        <v>212</v>
      </c>
      <c r="DB216" t="str">
        <f t="shared" ca="1" si="81"/>
        <v>No</v>
      </c>
      <c r="DD216" t="s">
        <v>213</v>
      </c>
      <c r="DE216" t="str">
        <f t="shared" ca="1" si="82"/>
        <v/>
      </c>
      <c r="DF216" t="s">
        <v>2312</v>
      </c>
    </row>
    <row r="217" spans="2:110" x14ac:dyDescent="0.3">
      <c r="B217" t="s">
        <v>498</v>
      </c>
      <c r="C217" t="str">
        <f>INDEX('PH Itemnames'!$B$1:$B$723,MATCH(B217,'PH Itemnames'!$A$1:$A$723),1)</f>
        <v>frenchtoastItem</v>
      </c>
      <c r="D217" t="s">
        <v>253</v>
      </c>
      <c r="E217" t="s">
        <v>1209</v>
      </c>
      <c r="F217" s="10" t="s">
        <v>414</v>
      </c>
      <c r="G217" s="11" t="s">
        <v>257</v>
      </c>
      <c r="H217" s="11" t="s">
        <v>223</v>
      </c>
      <c r="I217" s="11" t="s">
        <v>239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83"/>
        <v>0</v>
      </c>
      <c r="W217" s="11">
        <f t="shared" si="64"/>
        <v>0</v>
      </c>
      <c r="X217" s="44" t="str">
        <f t="shared" ca="1" si="84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65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66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67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68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69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70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71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72"/>
        <v>1</v>
      </c>
      <c r="CS217" s="34">
        <f t="shared" si="73"/>
        <v>10</v>
      </c>
      <c r="CT217" s="30">
        <f t="shared" si="74"/>
        <v>0</v>
      </c>
      <c r="CU217" s="30">
        <f t="shared" si="75"/>
        <v>15.625</v>
      </c>
      <c r="CV217" s="35">
        <f t="shared" si="76"/>
        <v>1.5</v>
      </c>
      <c r="CW217" s="36">
        <f t="shared" si="77"/>
        <v>0</v>
      </c>
      <c r="CX217" s="37">
        <f t="shared" si="78"/>
        <v>0</v>
      </c>
      <c r="CY217" s="38">
        <f t="shared" si="79"/>
        <v>0</v>
      </c>
      <c r="CZ217" s="39">
        <f t="shared" si="80"/>
        <v>1</v>
      </c>
      <c r="DA217" t="s">
        <v>212</v>
      </c>
      <c r="DB217" t="str">
        <f t="shared" ca="1" si="81"/>
        <v>No</v>
      </c>
      <c r="DD217" t="s">
        <v>213</v>
      </c>
      <c r="DE217" t="str">
        <f t="shared" ca="1" si="82"/>
        <v/>
      </c>
      <c r="DF217" t="s">
        <v>2312</v>
      </c>
    </row>
    <row r="218" spans="2:110" x14ac:dyDescent="0.3">
      <c r="B218" t="s">
        <v>428</v>
      </c>
      <c r="C218" t="str">
        <f>INDEX('PH Itemnames'!$B$1:$B$723,MATCH(B218,'PH Itemnames'!$A$1:$A$723),1)</f>
        <v>marshmellowsItem</v>
      </c>
      <c r="D218" t="s">
        <v>253</v>
      </c>
      <c r="E218" t="s">
        <v>1209</v>
      </c>
      <c r="F218" s="10" t="s">
        <v>223</v>
      </c>
      <c r="G218" s="11" t="s">
        <v>9</v>
      </c>
      <c r="H218" s="11" t="s">
        <v>239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83"/>
        <v>1</v>
      </c>
      <c r="W218" s="11">
        <f t="shared" si="64"/>
        <v>5</v>
      </c>
      <c r="X218" s="44" t="str">
        <f t="shared" ca="1" si="84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65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66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67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68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69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70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71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72"/>
        <v>0</v>
      </c>
      <c r="CS218" s="34">
        <v>2</v>
      </c>
      <c r="CT218" s="30">
        <v>0</v>
      </c>
      <c r="CU218" s="30">
        <v>30</v>
      </c>
      <c r="CV218" s="35">
        <f t="shared" si="76"/>
        <v>0</v>
      </c>
      <c r="CW218" s="36">
        <f t="shared" si="77"/>
        <v>0</v>
      </c>
      <c r="CX218" s="37">
        <f t="shared" si="78"/>
        <v>0</v>
      </c>
      <c r="CY218" s="38">
        <f t="shared" si="79"/>
        <v>0</v>
      </c>
      <c r="CZ218" s="39">
        <v>0.3</v>
      </c>
      <c r="DA218" t="s">
        <v>215</v>
      </c>
      <c r="DB218" t="str">
        <f t="shared" ca="1" si="81"/>
        <v>-</v>
      </c>
      <c r="DD218" t="s">
        <v>213</v>
      </c>
      <c r="DE218" t="str">
        <f t="shared" ca="1" si="82"/>
        <v>MARSHMELLOWSITEM(MEAL, ItemRegistry.marshmellowsItem, 4 ,0.4f,0f,0f,0f,0f,0f,0.3f,0.7f),</v>
      </c>
      <c r="DF218" t="s">
        <v>2464</v>
      </c>
    </row>
    <row r="219" spans="2:110" x14ac:dyDescent="0.3">
      <c r="B219" t="s">
        <v>499</v>
      </c>
      <c r="C219" t="str">
        <f>INDEX('PH Itemnames'!$B$1:$B$723,MATCH(B219,'PH Itemnames'!$A$1:$A$723),1)</f>
        <v>donutItem</v>
      </c>
      <c r="D219" t="s">
        <v>253</v>
      </c>
      <c r="E219" t="s">
        <v>1209</v>
      </c>
      <c r="F219" s="10" t="s">
        <v>222</v>
      </c>
      <c r="G219" s="11" t="s">
        <v>359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83"/>
        <v>1</v>
      </c>
      <c r="W219" s="11">
        <f t="shared" si="64"/>
        <v>5</v>
      </c>
      <c r="X219" s="44" t="str">
        <f t="shared" ca="1" si="84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65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66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67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68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69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70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71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72"/>
        <v>0</v>
      </c>
      <c r="CS219" s="34">
        <v>10</v>
      </c>
      <c r="CT219" s="30">
        <f t="shared" si="74"/>
        <v>0</v>
      </c>
      <c r="CU219" s="30">
        <v>18</v>
      </c>
      <c r="CV219" s="35">
        <f t="shared" si="76"/>
        <v>1</v>
      </c>
      <c r="CW219" s="36">
        <f t="shared" si="77"/>
        <v>0</v>
      </c>
      <c r="CX219" s="37">
        <f t="shared" si="78"/>
        <v>0</v>
      </c>
      <c r="CY219" s="38">
        <f t="shared" si="79"/>
        <v>0</v>
      </c>
      <c r="CZ219" s="39">
        <f t="shared" si="80"/>
        <v>0</v>
      </c>
      <c r="DA219" t="s">
        <v>215</v>
      </c>
      <c r="DB219" t="str">
        <f t="shared" ca="1" si="81"/>
        <v>-</v>
      </c>
      <c r="DD219" t="s">
        <v>213</v>
      </c>
      <c r="DE219" t="str">
        <f t="shared" ca="1" si="82"/>
        <v>DONUTITEM(MEAL, ItemRegistry.donutItem, 4 ,2f,0f,1f,0f,0f,0f,0f,1.17f),</v>
      </c>
      <c r="DF219" t="s">
        <v>2465</v>
      </c>
    </row>
    <row r="220" spans="2:110" x14ac:dyDescent="0.3">
      <c r="B220" t="s">
        <v>500</v>
      </c>
      <c r="C220" t="str">
        <f>INDEX('PH Itemnames'!$B$1:$B$723,MATCH(B220,'PH Itemnames'!$A$1:$A$723),1)</f>
        <v>chocolatedonutItem</v>
      </c>
      <c r="D220" t="s">
        <v>253</v>
      </c>
      <c r="E220" t="s">
        <v>1209</v>
      </c>
      <c r="F220" s="10" t="s">
        <v>499</v>
      </c>
      <c r="G220" s="11" t="s">
        <v>243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83"/>
        <v>0</v>
      </c>
      <c r="W220" s="11">
        <f t="shared" si="64"/>
        <v>0</v>
      </c>
      <c r="X220" s="44" t="str">
        <f t="shared" ca="1" si="84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65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66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67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68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69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70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71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72"/>
        <v>3</v>
      </c>
      <c r="CS220" s="34">
        <f t="shared" si="73"/>
        <v>19</v>
      </c>
      <c r="CT220" s="30">
        <f t="shared" si="74"/>
        <v>5</v>
      </c>
      <c r="CU220" s="30">
        <f t="shared" si="75"/>
        <v>7.583333333333333</v>
      </c>
      <c r="CV220" s="35">
        <f t="shared" si="76"/>
        <v>1</v>
      </c>
      <c r="CW220" s="36">
        <f t="shared" si="77"/>
        <v>0</v>
      </c>
      <c r="CX220" s="37">
        <f t="shared" si="78"/>
        <v>0</v>
      </c>
      <c r="CY220" s="38">
        <f t="shared" si="79"/>
        <v>0</v>
      </c>
      <c r="CZ220" s="39">
        <f t="shared" si="80"/>
        <v>3</v>
      </c>
      <c r="DA220" t="s">
        <v>212</v>
      </c>
      <c r="DB220" t="str">
        <f t="shared" ca="1" si="81"/>
        <v>No</v>
      </c>
      <c r="DD220" t="s">
        <v>213</v>
      </c>
      <c r="DE220" t="str">
        <f t="shared" ca="1" si="82"/>
        <v/>
      </c>
      <c r="DF220" t="s">
        <v>2312</v>
      </c>
    </row>
    <row r="221" spans="2:110" x14ac:dyDescent="0.3">
      <c r="B221" t="s">
        <v>501</v>
      </c>
      <c r="C221" t="str">
        <f>INDEX('PH Itemnames'!$B$1:$B$723,MATCH(B221,'PH Itemnames'!$A$1:$A$723),1)</f>
        <v>powdereddonutItem</v>
      </c>
      <c r="D221" t="s">
        <v>253</v>
      </c>
      <c r="E221" t="s">
        <v>1209</v>
      </c>
      <c r="F221" s="10" t="s">
        <v>499</v>
      </c>
      <c r="G221" s="11" t="s">
        <v>223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83"/>
        <v>1</v>
      </c>
      <c r="W221" s="11">
        <f t="shared" si="64"/>
        <v>0</v>
      </c>
      <c r="X221" s="44" t="str">
        <f t="shared" ca="1" si="84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65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66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67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68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69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70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71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72"/>
        <v>0</v>
      </c>
      <c r="CS221" s="34">
        <v>10</v>
      </c>
      <c r="CT221" s="30">
        <f t="shared" si="74"/>
        <v>0</v>
      </c>
      <c r="CU221" s="30">
        <v>21</v>
      </c>
      <c r="CV221" s="35">
        <f t="shared" si="76"/>
        <v>1</v>
      </c>
      <c r="CW221" s="36">
        <f t="shared" si="77"/>
        <v>0</v>
      </c>
      <c r="CX221" s="37">
        <f t="shared" si="78"/>
        <v>0</v>
      </c>
      <c r="CY221" s="38">
        <f t="shared" si="79"/>
        <v>0</v>
      </c>
      <c r="CZ221" s="39">
        <f t="shared" si="80"/>
        <v>0</v>
      </c>
      <c r="DA221" t="s">
        <v>215</v>
      </c>
      <c r="DB221" t="str">
        <f t="shared" ca="1" si="81"/>
        <v>-</v>
      </c>
      <c r="DD221" t="s">
        <v>213</v>
      </c>
      <c r="DE221" t="str">
        <f t="shared" ca="1" si="82"/>
        <v>POWDEREDDONUTITEM(MEAL, ItemRegistry.powdereddonutItem, 4 ,2f,0f,1f,0f,0f,0f,0f,1f),</v>
      </c>
      <c r="DF221" t="s">
        <v>2318</v>
      </c>
    </row>
    <row r="222" spans="2:110" x14ac:dyDescent="0.3">
      <c r="B222" t="s">
        <v>502</v>
      </c>
      <c r="C222" t="str">
        <f>INDEX('PH Itemnames'!$B$1:$B$723,MATCH(B222,'PH Itemnames'!$A$1:$A$723),1)</f>
        <v>jellydonutItem</v>
      </c>
      <c r="D222" t="s">
        <v>253</v>
      </c>
      <c r="E222" t="s">
        <v>1209</v>
      </c>
      <c r="F222" s="10" t="s">
        <v>499</v>
      </c>
      <c r="G222" s="11" t="s">
        <v>503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83"/>
        <v>1</v>
      </c>
      <c r="W222" s="11">
        <f t="shared" si="64"/>
        <v>0</v>
      </c>
      <c r="X222" s="44" t="str">
        <f t="shared" ca="1" si="84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65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66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67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68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69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70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71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72"/>
        <v>0</v>
      </c>
      <c r="CS222" s="34">
        <v>15</v>
      </c>
      <c r="CT222" s="30">
        <v>0</v>
      </c>
      <c r="CU222" s="30">
        <v>18</v>
      </c>
      <c r="CV222" s="35">
        <f t="shared" si="76"/>
        <v>1</v>
      </c>
      <c r="CW222" s="36">
        <v>1</v>
      </c>
      <c r="CX222" s="37">
        <f t="shared" si="78"/>
        <v>0</v>
      </c>
      <c r="CY222" s="38">
        <f t="shared" si="79"/>
        <v>0</v>
      </c>
      <c r="CZ222" s="39">
        <f t="shared" si="80"/>
        <v>0</v>
      </c>
      <c r="DA222" t="s">
        <v>215</v>
      </c>
      <c r="DB222" t="str">
        <f t="shared" ca="1" si="81"/>
        <v>-</v>
      </c>
      <c r="DD222" t="s">
        <v>213</v>
      </c>
      <c r="DE222" t="str">
        <f t="shared" ca="1" si="82"/>
        <v>JELLYDONUTITEM(MEAL, ItemRegistry.jellydonutItem, 4 ,3f,0f,1f,0f,1f,0f,0f,1.17f),</v>
      </c>
      <c r="DF222" t="s">
        <v>2466</v>
      </c>
    </row>
    <row r="223" spans="2:110" x14ac:dyDescent="0.3">
      <c r="B223" t="s">
        <v>504</v>
      </c>
      <c r="C223" t="str">
        <f>INDEX('PH Itemnames'!$B$1:$B$723,MATCH(B223,'PH Itemnames'!$A$1:$A$723),1)</f>
        <v>frosteddonutItem</v>
      </c>
      <c r="D223" t="s">
        <v>253</v>
      </c>
      <c r="E223" t="s">
        <v>1209</v>
      </c>
      <c r="F223" s="10" t="s">
        <v>499</v>
      </c>
      <c r="G223" s="11" t="s">
        <v>223</v>
      </c>
      <c r="H223" s="11" t="s">
        <v>235</v>
      </c>
      <c r="I223" s="11" t="s">
        <v>236</v>
      </c>
      <c r="J223" s="11" t="s">
        <v>237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83"/>
        <v>1</v>
      </c>
      <c r="W223" s="11">
        <f t="shared" si="64"/>
        <v>0</v>
      </c>
      <c r="X223" s="44" t="str">
        <f t="shared" ca="1" si="84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65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66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67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68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69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70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71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72"/>
        <v>0</v>
      </c>
      <c r="CS223" s="34">
        <v>10</v>
      </c>
      <c r="CT223" s="30">
        <f t="shared" si="74"/>
        <v>0</v>
      </c>
      <c r="CU223" s="30">
        <v>21</v>
      </c>
      <c r="CV223" s="35">
        <f t="shared" si="76"/>
        <v>1</v>
      </c>
      <c r="CW223" s="36">
        <f t="shared" si="77"/>
        <v>0</v>
      </c>
      <c r="CX223" s="37">
        <f t="shared" si="78"/>
        <v>0</v>
      </c>
      <c r="CY223" s="38">
        <f t="shared" si="79"/>
        <v>0</v>
      </c>
      <c r="CZ223" s="39">
        <f t="shared" si="80"/>
        <v>0</v>
      </c>
      <c r="DA223" t="s">
        <v>215</v>
      </c>
      <c r="DB223" t="str">
        <f t="shared" ca="1" si="81"/>
        <v>-</v>
      </c>
      <c r="DD223" t="s">
        <v>213</v>
      </c>
      <c r="DE223" t="str">
        <f t="shared" ca="1" si="82"/>
        <v>FROSTEDDONUTITEM(MEAL, ItemRegistry.frosteddonutItem, 4 ,2f,0f,1f,0f,0f,0f,0f,1f),</v>
      </c>
      <c r="DF223" t="s">
        <v>2319</v>
      </c>
    </row>
    <row r="224" spans="2:110" x14ac:dyDescent="0.3">
      <c r="B224" t="s">
        <v>505</v>
      </c>
      <c r="C224" t="str">
        <f>INDEX('PH Itemnames'!$B$1:$B$723,MATCH(B224,'PH Itemnames'!$A$1:$A$723),1)</f>
        <v>cactussoupItem</v>
      </c>
      <c r="D224" t="s">
        <v>253</v>
      </c>
      <c r="E224" t="s">
        <v>1209</v>
      </c>
      <c r="F224" s="10" t="s">
        <v>506</v>
      </c>
      <c r="G224" s="11" t="s">
        <v>283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83"/>
        <v>1</v>
      </c>
      <c r="W224" s="11">
        <f t="shared" si="64"/>
        <v>0</v>
      </c>
      <c r="X224" s="44" t="str">
        <f t="shared" ca="1" si="84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65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66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67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68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69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70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71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72"/>
        <v>0</v>
      </c>
      <c r="CS224" s="34">
        <v>15</v>
      </c>
      <c r="CT224" s="30">
        <v>15</v>
      </c>
      <c r="CU224" s="30">
        <v>6</v>
      </c>
      <c r="CV224" s="35">
        <f t="shared" si="76"/>
        <v>0</v>
      </c>
      <c r="CW224" s="36">
        <f t="shared" si="77"/>
        <v>0</v>
      </c>
      <c r="CX224" s="37">
        <v>2</v>
      </c>
      <c r="CY224" s="38">
        <f t="shared" si="79"/>
        <v>2.5</v>
      </c>
      <c r="CZ224" s="39">
        <f t="shared" si="80"/>
        <v>0</v>
      </c>
      <c r="DA224" t="s">
        <v>215</v>
      </c>
      <c r="DB224" t="str">
        <f t="shared" ca="1" si="81"/>
        <v>-</v>
      </c>
      <c r="DD224" t="s">
        <v>213</v>
      </c>
      <c r="DE224" t="str">
        <f ca="1">IF(AND(X224="Yes",NOT(DD224="No")),CONCATENATE(UPPER(C224), "(", E224, ", ItemRegistry.",C224,", ",4," ,", ROUND(CS224/5,2),"f,",ROUND(CT224,0),"f,",ROUND(CV224,0),"f,",ROUND(CX224,2),"f,",ROUND(CW224,2),"f,",ROUND(CY224,2),"f,",ROUND(CZ224,2),"f,",ROUND(21/CU224,2), "f),"),"")</f>
        <v>CACTUSSOUPITEM(MEAL, ItemRegistry.cactussoupItem, 4 ,3f,15f,0f,2f,0f,2.5f,0f,3.5f),</v>
      </c>
      <c r="DF224" t="s">
        <v>2467</v>
      </c>
    </row>
    <row r="225" spans="2:110" x14ac:dyDescent="0.3">
      <c r="B225" t="s">
        <v>507</v>
      </c>
      <c r="C225" t="str">
        <f>INDEX('PH Itemnames'!$B$1:$B$723,MATCH(B225,'PH Itemnames'!$A$1:$A$723),1)</f>
        <v>wafflesItem</v>
      </c>
      <c r="D225" t="s">
        <v>253</v>
      </c>
      <c r="E225" t="s">
        <v>1209</v>
      </c>
      <c r="F225" s="10" t="s">
        <v>229</v>
      </c>
      <c r="G225" s="11" t="s">
        <v>251</v>
      </c>
      <c r="H225" s="11" t="s">
        <v>260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83"/>
        <v>1</v>
      </c>
      <c r="W225" s="11">
        <f t="shared" si="64"/>
        <v>2</v>
      </c>
      <c r="X225" s="44" t="str">
        <f t="shared" ca="1" si="84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65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66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67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68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69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70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71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72"/>
        <v>3</v>
      </c>
      <c r="CS225" s="34">
        <f t="shared" si="73"/>
        <v>15</v>
      </c>
      <c r="CT225" s="30">
        <v>0</v>
      </c>
      <c r="CU225" s="30">
        <v>21</v>
      </c>
      <c r="CV225" s="35">
        <f t="shared" si="76"/>
        <v>1</v>
      </c>
      <c r="CW225" s="36">
        <f t="shared" si="77"/>
        <v>0</v>
      </c>
      <c r="CX225" s="37">
        <f t="shared" si="78"/>
        <v>0</v>
      </c>
      <c r="CY225" s="38">
        <f t="shared" si="79"/>
        <v>0</v>
      </c>
      <c r="CZ225" s="39">
        <v>1</v>
      </c>
      <c r="DA225" t="s">
        <v>215</v>
      </c>
      <c r="DB225" t="str">
        <f t="shared" ca="1" si="81"/>
        <v>-</v>
      </c>
      <c r="DD225" t="s">
        <v>213</v>
      </c>
      <c r="DE225" t="str">
        <f t="shared" ca="1" si="82"/>
        <v>WAFFLESITEM(MEAL, ItemRegistry.wafflesItem, 4 ,3f,0f,1f,0f,0f,0f,1f,1f),</v>
      </c>
      <c r="DF225" t="s">
        <v>2320</v>
      </c>
    </row>
    <row r="226" spans="2:110" x14ac:dyDescent="0.3">
      <c r="B226" t="s">
        <v>508</v>
      </c>
      <c r="C226" t="str">
        <f>INDEX('PH Itemnames'!$B$1:$B$723,MATCH(B226,'PH Itemnames'!$A$1:$A$723),1)</f>
        <v>seedsoupItem</v>
      </c>
      <c r="D226" t="s">
        <v>253</v>
      </c>
      <c r="E226" t="s">
        <v>1209</v>
      </c>
      <c r="F226" s="10" t="s">
        <v>361</v>
      </c>
      <c r="G226" s="11" t="s">
        <v>283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83"/>
        <v>1</v>
      </c>
      <c r="W226" s="11">
        <f t="shared" si="64"/>
        <v>0</v>
      </c>
      <c r="X226" s="44" t="str">
        <f t="shared" ca="1" si="84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65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66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67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68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69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70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71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72"/>
        <v>0</v>
      </c>
      <c r="CS226" s="34">
        <v>15</v>
      </c>
      <c r="CT226" s="30">
        <v>15</v>
      </c>
      <c r="CU226" s="30">
        <v>6</v>
      </c>
      <c r="CV226" s="35">
        <f t="shared" si="76"/>
        <v>0</v>
      </c>
      <c r="CW226" s="36">
        <f t="shared" si="77"/>
        <v>0</v>
      </c>
      <c r="CX226" s="37">
        <v>1</v>
      </c>
      <c r="CY226" s="38">
        <f t="shared" si="79"/>
        <v>2.5</v>
      </c>
      <c r="CZ226" s="39">
        <f t="shared" si="80"/>
        <v>0</v>
      </c>
      <c r="DA226" t="s">
        <v>215</v>
      </c>
      <c r="DB226" t="str">
        <f t="shared" ca="1" si="81"/>
        <v>-</v>
      </c>
      <c r="DD226" t="s">
        <v>213</v>
      </c>
      <c r="DE226" t="str">
        <f t="shared" ca="1" si="82"/>
        <v>SEEDSOUPITEM(MEAL, ItemRegistry.seedsoupItem, 4 ,3f,15f,0f,1f,0f,2.5f,0f,3.5f),</v>
      </c>
      <c r="DF226" t="s">
        <v>2468</v>
      </c>
    </row>
    <row r="227" spans="2:110" x14ac:dyDescent="0.3">
      <c r="B227" t="s">
        <v>444</v>
      </c>
      <c r="C227" t="str">
        <f>INDEX('PH Itemnames'!$B$1:$B$723,MATCH(B227,'PH Itemnames'!$A$1:$A$723),1)</f>
        <v>softpretzelItem</v>
      </c>
      <c r="D227" t="s">
        <v>253</v>
      </c>
      <c r="E227" t="s">
        <v>1204</v>
      </c>
      <c r="F227" s="10" t="s">
        <v>222</v>
      </c>
      <c r="G227" s="11" t="s">
        <v>260</v>
      </c>
      <c r="H227" s="11" t="s">
        <v>9</v>
      </c>
      <c r="I227" s="11" t="s">
        <v>262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83"/>
        <v>1</v>
      </c>
      <c r="W227" s="11">
        <f t="shared" si="64"/>
        <v>0</v>
      </c>
      <c r="X227" s="44" t="str">
        <f t="shared" ca="1" si="84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65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66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67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68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69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70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71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72"/>
        <v>1</v>
      </c>
      <c r="CS227" s="34">
        <f t="shared" si="73"/>
        <v>10</v>
      </c>
      <c r="CT227" s="30">
        <v>0</v>
      </c>
      <c r="CU227" s="30">
        <f t="shared" si="75"/>
        <v>12.25</v>
      </c>
      <c r="CV227" s="35">
        <v>1</v>
      </c>
      <c r="CW227" s="36">
        <f t="shared" si="77"/>
        <v>0</v>
      </c>
      <c r="CX227" s="37">
        <f t="shared" si="78"/>
        <v>0</v>
      </c>
      <c r="CY227" s="38">
        <f t="shared" si="79"/>
        <v>0</v>
      </c>
      <c r="CZ227" s="39">
        <v>0</v>
      </c>
      <c r="DA227" t="s">
        <v>215</v>
      </c>
      <c r="DB227" t="str">
        <f t="shared" ca="1" si="81"/>
        <v>-</v>
      </c>
      <c r="DD227" t="s">
        <v>213</v>
      </c>
      <c r="DE227" t="str">
        <f t="shared" ca="1" si="82"/>
        <v>SOFTPRETZELITEM(BREAD, ItemRegistry.softpretzelItem, 4 ,2f,0f,1f,0f,0f,0f,0f,1.71f),</v>
      </c>
      <c r="DF227" t="s">
        <v>2469</v>
      </c>
    </row>
    <row r="228" spans="2:110" x14ac:dyDescent="0.3">
      <c r="B228" t="s">
        <v>509</v>
      </c>
      <c r="C228" t="str">
        <f>INDEX('PH Itemnames'!$B$1:$B$723,MATCH(B228,'PH Itemnames'!$A$1:$A$723),1)</f>
        <v>jellybeansItem</v>
      </c>
      <c r="D228" t="s">
        <v>253</v>
      </c>
      <c r="E228" t="s">
        <v>1201</v>
      </c>
      <c r="F228" s="10" t="s">
        <v>223</v>
      </c>
      <c r="G228" s="11" t="s">
        <v>235</v>
      </c>
      <c r="H228" s="11" t="s">
        <v>237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83"/>
        <v>1</v>
      </c>
      <c r="W228" s="11">
        <f t="shared" si="64"/>
        <v>0</v>
      </c>
      <c r="X228" s="44" t="str">
        <f t="shared" ca="1" si="84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65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66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67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68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69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70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71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72"/>
        <v>0</v>
      </c>
      <c r="CS228" s="34">
        <v>2</v>
      </c>
      <c r="CT228" s="30">
        <f t="shared" si="74"/>
        <v>0</v>
      </c>
      <c r="CU228" s="30">
        <v>30</v>
      </c>
      <c r="CV228" s="35">
        <f t="shared" si="76"/>
        <v>0</v>
      </c>
      <c r="CW228" s="36">
        <f t="shared" si="77"/>
        <v>0</v>
      </c>
      <c r="CX228" s="37">
        <f t="shared" si="78"/>
        <v>0</v>
      </c>
      <c r="CY228" s="38">
        <f t="shared" si="79"/>
        <v>0</v>
      </c>
      <c r="CZ228" s="39">
        <f t="shared" si="80"/>
        <v>0</v>
      </c>
      <c r="DA228" t="s">
        <v>215</v>
      </c>
      <c r="DB228" t="str">
        <f t="shared" ca="1" si="81"/>
        <v>-</v>
      </c>
      <c r="DD228" t="s">
        <v>213</v>
      </c>
      <c r="DE228" t="str">
        <f t="shared" ca="1" si="82"/>
        <v>JELLYBEANSITEM(OTHER, ItemRegistry.jellybeansItem, 4 ,0.4f,0f,0f,0f,0f,0f,0f,0.7f),</v>
      </c>
      <c r="DF228" t="s">
        <v>2470</v>
      </c>
    </row>
    <row r="229" spans="2:110" x14ac:dyDescent="0.3">
      <c r="B229" t="s">
        <v>510</v>
      </c>
      <c r="C229" t="str">
        <f>INDEX('PH Itemnames'!$B$1:$B$723,MATCH(B229,'PH Itemnames'!$A$1:$A$723),1)</f>
        <v>biscuitItem</v>
      </c>
      <c r="D229" t="s">
        <v>253</v>
      </c>
      <c r="E229" t="s">
        <v>1209</v>
      </c>
      <c r="F229" s="10" t="s">
        <v>222</v>
      </c>
      <c r="G229" s="11" t="s">
        <v>260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83"/>
        <v>1</v>
      </c>
      <c r="W229" s="11">
        <f t="shared" si="64"/>
        <v>4</v>
      </c>
      <c r="X229" s="44" t="str">
        <f t="shared" ca="1" si="84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65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66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67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68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69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70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71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72"/>
        <v>1</v>
      </c>
      <c r="CS229" s="34">
        <f t="shared" si="73"/>
        <v>10</v>
      </c>
      <c r="CT229" s="30">
        <f t="shared" si="74"/>
        <v>0</v>
      </c>
      <c r="CU229" s="30">
        <f t="shared" si="75"/>
        <v>9.5</v>
      </c>
      <c r="CV229" s="35">
        <f t="shared" si="76"/>
        <v>1</v>
      </c>
      <c r="CW229" s="36">
        <f t="shared" si="77"/>
        <v>0</v>
      </c>
      <c r="CX229" s="37">
        <f t="shared" si="78"/>
        <v>0</v>
      </c>
      <c r="CY229" s="38">
        <f t="shared" si="79"/>
        <v>0</v>
      </c>
      <c r="CZ229" s="39">
        <v>0</v>
      </c>
      <c r="DA229" t="s">
        <v>215</v>
      </c>
      <c r="DB229" t="str">
        <f t="shared" ca="1" si="81"/>
        <v>-</v>
      </c>
      <c r="DD229" t="s">
        <v>213</v>
      </c>
      <c r="DE229" t="str">
        <f t="shared" ca="1" si="82"/>
        <v>BISCUITITEM(MEAL, ItemRegistry.biscuitItem, 4 ,2f,0f,1f,0f,0f,0f,0f,2.21f),</v>
      </c>
      <c r="DF229" t="s">
        <v>2471</v>
      </c>
    </row>
    <row r="230" spans="2:110" x14ac:dyDescent="0.3">
      <c r="B230" t="s">
        <v>511</v>
      </c>
      <c r="C230" t="str">
        <f>INDEX('PH Itemnames'!$B$1:$B$723,MATCH(B230,'PH Itemnames'!$A$1:$A$723),1)</f>
        <v>creamcookieItem</v>
      </c>
      <c r="D230" t="s">
        <v>253</v>
      </c>
      <c r="E230" t="s">
        <v>1209</v>
      </c>
      <c r="F230" s="10" t="s">
        <v>222</v>
      </c>
      <c r="G230" s="11" t="s">
        <v>230</v>
      </c>
      <c r="H230" s="11" t="s">
        <v>223</v>
      </c>
      <c r="I230" s="11" t="s">
        <v>234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83"/>
        <v>0</v>
      </c>
      <c r="W230" s="11">
        <f t="shared" si="64"/>
        <v>0</v>
      </c>
      <c r="X230" s="44" t="str">
        <f t="shared" ca="1" si="84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65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66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67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68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69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70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71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72"/>
        <v>1</v>
      </c>
      <c r="CS230" s="34">
        <f t="shared" si="73"/>
        <v>10</v>
      </c>
      <c r="CT230" s="30">
        <f t="shared" si="74"/>
        <v>0</v>
      </c>
      <c r="CU230" s="30">
        <f t="shared" si="75"/>
        <v>11</v>
      </c>
      <c r="CV230" s="35">
        <f t="shared" si="76"/>
        <v>1</v>
      </c>
      <c r="CW230" s="36">
        <f t="shared" si="77"/>
        <v>0</v>
      </c>
      <c r="CX230" s="37">
        <f t="shared" si="78"/>
        <v>0</v>
      </c>
      <c r="CY230" s="38">
        <f t="shared" si="79"/>
        <v>0</v>
      </c>
      <c r="CZ230" s="39">
        <f t="shared" si="80"/>
        <v>1</v>
      </c>
      <c r="DA230" t="s">
        <v>212</v>
      </c>
      <c r="DB230" t="str">
        <f t="shared" ca="1" si="81"/>
        <v>No</v>
      </c>
      <c r="DD230" t="s">
        <v>213</v>
      </c>
      <c r="DE230" t="str">
        <f t="shared" ca="1" si="82"/>
        <v/>
      </c>
      <c r="DF230" t="s">
        <v>2312</v>
      </c>
    </row>
    <row r="231" spans="2:110" x14ac:dyDescent="0.3">
      <c r="B231" t="s">
        <v>512</v>
      </c>
      <c r="C231" t="str">
        <f>INDEX('PH Itemnames'!$B$1:$B$723,MATCH(B231,'PH Itemnames'!$A$1:$A$723),1)</f>
        <v>jaffaItem</v>
      </c>
      <c r="D231" t="s">
        <v>253</v>
      </c>
      <c r="E231" t="s">
        <v>1209</v>
      </c>
      <c r="F231" s="10" t="s">
        <v>239</v>
      </c>
      <c r="G231" s="11" t="s">
        <v>223</v>
      </c>
      <c r="H231" s="11" t="s">
        <v>277</v>
      </c>
      <c r="I231" s="11" t="s">
        <v>243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83"/>
        <v>0</v>
      </c>
      <c r="W231" s="11">
        <f t="shared" si="64"/>
        <v>0</v>
      </c>
      <c r="X231" s="44" t="str">
        <f t="shared" ca="1" si="84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65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66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67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68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69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70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71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72"/>
        <v>3</v>
      </c>
      <c r="CS231" s="34">
        <f t="shared" si="73"/>
        <v>17</v>
      </c>
      <c r="CT231" s="30">
        <f t="shared" si="74"/>
        <v>15</v>
      </c>
      <c r="CU231" s="30">
        <f t="shared" si="75"/>
        <v>21.933333333333334</v>
      </c>
      <c r="CV231" s="35">
        <f t="shared" si="76"/>
        <v>1</v>
      </c>
      <c r="CW231" s="36">
        <f t="shared" si="77"/>
        <v>0.5</v>
      </c>
      <c r="CX231" s="37">
        <f t="shared" si="78"/>
        <v>0</v>
      </c>
      <c r="CY231" s="38">
        <f t="shared" si="79"/>
        <v>0</v>
      </c>
      <c r="CZ231" s="39">
        <f t="shared" si="80"/>
        <v>3</v>
      </c>
      <c r="DA231" t="s">
        <v>212</v>
      </c>
      <c r="DB231" t="str">
        <f t="shared" ca="1" si="81"/>
        <v>No</v>
      </c>
      <c r="DD231" t="s">
        <v>213</v>
      </c>
      <c r="DE231" t="str">
        <f t="shared" ca="1" si="82"/>
        <v/>
      </c>
      <c r="DF231" t="s">
        <v>2312</v>
      </c>
    </row>
    <row r="232" spans="2:110" x14ac:dyDescent="0.3">
      <c r="B232" t="s">
        <v>513</v>
      </c>
      <c r="C232" t="str">
        <f>INDEX('PH Itemnames'!$B$1:$B$723,MATCH(B232,'PH Itemnames'!$A$1:$A$723),1)</f>
        <v>friedchickenItem</v>
      </c>
      <c r="D232" t="s">
        <v>258</v>
      </c>
      <c r="E232" t="s">
        <v>1209</v>
      </c>
      <c r="F232" s="10" t="s">
        <v>300</v>
      </c>
      <c r="G232" s="11" t="s">
        <v>229</v>
      </c>
      <c r="H232" s="11" t="s">
        <v>124</v>
      </c>
      <c r="I232" s="11" t="s">
        <v>415</v>
      </c>
      <c r="J232" s="11" t="s">
        <v>359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83"/>
        <v>1</v>
      </c>
      <c r="W232" s="11">
        <f t="shared" si="64"/>
        <v>5</v>
      </c>
      <c r="X232" s="44" t="str">
        <f t="shared" ca="1" si="84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65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66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48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67"/>
        <v>26.5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68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69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70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71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72"/>
        <v>0</v>
      </c>
      <c r="CS232" s="34">
        <v>20</v>
      </c>
      <c r="CT232" s="30">
        <f t="shared" si="74"/>
        <v>0</v>
      </c>
      <c r="CU232" s="30">
        <v>10</v>
      </c>
      <c r="CV232" s="35">
        <f t="shared" si="76"/>
        <v>1</v>
      </c>
      <c r="CW232" s="36">
        <f t="shared" si="77"/>
        <v>0</v>
      </c>
      <c r="CX232" s="37">
        <f t="shared" si="78"/>
        <v>0</v>
      </c>
      <c r="CY232" s="38">
        <f t="shared" si="79"/>
        <v>2.5</v>
      </c>
      <c r="CZ232" s="39">
        <f t="shared" si="80"/>
        <v>0</v>
      </c>
      <c r="DA232" t="s">
        <v>215</v>
      </c>
      <c r="DB232" t="str">
        <f t="shared" ca="1" si="81"/>
        <v>-</v>
      </c>
      <c r="DD232" t="s">
        <v>213</v>
      </c>
      <c r="DE232" t="str">
        <f t="shared" ca="1" si="82"/>
        <v>FRIEDCHICKENITEM(MEAL, ItemRegistry.friedchickenItem, 4 ,4f,0f,1f,0f,0f,2.5f,0f,2.1f),</v>
      </c>
      <c r="DF232" t="s">
        <v>2472</v>
      </c>
    </row>
    <row r="233" spans="2:110" x14ac:dyDescent="0.3">
      <c r="B233" t="s">
        <v>514</v>
      </c>
      <c r="C233" t="str">
        <f>INDEX('PH Itemnames'!$B$1:$B$723,MATCH(B233,'PH Itemnames'!$A$1:$A$723),1)</f>
        <v>footlongItem</v>
      </c>
      <c r="D233" t="s">
        <v>258</v>
      </c>
      <c r="E233" t="s">
        <v>1209</v>
      </c>
      <c r="F233" s="10" t="s">
        <v>259</v>
      </c>
      <c r="G233" s="11" t="s">
        <v>225</v>
      </c>
      <c r="H233" s="11" t="s">
        <v>131</v>
      </c>
      <c r="I233" s="11" t="s">
        <v>70</v>
      </c>
      <c r="J233" s="11" t="s">
        <v>293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83"/>
        <v>1</v>
      </c>
      <c r="W233" s="11">
        <f t="shared" si="64"/>
        <v>0</v>
      </c>
      <c r="X233" s="44" t="str">
        <f t="shared" ca="1" si="84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65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66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67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68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69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70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71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72"/>
        <v>0</v>
      </c>
      <c r="CS233" s="34">
        <v>15</v>
      </c>
      <c r="CT233" s="30">
        <v>0</v>
      </c>
      <c r="CU233" s="30">
        <v>9</v>
      </c>
      <c r="CV233" s="35">
        <f t="shared" si="76"/>
        <v>1.5</v>
      </c>
      <c r="CW233" s="36">
        <f t="shared" si="77"/>
        <v>0</v>
      </c>
      <c r="CX233" s="37">
        <f t="shared" si="78"/>
        <v>2.5</v>
      </c>
      <c r="CY233" s="38">
        <f t="shared" si="79"/>
        <v>2</v>
      </c>
      <c r="CZ233" s="39">
        <f t="shared" si="80"/>
        <v>0</v>
      </c>
      <c r="DA233" t="s">
        <v>215</v>
      </c>
      <c r="DB233" t="str">
        <f t="shared" ca="1" si="81"/>
        <v>-</v>
      </c>
      <c r="DD233" t="s">
        <v>213</v>
      </c>
      <c r="DE233" t="str">
        <f t="shared" ca="1" si="82"/>
        <v>FOOTLONGITEM(MEAL, ItemRegistry.footlongItem, 4 ,3f,0f,2f,2.5f,0f,2f,0f,2.33f),</v>
      </c>
      <c r="DF233" t="s">
        <v>2473</v>
      </c>
    </row>
    <row r="234" spans="2:110" x14ac:dyDescent="0.3">
      <c r="B234" t="s">
        <v>515</v>
      </c>
      <c r="C234" t="str">
        <f>INDEX('PH Itemnames'!$B$1:$B$723,MATCH(B234,'PH Itemnames'!$A$1:$A$723),1)</f>
        <v>blackberrycobblerItem</v>
      </c>
      <c r="D234" t="s">
        <v>258</v>
      </c>
      <c r="E234" t="s">
        <v>1209</v>
      </c>
      <c r="F234" s="10" t="s">
        <v>11</v>
      </c>
      <c r="G234" s="11" t="s">
        <v>223</v>
      </c>
      <c r="H234" s="11" t="s">
        <v>222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83"/>
        <v>1</v>
      </c>
      <c r="W234" s="11">
        <f t="shared" si="64"/>
        <v>0</v>
      </c>
      <c r="X234" s="44" t="str">
        <f t="shared" ca="1" si="84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65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66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67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68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69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70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71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72"/>
        <v>0</v>
      </c>
      <c r="CS234" s="34">
        <v>5</v>
      </c>
      <c r="CT234" s="30">
        <v>0</v>
      </c>
      <c r="CU234" s="30">
        <v>11</v>
      </c>
      <c r="CV234" s="35">
        <f t="shared" si="76"/>
        <v>1</v>
      </c>
      <c r="CW234" s="36">
        <v>1</v>
      </c>
      <c r="CX234" s="37">
        <f t="shared" si="78"/>
        <v>0</v>
      </c>
      <c r="CY234" s="38">
        <f t="shared" si="79"/>
        <v>0</v>
      </c>
      <c r="CZ234" s="39">
        <f t="shared" si="80"/>
        <v>0</v>
      </c>
      <c r="DA234" t="s">
        <v>215</v>
      </c>
      <c r="DB234" t="str">
        <f t="shared" ca="1" si="81"/>
        <v>-</v>
      </c>
      <c r="DD234" t="s">
        <v>213</v>
      </c>
      <c r="DE234" t="str">
        <f t="shared" ca="1" si="82"/>
        <v>BLACKBERRYCOBBLERITEM(MEAL, ItemRegistry.blackberrycobblerItem, 4 ,1f,0f,1f,0f,1f,0f,0f,1.91f),</v>
      </c>
      <c r="DF234" t="s">
        <v>2474</v>
      </c>
    </row>
    <row r="235" spans="2:110" x14ac:dyDescent="0.3">
      <c r="B235" t="s">
        <v>516</v>
      </c>
      <c r="C235" t="str">
        <f>INDEX('PH Itemnames'!$B$1:$B$723,MATCH(B235,'PH Itemnames'!$A$1:$A$723),1)</f>
        <v>chocolatemilkItem</v>
      </c>
      <c r="D235" t="s">
        <v>253</v>
      </c>
      <c r="E235" t="s">
        <v>1208</v>
      </c>
      <c r="F235" s="10" t="s">
        <v>251</v>
      </c>
      <c r="G235" s="11" t="s">
        <v>234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83"/>
        <v>0</v>
      </c>
      <c r="W235" s="11">
        <f t="shared" si="64"/>
        <v>1</v>
      </c>
      <c r="X235" s="44" t="str">
        <f t="shared" ca="1" si="84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65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66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67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68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69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70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71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72"/>
        <v>2</v>
      </c>
      <c r="CS235" s="34">
        <f t="shared" si="73"/>
        <v>5</v>
      </c>
      <c r="CT235" s="30">
        <f t="shared" si="74"/>
        <v>5</v>
      </c>
      <c r="CU235" s="30">
        <f t="shared" si="75"/>
        <v>11.5</v>
      </c>
      <c r="CV235" s="35">
        <f t="shared" si="76"/>
        <v>0</v>
      </c>
      <c r="CW235" s="36">
        <f t="shared" si="77"/>
        <v>0</v>
      </c>
      <c r="CX235" s="37">
        <f t="shared" si="78"/>
        <v>0</v>
      </c>
      <c r="CY235" s="38">
        <f t="shared" si="79"/>
        <v>0</v>
      </c>
      <c r="CZ235" s="39">
        <f t="shared" si="80"/>
        <v>2</v>
      </c>
      <c r="DA235" t="s">
        <v>212</v>
      </c>
      <c r="DB235" t="str">
        <f t="shared" ca="1" si="81"/>
        <v>No</v>
      </c>
      <c r="DD235" t="s">
        <v>213</v>
      </c>
      <c r="DE235" t="str">
        <f t="shared" ca="1" si="82"/>
        <v/>
      </c>
      <c r="DF235" t="s">
        <v>2312</v>
      </c>
    </row>
    <row r="236" spans="2:110" x14ac:dyDescent="0.3">
      <c r="B236" t="s">
        <v>517</v>
      </c>
      <c r="C236" t="str">
        <f>INDEX('PH Itemnames'!$B$1:$B$723,MATCH(B236,'PH Itemnames'!$A$1:$A$723),1)</f>
        <v>raspberrypieItem</v>
      </c>
      <c r="D236" t="s">
        <v>258</v>
      </c>
      <c r="E236" t="s">
        <v>1209</v>
      </c>
      <c r="F236" s="10" t="s">
        <v>25</v>
      </c>
      <c r="G236" s="11" t="s">
        <v>223</v>
      </c>
      <c r="H236" s="11" t="s">
        <v>222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83"/>
        <v>1</v>
      </c>
      <c r="W236" s="11">
        <f t="shared" si="64"/>
        <v>0</v>
      </c>
      <c r="X236" s="44" t="str">
        <f t="shared" ca="1" si="84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65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66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67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68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69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70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71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72"/>
        <v>0</v>
      </c>
      <c r="CS236" s="34">
        <v>10</v>
      </c>
      <c r="CT236" s="30">
        <v>0</v>
      </c>
      <c r="CU236" s="30">
        <v>12</v>
      </c>
      <c r="CV236" s="35">
        <f t="shared" si="76"/>
        <v>1</v>
      </c>
      <c r="CW236" s="36">
        <v>1</v>
      </c>
      <c r="CX236" s="37">
        <f t="shared" si="78"/>
        <v>0</v>
      </c>
      <c r="CY236" s="38">
        <f t="shared" si="79"/>
        <v>0</v>
      </c>
      <c r="CZ236" s="39">
        <f t="shared" si="80"/>
        <v>0</v>
      </c>
      <c r="DA236" t="s">
        <v>215</v>
      </c>
      <c r="DB236" t="str">
        <f t="shared" ca="1" si="81"/>
        <v>-</v>
      </c>
      <c r="DD236" t="s">
        <v>213</v>
      </c>
      <c r="DE236" t="str">
        <f t="shared" ca="1" si="82"/>
        <v>RASPBERRYPIEITEM(MEAL, ItemRegistry.raspberrypieItem, 4 ,2f,0f,1f,0f,1f,0f,0f,1.75f),</v>
      </c>
      <c r="DF236" t="s">
        <v>2475</v>
      </c>
    </row>
    <row r="237" spans="2:110" x14ac:dyDescent="0.3">
      <c r="B237" t="s">
        <v>518</v>
      </c>
      <c r="C237" t="str">
        <f>INDEX('PH Itemnames'!$B$1:$B$723,MATCH(B237,'PH Itemnames'!$A$1:$A$723),1)</f>
        <v>cinnamonsugardonutItem</v>
      </c>
      <c r="D237" t="s">
        <v>253</v>
      </c>
      <c r="E237" t="s">
        <v>1209</v>
      </c>
      <c r="F237" s="10" t="s">
        <v>499</v>
      </c>
      <c r="G237" s="11" t="s">
        <v>223</v>
      </c>
      <c r="H237" s="11" t="s">
        <v>414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83"/>
        <v>0</v>
      </c>
      <c r="W237" s="11">
        <f t="shared" si="64"/>
        <v>0</v>
      </c>
      <c r="X237" s="44" t="str">
        <f t="shared" ca="1" si="84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65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66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67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68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69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70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71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72"/>
        <v>0</v>
      </c>
      <c r="CS237" s="34">
        <f t="shared" si="73"/>
        <v>9</v>
      </c>
      <c r="CT237" s="30">
        <f t="shared" si="74"/>
        <v>0</v>
      </c>
      <c r="CU237" s="30">
        <f t="shared" si="75"/>
        <v>11.166666666666666</v>
      </c>
      <c r="CV237" s="35">
        <f t="shared" si="76"/>
        <v>1</v>
      </c>
      <c r="CW237" s="36">
        <f t="shared" si="77"/>
        <v>0</v>
      </c>
      <c r="CX237" s="37">
        <f t="shared" si="78"/>
        <v>0</v>
      </c>
      <c r="CY237" s="38">
        <f t="shared" si="79"/>
        <v>0</v>
      </c>
      <c r="CZ237" s="39">
        <f t="shared" si="80"/>
        <v>0</v>
      </c>
      <c r="DA237" t="s">
        <v>212</v>
      </c>
      <c r="DB237" t="str">
        <f t="shared" ca="1" si="81"/>
        <v>No</v>
      </c>
      <c r="DD237" t="s">
        <v>213</v>
      </c>
      <c r="DE237" t="str">
        <f t="shared" ca="1" si="82"/>
        <v/>
      </c>
      <c r="DF237" t="s">
        <v>2312</v>
      </c>
    </row>
    <row r="238" spans="2:110" x14ac:dyDescent="0.3">
      <c r="B238" t="s">
        <v>519</v>
      </c>
      <c r="C238" t="str">
        <f>INDEX('PH Itemnames'!$B$1:$B$723,MATCH(B238,'PH Itemnames'!$A$1:$A$723),1)</f>
        <v>saltedsunflowerseedsItem</v>
      </c>
      <c r="D238" t="s">
        <v>253</v>
      </c>
      <c r="E238" t="s">
        <v>1209</v>
      </c>
      <c r="F238" s="10" t="s">
        <v>520</v>
      </c>
      <c r="G238" s="11" t="s">
        <v>262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83"/>
        <v>0</v>
      </c>
      <c r="W238" s="11">
        <f t="shared" si="64"/>
        <v>0</v>
      </c>
      <c r="X238" s="44" t="str">
        <f t="shared" ca="1" si="84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65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66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67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68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69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70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71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72"/>
        <v>0</v>
      </c>
      <c r="CS238" s="34">
        <f t="shared" si="73"/>
        <v>0</v>
      </c>
      <c r="CT238" s="30">
        <f t="shared" si="74"/>
        <v>0</v>
      </c>
      <c r="CU238" s="30">
        <f t="shared" si="75"/>
        <v>15</v>
      </c>
      <c r="CV238" s="35">
        <f t="shared" si="76"/>
        <v>0</v>
      </c>
      <c r="CW238" s="36">
        <f t="shared" si="77"/>
        <v>0</v>
      </c>
      <c r="CX238" s="37">
        <f t="shared" si="78"/>
        <v>0</v>
      </c>
      <c r="CY238" s="38">
        <f t="shared" si="79"/>
        <v>0</v>
      </c>
      <c r="CZ238" s="39">
        <f t="shared" si="80"/>
        <v>0</v>
      </c>
      <c r="DA238" t="s">
        <v>212</v>
      </c>
      <c r="DB238" t="str">
        <f t="shared" ca="1" si="81"/>
        <v>No</v>
      </c>
      <c r="DD238" t="s">
        <v>213</v>
      </c>
      <c r="DE238" t="str">
        <f t="shared" ca="1" si="82"/>
        <v/>
      </c>
      <c r="DF238" t="s">
        <v>2312</v>
      </c>
    </row>
    <row r="239" spans="2:110" x14ac:dyDescent="0.3">
      <c r="B239" t="s">
        <v>521</v>
      </c>
      <c r="C239" t="str">
        <f>INDEX('PH Itemnames'!$B$1:$B$723,MATCH(B239,'PH Itemnames'!$A$1:$A$723),1)</f>
        <v>sunflowerwheatrollsItem</v>
      </c>
      <c r="D239" t="s">
        <v>253</v>
      </c>
      <c r="E239" t="s">
        <v>1209</v>
      </c>
      <c r="F239" s="10" t="s">
        <v>520</v>
      </c>
      <c r="G239" s="11" t="s">
        <v>229</v>
      </c>
      <c r="H239" s="11" t="s">
        <v>262</v>
      </c>
      <c r="I239" s="11" t="s">
        <v>359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83"/>
        <v>0</v>
      </c>
      <c r="W239" s="11">
        <f t="shared" si="64"/>
        <v>0</v>
      </c>
      <c r="X239" s="44" t="str">
        <f t="shared" ca="1" si="84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65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66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67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68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69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70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71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72"/>
        <v>0</v>
      </c>
      <c r="CS239" s="34">
        <f t="shared" si="73"/>
        <v>9</v>
      </c>
      <c r="CT239" s="30">
        <f t="shared" si="74"/>
        <v>0</v>
      </c>
      <c r="CU239" s="30">
        <f t="shared" si="75"/>
        <v>14.875</v>
      </c>
      <c r="CV239" s="35">
        <f t="shared" si="76"/>
        <v>1</v>
      </c>
      <c r="CW239" s="36">
        <f t="shared" si="77"/>
        <v>0</v>
      </c>
      <c r="CX239" s="37">
        <f t="shared" si="78"/>
        <v>0</v>
      </c>
      <c r="CY239" s="38">
        <f t="shared" si="79"/>
        <v>0</v>
      </c>
      <c r="CZ239" s="39">
        <f t="shared" si="80"/>
        <v>0</v>
      </c>
      <c r="DA239" t="s">
        <v>212</v>
      </c>
      <c r="DB239" t="str">
        <f t="shared" ca="1" si="81"/>
        <v>No</v>
      </c>
      <c r="DD239" t="s">
        <v>213</v>
      </c>
      <c r="DE239" t="str">
        <f t="shared" ca="1" si="82"/>
        <v/>
      </c>
      <c r="DF239" t="s">
        <v>2312</v>
      </c>
    </row>
    <row r="240" spans="2:110" x14ac:dyDescent="0.3">
      <c r="B240" t="s">
        <v>522</v>
      </c>
      <c r="C240" t="str">
        <f>INDEX('PH Itemnames'!$B$1:$B$723,MATCH(B240,'PH Itemnames'!$A$1:$A$723),1)</f>
        <v>sunflowerbroccolisaladItem</v>
      </c>
      <c r="D240" t="s">
        <v>258</v>
      </c>
      <c r="E240" t="s">
        <v>1209</v>
      </c>
      <c r="F240" s="10" t="s">
        <v>520</v>
      </c>
      <c r="G240" s="11" t="s">
        <v>424</v>
      </c>
      <c r="H240" s="11" t="s">
        <v>293</v>
      </c>
      <c r="I240" s="11" t="s">
        <v>223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83"/>
        <v>0</v>
      </c>
      <c r="W240" s="11">
        <f t="shared" si="64"/>
        <v>0</v>
      </c>
      <c r="X240" s="44" t="str">
        <f t="shared" ca="1" si="84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65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66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67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68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69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70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71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72"/>
        <v>0</v>
      </c>
      <c r="CS240" s="34">
        <f t="shared" si="73"/>
        <v>12</v>
      </c>
      <c r="CT240" s="30">
        <f t="shared" si="74"/>
        <v>0</v>
      </c>
      <c r="CU240" s="30">
        <f t="shared" si="75"/>
        <v>13.4</v>
      </c>
      <c r="CV240" s="35">
        <f t="shared" si="76"/>
        <v>0</v>
      </c>
      <c r="CW240" s="36">
        <f t="shared" si="77"/>
        <v>0</v>
      </c>
      <c r="CX240" s="37">
        <f t="shared" si="78"/>
        <v>1</v>
      </c>
      <c r="CY240" s="38">
        <f t="shared" si="79"/>
        <v>2.5</v>
      </c>
      <c r="CZ240" s="39">
        <f t="shared" si="80"/>
        <v>0</v>
      </c>
      <c r="DA240" t="s">
        <v>212</v>
      </c>
      <c r="DB240" t="str">
        <f t="shared" ca="1" si="81"/>
        <v>No</v>
      </c>
      <c r="DD240" t="s">
        <v>213</v>
      </c>
      <c r="DE240" t="str">
        <f t="shared" ca="1" si="82"/>
        <v/>
      </c>
      <c r="DF240" t="s">
        <v>2312</v>
      </c>
    </row>
    <row r="241" spans="2:110" x14ac:dyDescent="0.3">
      <c r="B241" t="s">
        <v>523</v>
      </c>
      <c r="C241" t="str">
        <f>INDEX('PH Itemnames'!$B$1:$B$723,MATCH(B241,'PH Itemnames'!$A$1:$A$723),1)</f>
        <v>cranberrysauceItem</v>
      </c>
      <c r="D241" t="s">
        <v>253</v>
      </c>
      <c r="E241" t="s">
        <v>1202</v>
      </c>
      <c r="F241" s="10" t="s">
        <v>16</v>
      </c>
      <c r="G241" s="11" t="s">
        <v>223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83"/>
        <v>1</v>
      </c>
      <c r="W241" s="11">
        <f t="shared" si="64"/>
        <v>0</v>
      </c>
      <c r="X241" s="44" t="str">
        <f t="shared" ca="1" si="84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65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66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67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68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69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70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71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72"/>
        <v>0</v>
      </c>
      <c r="CS241" s="34">
        <f t="shared" si="73"/>
        <v>1</v>
      </c>
      <c r="CT241" s="30">
        <f t="shared" si="74"/>
        <v>5</v>
      </c>
      <c r="CU241" s="30">
        <f t="shared" si="75"/>
        <v>21</v>
      </c>
      <c r="CV241" s="35">
        <f t="shared" si="76"/>
        <v>0</v>
      </c>
      <c r="CW241" s="36">
        <f t="shared" si="77"/>
        <v>1</v>
      </c>
      <c r="CX241" s="37">
        <f t="shared" si="78"/>
        <v>0</v>
      </c>
      <c r="CY241" s="38">
        <f t="shared" si="79"/>
        <v>0</v>
      </c>
      <c r="CZ241" s="39">
        <f t="shared" si="80"/>
        <v>0</v>
      </c>
      <c r="DA241" t="s">
        <v>215</v>
      </c>
      <c r="DB241" t="str">
        <f t="shared" ca="1" si="81"/>
        <v>-</v>
      </c>
      <c r="DD241" t="s">
        <v>213</v>
      </c>
      <c r="DE241" t="str">
        <f t="shared" ca="1" si="82"/>
        <v>CRANBERRYSAUCEITEM(FRUIT, ItemRegistry.cranberrysauceItem, 4 ,0.2f,5f,0f,0f,1f,0f,0f,1f),</v>
      </c>
      <c r="DF241" t="s">
        <v>2476</v>
      </c>
    </row>
    <row r="242" spans="2:110" x14ac:dyDescent="0.3">
      <c r="B242" t="s">
        <v>524</v>
      </c>
      <c r="C242" t="str">
        <f>INDEX('PH Itemnames'!$B$1:$B$723,MATCH(B242,'PH Itemnames'!$A$1:$A$723),1)</f>
        <v>cranberrybarItem</v>
      </c>
      <c r="D242" t="s">
        <v>253</v>
      </c>
      <c r="E242" t="s">
        <v>1209</v>
      </c>
      <c r="F242" s="10" t="s">
        <v>16</v>
      </c>
      <c r="G242" s="11" t="s">
        <v>223</v>
      </c>
      <c r="H242" s="11" t="s">
        <v>222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83"/>
        <v>1</v>
      </c>
      <c r="W242" s="11">
        <f t="shared" si="64"/>
        <v>0</v>
      </c>
      <c r="X242" s="44" t="str">
        <f t="shared" ca="1" si="84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65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66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67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68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69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70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71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72"/>
        <v>0</v>
      </c>
      <c r="CS242" s="34">
        <v>5</v>
      </c>
      <c r="CT242" s="30">
        <f t="shared" si="74"/>
        <v>5</v>
      </c>
      <c r="CU242" s="30">
        <f t="shared" si="75"/>
        <v>16.333333333333332</v>
      </c>
      <c r="CV242" s="35">
        <f t="shared" si="76"/>
        <v>1</v>
      </c>
      <c r="CW242" s="36">
        <f t="shared" si="77"/>
        <v>1</v>
      </c>
      <c r="CX242" s="37">
        <f t="shared" si="78"/>
        <v>0</v>
      </c>
      <c r="CY242" s="38">
        <f t="shared" si="79"/>
        <v>0</v>
      </c>
      <c r="CZ242" s="39">
        <f t="shared" si="80"/>
        <v>0</v>
      </c>
      <c r="DA242" t="s">
        <v>215</v>
      </c>
      <c r="DB242" t="str">
        <f t="shared" ca="1" si="81"/>
        <v>-</v>
      </c>
      <c r="DD242" t="s">
        <v>213</v>
      </c>
      <c r="DE242" t="str">
        <f t="shared" ca="1" si="82"/>
        <v>CRANBERRYBARITEM(MEAL, ItemRegistry.cranberrybarItem, 4 ,1f,5f,1f,0f,1f,0f,0f,1.29f),</v>
      </c>
      <c r="DF242" t="s">
        <v>2477</v>
      </c>
    </row>
    <row r="243" spans="2:110" x14ac:dyDescent="0.3">
      <c r="B243" t="s">
        <v>525</v>
      </c>
      <c r="C243" t="str">
        <f>INDEX('PH Itemnames'!$B$1:$B$723,MATCH(B243,'PH Itemnames'!$A$1:$A$723),1)</f>
        <v>peppermintItem</v>
      </c>
      <c r="D243" t="s">
        <v>253</v>
      </c>
      <c r="E243" t="s">
        <v>1209</v>
      </c>
      <c r="F243" s="10" t="s">
        <v>124</v>
      </c>
      <c r="G243" s="11" t="s">
        <v>223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83"/>
        <v>1</v>
      </c>
      <c r="W243" s="11">
        <f t="shared" si="64"/>
        <v>0</v>
      </c>
      <c r="X243" s="44" t="str">
        <f t="shared" ca="1" si="84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65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66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67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68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69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70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71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72"/>
        <v>0</v>
      </c>
      <c r="CS243" s="34">
        <v>1</v>
      </c>
      <c r="CT243" s="30">
        <f t="shared" si="74"/>
        <v>0</v>
      </c>
      <c r="CU243" s="30">
        <v>24</v>
      </c>
      <c r="CV243" s="35">
        <f t="shared" si="76"/>
        <v>0</v>
      </c>
      <c r="CW243" s="36">
        <f t="shared" si="77"/>
        <v>0</v>
      </c>
      <c r="CX243" s="37">
        <f t="shared" si="78"/>
        <v>0</v>
      </c>
      <c r="CY243" s="38">
        <f t="shared" si="79"/>
        <v>0</v>
      </c>
      <c r="CZ243" s="39">
        <f t="shared" si="80"/>
        <v>0</v>
      </c>
      <c r="DA243" t="s">
        <v>215</v>
      </c>
      <c r="DB243" t="str">
        <f t="shared" ca="1" si="81"/>
        <v>-</v>
      </c>
      <c r="DD243" t="s">
        <v>213</v>
      </c>
      <c r="DE243" t="str">
        <f t="shared" ca="1" si="82"/>
        <v>PEPPERMINTITEM(MEAL, ItemRegistry.peppermintItem, 4 ,0.2f,0f,0f,0f,0f,0f,0f,0.88f),</v>
      </c>
      <c r="DF243" t="s">
        <v>2478</v>
      </c>
    </row>
    <row r="244" spans="2:110" x14ac:dyDescent="0.3">
      <c r="B244" t="s">
        <v>359</v>
      </c>
      <c r="C244" t="str">
        <f>INDEX('PH Itemnames'!$B$1:$B$723,MATCH(B244,'PH Itemnames'!$A$1:$A$723),1)</f>
        <v>oliveoilItem</v>
      </c>
      <c r="D244" t="s">
        <v>253</v>
      </c>
      <c r="E244" t="s">
        <v>213</v>
      </c>
      <c r="F244" s="10" t="s">
        <v>361</v>
      </c>
      <c r="G244" s="11" t="s">
        <v>361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83"/>
        <v>1</v>
      </c>
      <c r="W244" s="11">
        <f t="shared" si="64"/>
        <v>46</v>
      </c>
      <c r="X244" s="44" t="str">
        <f t="shared" ca="1" si="84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65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66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67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68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69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70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71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72"/>
        <v>0</v>
      </c>
      <c r="CS244" s="34">
        <f t="shared" si="73"/>
        <v>4</v>
      </c>
      <c r="CT244" s="30">
        <f t="shared" si="74"/>
        <v>0</v>
      </c>
      <c r="CU244" s="30">
        <f t="shared" si="75"/>
        <v>0</v>
      </c>
      <c r="CV244" s="35">
        <f t="shared" si="76"/>
        <v>0</v>
      </c>
      <c r="CW244" s="36">
        <f t="shared" si="77"/>
        <v>0</v>
      </c>
      <c r="CX244" s="37">
        <f t="shared" si="78"/>
        <v>0</v>
      </c>
      <c r="CY244" s="38">
        <f t="shared" si="79"/>
        <v>0</v>
      </c>
      <c r="CZ244" s="39">
        <f t="shared" si="80"/>
        <v>0</v>
      </c>
      <c r="DA244" t="s">
        <v>212</v>
      </c>
      <c r="DB244" t="str">
        <f t="shared" ca="1" si="81"/>
        <v>-</v>
      </c>
      <c r="DC244" t="s">
        <v>1179</v>
      </c>
      <c r="DD244" t="s">
        <v>212</v>
      </c>
      <c r="DE244" t="str">
        <f t="shared" ca="1" si="82"/>
        <v/>
      </c>
      <c r="DF244" t="s">
        <v>2312</v>
      </c>
    </row>
    <row r="245" spans="2:110" x14ac:dyDescent="0.3">
      <c r="B245" t="s">
        <v>526</v>
      </c>
      <c r="C245" t="str">
        <f>INDEX('PH Itemnames'!$B$1:$B$723,MATCH(B245,'PH Itemnames'!$A$1:$A$723),1)</f>
        <v>baklavaItem</v>
      </c>
      <c r="D245" t="s">
        <v>253</v>
      </c>
      <c r="E245" t="s">
        <v>1209</v>
      </c>
      <c r="F245" s="10" t="s">
        <v>222</v>
      </c>
      <c r="G245" s="11" t="s">
        <v>200</v>
      </c>
      <c r="H245" s="11" t="s">
        <v>208</v>
      </c>
      <c r="I245" s="11" t="s">
        <v>260</v>
      </c>
      <c r="J245" s="11" t="s">
        <v>223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83"/>
        <v>-1</v>
      </c>
      <c r="W245" s="11">
        <f t="shared" si="64"/>
        <v>0</v>
      </c>
      <c r="X245" s="44" t="str">
        <f t="shared" ca="1" si="84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65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66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67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68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69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70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71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72"/>
        <v>1</v>
      </c>
      <c r="CS245" s="34">
        <f t="shared" si="73"/>
        <v>10</v>
      </c>
      <c r="CT245" s="30">
        <f t="shared" si="74"/>
        <v>0</v>
      </c>
      <c r="CU245" s="30">
        <f t="shared" si="75"/>
        <v>9.8000000000000007</v>
      </c>
      <c r="CV245" s="35">
        <f t="shared" si="76"/>
        <v>1</v>
      </c>
      <c r="CW245" s="36">
        <f t="shared" si="77"/>
        <v>0</v>
      </c>
      <c r="CX245" s="37">
        <f t="shared" si="78"/>
        <v>0</v>
      </c>
      <c r="CY245" s="38">
        <f t="shared" si="79"/>
        <v>0</v>
      </c>
      <c r="CZ245" s="39">
        <f t="shared" si="80"/>
        <v>1</v>
      </c>
      <c r="DA245" t="s">
        <v>212</v>
      </c>
      <c r="DB245" t="str">
        <f t="shared" ca="1" si="81"/>
        <v>No</v>
      </c>
      <c r="DD245" t="s">
        <v>213</v>
      </c>
      <c r="DE245" t="str">
        <f t="shared" ca="1" si="82"/>
        <v/>
      </c>
      <c r="DF245" t="s">
        <v>2312</v>
      </c>
    </row>
    <row r="246" spans="2:110" x14ac:dyDescent="0.3">
      <c r="B246" t="s">
        <v>527</v>
      </c>
      <c r="C246" t="str">
        <f>INDEX('PH Itemnames'!$B$1:$B$723,MATCH(B246,'PH Itemnames'!$A$1:$A$723),1)</f>
        <v>gummybearsItem</v>
      </c>
      <c r="D246" t="s">
        <v>253</v>
      </c>
      <c r="E246" t="s">
        <v>1201</v>
      </c>
      <c r="F246" s="10" t="s">
        <v>223</v>
      </c>
      <c r="G246" s="11" t="s">
        <v>235</v>
      </c>
      <c r="H246" s="11" t="s">
        <v>236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83"/>
        <v>1</v>
      </c>
      <c r="W246" s="11">
        <f t="shared" si="64"/>
        <v>0</v>
      </c>
      <c r="X246" s="44" t="str">
        <f t="shared" ca="1" si="84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65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66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67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68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69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70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71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72"/>
        <v>0</v>
      </c>
      <c r="CS246" s="34">
        <v>1</v>
      </c>
      <c r="CT246" s="30">
        <f t="shared" si="74"/>
        <v>0</v>
      </c>
      <c r="CU246" s="30">
        <v>24</v>
      </c>
      <c r="CV246" s="35">
        <f t="shared" si="76"/>
        <v>0</v>
      </c>
      <c r="CW246" s="36">
        <f t="shared" si="77"/>
        <v>0</v>
      </c>
      <c r="CX246" s="37">
        <f t="shared" si="78"/>
        <v>0</v>
      </c>
      <c r="CY246" s="38">
        <f t="shared" si="79"/>
        <v>0</v>
      </c>
      <c r="CZ246" s="39">
        <f t="shared" si="80"/>
        <v>0</v>
      </c>
      <c r="DA246" t="s">
        <v>215</v>
      </c>
      <c r="DB246" t="str">
        <f t="shared" ca="1" si="81"/>
        <v>-</v>
      </c>
      <c r="DD246" t="s">
        <v>213</v>
      </c>
      <c r="DE246" t="str">
        <f t="shared" ca="1" si="82"/>
        <v>GUMMYBEARSITEM(OTHER, ItemRegistry.gummybearsItem, 4 ,0.2f,0f,0f,0f,0f,0f,0f,0.88f),</v>
      </c>
      <c r="DF246" t="s">
        <v>2479</v>
      </c>
    </row>
    <row r="247" spans="2:110" x14ac:dyDescent="0.3">
      <c r="B247" t="s">
        <v>528</v>
      </c>
      <c r="C247" t="str">
        <f>INDEX('PH Itemnames'!$B$1:$B$723,MATCH(B247,'PH Itemnames'!$A$1:$A$723),1)</f>
        <v>fruitpunchItem</v>
      </c>
      <c r="D247" t="s">
        <v>253</v>
      </c>
      <c r="E247" t="s">
        <v>1202</v>
      </c>
      <c r="F247" s="10" t="s">
        <v>5</v>
      </c>
      <c r="G247" s="11" t="s">
        <v>223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83"/>
        <v>1</v>
      </c>
      <c r="W247" s="11">
        <f t="shared" si="64"/>
        <v>0</v>
      </c>
      <c r="X247" s="44" t="str">
        <f t="shared" ca="1" si="84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65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66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67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68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69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70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71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72"/>
        <v>0</v>
      </c>
      <c r="CS247" s="34">
        <f t="shared" si="73"/>
        <v>1.5</v>
      </c>
      <c r="CT247" s="30">
        <f t="shared" si="74"/>
        <v>4.75</v>
      </c>
      <c r="CU247" s="30">
        <f t="shared" si="75"/>
        <v>18.324999999999999</v>
      </c>
      <c r="CV247" s="35">
        <f t="shared" si="76"/>
        <v>0</v>
      </c>
      <c r="CW247" s="36">
        <v>1</v>
      </c>
      <c r="CX247" s="37">
        <f t="shared" si="78"/>
        <v>0</v>
      </c>
      <c r="CY247" s="38">
        <f t="shared" si="79"/>
        <v>0</v>
      </c>
      <c r="CZ247" s="39">
        <f t="shared" si="80"/>
        <v>0</v>
      </c>
      <c r="DA247" t="s">
        <v>215</v>
      </c>
      <c r="DB247" t="str">
        <f t="shared" ca="1" si="81"/>
        <v>-</v>
      </c>
      <c r="DD247" t="s">
        <v>213</v>
      </c>
      <c r="DE247" t="str">
        <f t="shared" ca="1" si="82"/>
        <v>FRUITPUNCHITEM(FRUIT, ItemRegistry.fruitpunchItem, 4 ,0.3f,5f,0f,0f,1f,0f,0f,1.15f),</v>
      </c>
      <c r="DF247" t="s">
        <v>2480</v>
      </c>
    </row>
    <row r="248" spans="2:110" x14ac:dyDescent="0.3">
      <c r="B248" t="s">
        <v>529</v>
      </c>
      <c r="C248" t="str">
        <f>INDEX('PH Itemnames'!$B$1:$B$723,MATCH(B248,'PH Itemnames'!$A$1:$A$723),1)</f>
        <v>meatystewItem</v>
      </c>
      <c r="D248" t="s">
        <v>258</v>
      </c>
      <c r="E248" t="s">
        <v>1209</v>
      </c>
      <c r="F248" s="10" t="s">
        <v>225</v>
      </c>
      <c r="G248" s="11" t="s">
        <v>277</v>
      </c>
      <c r="H248" s="11" t="s">
        <v>283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83"/>
        <v>1</v>
      </c>
      <c r="W248" s="11">
        <f t="shared" si="64"/>
        <v>0</v>
      </c>
      <c r="X248" s="44" t="str">
        <f t="shared" ca="1" si="84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65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66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67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68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69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70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71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72"/>
        <v>0</v>
      </c>
      <c r="CS248" s="34">
        <v>25</v>
      </c>
      <c r="CT248" s="30">
        <v>15</v>
      </c>
      <c r="CU248" s="30">
        <v>6</v>
      </c>
      <c r="CV248" s="35">
        <f t="shared" si="76"/>
        <v>1</v>
      </c>
      <c r="CW248" s="36">
        <f t="shared" si="77"/>
        <v>0</v>
      </c>
      <c r="CX248" s="37">
        <v>1</v>
      </c>
      <c r="CY248" s="38">
        <f t="shared" si="79"/>
        <v>4.5</v>
      </c>
      <c r="CZ248" s="39">
        <f t="shared" si="80"/>
        <v>0</v>
      </c>
      <c r="DA248" t="s">
        <v>215</v>
      </c>
      <c r="DB248" t="str">
        <f t="shared" ca="1" si="81"/>
        <v>-</v>
      </c>
      <c r="DD248" t="s">
        <v>213</v>
      </c>
      <c r="DE248" t="str">
        <f t="shared" ca="1" si="82"/>
        <v>MEATYSTEWITEM(MEAL, ItemRegistry.meatystewItem, 4 ,5f,15f,1f,1f,0f,4.5f,0f,3.5f),</v>
      </c>
      <c r="DF248" t="s">
        <v>2481</v>
      </c>
    </row>
    <row r="249" spans="2:110" x14ac:dyDescent="0.3">
      <c r="B249" t="s">
        <v>530</v>
      </c>
      <c r="C249" t="str">
        <f>INDEX('PH Itemnames'!$B$1:$B$723,MATCH(B249,'PH Itemnames'!$A$1:$A$723),1)</f>
        <v>mixedsaladItem</v>
      </c>
      <c r="D249" t="s">
        <v>258</v>
      </c>
      <c r="E249" t="s">
        <v>1205</v>
      </c>
      <c r="F249" s="10" t="s">
        <v>327</v>
      </c>
      <c r="G249" s="11" t="s">
        <v>532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83"/>
        <v>1</v>
      </c>
      <c r="W249" s="11">
        <f t="shared" si="64"/>
        <v>0</v>
      </c>
      <c r="X249" s="44" t="str">
        <f t="shared" ca="1" si="84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65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66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67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68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69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70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71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72"/>
        <v>0</v>
      </c>
      <c r="CS249" s="34">
        <v>10</v>
      </c>
      <c r="CT249" s="30">
        <f t="shared" si="74"/>
        <v>0.35714285714285715</v>
      </c>
      <c r="CU249" s="30">
        <v>12</v>
      </c>
      <c r="CV249" s="35">
        <f t="shared" si="76"/>
        <v>0</v>
      </c>
      <c r="CW249" s="36">
        <f t="shared" si="77"/>
        <v>0</v>
      </c>
      <c r="CX249" s="37">
        <v>1</v>
      </c>
      <c r="CY249" s="38">
        <f t="shared" si="79"/>
        <v>0</v>
      </c>
      <c r="CZ249" s="39">
        <f t="shared" si="80"/>
        <v>0</v>
      </c>
      <c r="DA249" t="s">
        <v>215</v>
      </c>
      <c r="DB249" t="str">
        <f t="shared" ca="1" si="81"/>
        <v>-</v>
      </c>
      <c r="DD249" t="s">
        <v>213</v>
      </c>
      <c r="DE249" t="str">
        <f t="shared" ca="1" si="82"/>
        <v>MIXEDSALADITEM(VEGETABLE, ItemRegistry.mixedsaladItem, 4 ,2f,0f,0f,1f,0f,0f,0f,1.75f),</v>
      </c>
      <c r="DF249" t="s">
        <v>2482</v>
      </c>
    </row>
    <row r="250" spans="2:110" x14ac:dyDescent="0.3">
      <c r="B250" t="s">
        <v>531</v>
      </c>
      <c r="C250" t="str">
        <f>INDEX('PH Itemnames'!$B$1:$B$723,MATCH(B250,'PH Itemnames'!$A$1:$A$723),1)</f>
        <v>pinacoladaItem</v>
      </c>
      <c r="D250" t="s">
        <v>253</v>
      </c>
      <c r="E250" t="s">
        <v>1209</v>
      </c>
      <c r="F250" s="10" t="s">
        <v>197</v>
      </c>
      <c r="G250" s="11" t="s">
        <v>144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83"/>
        <v>-1</v>
      </c>
      <c r="W250" s="11">
        <f t="shared" si="64"/>
        <v>0</v>
      </c>
      <c r="X250" s="44" t="str">
        <f t="shared" ca="1" si="84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65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66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67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68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69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70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71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72"/>
        <v>0</v>
      </c>
      <c r="CS250" s="34">
        <f t="shared" si="73"/>
        <v>0</v>
      </c>
      <c r="CT250" s="30">
        <f t="shared" si="74"/>
        <v>0</v>
      </c>
      <c r="CU250" s="30">
        <f t="shared" si="75"/>
        <v>0</v>
      </c>
      <c r="CV250" s="35">
        <f t="shared" si="76"/>
        <v>0</v>
      </c>
      <c r="CW250" s="36">
        <f t="shared" si="77"/>
        <v>0</v>
      </c>
      <c r="CX250" s="37">
        <f t="shared" si="78"/>
        <v>0</v>
      </c>
      <c r="CY250" s="38">
        <f t="shared" si="79"/>
        <v>0</v>
      </c>
      <c r="CZ250" s="39">
        <f t="shared" si="80"/>
        <v>0</v>
      </c>
      <c r="DA250" t="s">
        <v>212</v>
      </c>
      <c r="DB250" t="str">
        <f t="shared" ca="1" si="81"/>
        <v>No</v>
      </c>
      <c r="DD250" t="s">
        <v>213</v>
      </c>
      <c r="DE250" t="str">
        <f t="shared" ca="1" si="82"/>
        <v/>
      </c>
      <c r="DF250" t="s">
        <v>2312</v>
      </c>
    </row>
    <row r="251" spans="2:110" x14ac:dyDescent="0.3">
      <c r="B251" t="s">
        <v>532</v>
      </c>
      <c r="C251" t="str">
        <f>INDEX('PH Itemnames'!$B$1:$B$723,MATCH(B251,'PH Itemnames'!$A$1:$A$723),1)</f>
        <v>saladdressingItem</v>
      </c>
      <c r="D251" t="s">
        <v>253</v>
      </c>
      <c r="E251" t="s">
        <v>213</v>
      </c>
      <c r="F251" s="10" t="s">
        <v>359</v>
      </c>
      <c r="G251" s="11" t="s">
        <v>262</v>
      </c>
      <c r="H251" s="11" t="s">
        <v>364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83"/>
        <v>1</v>
      </c>
      <c r="W251" s="11">
        <f t="shared" si="64"/>
        <v>2</v>
      </c>
      <c r="X251" s="44" t="str">
        <f t="shared" ca="1" si="84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65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66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67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68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69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70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71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72"/>
        <v>0</v>
      </c>
      <c r="CS251" s="34">
        <f t="shared" si="73"/>
        <v>4</v>
      </c>
      <c r="CT251" s="30">
        <f t="shared" si="74"/>
        <v>0</v>
      </c>
      <c r="CU251" s="30">
        <f t="shared" si="75"/>
        <v>20</v>
      </c>
      <c r="CV251" s="35">
        <f t="shared" si="76"/>
        <v>0</v>
      </c>
      <c r="CW251" s="36">
        <f t="shared" si="77"/>
        <v>0</v>
      </c>
      <c r="CX251" s="37">
        <f t="shared" si="78"/>
        <v>0</v>
      </c>
      <c r="CY251" s="38">
        <f t="shared" si="79"/>
        <v>0</v>
      </c>
      <c r="CZ251" s="39">
        <f t="shared" si="80"/>
        <v>0</v>
      </c>
      <c r="DA251" t="s">
        <v>212</v>
      </c>
      <c r="DB251" t="str">
        <f t="shared" ca="1" si="81"/>
        <v>-</v>
      </c>
      <c r="DC251" t="s">
        <v>1160</v>
      </c>
      <c r="DD251" t="s">
        <v>212</v>
      </c>
      <c r="DE251" t="str">
        <f t="shared" ca="1" si="82"/>
        <v/>
      </c>
      <c r="DF251" t="s">
        <v>2312</v>
      </c>
    </row>
    <row r="252" spans="2:110" x14ac:dyDescent="0.3">
      <c r="B252" t="s">
        <v>533</v>
      </c>
      <c r="C252" t="str">
        <f>INDEX('PH Itemnames'!$B$1:$B$723,MATCH(B252,'PH Itemnames'!$A$1:$A$723),1)</f>
        <v>shepardspieItem</v>
      </c>
      <c r="D252" t="s">
        <v>258</v>
      </c>
      <c r="E252" t="s">
        <v>1209</v>
      </c>
      <c r="F252" s="10" t="s">
        <v>80</v>
      </c>
      <c r="G252" s="11" t="s">
        <v>65</v>
      </c>
      <c r="H252" s="11" t="s">
        <v>61</v>
      </c>
      <c r="I252" s="11" t="s">
        <v>222</v>
      </c>
      <c r="J252" s="11" t="s">
        <v>142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83"/>
        <v>1</v>
      </c>
      <c r="W252" s="11">
        <f t="shared" si="64"/>
        <v>0</v>
      </c>
      <c r="X252" s="44" t="str">
        <f t="shared" ca="1" si="84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65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66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67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68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69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70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71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72"/>
        <v>0</v>
      </c>
      <c r="CS252" s="34">
        <v>30</v>
      </c>
      <c r="CT252" s="30">
        <f t="shared" si="74"/>
        <v>0</v>
      </c>
      <c r="CU252" s="30">
        <v>12</v>
      </c>
      <c r="CV252" s="35">
        <f t="shared" si="76"/>
        <v>1</v>
      </c>
      <c r="CW252" s="36">
        <f t="shared" si="77"/>
        <v>0</v>
      </c>
      <c r="CX252" s="37">
        <f t="shared" si="78"/>
        <v>3.5</v>
      </c>
      <c r="CY252" s="38">
        <f t="shared" si="79"/>
        <v>1.5</v>
      </c>
      <c r="CZ252" s="39">
        <f t="shared" si="80"/>
        <v>0</v>
      </c>
      <c r="DA252" t="s">
        <v>215</v>
      </c>
      <c r="DB252" t="str">
        <f t="shared" ca="1" si="81"/>
        <v>-</v>
      </c>
      <c r="DD252" t="s">
        <v>213</v>
      </c>
      <c r="DE252" t="str">
        <f t="shared" ca="1" si="82"/>
        <v>SHEPARDSPIEITEM(MEAL, ItemRegistry.shepardspieItem, 4 ,6f,0f,1f,3.5f,0f,1.5f,0f,1.75f),</v>
      </c>
      <c r="DF252" t="s">
        <v>2483</v>
      </c>
    </row>
    <row r="253" spans="2:110" x14ac:dyDescent="0.3">
      <c r="B253" t="s">
        <v>534</v>
      </c>
      <c r="C253" t="str">
        <f>INDEX('PH Itemnames'!$B$1:$B$723,MATCH(B253,'PH Itemnames'!$A$1:$A$723),1)</f>
        <v>eggnogItem</v>
      </c>
      <c r="D253" t="s">
        <v>253</v>
      </c>
      <c r="E253" t="s">
        <v>1209</v>
      </c>
      <c r="F253" s="10" t="s">
        <v>239</v>
      </c>
      <c r="G253" s="11" t="s">
        <v>535</v>
      </c>
      <c r="H253" s="11" t="s">
        <v>208</v>
      </c>
      <c r="I253" s="11" t="s">
        <v>240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83"/>
        <v>-1</v>
      </c>
      <c r="W253" s="11">
        <f t="shared" si="64"/>
        <v>0</v>
      </c>
      <c r="X253" s="44" t="str">
        <f t="shared" ca="1" si="84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65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66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67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68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69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70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71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72"/>
        <v>1</v>
      </c>
      <c r="CS253" s="34">
        <f t="shared" si="73"/>
        <v>5</v>
      </c>
      <c r="CT253" s="30">
        <f t="shared" si="74"/>
        <v>0</v>
      </c>
      <c r="CU253" s="30">
        <f t="shared" si="75"/>
        <v>5.75</v>
      </c>
      <c r="CV253" s="35">
        <f t="shared" si="76"/>
        <v>0</v>
      </c>
      <c r="CW253" s="36">
        <f t="shared" si="77"/>
        <v>0</v>
      </c>
      <c r="CX253" s="37">
        <f t="shared" si="78"/>
        <v>0</v>
      </c>
      <c r="CY253" s="38">
        <f t="shared" si="79"/>
        <v>0</v>
      </c>
      <c r="CZ253" s="39">
        <f t="shared" si="80"/>
        <v>1</v>
      </c>
      <c r="DA253" t="s">
        <v>212</v>
      </c>
      <c r="DB253" t="str">
        <f t="shared" ca="1" si="81"/>
        <v>No</v>
      </c>
      <c r="DD253" t="s">
        <v>213</v>
      </c>
      <c r="DE253" t="str">
        <f t="shared" ca="1" si="82"/>
        <v/>
      </c>
      <c r="DF253" t="s">
        <v>2312</v>
      </c>
    </row>
    <row r="254" spans="2:110" x14ac:dyDescent="0.3">
      <c r="B254" t="s">
        <v>536</v>
      </c>
      <c r="C254" t="str">
        <f>INDEX('PH Itemnames'!$B$1:$B$723,MATCH(B254,'PH Itemnames'!$A$1:$A$723),1)</f>
        <v>custardItem</v>
      </c>
      <c r="D254" t="s">
        <v>253</v>
      </c>
      <c r="E254" t="s">
        <v>1209</v>
      </c>
      <c r="F254" s="10" t="s">
        <v>239</v>
      </c>
      <c r="G254" s="11" t="s">
        <v>535</v>
      </c>
      <c r="H254" s="11" t="s">
        <v>208</v>
      </c>
      <c r="I254" s="11" t="s">
        <v>240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83"/>
        <v>-1</v>
      </c>
      <c r="W254" s="11">
        <f t="shared" si="64"/>
        <v>0</v>
      </c>
      <c r="X254" s="44" t="str">
        <f t="shared" ca="1" si="84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65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66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67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68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69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70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71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72"/>
        <v>1</v>
      </c>
      <c r="CS254" s="34">
        <f t="shared" si="73"/>
        <v>5</v>
      </c>
      <c r="CT254" s="30">
        <f t="shared" si="74"/>
        <v>0</v>
      </c>
      <c r="CU254" s="30">
        <f t="shared" si="75"/>
        <v>5.75</v>
      </c>
      <c r="CV254" s="35">
        <f t="shared" si="76"/>
        <v>0</v>
      </c>
      <c r="CW254" s="36">
        <f t="shared" si="77"/>
        <v>0</v>
      </c>
      <c r="CX254" s="37">
        <f t="shared" si="78"/>
        <v>0</v>
      </c>
      <c r="CY254" s="38">
        <f t="shared" si="79"/>
        <v>0</v>
      </c>
      <c r="CZ254" s="39">
        <f t="shared" si="80"/>
        <v>1</v>
      </c>
      <c r="DA254" t="s">
        <v>212</v>
      </c>
      <c r="DB254" t="str">
        <f t="shared" ca="1" si="81"/>
        <v>No</v>
      </c>
      <c r="DD254" t="s">
        <v>213</v>
      </c>
      <c r="DE254" t="str">
        <f t="shared" ca="1" si="82"/>
        <v/>
      </c>
      <c r="DF254" t="s">
        <v>2312</v>
      </c>
    </row>
    <row r="255" spans="2:110" x14ac:dyDescent="0.3">
      <c r="B255" t="s">
        <v>537</v>
      </c>
      <c r="C255" t="str">
        <f>INDEX('PH Itemnames'!$B$1:$B$723,MATCH(B255,'PH Itemnames'!$A$1:$A$723),1)</f>
        <v>sushiItem</v>
      </c>
      <c r="D255" t="s">
        <v>253</v>
      </c>
      <c r="E255" t="s">
        <v>1209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83"/>
        <v>1</v>
      </c>
      <c r="W255" s="11">
        <f t="shared" si="64"/>
        <v>1</v>
      </c>
      <c r="X255" s="44" t="str">
        <f t="shared" ca="1" si="84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65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66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67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68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69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70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71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72"/>
        <v>0</v>
      </c>
      <c r="CS255" s="34">
        <f t="shared" si="73"/>
        <v>10</v>
      </c>
      <c r="CT255" s="30">
        <f t="shared" si="74"/>
        <v>0</v>
      </c>
      <c r="CU255" s="30">
        <f t="shared" si="75"/>
        <v>8.3333333333333339</v>
      </c>
      <c r="CV255" s="35">
        <f t="shared" si="76"/>
        <v>0</v>
      </c>
      <c r="CW255" s="36">
        <f t="shared" si="77"/>
        <v>0</v>
      </c>
      <c r="CX255" s="37">
        <f t="shared" si="78"/>
        <v>1</v>
      </c>
      <c r="CY255" s="38">
        <f t="shared" si="79"/>
        <v>1</v>
      </c>
      <c r="CZ255" s="39">
        <f t="shared" si="80"/>
        <v>0</v>
      </c>
      <c r="DA255" t="s">
        <v>215</v>
      </c>
      <c r="DB255" t="str">
        <f t="shared" ca="1" si="81"/>
        <v>-</v>
      </c>
      <c r="DD255" t="s">
        <v>213</v>
      </c>
      <c r="DE255" t="str">
        <f t="shared" ca="1" si="82"/>
        <v>SUSHIITEM(MEAL, ItemRegistry.sushiItem, 4 ,2f,0f,0f,1f,0f,1f,0f,2.52f),</v>
      </c>
      <c r="DF255" t="s">
        <v>2484</v>
      </c>
    </row>
    <row r="256" spans="2:110" x14ac:dyDescent="0.3">
      <c r="B256" t="s">
        <v>538</v>
      </c>
      <c r="C256" t="str">
        <f>INDEX('PH Itemnames'!$B$1:$B$723,MATCH(B256,'PH Itemnames'!$A$1:$A$723),1)</f>
        <v>gardensoupItem</v>
      </c>
      <c r="D256" t="s">
        <v>258</v>
      </c>
      <c r="E256" t="s">
        <v>1209</v>
      </c>
      <c r="F256" s="10" t="s">
        <v>283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83"/>
        <v>1</v>
      </c>
      <c r="W256" s="11">
        <f t="shared" si="64"/>
        <v>0</v>
      </c>
      <c r="X256" s="44" t="str">
        <f t="shared" ca="1" si="84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65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66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67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68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69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70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71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72"/>
        <v>0</v>
      </c>
      <c r="CS256" s="34">
        <v>20</v>
      </c>
      <c r="CT256" s="30">
        <v>15</v>
      </c>
      <c r="CU256" s="30">
        <v>6</v>
      </c>
      <c r="CV256" s="35">
        <f t="shared" si="76"/>
        <v>0</v>
      </c>
      <c r="CW256" s="36">
        <f t="shared" si="77"/>
        <v>0</v>
      </c>
      <c r="CX256" s="37">
        <v>3.5</v>
      </c>
      <c r="CY256" s="38">
        <f t="shared" si="79"/>
        <v>2.5</v>
      </c>
      <c r="CZ256" s="39">
        <f t="shared" si="80"/>
        <v>0</v>
      </c>
      <c r="DA256" t="s">
        <v>215</v>
      </c>
      <c r="DB256" t="str">
        <f t="shared" ca="1" si="81"/>
        <v>-</v>
      </c>
      <c r="DD256" t="s">
        <v>213</v>
      </c>
      <c r="DE256" t="str">
        <f t="shared" ca="1" si="82"/>
        <v>GARDENSOUPITEM(MEAL, ItemRegistry.gardensoupItem, 4 ,4f,15f,0f,3.5f,0f,2.5f,0f,3.5f),</v>
      </c>
      <c r="DF256" t="s">
        <v>2485</v>
      </c>
    </row>
    <row r="257" spans="2:110" x14ac:dyDescent="0.3">
      <c r="B257" t="s">
        <v>503</v>
      </c>
      <c r="C257">
        <f>INDEX('PH Itemnames'!$B$1:$B$723,MATCH(B257,'PH Itemnames'!$A$1:$A$723),1)</f>
        <v>0</v>
      </c>
      <c r="D257" t="s">
        <v>253</v>
      </c>
      <c r="E257" t="s">
        <v>1202</v>
      </c>
      <c r="F257" s="10" t="s">
        <v>495</v>
      </c>
      <c r="G257" s="11" t="s">
        <v>223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83"/>
        <v>1</v>
      </c>
      <c r="W257" s="11">
        <f t="shared" si="64"/>
        <v>1</v>
      </c>
      <c r="X257" s="44" t="str">
        <f t="shared" ca="1" si="84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65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66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67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68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70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71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72"/>
        <v>0</v>
      </c>
      <c r="CS257" s="34">
        <f t="shared" si="73"/>
        <v>1.5</v>
      </c>
      <c r="CT257" s="30">
        <v>0</v>
      </c>
      <c r="CU257" s="30">
        <v>87</v>
      </c>
      <c r="CV257" s="35">
        <f t="shared" si="76"/>
        <v>0</v>
      </c>
      <c r="CW257" s="36">
        <v>0.5</v>
      </c>
      <c r="CX257" s="37">
        <f t="shared" si="78"/>
        <v>0</v>
      </c>
      <c r="CY257" s="38">
        <f t="shared" si="79"/>
        <v>0</v>
      </c>
      <c r="CZ257" s="39">
        <f t="shared" si="80"/>
        <v>0</v>
      </c>
      <c r="DA257" t="s">
        <v>215</v>
      </c>
      <c r="DB257" t="str">
        <f t="shared" ca="1" si="81"/>
        <v>-</v>
      </c>
      <c r="DD257" t="s">
        <v>212</v>
      </c>
      <c r="DE257" t="str">
        <f t="shared" ca="1" si="82"/>
        <v/>
      </c>
      <c r="DF257" t="s">
        <v>2312</v>
      </c>
    </row>
    <row r="258" spans="2:110" x14ac:dyDescent="0.3">
      <c r="B258" t="s">
        <v>539</v>
      </c>
      <c r="C258">
        <f>INDEX('PH Itemnames'!$B$1:$B$723,MATCH(B258,'PH Itemnames'!$A$1:$A$723),1)</f>
        <v>0</v>
      </c>
      <c r="D258" t="s">
        <v>253</v>
      </c>
      <c r="E258" t="s">
        <v>1209</v>
      </c>
      <c r="F258" s="10" t="s">
        <v>358</v>
      </c>
      <c r="G258" s="11" t="s">
        <v>540</v>
      </c>
      <c r="H258" s="11" t="s">
        <v>259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83"/>
        <v>1</v>
      </c>
      <c r="W258" s="11">
        <f t="shared" si="64"/>
        <v>0</v>
      </c>
      <c r="X258" s="44" t="str">
        <f t="shared" ca="1" si="84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65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66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67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68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69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70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71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72"/>
        <v>0</v>
      </c>
      <c r="CS258" s="34">
        <v>15</v>
      </c>
      <c r="CT258" s="30">
        <v>0</v>
      </c>
      <c r="CU258" s="30">
        <f t="shared" si="75"/>
        <v>20.608333333333334</v>
      </c>
      <c r="CV258" s="35">
        <f t="shared" si="76"/>
        <v>2</v>
      </c>
      <c r="CW258" s="36">
        <f t="shared" si="77"/>
        <v>0.84500000000000008</v>
      </c>
      <c r="CX258" s="37">
        <f t="shared" si="78"/>
        <v>0</v>
      </c>
      <c r="CY258" s="38">
        <f t="shared" si="79"/>
        <v>0</v>
      </c>
      <c r="CZ258" s="39">
        <f t="shared" si="80"/>
        <v>0</v>
      </c>
      <c r="DA258" t="s">
        <v>215</v>
      </c>
      <c r="DB258" t="str">
        <f t="shared" ca="1" si="81"/>
        <v>-</v>
      </c>
      <c r="DD258" t="s">
        <v>212</v>
      </c>
      <c r="DE258" t="str">
        <f t="shared" ca="1" si="82"/>
        <v/>
      </c>
      <c r="DF258" t="s">
        <v>2312</v>
      </c>
    </row>
    <row r="259" spans="2:110" x14ac:dyDescent="0.3">
      <c r="B259" t="s">
        <v>541</v>
      </c>
      <c r="C259" t="str">
        <f>INDEX('PH Itemnames'!$B$1:$B$723,MATCH(B259,'PH Itemnames'!$A$1:$A$723),1)</f>
        <v>bubblywaterItem</v>
      </c>
      <c r="D259" t="s">
        <v>253</v>
      </c>
      <c r="E259" t="s">
        <v>1209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83"/>
        <v>1</v>
      </c>
      <c r="W259" s="11">
        <f t="shared" si="64"/>
        <v>11</v>
      </c>
      <c r="X259" s="44" t="str">
        <f t="shared" ca="1" si="84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65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66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67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68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69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70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71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72"/>
        <v>0</v>
      </c>
      <c r="CS259" s="34">
        <f t="shared" si="73"/>
        <v>0</v>
      </c>
      <c r="CT259" s="30">
        <v>10</v>
      </c>
      <c r="CU259" s="30">
        <v>30</v>
      </c>
      <c r="CV259" s="35">
        <f t="shared" si="76"/>
        <v>0</v>
      </c>
      <c r="CW259" s="36">
        <f t="shared" si="77"/>
        <v>0</v>
      </c>
      <c r="CX259" s="37">
        <f t="shared" si="78"/>
        <v>0</v>
      </c>
      <c r="CY259" s="38">
        <f t="shared" si="79"/>
        <v>0</v>
      </c>
      <c r="CZ259" s="39">
        <f t="shared" si="80"/>
        <v>0</v>
      </c>
      <c r="DA259" t="s">
        <v>215</v>
      </c>
      <c r="DB259" t="str">
        <f t="shared" ca="1" si="81"/>
        <v>-</v>
      </c>
      <c r="DC259" t="s">
        <v>1157</v>
      </c>
      <c r="DD259" t="s">
        <v>213</v>
      </c>
      <c r="DE259" t="str">
        <f t="shared" ca="1" si="82"/>
        <v>BUBBLYWATERITEM(MEAL, ItemRegistry.bubblywaterItem, 4 ,0f,10f,0f,0f,0f,0f,0f,0.7f),</v>
      </c>
      <c r="DF259" t="s">
        <v>2486</v>
      </c>
    </row>
    <row r="260" spans="2:110" x14ac:dyDescent="0.3">
      <c r="B260" t="s">
        <v>542</v>
      </c>
      <c r="C260" t="str">
        <f>INDEX('PH Itemnames'!$B$1:$B$723,MATCH(B260,'PH Itemnames'!$A$1:$A$723),1)</f>
        <v>cherrysodaItem</v>
      </c>
      <c r="D260" t="s">
        <v>253</v>
      </c>
      <c r="E260" t="s">
        <v>1209</v>
      </c>
      <c r="F260" s="10" t="s">
        <v>541</v>
      </c>
      <c r="G260" s="11" t="s">
        <v>223</v>
      </c>
      <c r="H260" s="11" t="s">
        <v>543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83"/>
        <v>1</v>
      </c>
      <c r="W260" s="11">
        <f t="shared" ref="W260:W323" si="85">COUNTIF(F260:M982,B260)</f>
        <v>0</v>
      </c>
      <c r="X260" s="44" t="str">
        <f t="shared" ca="1" si="84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86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87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88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89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90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91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92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93">SUM(CJ260:CQ260)</f>
        <v>0</v>
      </c>
      <c r="CS260" s="34">
        <v>0</v>
      </c>
      <c r="CT260" s="30">
        <v>20</v>
      </c>
      <c r="CU260" s="30">
        <v>30</v>
      </c>
      <c r="CV260" s="35">
        <f t="shared" ref="CV260:CV323" si="94">BH260</f>
        <v>0</v>
      </c>
      <c r="CW260" s="36">
        <v>1</v>
      </c>
      <c r="CX260" s="37">
        <f t="shared" ref="CX260:CX323" si="95">BZ260</f>
        <v>0</v>
      </c>
      <c r="CY260" s="38">
        <f t="shared" ref="CY260:CY323" si="96">CI260</f>
        <v>0</v>
      </c>
      <c r="CZ260" s="39">
        <f t="shared" ref="CZ260:CZ322" si="97">CR260</f>
        <v>0</v>
      </c>
      <c r="DA260" t="s">
        <v>215</v>
      </c>
      <c r="DB260" t="str">
        <f t="shared" ref="DB260:DB323" ca="1" si="98">IF(X260="No", "No", "-")</f>
        <v>-</v>
      </c>
      <c r="DD260" t="s">
        <v>213</v>
      </c>
      <c r="DE260" t="str">
        <f t="shared" ref="DE260:DF323" ca="1" si="99">IF(AND(X260="Yes",NOT(DD260="No")),CONCATENATE(UPPER(C260), "(", E260, ", ItemRegistry.",C260,", ",4," ,", ROUND(CS260/5,2),"f,",ROUND(CT260,0),"f,",ROUND(CV260,0),"f,",ROUND(CX260,2),"f,",ROUND(CW260,2),"f,",ROUND(CY260,2),"f,",ROUND(CZ260,2),"f,",ROUND(21/CU260,2), "f),"),"")</f>
        <v>CHERRYSODAITEM(MEAL, ItemRegistry.cherrysodaItem, 4 ,0f,20f,0f,0f,1f,0f,0f,0.7f),</v>
      </c>
      <c r="DF260" t="s">
        <v>2487</v>
      </c>
    </row>
    <row r="261" spans="2:110" x14ac:dyDescent="0.3">
      <c r="B261" t="s">
        <v>544</v>
      </c>
      <c r="C261" t="str">
        <f>INDEX('PH Itemnames'!$B$1:$B$723,MATCH(B261,'PH Itemnames'!$A$1:$A$723),1)</f>
        <v>colasodaItem</v>
      </c>
      <c r="D261" t="s">
        <v>253</v>
      </c>
      <c r="E261" t="s">
        <v>1209</v>
      </c>
      <c r="F261" s="10" t="s">
        <v>541</v>
      </c>
      <c r="G261" s="11" t="s">
        <v>223</v>
      </c>
      <c r="H261" s="11" t="s">
        <v>124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100">SUM(N261:U261)-COUNTA(F261:M261)+1</f>
        <v>1</v>
      </c>
      <c r="W261" s="11">
        <f t="shared" si="85"/>
        <v>0</v>
      </c>
      <c r="X261" s="44" t="str">
        <f t="shared" ca="1" si="84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86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87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88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89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90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91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92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93"/>
        <v>0</v>
      </c>
      <c r="CS261" s="34">
        <f t="shared" ref="CS261:CS323" si="101">AG261</f>
        <v>0</v>
      </c>
      <c r="CT261" s="30">
        <f t="shared" ref="CT261:CT322" si="102">AP261</f>
        <v>20</v>
      </c>
      <c r="CU261" s="30">
        <v>30</v>
      </c>
      <c r="CV261" s="35">
        <f t="shared" si="94"/>
        <v>0</v>
      </c>
      <c r="CW261" s="36">
        <f t="shared" ref="CW261:CW323" si="103">BQ261</f>
        <v>0</v>
      </c>
      <c r="CX261" s="37">
        <f t="shared" si="95"/>
        <v>0</v>
      </c>
      <c r="CY261" s="38">
        <f t="shared" si="96"/>
        <v>0</v>
      </c>
      <c r="CZ261" s="39">
        <f t="shared" si="97"/>
        <v>0</v>
      </c>
      <c r="DA261" t="s">
        <v>215</v>
      </c>
      <c r="DB261" t="str">
        <f t="shared" ca="1" si="98"/>
        <v>-</v>
      </c>
      <c r="DD261" t="s">
        <v>213</v>
      </c>
      <c r="DE261" t="str">
        <f t="shared" ca="1" si="99"/>
        <v>COLASODAITEM(MEAL, ItemRegistry.colasodaItem, 4 ,0f,20f,0f,0f,0f,0f,0f,0.7f),</v>
      </c>
      <c r="DF261" t="s">
        <v>2488</v>
      </c>
    </row>
    <row r="262" spans="2:110" x14ac:dyDescent="0.3">
      <c r="B262" t="s">
        <v>545</v>
      </c>
      <c r="C262" t="str">
        <f>INDEX('PH Itemnames'!$B$1:$B$723,MATCH(B262,'PH Itemnames'!$A$1:$A$723),1)</f>
        <v>gingersodaItem</v>
      </c>
      <c r="D262" t="s">
        <v>253</v>
      </c>
      <c r="E262" t="s">
        <v>1209</v>
      </c>
      <c r="F262" s="10" t="s">
        <v>541</v>
      </c>
      <c r="G262" s="11" t="s">
        <v>223</v>
      </c>
      <c r="H262" s="11" t="s">
        <v>123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100"/>
        <v>1</v>
      </c>
      <c r="W262" s="11">
        <f t="shared" si="85"/>
        <v>0</v>
      </c>
      <c r="X262" s="44" t="str">
        <f t="shared" ref="X262:X326" ca="1" si="104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86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87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88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89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90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91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92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93"/>
        <v>0</v>
      </c>
      <c r="CS262" s="34">
        <v>0</v>
      </c>
      <c r="CT262" s="30">
        <f t="shared" si="102"/>
        <v>20</v>
      </c>
      <c r="CU262" s="30">
        <v>30</v>
      </c>
      <c r="CV262" s="35">
        <f t="shared" si="94"/>
        <v>0</v>
      </c>
      <c r="CW262" s="36">
        <f t="shared" si="103"/>
        <v>0</v>
      </c>
      <c r="CX262" s="37">
        <f t="shared" si="95"/>
        <v>0</v>
      </c>
      <c r="CY262" s="38">
        <f t="shared" si="96"/>
        <v>0</v>
      </c>
      <c r="CZ262" s="39">
        <f t="shared" si="97"/>
        <v>0</v>
      </c>
      <c r="DA262" t="s">
        <v>215</v>
      </c>
      <c r="DB262" t="str">
        <f t="shared" ca="1" si="98"/>
        <v>-</v>
      </c>
      <c r="DD262" t="s">
        <v>213</v>
      </c>
      <c r="DE262" t="str">
        <f t="shared" ca="1" si="99"/>
        <v>GINGERSODAITEM(MEAL, ItemRegistry.gingersodaItem, 4 ,0f,20f,0f,0f,0f,0f,0f,0.7f),</v>
      </c>
      <c r="DF262" t="s">
        <v>2872</v>
      </c>
    </row>
    <row r="263" spans="2:110" x14ac:dyDescent="0.3">
      <c r="B263" t="s">
        <v>546</v>
      </c>
      <c r="C263" t="str">
        <f>INDEX('PH Itemnames'!$B$1:$B$723,MATCH(B263,'PH Itemnames'!$A$1:$A$723),1)</f>
        <v>grapesodaItem</v>
      </c>
      <c r="D263" t="s">
        <v>253</v>
      </c>
      <c r="E263" t="s">
        <v>1209</v>
      </c>
      <c r="F263" s="10" t="s">
        <v>541</v>
      </c>
      <c r="G263" s="11" t="s">
        <v>223</v>
      </c>
      <c r="H263" s="11" t="s">
        <v>547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100"/>
        <v>1</v>
      </c>
      <c r="W263" s="11">
        <f t="shared" si="85"/>
        <v>0</v>
      </c>
      <c r="X263" s="44" t="str">
        <f t="shared" ca="1" si="104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86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87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88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89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90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91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92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93"/>
        <v>0</v>
      </c>
      <c r="CS263" s="34">
        <v>0</v>
      </c>
      <c r="CT263" s="30">
        <v>20</v>
      </c>
      <c r="CU263" s="30">
        <v>30</v>
      </c>
      <c r="CV263" s="35">
        <f t="shared" si="94"/>
        <v>0</v>
      </c>
      <c r="CW263" s="36">
        <v>1</v>
      </c>
      <c r="CX263" s="37">
        <f t="shared" si="95"/>
        <v>0</v>
      </c>
      <c r="CY263" s="38">
        <f t="shared" si="96"/>
        <v>0</v>
      </c>
      <c r="CZ263" s="39">
        <f t="shared" si="97"/>
        <v>0</v>
      </c>
      <c r="DA263" t="s">
        <v>215</v>
      </c>
      <c r="DB263" t="str">
        <f t="shared" ca="1" si="98"/>
        <v>-</v>
      </c>
      <c r="DD263" t="s">
        <v>213</v>
      </c>
      <c r="DE263" t="str">
        <f t="shared" ca="1" si="99"/>
        <v>GRAPESODAITEM(MEAL, ItemRegistry.grapesodaItem, 4 ,0f,20f,0f,0f,1f,0f,0f,0.7f),</v>
      </c>
      <c r="DF263" t="s">
        <v>2489</v>
      </c>
    </row>
    <row r="264" spans="2:110" x14ac:dyDescent="0.3">
      <c r="B264" t="s">
        <v>548</v>
      </c>
      <c r="C264" t="str">
        <f>INDEX('PH Itemnames'!$B$1:$B$723,MATCH(B264,'PH Itemnames'!$A$1:$A$723),1)</f>
        <v>lemonlimesodaItem</v>
      </c>
      <c r="D264" t="s">
        <v>253</v>
      </c>
      <c r="E264" t="s">
        <v>1209</v>
      </c>
      <c r="F264" s="10" t="s">
        <v>541</v>
      </c>
      <c r="G264" s="11" t="s">
        <v>223</v>
      </c>
      <c r="H264" s="11" t="s">
        <v>20</v>
      </c>
      <c r="I264" s="11" t="s">
        <v>549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100"/>
        <v>0</v>
      </c>
      <c r="W264" s="11">
        <f t="shared" si="85"/>
        <v>0</v>
      </c>
      <c r="X264" s="44" t="str">
        <f t="shared" ca="1" si="104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86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87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88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89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90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91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92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93"/>
        <v>0</v>
      </c>
      <c r="CS264" s="34">
        <f t="shared" si="101"/>
        <v>1</v>
      </c>
      <c r="CT264" s="30">
        <f t="shared" si="102"/>
        <v>25</v>
      </c>
      <c r="CU264" s="30">
        <f t="shared" ref="CU264:CU322" si="105">AY264</f>
        <v>10</v>
      </c>
      <c r="CV264" s="35">
        <f t="shared" si="94"/>
        <v>0</v>
      </c>
      <c r="CW264" s="36">
        <f t="shared" si="103"/>
        <v>0.8</v>
      </c>
      <c r="CX264" s="37">
        <f t="shared" si="95"/>
        <v>0</v>
      </c>
      <c r="CY264" s="38">
        <f t="shared" si="96"/>
        <v>0</v>
      </c>
      <c r="CZ264" s="39">
        <f t="shared" si="97"/>
        <v>0</v>
      </c>
      <c r="DA264" t="s">
        <v>212</v>
      </c>
      <c r="DB264" t="str">
        <f t="shared" ca="1" si="98"/>
        <v>No</v>
      </c>
      <c r="DD264" t="s">
        <v>213</v>
      </c>
      <c r="DE264" t="str">
        <f t="shared" ca="1" si="99"/>
        <v/>
      </c>
      <c r="DF264" t="s">
        <v>2312</v>
      </c>
    </row>
    <row r="265" spans="2:110" x14ac:dyDescent="0.3">
      <c r="B265" t="s">
        <v>550</v>
      </c>
      <c r="C265" t="str">
        <f>INDEX('PH Itemnames'!$B$1:$B$723,MATCH(B265,'PH Itemnames'!$A$1:$A$723),1)</f>
        <v>orangesodaItem</v>
      </c>
      <c r="D265" t="s">
        <v>253</v>
      </c>
      <c r="E265" t="s">
        <v>1209</v>
      </c>
      <c r="F265" s="10" t="s">
        <v>541</v>
      </c>
      <c r="G265" s="11" t="s">
        <v>223</v>
      </c>
      <c r="H265" s="11" t="s">
        <v>551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100"/>
        <v>1</v>
      </c>
      <c r="W265" s="11">
        <f t="shared" si="85"/>
        <v>0</v>
      </c>
      <c r="X265" s="44" t="str">
        <f t="shared" ca="1" si="104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86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87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88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89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90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91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92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93"/>
        <v>0</v>
      </c>
      <c r="CS265" s="34">
        <v>0</v>
      </c>
      <c r="CT265" s="30">
        <v>20</v>
      </c>
      <c r="CU265" s="30">
        <v>30</v>
      </c>
      <c r="CV265" s="35">
        <f t="shared" si="94"/>
        <v>0</v>
      </c>
      <c r="CW265" s="36">
        <v>1</v>
      </c>
      <c r="CX265" s="37">
        <f t="shared" si="95"/>
        <v>0</v>
      </c>
      <c r="CY265" s="38">
        <f t="shared" si="96"/>
        <v>0</v>
      </c>
      <c r="CZ265" s="39">
        <f t="shared" si="97"/>
        <v>0</v>
      </c>
      <c r="DA265" t="s">
        <v>215</v>
      </c>
      <c r="DB265" t="str">
        <f t="shared" ca="1" si="98"/>
        <v>-</v>
      </c>
      <c r="DD265" t="s">
        <v>213</v>
      </c>
      <c r="DE265" t="str">
        <f t="shared" ca="1" si="99"/>
        <v>ORANGESODAITEM(MEAL, ItemRegistry.orangesodaItem, 4 ,0f,20f,0f,0f,1f,0f,0f,0.7f),</v>
      </c>
      <c r="DF265" t="s">
        <v>2490</v>
      </c>
    </row>
    <row r="266" spans="2:110" x14ac:dyDescent="0.3">
      <c r="B266" t="s">
        <v>553</v>
      </c>
      <c r="C266" t="str">
        <f>INDEX('PH Itemnames'!$B$1:$B$723,MATCH(B266,'PH Itemnames'!$A$1:$A$723),1)</f>
        <v>ediblerootItem</v>
      </c>
      <c r="D266" t="s">
        <v>253</v>
      </c>
      <c r="E266" t="s">
        <v>1209</v>
      </c>
      <c r="F266" s="10" t="s">
        <v>124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100"/>
        <v>1</v>
      </c>
      <c r="W266" s="11">
        <f t="shared" si="85"/>
        <v>1</v>
      </c>
      <c r="X266" s="44" t="str">
        <f t="shared" ca="1" si="104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86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87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88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89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90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91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92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93"/>
        <v>0</v>
      </c>
      <c r="CS266" s="34">
        <v>1</v>
      </c>
      <c r="CT266" s="30">
        <f t="shared" si="102"/>
        <v>0</v>
      </c>
      <c r="CU266" s="30">
        <v>30</v>
      </c>
      <c r="CV266" s="35">
        <f t="shared" si="94"/>
        <v>0</v>
      </c>
      <c r="CW266" s="36">
        <f t="shared" si="103"/>
        <v>0</v>
      </c>
      <c r="CX266" s="37">
        <f t="shared" si="95"/>
        <v>0</v>
      </c>
      <c r="CY266" s="38">
        <f t="shared" si="96"/>
        <v>0</v>
      </c>
      <c r="CZ266" s="39">
        <f t="shared" si="97"/>
        <v>0</v>
      </c>
      <c r="DA266" t="s">
        <v>215</v>
      </c>
      <c r="DB266" t="str">
        <f t="shared" ca="1" si="98"/>
        <v>-</v>
      </c>
      <c r="DD266" t="s">
        <v>213</v>
      </c>
      <c r="DE266" t="str">
        <f t="shared" ca="1" si="99"/>
        <v>EDIBLEROOTITEM(MEAL, ItemRegistry.ediblerootItem, 4 ,0.2f,0f,0f,0f,0f,0f,0f,0.7f),</v>
      </c>
      <c r="DF266" t="s">
        <v>2491</v>
      </c>
    </row>
    <row r="267" spans="2:110" x14ac:dyDescent="0.3">
      <c r="B267" t="s">
        <v>552</v>
      </c>
      <c r="C267" t="str">
        <f>INDEX('PH Itemnames'!$B$1:$B$723,MATCH(B267,'PH Itemnames'!$A$1:$A$723),1)</f>
        <v>rootbeersodaItem</v>
      </c>
      <c r="D267" t="s">
        <v>253</v>
      </c>
      <c r="E267" t="s">
        <v>1209</v>
      </c>
      <c r="F267" s="10" t="s">
        <v>541</v>
      </c>
      <c r="G267" s="11" t="s">
        <v>223</v>
      </c>
      <c r="H267" s="11" t="s">
        <v>553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100"/>
        <v>1</v>
      </c>
      <c r="W267" s="11">
        <f t="shared" si="85"/>
        <v>1</v>
      </c>
      <c r="X267" s="44" t="str">
        <f t="shared" ca="1" si="104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86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87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88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89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90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91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92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93"/>
        <v>0</v>
      </c>
      <c r="CS267" s="34">
        <f t="shared" si="101"/>
        <v>0</v>
      </c>
      <c r="CT267" s="30">
        <f t="shared" si="102"/>
        <v>20</v>
      </c>
      <c r="CU267" s="30">
        <v>30</v>
      </c>
      <c r="CV267" s="35">
        <f t="shared" si="94"/>
        <v>0</v>
      </c>
      <c r="CW267" s="36">
        <f t="shared" si="103"/>
        <v>0</v>
      </c>
      <c r="CX267" s="37">
        <f t="shared" si="95"/>
        <v>0</v>
      </c>
      <c r="CY267" s="38">
        <f t="shared" si="96"/>
        <v>0</v>
      </c>
      <c r="CZ267" s="39">
        <f t="shared" si="97"/>
        <v>0</v>
      </c>
      <c r="DA267" t="s">
        <v>215</v>
      </c>
      <c r="DB267" t="str">
        <f t="shared" ca="1" si="98"/>
        <v>-</v>
      </c>
      <c r="DD267" t="s">
        <v>213</v>
      </c>
      <c r="DE267" t="str">
        <f t="shared" ca="1" si="99"/>
        <v>ROOTBEERSODAITEM(MEAL, ItemRegistry.rootbeersodaItem, 4 ,0f,20f,0f,0f,0f,0f,0f,0.7f),</v>
      </c>
      <c r="DF267" t="s">
        <v>2492</v>
      </c>
    </row>
    <row r="268" spans="2:110" x14ac:dyDescent="0.3">
      <c r="B268" t="s">
        <v>554</v>
      </c>
      <c r="C268" t="str">
        <f>INDEX('PH Itemnames'!$B$1:$B$723,MATCH(B268,'PH Itemnames'!$A$1:$A$723),1)</f>
        <v>strawberrysodaItem</v>
      </c>
      <c r="D268" t="s">
        <v>253</v>
      </c>
      <c r="E268" t="s">
        <v>1209</v>
      </c>
      <c r="F268" s="10" t="s">
        <v>541</v>
      </c>
      <c r="G268" s="11" t="s">
        <v>223</v>
      </c>
      <c r="H268" s="11" t="s">
        <v>555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100"/>
        <v>1</v>
      </c>
      <c r="W268" s="11">
        <f t="shared" si="85"/>
        <v>0</v>
      </c>
      <c r="X268" s="44" t="str">
        <f t="shared" ca="1" si="104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86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87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88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89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90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91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92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93"/>
        <v>0</v>
      </c>
      <c r="CS268" s="34">
        <v>0</v>
      </c>
      <c r="CT268" s="30">
        <v>20</v>
      </c>
      <c r="CU268" s="30">
        <v>30</v>
      </c>
      <c r="CV268" s="35">
        <f t="shared" si="94"/>
        <v>0</v>
      </c>
      <c r="CW268" s="36">
        <v>1</v>
      </c>
      <c r="CX268" s="37">
        <f t="shared" si="95"/>
        <v>0</v>
      </c>
      <c r="CY268" s="38">
        <f t="shared" si="96"/>
        <v>0</v>
      </c>
      <c r="CZ268" s="39">
        <f t="shared" si="97"/>
        <v>0</v>
      </c>
      <c r="DA268" t="s">
        <v>215</v>
      </c>
      <c r="DB268" t="str">
        <f t="shared" ca="1" si="98"/>
        <v>-</v>
      </c>
      <c r="DD268" t="s">
        <v>213</v>
      </c>
      <c r="DE268" t="str">
        <f t="shared" ca="1" si="99"/>
        <v>STRAWBERRYSODAITEM(MEAL, ItemRegistry.strawberrysodaItem, 4 ,0f,20f,0f,0f,1f,0f,0f,0.7f),</v>
      </c>
      <c r="DF268" t="s">
        <v>2493</v>
      </c>
    </row>
    <row r="269" spans="2:110" x14ac:dyDescent="0.3">
      <c r="B269" t="s">
        <v>556</v>
      </c>
      <c r="C269" t="str">
        <f>INDEX('PH Itemnames'!$B$1:$B$723,MATCH(B269,'PH Itemnames'!$A$1:$A$723),1)</f>
        <v>caramelicecreamItem</v>
      </c>
      <c r="D269" t="s">
        <v>253</v>
      </c>
      <c r="E269" t="s">
        <v>1209</v>
      </c>
      <c r="F269" s="10" t="s">
        <v>261</v>
      </c>
      <c r="G269" s="11" t="s">
        <v>269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100"/>
        <v>1</v>
      </c>
      <c r="W269" s="11">
        <f t="shared" si="85"/>
        <v>0</v>
      </c>
      <c r="X269" s="44" t="str">
        <f t="shared" ca="1" si="104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86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87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88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89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90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91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92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93"/>
        <v>2</v>
      </c>
      <c r="CS269" s="34">
        <f t="shared" si="101"/>
        <v>5</v>
      </c>
      <c r="CT269" s="30">
        <v>0</v>
      </c>
      <c r="CU269" s="30">
        <v>12</v>
      </c>
      <c r="CV269" s="35">
        <f t="shared" si="94"/>
        <v>0</v>
      </c>
      <c r="CW269" s="36">
        <f t="shared" si="103"/>
        <v>0</v>
      </c>
      <c r="CX269" s="37">
        <f t="shared" si="95"/>
        <v>0</v>
      </c>
      <c r="CY269" s="38">
        <f t="shared" si="96"/>
        <v>0</v>
      </c>
      <c r="CZ269" s="39">
        <f t="shared" si="97"/>
        <v>2</v>
      </c>
      <c r="DA269" t="s">
        <v>215</v>
      </c>
      <c r="DB269" t="str">
        <f t="shared" ca="1" si="98"/>
        <v>-</v>
      </c>
      <c r="DD269" t="s">
        <v>213</v>
      </c>
      <c r="DE269" t="str">
        <f t="shared" ca="1" si="99"/>
        <v>CARAMELICECREAMITEM(MEAL, ItemRegistry.caramelicecreamItem, 4 ,1f,0f,0f,0f,0f,0f,2f,1.75f),</v>
      </c>
      <c r="DF269" t="s">
        <v>2494</v>
      </c>
    </row>
    <row r="270" spans="2:110" x14ac:dyDescent="0.3">
      <c r="B270" t="s">
        <v>557</v>
      </c>
      <c r="C270" t="str">
        <f>INDEX('PH Itemnames'!$B$1:$B$723,MATCH(B270,'PH Itemnames'!$A$1:$A$723),1)</f>
        <v>mintchocolatechipicemcreamItem</v>
      </c>
      <c r="D270" t="s">
        <v>253</v>
      </c>
      <c r="E270" t="s">
        <v>1209</v>
      </c>
      <c r="F270" s="10" t="s">
        <v>261</v>
      </c>
      <c r="G270" s="11" t="s">
        <v>124</v>
      </c>
      <c r="H270" s="11" t="s">
        <v>243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100"/>
        <v>0</v>
      </c>
      <c r="W270" s="11">
        <f t="shared" si="85"/>
        <v>0</v>
      </c>
      <c r="X270" s="44" t="str">
        <f t="shared" ca="1" si="104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86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87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88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89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90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91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92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93"/>
        <v>5</v>
      </c>
      <c r="CS270" s="34">
        <f t="shared" si="101"/>
        <v>15</v>
      </c>
      <c r="CT270" s="30">
        <f t="shared" si="102"/>
        <v>15</v>
      </c>
      <c r="CU270" s="30">
        <f t="shared" si="105"/>
        <v>25.777777777777782</v>
      </c>
      <c r="CV270" s="35">
        <f t="shared" si="94"/>
        <v>0</v>
      </c>
      <c r="CW270" s="36">
        <f t="shared" si="103"/>
        <v>0</v>
      </c>
      <c r="CX270" s="37">
        <f t="shared" si="95"/>
        <v>0</v>
      </c>
      <c r="CY270" s="38">
        <f t="shared" si="96"/>
        <v>0</v>
      </c>
      <c r="CZ270" s="39">
        <f t="shared" si="97"/>
        <v>5</v>
      </c>
      <c r="DA270" t="s">
        <v>212</v>
      </c>
      <c r="DB270" t="str">
        <f t="shared" ca="1" si="98"/>
        <v>No</v>
      </c>
      <c r="DD270" t="s">
        <v>213</v>
      </c>
      <c r="DE270" t="str">
        <f t="shared" ca="1" si="99"/>
        <v/>
      </c>
      <c r="DF270" t="s">
        <v>2312</v>
      </c>
    </row>
    <row r="271" spans="2:110" x14ac:dyDescent="0.3">
      <c r="B271" t="s">
        <v>558</v>
      </c>
      <c r="C271" t="str">
        <f>INDEX('PH Itemnames'!$B$1:$B$723,MATCH(B271,'PH Itemnames'!$A$1:$A$723),1)</f>
        <v>strawberryicecreamItem</v>
      </c>
      <c r="D271" t="s">
        <v>253</v>
      </c>
      <c r="E271" t="s">
        <v>1209</v>
      </c>
      <c r="F271" s="10" t="s">
        <v>261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100"/>
        <v>1</v>
      </c>
      <c r="W271" s="11">
        <f t="shared" si="85"/>
        <v>1</v>
      </c>
      <c r="X271" s="44" t="str">
        <f t="shared" ca="1" si="104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86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87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88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89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90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91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92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93"/>
        <v>2</v>
      </c>
      <c r="CS271" s="34">
        <v>5</v>
      </c>
      <c r="CT271" s="30">
        <v>0</v>
      </c>
      <c r="CU271" s="30">
        <v>12</v>
      </c>
      <c r="CV271" s="35">
        <f t="shared" si="94"/>
        <v>0</v>
      </c>
      <c r="CW271" s="36">
        <f t="shared" si="103"/>
        <v>0.5</v>
      </c>
      <c r="CX271" s="37">
        <f t="shared" si="95"/>
        <v>0</v>
      </c>
      <c r="CY271" s="38">
        <f t="shared" si="96"/>
        <v>0</v>
      </c>
      <c r="CZ271" s="39">
        <f t="shared" si="97"/>
        <v>2</v>
      </c>
      <c r="DA271" t="s">
        <v>215</v>
      </c>
      <c r="DB271" t="str">
        <f t="shared" ca="1" si="98"/>
        <v>-</v>
      </c>
      <c r="DD271" t="s">
        <v>213</v>
      </c>
      <c r="DE271" t="str">
        <f t="shared" ca="1" si="99"/>
        <v>STRAWBERRYICECREAMITEM(MEAL, ItemRegistry.strawberryicecreamItem, 4 ,1f,0f,0f,0f,0.5f,0f,2f,1.75f),</v>
      </c>
      <c r="DF271" t="s">
        <v>2495</v>
      </c>
    </row>
    <row r="272" spans="2:110" x14ac:dyDescent="0.3">
      <c r="B272" t="s">
        <v>559</v>
      </c>
      <c r="C272" t="str">
        <f>INDEX('PH Itemnames'!$B$1:$B$723,MATCH(B272,'PH Itemnames'!$A$1:$A$723),1)</f>
        <v>vanillaicecreamItem</v>
      </c>
      <c r="D272" t="s">
        <v>253</v>
      </c>
      <c r="E272" t="s">
        <v>1209</v>
      </c>
      <c r="F272" s="10" t="s">
        <v>261</v>
      </c>
      <c r="G272" s="11" t="s">
        <v>186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100"/>
        <v>0</v>
      </c>
      <c r="W272" s="11">
        <f t="shared" si="85"/>
        <v>1</v>
      </c>
      <c r="X272" s="44" t="str">
        <f t="shared" ca="1" si="104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86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87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88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89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90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91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92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93"/>
        <v>2</v>
      </c>
      <c r="CS272" s="34">
        <f t="shared" si="101"/>
        <v>6</v>
      </c>
      <c r="CT272" s="30">
        <f t="shared" si="102"/>
        <v>10</v>
      </c>
      <c r="CU272" s="30">
        <f t="shared" si="105"/>
        <v>17.833333333333336</v>
      </c>
      <c r="CV272" s="35">
        <f t="shared" si="94"/>
        <v>0</v>
      </c>
      <c r="CW272" s="36">
        <f t="shared" si="103"/>
        <v>0</v>
      </c>
      <c r="CX272" s="37">
        <f t="shared" si="95"/>
        <v>0</v>
      </c>
      <c r="CY272" s="38">
        <f t="shared" si="96"/>
        <v>0</v>
      </c>
      <c r="CZ272" s="39">
        <f t="shared" si="97"/>
        <v>2</v>
      </c>
      <c r="DA272" t="s">
        <v>212</v>
      </c>
      <c r="DB272" t="str">
        <f t="shared" ca="1" si="98"/>
        <v>No</v>
      </c>
      <c r="DD272" t="s">
        <v>213</v>
      </c>
      <c r="DE272" t="str">
        <f t="shared" ca="1" si="99"/>
        <v/>
      </c>
      <c r="DF272" t="s">
        <v>2312</v>
      </c>
    </row>
    <row r="273" spans="2:110" x14ac:dyDescent="0.3">
      <c r="B273" t="s">
        <v>560</v>
      </c>
      <c r="C273" t="str">
        <f>INDEX('PH Itemnames'!$B$1:$B$723,MATCH(B273,'PH Itemnames'!$A$1:$A$723),1)</f>
        <v>gingerchickenItem</v>
      </c>
      <c r="D273" t="s">
        <v>258</v>
      </c>
      <c r="E273" t="s">
        <v>1209</v>
      </c>
      <c r="F273" s="10" t="s">
        <v>300</v>
      </c>
      <c r="G273" s="11" t="s">
        <v>123</v>
      </c>
      <c r="H273" s="11" t="s">
        <v>132</v>
      </c>
      <c r="I273" s="11" t="s">
        <v>223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100"/>
        <v>1</v>
      </c>
      <c r="W273" s="11">
        <f t="shared" si="85"/>
        <v>0</v>
      </c>
      <c r="X273" s="44" t="str">
        <f t="shared" ca="1" si="104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86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87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88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89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90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91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92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93"/>
        <v>0</v>
      </c>
      <c r="CS273" s="34">
        <v>15</v>
      </c>
      <c r="CT273" s="30">
        <f t="shared" si="102"/>
        <v>0</v>
      </c>
      <c r="CU273" s="30">
        <v>11</v>
      </c>
      <c r="CV273" s="35">
        <f t="shared" si="94"/>
        <v>0</v>
      </c>
      <c r="CW273" s="36">
        <f t="shared" si="103"/>
        <v>0</v>
      </c>
      <c r="CX273" s="37">
        <f t="shared" si="95"/>
        <v>1</v>
      </c>
      <c r="CY273" s="38">
        <f t="shared" si="96"/>
        <v>2.5</v>
      </c>
      <c r="CZ273" s="39">
        <f t="shared" si="97"/>
        <v>0</v>
      </c>
      <c r="DA273" t="s">
        <v>215</v>
      </c>
      <c r="DB273" t="str">
        <f t="shared" ca="1" si="98"/>
        <v>-</v>
      </c>
      <c r="DD273" t="s">
        <v>213</v>
      </c>
      <c r="DE273" t="str">
        <f t="shared" ca="1" si="99"/>
        <v>GINGERCHICKENITEM(MEAL, ItemRegistry.gingerchickenItem, 4 ,3f,0f,0f,1f,0f,2.5f,0f,1.91f),</v>
      </c>
      <c r="DF273" t="s">
        <v>2496</v>
      </c>
    </row>
    <row r="274" spans="2:110" x14ac:dyDescent="0.3">
      <c r="B274" t="s">
        <v>561</v>
      </c>
      <c r="C274" t="str">
        <f>INDEX('PH Itemnames'!$B$1:$B$723,MATCH(B274,'PH Itemnames'!$A$1:$A$723),1)</f>
        <v>oldworldveggiesoupItem</v>
      </c>
      <c r="D274" t="s">
        <v>258</v>
      </c>
      <c r="E274" t="s">
        <v>1209</v>
      </c>
      <c r="F274" s="10" t="s">
        <v>283</v>
      </c>
      <c r="G274" s="11" t="s">
        <v>64</v>
      </c>
      <c r="H274" s="11" t="s">
        <v>142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100"/>
        <v>1</v>
      </c>
      <c r="W274" s="11">
        <f t="shared" si="85"/>
        <v>0</v>
      </c>
      <c r="X274" s="44" t="str">
        <f t="shared" ca="1" si="104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86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87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88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89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90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91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92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93"/>
        <v>0</v>
      </c>
      <c r="CS274" s="34">
        <v>15</v>
      </c>
      <c r="CT274" s="30">
        <v>15</v>
      </c>
      <c r="CU274" s="30">
        <v>6</v>
      </c>
      <c r="CV274" s="35">
        <f t="shared" si="94"/>
        <v>0</v>
      </c>
      <c r="CW274" s="36">
        <f t="shared" si="103"/>
        <v>0</v>
      </c>
      <c r="CX274" s="37">
        <v>3</v>
      </c>
      <c r="CY274" s="38">
        <f t="shared" si="96"/>
        <v>2.5</v>
      </c>
      <c r="CZ274" s="39">
        <f t="shared" si="97"/>
        <v>0</v>
      </c>
      <c r="DA274" t="s">
        <v>215</v>
      </c>
      <c r="DB274" t="str">
        <f t="shared" ca="1" si="98"/>
        <v>-</v>
      </c>
      <c r="DD274" t="s">
        <v>213</v>
      </c>
      <c r="DE274" t="str">
        <f t="shared" ca="1" si="99"/>
        <v>OLDWORLDVEGGIESOUPITEM(MEAL, ItemRegistry.oldworldveggiesoupItem, 4 ,3f,15f,0f,3f,0f,2.5f,0f,3.5f),</v>
      </c>
      <c r="DF274" t="s">
        <v>2497</v>
      </c>
    </row>
    <row r="275" spans="2:110" x14ac:dyDescent="0.3">
      <c r="B275" t="s">
        <v>562</v>
      </c>
      <c r="C275" t="str">
        <f>INDEX('PH Itemnames'!$B$1:$B$723,MATCH(B275,'PH Itemnames'!$A$1:$A$723),1)</f>
        <v>spicebunItem</v>
      </c>
      <c r="D275" t="s">
        <v>253</v>
      </c>
      <c r="E275" t="s">
        <v>1209</v>
      </c>
      <c r="F275" s="10" t="s">
        <v>277</v>
      </c>
      <c r="G275" s="11" t="s">
        <v>251</v>
      </c>
      <c r="H275" s="11" t="s">
        <v>535</v>
      </c>
      <c r="I275" s="11" t="s">
        <v>414</v>
      </c>
      <c r="J275" s="11" t="s">
        <v>274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100"/>
        <v>-1</v>
      </c>
      <c r="W275" s="11">
        <f t="shared" si="85"/>
        <v>0</v>
      </c>
      <c r="X275" s="44" t="str">
        <f t="shared" ca="1" si="104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86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87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88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89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90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91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92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93"/>
        <v>2</v>
      </c>
      <c r="CS275" s="34">
        <f t="shared" si="101"/>
        <v>12</v>
      </c>
      <c r="CT275" s="30">
        <f t="shared" si="102"/>
        <v>5</v>
      </c>
      <c r="CU275" s="30">
        <f t="shared" si="105"/>
        <v>15.6</v>
      </c>
      <c r="CV275" s="35">
        <f t="shared" si="94"/>
        <v>1</v>
      </c>
      <c r="CW275" s="36">
        <f t="shared" si="103"/>
        <v>1</v>
      </c>
      <c r="CX275" s="37">
        <f t="shared" si="95"/>
        <v>0</v>
      </c>
      <c r="CY275" s="38">
        <f t="shared" si="96"/>
        <v>0</v>
      </c>
      <c r="CZ275" s="39">
        <f t="shared" si="97"/>
        <v>2</v>
      </c>
      <c r="DA275" t="s">
        <v>212</v>
      </c>
      <c r="DB275" t="str">
        <f t="shared" ca="1" si="98"/>
        <v>No</v>
      </c>
      <c r="DD275" t="s">
        <v>213</v>
      </c>
      <c r="DE275" t="str">
        <f t="shared" ca="1" si="99"/>
        <v/>
      </c>
      <c r="DF275" t="s">
        <v>2312</v>
      </c>
    </row>
    <row r="276" spans="2:110" x14ac:dyDescent="0.3">
      <c r="B276" t="s">
        <v>563</v>
      </c>
      <c r="C276" t="str">
        <f>INDEX('PH Itemnames'!$B$1:$B$723,MATCH(B276,'PH Itemnames'!$A$1:$A$723),1)</f>
        <v>gingeredrhubarbtartItem</v>
      </c>
      <c r="D276" t="s">
        <v>258</v>
      </c>
      <c r="E276" t="s">
        <v>1209</v>
      </c>
      <c r="F276" s="10" t="s">
        <v>222</v>
      </c>
      <c r="G276" s="11" t="s">
        <v>121</v>
      </c>
      <c r="H276" s="11" t="s">
        <v>123</v>
      </c>
      <c r="I276" s="11" t="s">
        <v>223</v>
      </c>
      <c r="J276" s="11" t="s">
        <v>239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100"/>
        <v>0</v>
      </c>
      <c r="W276" s="11">
        <f t="shared" si="85"/>
        <v>0</v>
      </c>
      <c r="X276" s="44" t="str">
        <f t="shared" ca="1" si="104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86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87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88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89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90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91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92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93"/>
        <v>0</v>
      </c>
      <c r="CS276" s="34">
        <f t="shared" si="101"/>
        <v>7</v>
      </c>
      <c r="CT276" s="30">
        <f t="shared" si="102"/>
        <v>0</v>
      </c>
      <c r="CU276" s="30">
        <f t="shared" si="105"/>
        <v>15.4</v>
      </c>
      <c r="CV276" s="35">
        <f t="shared" si="94"/>
        <v>1</v>
      </c>
      <c r="CW276" s="36">
        <f t="shared" si="103"/>
        <v>0</v>
      </c>
      <c r="CX276" s="37">
        <f t="shared" si="95"/>
        <v>0</v>
      </c>
      <c r="CY276" s="38">
        <f t="shared" si="96"/>
        <v>0</v>
      </c>
      <c r="CZ276" s="39">
        <f t="shared" si="97"/>
        <v>0</v>
      </c>
      <c r="DA276" t="s">
        <v>212</v>
      </c>
      <c r="DB276" t="str">
        <f t="shared" ca="1" si="98"/>
        <v>No</v>
      </c>
      <c r="DD276" t="s">
        <v>213</v>
      </c>
      <c r="DE276" t="str">
        <f t="shared" ca="1" si="99"/>
        <v/>
      </c>
      <c r="DF276" t="s">
        <v>2312</v>
      </c>
    </row>
    <row r="277" spans="2:110" x14ac:dyDescent="0.3">
      <c r="B277" t="s">
        <v>564</v>
      </c>
      <c r="C277" t="str">
        <f>INDEX('PH Itemnames'!$B$1:$B$723,MATCH(B277,'PH Itemnames'!$A$1:$A$723),1)</f>
        <v>lambbarleysoupItem</v>
      </c>
      <c r="D277" t="s">
        <v>258</v>
      </c>
      <c r="E277" t="s">
        <v>1209</v>
      </c>
      <c r="F277" s="10" t="s">
        <v>283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100"/>
        <v>1</v>
      </c>
      <c r="W277" s="11">
        <f t="shared" si="85"/>
        <v>0</v>
      </c>
      <c r="X277" s="44" t="str">
        <f t="shared" ca="1" si="104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86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87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88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89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90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91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92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93"/>
        <v>0</v>
      </c>
      <c r="CS277" s="34">
        <v>30</v>
      </c>
      <c r="CT277" s="30">
        <v>15</v>
      </c>
      <c r="CU277" s="30">
        <v>6</v>
      </c>
      <c r="CV277" s="35">
        <f t="shared" si="94"/>
        <v>0</v>
      </c>
      <c r="CW277" s="36">
        <f t="shared" si="103"/>
        <v>0</v>
      </c>
      <c r="CX277" s="37">
        <v>3</v>
      </c>
      <c r="CY277" s="38">
        <f t="shared" si="96"/>
        <v>4</v>
      </c>
      <c r="CZ277" s="39">
        <f t="shared" si="97"/>
        <v>0</v>
      </c>
      <c r="DA277" t="s">
        <v>215</v>
      </c>
      <c r="DB277" t="str">
        <f t="shared" ca="1" si="98"/>
        <v>-</v>
      </c>
      <c r="DD277" t="s">
        <v>213</v>
      </c>
      <c r="DE277" t="str">
        <f t="shared" ca="1" si="99"/>
        <v>LAMBBARLEYSOUPITEM(MEAL, ItemRegistry.lambbarleysoupItem, 4 ,6f,15f,0f,3f,0f,4f,0f,3.5f),</v>
      </c>
      <c r="DF277" t="s">
        <v>2498</v>
      </c>
    </row>
    <row r="278" spans="2:110" x14ac:dyDescent="0.3">
      <c r="B278" t="s">
        <v>565</v>
      </c>
      <c r="C278" t="str">
        <f>INDEX('PH Itemnames'!$B$1:$B$723,MATCH(B278,'PH Itemnames'!$A$1:$A$723),1)</f>
        <v>honeylemonlambItem</v>
      </c>
      <c r="D278" t="s">
        <v>258</v>
      </c>
      <c r="E278" t="s">
        <v>1209</v>
      </c>
      <c r="F278" s="10" t="s">
        <v>80</v>
      </c>
      <c r="G278" s="11" t="s">
        <v>20</v>
      </c>
      <c r="H278" s="11" t="s">
        <v>442</v>
      </c>
      <c r="I278" s="11" t="s">
        <v>223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100"/>
        <v>1</v>
      </c>
      <c r="W278" s="11">
        <f t="shared" si="85"/>
        <v>0</v>
      </c>
      <c r="X278" s="44" t="str">
        <f t="shared" ca="1" si="104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86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87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88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89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90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91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92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93"/>
        <v>0</v>
      </c>
      <c r="CS278" s="34">
        <v>15</v>
      </c>
      <c r="CT278" s="30">
        <v>0</v>
      </c>
      <c r="CU278" s="30">
        <f t="shared" si="105"/>
        <v>23.5</v>
      </c>
      <c r="CV278" s="35">
        <f t="shared" si="94"/>
        <v>0</v>
      </c>
      <c r="CW278" s="36">
        <f t="shared" si="103"/>
        <v>0.8</v>
      </c>
      <c r="CX278" s="37">
        <f t="shared" si="95"/>
        <v>0</v>
      </c>
      <c r="CY278" s="38">
        <f t="shared" si="96"/>
        <v>1.5</v>
      </c>
      <c r="CZ278" s="39">
        <f t="shared" si="97"/>
        <v>0</v>
      </c>
      <c r="DA278" t="s">
        <v>215</v>
      </c>
      <c r="DB278" t="str">
        <f t="shared" ca="1" si="98"/>
        <v>-</v>
      </c>
      <c r="DD278" t="s">
        <v>213</v>
      </c>
      <c r="DE278" t="str">
        <f t="shared" ca="1" si="99"/>
        <v>HONEYLEMONLAMBITEM(MEAL, ItemRegistry.honeylemonlambItem, 4 ,3f,0f,0f,0f,0.8f,1.5f,0f,0.89f),</v>
      </c>
      <c r="DF278" t="s">
        <v>2499</v>
      </c>
    </row>
    <row r="279" spans="2:110" x14ac:dyDescent="0.3">
      <c r="B279" t="s">
        <v>567</v>
      </c>
      <c r="C279" t="str">
        <f>INDEX('PH Itemnames'!$B$1:$B$723,MATCH(B279,'PH Itemnames'!$A$1:$A$723),1)</f>
        <v>pumpkinoatsconesItem</v>
      </c>
      <c r="D279" t="s">
        <v>253</v>
      </c>
      <c r="E279" t="s">
        <v>1209</v>
      </c>
      <c r="F279" s="10" t="s">
        <v>277</v>
      </c>
      <c r="G279" s="11" t="s">
        <v>39</v>
      </c>
      <c r="H279" s="11" t="s">
        <v>249</v>
      </c>
      <c r="I279" s="11" t="s">
        <v>260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100"/>
        <v>0</v>
      </c>
      <c r="W279" s="11">
        <f t="shared" si="85"/>
        <v>0</v>
      </c>
      <c r="X279" s="44" t="str">
        <f t="shared" ca="1" si="104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86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87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88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89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90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91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92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93"/>
        <v>1</v>
      </c>
      <c r="CS279" s="34">
        <f t="shared" si="101"/>
        <v>15</v>
      </c>
      <c r="CT279" s="30">
        <f t="shared" si="102"/>
        <v>0</v>
      </c>
      <c r="CU279" s="30">
        <f t="shared" si="105"/>
        <v>20.75</v>
      </c>
      <c r="CV279" s="35">
        <f t="shared" si="94"/>
        <v>1</v>
      </c>
      <c r="CW279" s="36">
        <f t="shared" si="103"/>
        <v>0</v>
      </c>
      <c r="CX279" s="37">
        <f t="shared" si="95"/>
        <v>1.5</v>
      </c>
      <c r="CY279" s="38">
        <f t="shared" si="96"/>
        <v>0</v>
      </c>
      <c r="CZ279" s="39">
        <v>0</v>
      </c>
      <c r="DA279" t="s">
        <v>215</v>
      </c>
      <c r="DB279" t="str">
        <f t="shared" ca="1" si="98"/>
        <v>No</v>
      </c>
      <c r="DD279" t="s">
        <v>213</v>
      </c>
      <c r="DE279" t="str">
        <f t="shared" ca="1" si="99"/>
        <v/>
      </c>
      <c r="DF279" t="s">
        <v>2312</v>
      </c>
    </row>
    <row r="280" spans="2:110" x14ac:dyDescent="0.3">
      <c r="B280" t="s">
        <v>568</v>
      </c>
      <c r="C280" t="str">
        <f>INDEX('PH Itemnames'!$B$1:$B$723,MATCH(B280,'PH Itemnames'!$A$1:$A$723),1)</f>
        <v>beefjerkyItem</v>
      </c>
      <c r="D280" t="s">
        <v>253</v>
      </c>
      <c r="E280" t="s">
        <v>1209</v>
      </c>
      <c r="F280" s="10" t="s">
        <v>75</v>
      </c>
      <c r="G280" s="11" t="s">
        <v>262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100"/>
        <v>1</v>
      </c>
      <c r="W280" s="11">
        <f t="shared" si="85"/>
        <v>0</v>
      </c>
      <c r="X280" s="44" t="str">
        <f t="shared" ca="1" si="104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86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87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88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89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90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91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92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93"/>
        <v>0</v>
      </c>
      <c r="CS280" s="34">
        <v>5</v>
      </c>
      <c r="CT280" s="30">
        <f t="shared" si="102"/>
        <v>0</v>
      </c>
      <c r="CU280" s="30">
        <v>81</v>
      </c>
      <c r="CV280" s="35">
        <f t="shared" si="94"/>
        <v>0</v>
      </c>
      <c r="CW280" s="36">
        <f t="shared" si="103"/>
        <v>0</v>
      </c>
      <c r="CX280" s="37">
        <f t="shared" si="95"/>
        <v>0</v>
      </c>
      <c r="CY280" s="38">
        <v>1.5</v>
      </c>
      <c r="CZ280" s="39">
        <f t="shared" si="97"/>
        <v>0</v>
      </c>
      <c r="DA280" t="s">
        <v>215</v>
      </c>
      <c r="DB280" t="str">
        <f t="shared" ca="1" si="98"/>
        <v>-</v>
      </c>
      <c r="DC280" t="s">
        <v>1180</v>
      </c>
      <c r="DD280" t="s">
        <v>213</v>
      </c>
      <c r="DE280" t="str">
        <f t="shared" ca="1" si="99"/>
        <v>BEEFJERKYITEM(MEAL, ItemRegistry.beefjerkyItem, 4 ,1f,0f,0f,0f,0f,1.5f,0f,0.26f),</v>
      </c>
      <c r="DF280" t="s">
        <v>2500</v>
      </c>
    </row>
    <row r="281" spans="2:110" x14ac:dyDescent="0.3">
      <c r="B281" t="s">
        <v>569</v>
      </c>
      <c r="C281" t="str">
        <f>INDEX('PH Itemnames'!$B$1:$B$723,MATCH(B281,'PH Itemnames'!$A$1:$A$723),1)</f>
        <v>ovenroastedcauliflowerItem</v>
      </c>
      <c r="D281" t="s">
        <v>253</v>
      </c>
      <c r="E281" t="s">
        <v>1209</v>
      </c>
      <c r="F281" s="10" t="s">
        <v>129</v>
      </c>
      <c r="G281" s="11" t="s">
        <v>359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100"/>
        <v>0</v>
      </c>
      <c r="W281" s="11">
        <f t="shared" si="85"/>
        <v>0</v>
      </c>
      <c r="X281" s="44" t="str">
        <f t="shared" ca="1" si="104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86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87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88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89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90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91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92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93"/>
        <v>0</v>
      </c>
      <c r="CS281" s="34">
        <f t="shared" si="101"/>
        <v>7</v>
      </c>
      <c r="CT281" s="30">
        <f t="shared" si="102"/>
        <v>5</v>
      </c>
      <c r="CU281" s="30">
        <f t="shared" si="105"/>
        <v>16</v>
      </c>
      <c r="CV281" s="35">
        <f t="shared" si="94"/>
        <v>0</v>
      </c>
      <c r="CW281" s="36">
        <f t="shared" si="103"/>
        <v>0.8</v>
      </c>
      <c r="CX281" s="37">
        <f t="shared" si="95"/>
        <v>2</v>
      </c>
      <c r="CY281" s="38">
        <f t="shared" si="96"/>
        <v>0</v>
      </c>
      <c r="CZ281" s="39">
        <f t="shared" si="97"/>
        <v>0</v>
      </c>
      <c r="DA281" t="s">
        <v>212</v>
      </c>
      <c r="DB281" t="str">
        <f t="shared" ca="1" si="98"/>
        <v>No</v>
      </c>
      <c r="DD281" t="s">
        <v>213</v>
      </c>
      <c r="DE281" t="str">
        <f t="shared" ca="1" si="99"/>
        <v/>
      </c>
      <c r="DF281" t="s">
        <v>2312</v>
      </c>
    </row>
    <row r="282" spans="2:110" x14ac:dyDescent="0.3">
      <c r="B282" t="s">
        <v>570</v>
      </c>
      <c r="C282" t="str">
        <f>INDEX('PH Itemnames'!$B$1:$B$723,MATCH(B282,'PH Itemnames'!$A$1:$A$723),1)</f>
        <v>leekbaconsoupItem</v>
      </c>
      <c r="D282" t="s">
        <v>258</v>
      </c>
      <c r="E282" t="s">
        <v>1209</v>
      </c>
      <c r="F282" s="10" t="s">
        <v>130</v>
      </c>
      <c r="G282" s="11" t="s">
        <v>77</v>
      </c>
      <c r="H282" s="11" t="s">
        <v>65</v>
      </c>
      <c r="I282" s="11" t="s">
        <v>240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100"/>
        <v>0</v>
      </c>
      <c r="W282" s="11">
        <f t="shared" si="85"/>
        <v>0</v>
      </c>
      <c r="X282" s="44" t="str">
        <f t="shared" ca="1" si="104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86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87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88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89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90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91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92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93"/>
        <v>1</v>
      </c>
      <c r="CS282" s="34">
        <f t="shared" si="101"/>
        <v>25</v>
      </c>
      <c r="CT282" s="30">
        <f t="shared" si="102"/>
        <v>0</v>
      </c>
      <c r="CU282" s="30">
        <f t="shared" si="105"/>
        <v>13.25</v>
      </c>
      <c r="CV282" s="35">
        <f t="shared" si="94"/>
        <v>0</v>
      </c>
      <c r="CW282" s="36">
        <f t="shared" si="103"/>
        <v>0</v>
      </c>
      <c r="CX282" s="37">
        <f t="shared" si="95"/>
        <v>1.5</v>
      </c>
      <c r="CY282" s="38">
        <f t="shared" si="96"/>
        <v>2.5</v>
      </c>
      <c r="CZ282" s="39">
        <f t="shared" si="97"/>
        <v>1</v>
      </c>
      <c r="DA282" t="s">
        <v>212</v>
      </c>
      <c r="DB282" t="str">
        <f t="shared" ca="1" si="98"/>
        <v>No</v>
      </c>
      <c r="DD282" t="s">
        <v>213</v>
      </c>
      <c r="DE282" t="str">
        <f t="shared" ca="1" si="99"/>
        <v/>
      </c>
      <c r="DF282" t="s">
        <v>2312</v>
      </c>
    </row>
    <row r="283" spans="2:110" x14ac:dyDescent="0.3">
      <c r="B283" t="s">
        <v>571</v>
      </c>
      <c r="C283" t="str">
        <f>INDEX('PH Itemnames'!$B$1:$B$723,MATCH(B283,'PH Itemnames'!$A$1:$A$723),1)</f>
        <v>herbbutterparsnipsItem</v>
      </c>
      <c r="D283" t="s">
        <v>258</v>
      </c>
      <c r="E283" t="s">
        <v>1209</v>
      </c>
      <c r="F283" s="10" t="s">
        <v>115</v>
      </c>
      <c r="G283" s="11" t="s">
        <v>260</v>
      </c>
      <c r="H283" s="11" t="s">
        <v>124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100"/>
        <v>0</v>
      </c>
      <c r="W283" s="11">
        <f t="shared" si="85"/>
        <v>0</v>
      </c>
      <c r="X283" s="44" t="str">
        <f t="shared" ca="1" si="104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86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87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88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89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90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91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92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93"/>
        <v>1</v>
      </c>
      <c r="CS283" s="34">
        <f t="shared" si="101"/>
        <v>5</v>
      </c>
      <c r="CT283" s="30">
        <f t="shared" si="102"/>
        <v>0</v>
      </c>
      <c r="CU283" s="30">
        <f t="shared" si="105"/>
        <v>20</v>
      </c>
      <c r="CV283" s="35">
        <f t="shared" si="94"/>
        <v>0</v>
      </c>
      <c r="CW283" s="36">
        <f t="shared" si="103"/>
        <v>0</v>
      </c>
      <c r="CX283" s="37">
        <f t="shared" si="95"/>
        <v>0</v>
      </c>
      <c r="CY283" s="38">
        <f t="shared" si="96"/>
        <v>0</v>
      </c>
      <c r="CZ283" s="39">
        <f t="shared" si="97"/>
        <v>1</v>
      </c>
      <c r="DA283" t="s">
        <v>212</v>
      </c>
      <c r="DB283" t="str">
        <f t="shared" ca="1" si="98"/>
        <v>No</v>
      </c>
      <c r="DD283" t="s">
        <v>213</v>
      </c>
      <c r="DE283" t="str">
        <f t="shared" ca="1" si="99"/>
        <v/>
      </c>
      <c r="DF283" t="s">
        <v>2312</v>
      </c>
    </row>
    <row r="284" spans="2:110" x14ac:dyDescent="0.3">
      <c r="B284" t="s">
        <v>572</v>
      </c>
      <c r="C284" t="str">
        <f>INDEX('PH Itemnames'!$B$1:$B$723,MATCH(B284,'PH Itemnames'!$A$1:$A$723),1)</f>
        <v>scallionbakedpotatoItem</v>
      </c>
      <c r="D284" t="s">
        <v>253</v>
      </c>
      <c r="E284" t="s">
        <v>1209</v>
      </c>
      <c r="F284" s="10" t="s">
        <v>289</v>
      </c>
      <c r="G284" s="11" t="s">
        <v>132</v>
      </c>
      <c r="H284" s="11" t="s">
        <v>240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100"/>
        <v>1</v>
      </c>
      <c r="W284" s="11">
        <f t="shared" si="85"/>
        <v>0</v>
      </c>
      <c r="X284" s="44" t="str">
        <f t="shared" ca="1" si="104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86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87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88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89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90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91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92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93"/>
        <v>1</v>
      </c>
      <c r="CS284" s="34">
        <v>15</v>
      </c>
      <c r="CT284" s="30">
        <f t="shared" si="102"/>
        <v>0</v>
      </c>
      <c r="CU284" s="30">
        <v>11</v>
      </c>
      <c r="CV284" s="35">
        <f t="shared" si="94"/>
        <v>0</v>
      </c>
      <c r="CW284" s="36">
        <f t="shared" si="103"/>
        <v>0</v>
      </c>
      <c r="CX284" s="37">
        <f t="shared" si="95"/>
        <v>2.5</v>
      </c>
      <c r="CY284" s="38">
        <f t="shared" si="96"/>
        <v>0</v>
      </c>
      <c r="CZ284" s="39">
        <f t="shared" si="97"/>
        <v>1</v>
      </c>
      <c r="DA284" t="s">
        <v>215</v>
      </c>
      <c r="DB284" t="str">
        <f t="shared" ca="1" si="98"/>
        <v>-</v>
      </c>
      <c r="DD284" t="s">
        <v>213</v>
      </c>
      <c r="DE284" t="str">
        <f t="shared" ca="1" si="99"/>
        <v>SCALLIONBAKEDPOTATOITEM(MEAL, ItemRegistry.scallionbakedpotatoItem, 4 ,3f,0f,0f,2.5f,0f,0f,1f,1.91f),</v>
      </c>
      <c r="DF284" t="s">
        <v>2501</v>
      </c>
    </row>
    <row r="285" spans="2:110" x14ac:dyDescent="0.3">
      <c r="B285" t="s">
        <v>573</v>
      </c>
      <c r="C285" t="str">
        <f>INDEX('PH Itemnames'!$B$1:$B$723,MATCH(B285,'PH Itemnames'!$A$1:$A$723),1)</f>
        <v>bamboosteamedriceItem</v>
      </c>
      <c r="D285" t="s">
        <v>253</v>
      </c>
      <c r="E285" t="s">
        <v>1209</v>
      </c>
      <c r="F285" s="10" t="s">
        <v>44</v>
      </c>
      <c r="G285" s="11" t="s">
        <v>109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100"/>
        <v>0</v>
      </c>
      <c r="W285" s="11">
        <f t="shared" si="85"/>
        <v>1</v>
      </c>
      <c r="X285" s="44" t="str">
        <f t="shared" ca="1" si="104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86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87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88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89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90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91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92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93"/>
        <v>0</v>
      </c>
      <c r="CS285" s="34">
        <f t="shared" si="101"/>
        <v>0</v>
      </c>
      <c r="CT285" s="30">
        <f t="shared" si="102"/>
        <v>0</v>
      </c>
      <c r="CU285" s="30">
        <f t="shared" si="105"/>
        <v>5</v>
      </c>
      <c r="CV285" s="35">
        <f t="shared" si="94"/>
        <v>0</v>
      </c>
      <c r="CW285" s="36">
        <f t="shared" si="103"/>
        <v>0</v>
      </c>
      <c r="CX285" s="37">
        <f t="shared" si="95"/>
        <v>0</v>
      </c>
      <c r="CY285" s="38">
        <f t="shared" si="96"/>
        <v>0</v>
      </c>
      <c r="CZ285" s="39">
        <f t="shared" si="97"/>
        <v>0</v>
      </c>
      <c r="DA285" t="s">
        <v>212</v>
      </c>
      <c r="DB285" t="str">
        <f t="shared" ca="1" si="98"/>
        <v>No</v>
      </c>
      <c r="DD285" t="s">
        <v>213</v>
      </c>
      <c r="DE285" t="str">
        <f t="shared" ca="1" si="99"/>
        <v/>
      </c>
      <c r="DF285" t="s">
        <v>2312</v>
      </c>
    </row>
    <row r="286" spans="2:110" x14ac:dyDescent="0.3">
      <c r="B286" t="s">
        <v>574</v>
      </c>
      <c r="C286" t="str">
        <f>INDEX('PH Itemnames'!$B$1:$B$723,MATCH(B286,'PH Itemnames'!$A$1:$A$723),1)</f>
        <v>roastedchestnutItem</v>
      </c>
      <c r="D286" t="s">
        <v>253</v>
      </c>
      <c r="E286" t="s">
        <v>1209</v>
      </c>
      <c r="F286" s="10" t="s">
        <v>195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100"/>
        <v>0</v>
      </c>
      <c r="W286" s="11">
        <f t="shared" si="85"/>
        <v>0</v>
      </c>
      <c r="X286" s="44" t="str">
        <f t="shared" ca="1" si="104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86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87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88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89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90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91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92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93"/>
        <v>0</v>
      </c>
      <c r="CS286" s="34">
        <f t="shared" si="101"/>
        <v>0</v>
      </c>
      <c r="CT286" s="30">
        <f t="shared" si="102"/>
        <v>0</v>
      </c>
      <c r="CU286" s="30">
        <f t="shared" si="105"/>
        <v>0</v>
      </c>
      <c r="CV286" s="35">
        <f t="shared" si="94"/>
        <v>0</v>
      </c>
      <c r="CW286" s="36">
        <f t="shared" si="103"/>
        <v>0</v>
      </c>
      <c r="CX286" s="37">
        <f t="shared" si="95"/>
        <v>0</v>
      </c>
      <c r="CY286" s="38">
        <f t="shared" si="96"/>
        <v>0</v>
      </c>
      <c r="CZ286" s="39">
        <f t="shared" si="97"/>
        <v>0</v>
      </c>
      <c r="DA286" t="s">
        <v>212</v>
      </c>
      <c r="DB286" t="str">
        <f t="shared" ca="1" si="98"/>
        <v>No</v>
      </c>
      <c r="DD286" t="s">
        <v>213</v>
      </c>
      <c r="DE286" t="str">
        <f t="shared" ca="1" si="99"/>
        <v/>
      </c>
      <c r="DF286" t="s">
        <v>2312</v>
      </c>
    </row>
    <row r="287" spans="2:110" x14ac:dyDescent="0.3">
      <c r="B287" t="s">
        <v>575</v>
      </c>
      <c r="C287" t="str">
        <f>INDEX('PH Itemnames'!$B$1:$B$723,MATCH(B287,'PH Itemnames'!$A$1:$A$723),1)</f>
        <v>sweetpotatosouffleItem</v>
      </c>
      <c r="D287" t="s">
        <v>258</v>
      </c>
      <c r="E287" t="s">
        <v>1209</v>
      </c>
      <c r="F287" s="10" t="s">
        <v>119</v>
      </c>
      <c r="G287" s="11" t="s">
        <v>189</v>
      </c>
      <c r="H287" s="11" t="s">
        <v>222</v>
      </c>
      <c r="I287" s="11" t="s">
        <v>260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100"/>
        <v>0</v>
      </c>
      <c r="W287" s="11">
        <f t="shared" si="85"/>
        <v>0</v>
      </c>
      <c r="X287" s="44" t="str">
        <f t="shared" ca="1" si="104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86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87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88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89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90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91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92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93"/>
        <v>1</v>
      </c>
      <c r="CS287" s="34">
        <f t="shared" si="101"/>
        <v>20</v>
      </c>
      <c r="CT287" s="30">
        <f t="shared" si="102"/>
        <v>0</v>
      </c>
      <c r="CU287" s="30">
        <f t="shared" si="105"/>
        <v>12.75</v>
      </c>
      <c r="CV287" s="35">
        <f t="shared" si="94"/>
        <v>1</v>
      </c>
      <c r="CW287" s="36">
        <f t="shared" si="103"/>
        <v>0</v>
      </c>
      <c r="CX287" s="37">
        <f t="shared" si="95"/>
        <v>1.5</v>
      </c>
      <c r="CY287" s="38">
        <f t="shared" si="96"/>
        <v>0</v>
      </c>
      <c r="CZ287" s="39">
        <f t="shared" si="97"/>
        <v>1</v>
      </c>
      <c r="DA287" t="s">
        <v>212</v>
      </c>
      <c r="DB287" t="str">
        <f t="shared" ca="1" si="98"/>
        <v>No</v>
      </c>
      <c r="DD287" t="s">
        <v>213</v>
      </c>
      <c r="DE287" t="str">
        <f t="shared" ca="1" si="99"/>
        <v/>
      </c>
      <c r="DF287" t="s">
        <v>2312</v>
      </c>
    </row>
    <row r="288" spans="2:110" x14ac:dyDescent="0.3">
      <c r="B288" t="s">
        <v>576</v>
      </c>
      <c r="C288" t="str">
        <f>INDEX('PH Itemnames'!$B$1:$B$723,MATCH(B288,'PH Itemnames'!$A$1:$A$723),1)</f>
        <v>cashewchickenItem</v>
      </c>
      <c r="D288" t="s">
        <v>258</v>
      </c>
      <c r="E288" t="s">
        <v>1209</v>
      </c>
      <c r="F288" s="10" t="s">
        <v>300</v>
      </c>
      <c r="G288" s="11" t="s">
        <v>185</v>
      </c>
      <c r="H288" s="11" t="s">
        <v>44</v>
      </c>
      <c r="I288" s="11" t="s">
        <v>266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100"/>
        <v>0</v>
      </c>
      <c r="W288" s="11">
        <f t="shared" si="85"/>
        <v>0</v>
      </c>
      <c r="X288" s="44" t="str">
        <f t="shared" ca="1" si="104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86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87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88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89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90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91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92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93"/>
        <v>0</v>
      </c>
      <c r="CS288" s="34">
        <f t="shared" si="101"/>
        <v>14</v>
      </c>
      <c r="CT288" s="30">
        <f t="shared" si="102"/>
        <v>0</v>
      </c>
      <c r="CU288" s="30">
        <f t="shared" si="105"/>
        <v>6.166666666666667</v>
      </c>
      <c r="CV288" s="35">
        <f t="shared" si="94"/>
        <v>0</v>
      </c>
      <c r="CW288" s="36">
        <f t="shared" si="103"/>
        <v>0</v>
      </c>
      <c r="CX288" s="37">
        <f t="shared" si="95"/>
        <v>1</v>
      </c>
      <c r="CY288" s="38">
        <f t="shared" si="96"/>
        <v>2.5</v>
      </c>
      <c r="CZ288" s="39">
        <f t="shared" si="97"/>
        <v>0</v>
      </c>
      <c r="DA288" t="s">
        <v>212</v>
      </c>
      <c r="DB288" t="str">
        <f t="shared" ca="1" si="98"/>
        <v>No</v>
      </c>
      <c r="DD288" t="s">
        <v>213</v>
      </c>
      <c r="DE288" t="str">
        <f t="shared" ca="1" si="99"/>
        <v/>
      </c>
      <c r="DF288" t="s">
        <v>2312</v>
      </c>
    </row>
    <row r="289" spans="2:110" x14ac:dyDescent="0.3">
      <c r="B289" t="s">
        <v>577</v>
      </c>
      <c r="C289" t="str">
        <f>INDEX('PH Itemnames'!$B$1:$B$723,MATCH(B289,'PH Itemnames'!$A$1:$A$723),1)</f>
        <v>apricotglazedporkItem</v>
      </c>
      <c r="D289" t="s">
        <v>253</v>
      </c>
      <c r="E289" t="s">
        <v>1209</v>
      </c>
      <c r="F289" s="10" t="s">
        <v>77</v>
      </c>
      <c r="G289" s="11" t="s">
        <v>578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100"/>
        <v>0</v>
      </c>
      <c r="W289" s="11">
        <f t="shared" si="85"/>
        <v>0</v>
      </c>
      <c r="X289" s="44" t="str">
        <f t="shared" ca="1" si="104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86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87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88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89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90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91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92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93"/>
        <v>0</v>
      </c>
      <c r="CS289" s="34">
        <f t="shared" si="101"/>
        <v>10</v>
      </c>
      <c r="CT289" s="30">
        <f t="shared" si="102"/>
        <v>0</v>
      </c>
      <c r="CU289" s="30">
        <f t="shared" si="105"/>
        <v>7</v>
      </c>
      <c r="CV289" s="35">
        <f t="shared" si="94"/>
        <v>0</v>
      </c>
      <c r="CW289" s="36">
        <f t="shared" si="103"/>
        <v>0</v>
      </c>
      <c r="CX289" s="37">
        <f t="shared" si="95"/>
        <v>0</v>
      </c>
      <c r="CY289" s="38">
        <f t="shared" si="96"/>
        <v>2.5</v>
      </c>
      <c r="CZ289" s="39">
        <f t="shared" si="97"/>
        <v>0</v>
      </c>
      <c r="DA289" t="s">
        <v>212</v>
      </c>
      <c r="DB289" t="str">
        <f t="shared" ca="1" si="98"/>
        <v>No</v>
      </c>
      <c r="DD289" t="s">
        <v>213</v>
      </c>
      <c r="DE289" t="str">
        <f t="shared" ca="1" si="99"/>
        <v/>
      </c>
      <c r="DF289" t="s">
        <v>2312</v>
      </c>
    </row>
    <row r="290" spans="2:110" x14ac:dyDescent="0.3">
      <c r="B290" t="s">
        <v>579</v>
      </c>
      <c r="C290" t="str">
        <f>INDEX('PH Itemnames'!$B$1:$B$723,MATCH(B290,'PH Itemnames'!$A$1:$A$723),1)</f>
        <v>figbarItem</v>
      </c>
      <c r="D290" t="s">
        <v>253</v>
      </c>
      <c r="E290" t="s">
        <v>1209</v>
      </c>
      <c r="F290" s="10" t="s">
        <v>174</v>
      </c>
      <c r="G290" s="11" t="s">
        <v>223</v>
      </c>
      <c r="H290" s="11" t="s">
        <v>222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100"/>
        <v>0</v>
      </c>
      <c r="W290" s="11">
        <f t="shared" si="85"/>
        <v>0</v>
      </c>
      <c r="X290" s="44" t="str">
        <f t="shared" ca="1" si="104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86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87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88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89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90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91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92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93"/>
        <v>0</v>
      </c>
      <c r="CS290" s="34">
        <f t="shared" si="101"/>
        <v>5</v>
      </c>
      <c r="CT290" s="30">
        <f t="shared" si="102"/>
        <v>0</v>
      </c>
      <c r="CU290" s="30">
        <f t="shared" si="105"/>
        <v>12.333333333333334</v>
      </c>
      <c r="CV290" s="35">
        <f t="shared" si="94"/>
        <v>1</v>
      </c>
      <c r="CW290" s="36">
        <f t="shared" si="103"/>
        <v>0</v>
      </c>
      <c r="CX290" s="37">
        <f t="shared" si="95"/>
        <v>0</v>
      </c>
      <c r="CY290" s="38">
        <f t="shared" si="96"/>
        <v>0</v>
      </c>
      <c r="CZ290" s="39">
        <f t="shared" si="97"/>
        <v>0</v>
      </c>
      <c r="DA290" t="s">
        <v>212</v>
      </c>
      <c r="DB290" t="str">
        <f t="shared" ca="1" si="98"/>
        <v>No</v>
      </c>
      <c r="DD290" t="s">
        <v>213</v>
      </c>
      <c r="DE290" t="str">
        <f t="shared" ca="1" si="99"/>
        <v/>
      </c>
      <c r="DF290" t="s">
        <v>2312</v>
      </c>
    </row>
    <row r="291" spans="2:110" x14ac:dyDescent="0.3">
      <c r="B291" t="s">
        <v>580</v>
      </c>
      <c r="C291" t="str">
        <f>INDEX('PH Itemnames'!$B$1:$B$723,MATCH(B291,'PH Itemnames'!$A$1:$A$723),1)</f>
        <v>grapefruitsodaItem</v>
      </c>
      <c r="D291" t="s">
        <v>253</v>
      </c>
      <c r="E291" t="s">
        <v>1209</v>
      </c>
      <c r="F291" s="10" t="s">
        <v>541</v>
      </c>
      <c r="G291" s="11" t="s">
        <v>223</v>
      </c>
      <c r="H291" s="11" t="s">
        <v>581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100"/>
        <v>0</v>
      </c>
      <c r="W291" s="11">
        <f t="shared" si="85"/>
        <v>0</v>
      </c>
      <c r="X291" s="44" t="str">
        <f t="shared" ca="1" si="104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86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87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88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89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90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91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92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93"/>
        <v>0</v>
      </c>
      <c r="CS291" s="34">
        <f t="shared" si="101"/>
        <v>0</v>
      </c>
      <c r="CT291" s="30">
        <f t="shared" si="102"/>
        <v>20</v>
      </c>
      <c r="CU291" s="30">
        <f t="shared" si="105"/>
        <v>10</v>
      </c>
      <c r="CV291" s="35">
        <f t="shared" si="94"/>
        <v>0</v>
      </c>
      <c r="CW291" s="36">
        <f t="shared" si="103"/>
        <v>0</v>
      </c>
      <c r="CX291" s="37">
        <f t="shared" si="95"/>
        <v>0</v>
      </c>
      <c r="CY291" s="38">
        <f t="shared" si="96"/>
        <v>0</v>
      </c>
      <c r="CZ291" s="39">
        <f t="shared" si="97"/>
        <v>0</v>
      </c>
      <c r="DA291" t="s">
        <v>212</v>
      </c>
      <c r="DB291" t="str">
        <f t="shared" ca="1" si="98"/>
        <v>No</v>
      </c>
      <c r="DD291" t="s">
        <v>213</v>
      </c>
      <c r="DE291" t="str">
        <f t="shared" ca="1" si="99"/>
        <v/>
      </c>
      <c r="DF291" t="s">
        <v>2312</v>
      </c>
    </row>
    <row r="292" spans="2:110" x14ac:dyDescent="0.3">
      <c r="B292" t="s">
        <v>582</v>
      </c>
      <c r="C292" t="str">
        <f>INDEX('PH Itemnames'!$B$1:$B$723,MATCH(B292,'PH Itemnames'!$A$1:$A$723),1)</f>
        <v>citrussaladItem</v>
      </c>
      <c r="D292" t="s">
        <v>253</v>
      </c>
      <c r="E292" t="s">
        <v>1209</v>
      </c>
      <c r="F292" s="10" t="s">
        <v>20</v>
      </c>
      <c r="G292" s="11" t="s">
        <v>131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100"/>
        <v>1</v>
      </c>
      <c r="W292" s="11">
        <f t="shared" si="85"/>
        <v>0</v>
      </c>
      <c r="X292" s="44" t="str">
        <f t="shared" ca="1" si="104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86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87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88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89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90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91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92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93"/>
        <v>0</v>
      </c>
      <c r="CS292" s="34">
        <v>5</v>
      </c>
      <c r="CT292" s="30">
        <v>0</v>
      </c>
      <c r="CU292" s="30">
        <v>11</v>
      </c>
      <c r="CV292" s="35">
        <f t="shared" si="94"/>
        <v>0</v>
      </c>
      <c r="CW292" s="36">
        <f t="shared" si="103"/>
        <v>0.8</v>
      </c>
      <c r="CX292" s="37">
        <f t="shared" si="95"/>
        <v>1</v>
      </c>
      <c r="CY292" s="38">
        <f t="shared" si="96"/>
        <v>0</v>
      </c>
      <c r="CZ292" s="39">
        <f t="shared" si="97"/>
        <v>0</v>
      </c>
      <c r="DA292" t="s">
        <v>215</v>
      </c>
      <c r="DB292" t="str">
        <f t="shared" ca="1" si="98"/>
        <v>-</v>
      </c>
      <c r="DD292" t="s">
        <v>213</v>
      </c>
      <c r="DE292" t="str">
        <f t="shared" ca="1" si="99"/>
        <v>CITRUSSALADITEM(MEAL, ItemRegistry.citrussaladItem, 4 ,1f,0f,0f,1f,0.8f,0f,0f,1.91f),</v>
      </c>
      <c r="DF292" t="s">
        <v>2502</v>
      </c>
    </row>
    <row r="293" spans="2:110" x14ac:dyDescent="0.3">
      <c r="B293" t="s">
        <v>583</v>
      </c>
      <c r="C293" t="str">
        <f>INDEX('PH Itemnames'!$B$1:$B$723,MATCH(B293,'PH Itemnames'!$A$1:$A$723),1)</f>
        <v>pecanpieItem</v>
      </c>
      <c r="D293" t="s">
        <v>258</v>
      </c>
      <c r="E293" t="s">
        <v>1209</v>
      </c>
      <c r="F293" s="10" t="s">
        <v>189</v>
      </c>
      <c r="G293" s="11" t="s">
        <v>222</v>
      </c>
      <c r="H293" s="11" t="s">
        <v>223</v>
      </c>
      <c r="I293" s="11" t="s">
        <v>260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100"/>
        <v>0</v>
      </c>
      <c r="W293" s="11">
        <f t="shared" si="85"/>
        <v>0</v>
      </c>
      <c r="X293" s="44" t="str">
        <f t="shared" ca="1" si="104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86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87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88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89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90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91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92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93"/>
        <v>1</v>
      </c>
      <c r="CS293" s="34">
        <f t="shared" si="101"/>
        <v>10</v>
      </c>
      <c r="CT293" s="30">
        <f t="shared" si="102"/>
        <v>0</v>
      </c>
      <c r="CU293" s="30">
        <f t="shared" si="105"/>
        <v>12.25</v>
      </c>
      <c r="CV293" s="35">
        <f t="shared" si="94"/>
        <v>1</v>
      </c>
      <c r="CW293" s="36">
        <f t="shared" si="103"/>
        <v>0</v>
      </c>
      <c r="CX293" s="37">
        <f t="shared" si="95"/>
        <v>0</v>
      </c>
      <c r="CY293" s="38">
        <f t="shared" si="96"/>
        <v>0</v>
      </c>
      <c r="CZ293" s="39">
        <f t="shared" si="97"/>
        <v>1</v>
      </c>
      <c r="DA293" t="s">
        <v>212</v>
      </c>
      <c r="DB293" t="str">
        <f t="shared" ca="1" si="98"/>
        <v>No</v>
      </c>
      <c r="DD293" t="s">
        <v>213</v>
      </c>
      <c r="DE293" t="str">
        <f t="shared" ca="1" si="99"/>
        <v/>
      </c>
      <c r="DF293" t="s">
        <v>2312</v>
      </c>
    </row>
    <row r="294" spans="2:110" x14ac:dyDescent="0.3">
      <c r="B294" t="s">
        <v>584</v>
      </c>
      <c r="C294" t="str">
        <f>INDEX('PH Itemnames'!$B$1:$B$723,MATCH(B294,'PH Itemnames'!$A$1:$A$723),1)</f>
        <v>pralinesItem</v>
      </c>
      <c r="D294" t="s">
        <v>253</v>
      </c>
      <c r="E294" t="s">
        <v>1209</v>
      </c>
      <c r="F294" s="10" t="s">
        <v>189</v>
      </c>
      <c r="G294" s="11" t="s">
        <v>223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100"/>
        <v>0</v>
      </c>
      <c r="W294" s="11">
        <f t="shared" si="85"/>
        <v>0</v>
      </c>
      <c r="X294" s="44" t="str">
        <f t="shared" ca="1" si="104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86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87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88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89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90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91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92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93"/>
        <v>0</v>
      </c>
      <c r="CS294" s="34">
        <f t="shared" si="101"/>
        <v>0</v>
      </c>
      <c r="CT294" s="30">
        <f t="shared" si="102"/>
        <v>0</v>
      </c>
      <c r="CU294" s="30">
        <f t="shared" si="105"/>
        <v>15</v>
      </c>
      <c r="CV294" s="35">
        <f t="shared" si="94"/>
        <v>0</v>
      </c>
      <c r="CW294" s="36">
        <f t="shared" si="103"/>
        <v>0</v>
      </c>
      <c r="CX294" s="37">
        <f t="shared" si="95"/>
        <v>0</v>
      </c>
      <c r="CY294" s="38">
        <f t="shared" si="96"/>
        <v>0</v>
      </c>
      <c r="CZ294" s="39">
        <f t="shared" si="97"/>
        <v>0</v>
      </c>
      <c r="DA294" t="s">
        <v>212</v>
      </c>
      <c r="DB294" t="str">
        <f t="shared" ca="1" si="98"/>
        <v>No</v>
      </c>
      <c r="DD294" t="s">
        <v>213</v>
      </c>
      <c r="DE294" t="str">
        <f t="shared" ca="1" si="99"/>
        <v/>
      </c>
      <c r="DF294" t="s">
        <v>2312</v>
      </c>
    </row>
    <row r="295" spans="2:110" x14ac:dyDescent="0.3">
      <c r="B295" t="s">
        <v>585</v>
      </c>
      <c r="C295" t="str">
        <f>INDEX('PH Itemnames'!$B$1:$B$723,MATCH(B295,'PH Itemnames'!$A$1:$A$723),1)</f>
        <v>pistachiobakedsalmonItem</v>
      </c>
      <c r="D295" t="s">
        <v>253</v>
      </c>
      <c r="E295" t="s">
        <v>1209</v>
      </c>
      <c r="F295" s="10" t="s">
        <v>190</v>
      </c>
      <c r="G295" s="11" t="s">
        <v>586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100"/>
        <v>-1</v>
      </c>
      <c r="W295" s="11">
        <f t="shared" si="85"/>
        <v>0</v>
      </c>
      <c r="X295" s="44" t="str">
        <f t="shared" ca="1" si="104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86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87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88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89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90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91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92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93"/>
        <v>0</v>
      </c>
      <c r="CS295" s="34">
        <f t="shared" si="101"/>
        <v>5</v>
      </c>
      <c r="CT295" s="30">
        <f t="shared" si="102"/>
        <v>0</v>
      </c>
      <c r="CU295" s="30">
        <f t="shared" si="105"/>
        <v>3.5</v>
      </c>
      <c r="CV295" s="35">
        <f t="shared" si="94"/>
        <v>0</v>
      </c>
      <c r="CW295" s="36">
        <f t="shared" si="103"/>
        <v>0</v>
      </c>
      <c r="CX295" s="37">
        <f t="shared" si="95"/>
        <v>0</v>
      </c>
      <c r="CY295" s="38">
        <f t="shared" si="96"/>
        <v>1</v>
      </c>
      <c r="CZ295" s="39">
        <f t="shared" si="97"/>
        <v>0</v>
      </c>
      <c r="DA295" t="s">
        <v>212</v>
      </c>
      <c r="DB295" t="str">
        <f t="shared" ca="1" si="98"/>
        <v>No</v>
      </c>
      <c r="DD295" t="s">
        <v>213</v>
      </c>
      <c r="DE295" t="str">
        <f t="shared" ca="1" si="99"/>
        <v/>
      </c>
      <c r="DF295" t="s">
        <v>2312</v>
      </c>
    </row>
    <row r="296" spans="2:110" x14ac:dyDescent="0.3">
      <c r="B296" t="s">
        <v>2310</v>
      </c>
      <c r="C296" t="str">
        <f>INDEX('PH Itemnames'!$B$1:$B$723,MATCH(B296,'PH Itemnames'!$A$1:$A$723),1)</f>
        <v>baconwrappedchiliItem</v>
      </c>
      <c r="D296" t="s">
        <v>253</v>
      </c>
      <c r="E296" t="s">
        <v>1209</v>
      </c>
      <c r="F296" s="10" t="s">
        <v>172</v>
      </c>
      <c r="G296" s="11" t="s">
        <v>382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100"/>
        <v>0</v>
      </c>
      <c r="W296" s="11">
        <f t="shared" si="85"/>
        <v>0</v>
      </c>
      <c r="X296" s="44" t="str">
        <f t="shared" ca="1" si="104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86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87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88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89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90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91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92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93"/>
        <v>0</v>
      </c>
      <c r="CS296" s="34">
        <f t="shared" si="101"/>
        <v>10</v>
      </c>
      <c r="CT296" s="30">
        <f t="shared" si="102"/>
        <v>0</v>
      </c>
      <c r="CU296" s="30">
        <f t="shared" si="105"/>
        <v>7</v>
      </c>
      <c r="CV296" s="35">
        <f t="shared" si="94"/>
        <v>0</v>
      </c>
      <c r="CW296" s="36">
        <f t="shared" si="103"/>
        <v>0</v>
      </c>
      <c r="CX296" s="37">
        <f t="shared" si="95"/>
        <v>0</v>
      </c>
      <c r="CY296" s="38">
        <f t="shared" si="96"/>
        <v>2.5</v>
      </c>
      <c r="CZ296" s="39">
        <f t="shared" si="97"/>
        <v>0</v>
      </c>
      <c r="DA296" t="s">
        <v>212</v>
      </c>
      <c r="DB296" t="str">
        <f t="shared" ca="1" si="98"/>
        <v>No</v>
      </c>
      <c r="DD296" t="s">
        <v>213</v>
      </c>
      <c r="DE296" t="str">
        <f t="shared" ca="1" si="99"/>
        <v/>
      </c>
      <c r="DF296" t="s">
        <v>2312</v>
      </c>
    </row>
    <row r="297" spans="2:110" x14ac:dyDescent="0.3">
      <c r="B297" t="s">
        <v>587</v>
      </c>
      <c r="C297" t="str">
        <f>INDEX('PH Itemnames'!$B$1:$B$723,MATCH(B297,'PH Itemnames'!$A$1:$A$723),1)</f>
        <v>datenutbreadItem</v>
      </c>
      <c r="D297" t="s">
        <v>253</v>
      </c>
      <c r="E297" t="s">
        <v>1204</v>
      </c>
      <c r="F297" s="10" t="s">
        <v>172</v>
      </c>
      <c r="G297" s="11" t="s">
        <v>222</v>
      </c>
      <c r="H297" s="11" t="s">
        <v>588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100"/>
        <v>-1</v>
      </c>
      <c r="W297" s="11">
        <f t="shared" si="85"/>
        <v>0</v>
      </c>
      <c r="X297" s="44" t="str">
        <f t="shared" ca="1" si="104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86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87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88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89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90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91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92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93"/>
        <v>0</v>
      </c>
      <c r="CS297" s="34">
        <f t="shared" si="101"/>
        <v>5</v>
      </c>
      <c r="CT297" s="30">
        <f t="shared" si="102"/>
        <v>0</v>
      </c>
      <c r="CU297" s="30">
        <f t="shared" si="105"/>
        <v>2.3333333333333335</v>
      </c>
      <c r="CV297" s="35">
        <f t="shared" si="94"/>
        <v>1</v>
      </c>
      <c r="CW297" s="36">
        <f t="shared" si="103"/>
        <v>0</v>
      </c>
      <c r="CX297" s="37">
        <f t="shared" si="95"/>
        <v>0</v>
      </c>
      <c r="CY297" s="38">
        <f t="shared" si="96"/>
        <v>0</v>
      </c>
      <c r="CZ297" s="39">
        <f t="shared" si="97"/>
        <v>0</v>
      </c>
      <c r="DA297" t="s">
        <v>212</v>
      </c>
      <c r="DB297" t="str">
        <f t="shared" ca="1" si="98"/>
        <v>No</v>
      </c>
      <c r="DD297" t="s">
        <v>213</v>
      </c>
      <c r="DE297" t="str">
        <f t="shared" ca="1" si="99"/>
        <v/>
      </c>
      <c r="DF297" t="s">
        <v>2312</v>
      </c>
    </row>
    <row r="298" spans="2:110" x14ac:dyDescent="0.3">
      <c r="B298" t="s">
        <v>589</v>
      </c>
      <c r="C298" t="str">
        <f>INDEX('PH Itemnames'!$B$1:$B$723,MATCH(B298,'PH Itemnames'!$A$1:$A$723),1)</f>
        <v>maplesyruppancakesItem</v>
      </c>
      <c r="D298" t="s">
        <v>253</v>
      </c>
      <c r="E298" t="s">
        <v>1209</v>
      </c>
      <c r="F298" s="10" t="s">
        <v>405</v>
      </c>
      <c r="G298" s="11" t="s">
        <v>590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100"/>
        <v>0</v>
      </c>
      <c r="W298" s="11">
        <f t="shared" si="85"/>
        <v>0</v>
      </c>
      <c r="X298" s="44" t="str">
        <f t="shared" ca="1" si="104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86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87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88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89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90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91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92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93"/>
        <v>2</v>
      </c>
      <c r="CS298" s="34">
        <v>10</v>
      </c>
      <c r="CT298" s="30">
        <v>0</v>
      </c>
      <c r="CU298" s="30">
        <v>11</v>
      </c>
      <c r="CV298" s="35">
        <f t="shared" si="94"/>
        <v>1</v>
      </c>
      <c r="CW298" s="36">
        <f t="shared" si="103"/>
        <v>0</v>
      </c>
      <c r="CX298" s="37">
        <f t="shared" si="95"/>
        <v>0</v>
      </c>
      <c r="CY298" s="38">
        <f t="shared" si="96"/>
        <v>0</v>
      </c>
      <c r="CZ298" s="39">
        <f t="shared" si="97"/>
        <v>2</v>
      </c>
      <c r="DA298" t="s">
        <v>215</v>
      </c>
      <c r="DB298" t="str">
        <f t="shared" ca="1" si="98"/>
        <v>No</v>
      </c>
      <c r="DD298" t="s">
        <v>213</v>
      </c>
      <c r="DE298" t="str">
        <f t="shared" ca="1" si="99"/>
        <v/>
      </c>
      <c r="DF298" t="s">
        <v>2312</v>
      </c>
    </row>
    <row r="299" spans="2:110" x14ac:dyDescent="0.3">
      <c r="B299" t="s">
        <v>591</v>
      </c>
      <c r="C299" t="str">
        <f>INDEX('PH Itemnames'!$B$1:$B$723,MATCH(B299,'PH Itemnames'!$A$1:$A$723),1)</f>
        <v>maplesyrupwafflesItem</v>
      </c>
      <c r="D299" t="s">
        <v>253</v>
      </c>
      <c r="E299" t="s">
        <v>1209</v>
      </c>
      <c r="F299" s="10" t="s">
        <v>507</v>
      </c>
      <c r="G299" s="11" t="s">
        <v>590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100"/>
        <v>0</v>
      </c>
      <c r="W299" s="11">
        <f t="shared" si="85"/>
        <v>0</v>
      </c>
      <c r="X299" s="44" t="str">
        <f t="shared" ca="1" si="104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86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87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88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89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90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91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92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93"/>
        <v>3</v>
      </c>
      <c r="CS299" s="34">
        <v>15</v>
      </c>
      <c r="CT299" s="30">
        <v>0</v>
      </c>
      <c r="CU299" s="30">
        <f t="shared" si="105"/>
        <v>25.75</v>
      </c>
      <c r="CV299" s="35">
        <f t="shared" si="94"/>
        <v>1</v>
      </c>
      <c r="CW299" s="36">
        <f t="shared" si="103"/>
        <v>0</v>
      </c>
      <c r="CX299" s="37">
        <f t="shared" si="95"/>
        <v>0</v>
      </c>
      <c r="CY299" s="38">
        <f t="shared" si="96"/>
        <v>0</v>
      </c>
      <c r="CZ299" s="39">
        <f t="shared" si="97"/>
        <v>3</v>
      </c>
      <c r="DA299" t="s">
        <v>215</v>
      </c>
      <c r="DB299" t="str">
        <f t="shared" ca="1" si="98"/>
        <v>No</v>
      </c>
      <c r="DD299" t="s">
        <v>213</v>
      </c>
      <c r="DE299" t="str">
        <f t="shared" ca="1" si="99"/>
        <v/>
      </c>
      <c r="DF299" t="s">
        <v>2312</v>
      </c>
    </row>
    <row r="300" spans="2:110" x14ac:dyDescent="0.3">
      <c r="B300" t="s">
        <v>592</v>
      </c>
      <c r="C300" t="str">
        <f>INDEX('PH Itemnames'!$B$1:$B$723,MATCH(B300,'PH Itemnames'!$A$1:$A$723),1)</f>
        <v>maplesausageItem</v>
      </c>
      <c r="D300" t="s">
        <v>253</v>
      </c>
      <c r="E300" t="s">
        <v>1209</v>
      </c>
      <c r="F300" s="10" t="s">
        <v>75</v>
      </c>
      <c r="G300" s="11" t="s">
        <v>124</v>
      </c>
      <c r="H300" s="11" t="s">
        <v>590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100"/>
        <v>0</v>
      </c>
      <c r="W300" s="11">
        <f t="shared" si="85"/>
        <v>1</v>
      </c>
      <c r="X300" s="44" t="str">
        <f t="shared" ca="1" si="104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86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87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88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89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90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91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92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93"/>
        <v>0</v>
      </c>
      <c r="CS300" s="34">
        <v>10</v>
      </c>
      <c r="CT300" s="30">
        <f t="shared" si="102"/>
        <v>0</v>
      </c>
      <c r="CU300" s="30">
        <v>40</v>
      </c>
      <c r="CV300" s="35">
        <f t="shared" si="94"/>
        <v>0</v>
      </c>
      <c r="CW300" s="36">
        <f t="shared" si="103"/>
        <v>0</v>
      </c>
      <c r="CX300" s="37">
        <f t="shared" si="95"/>
        <v>0</v>
      </c>
      <c r="CY300" s="38">
        <f t="shared" si="96"/>
        <v>2</v>
      </c>
      <c r="CZ300" s="39">
        <f t="shared" si="97"/>
        <v>0</v>
      </c>
      <c r="DA300" t="s">
        <v>215</v>
      </c>
      <c r="DB300" t="str">
        <f t="shared" ca="1" si="98"/>
        <v>No</v>
      </c>
      <c r="DD300" t="s">
        <v>213</v>
      </c>
      <c r="DE300" t="str">
        <f t="shared" ca="1" si="99"/>
        <v/>
      </c>
      <c r="DF300" t="s">
        <v>2312</v>
      </c>
    </row>
    <row r="301" spans="2:110" x14ac:dyDescent="0.3">
      <c r="B301" t="s">
        <v>593</v>
      </c>
      <c r="C301" t="str">
        <f>INDEX('PH Itemnames'!$B$1:$B$723,MATCH(B301,'PH Itemnames'!$A$1:$A$723),1)</f>
        <v>mapleoatmealItem</v>
      </c>
      <c r="D301" t="s">
        <v>253</v>
      </c>
      <c r="E301" t="s">
        <v>1209</v>
      </c>
      <c r="F301" s="10" t="s">
        <v>39</v>
      </c>
      <c r="G301" s="11" t="s">
        <v>590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100"/>
        <v>0</v>
      </c>
      <c r="W301" s="11">
        <f t="shared" si="85"/>
        <v>0</v>
      </c>
      <c r="X301" s="44" t="str">
        <f t="shared" ca="1" si="104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86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87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88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89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90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91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92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93"/>
        <v>0</v>
      </c>
      <c r="CS301" s="34">
        <v>2</v>
      </c>
      <c r="CT301" s="30">
        <f t="shared" si="102"/>
        <v>0</v>
      </c>
      <c r="CU301" s="30">
        <f t="shared" si="105"/>
        <v>20</v>
      </c>
      <c r="CV301" s="35">
        <v>1</v>
      </c>
      <c r="CW301" s="36">
        <f t="shared" si="103"/>
        <v>0</v>
      </c>
      <c r="CX301" s="37">
        <f t="shared" si="95"/>
        <v>0</v>
      </c>
      <c r="CY301" s="38">
        <f t="shared" si="96"/>
        <v>0</v>
      </c>
      <c r="CZ301" s="39">
        <f t="shared" si="97"/>
        <v>0</v>
      </c>
      <c r="DA301" t="s">
        <v>215</v>
      </c>
      <c r="DB301" t="str">
        <f t="shared" ca="1" si="98"/>
        <v>No</v>
      </c>
      <c r="DD301" t="s">
        <v>213</v>
      </c>
      <c r="DE301" t="str">
        <f t="shared" ca="1" si="99"/>
        <v/>
      </c>
      <c r="DF301" t="s">
        <v>2312</v>
      </c>
    </row>
    <row r="302" spans="2:110" x14ac:dyDescent="0.3">
      <c r="B302" t="s">
        <v>594</v>
      </c>
      <c r="C302" t="str">
        <f>INDEX('PH Itemnames'!$B$1:$B$723,MATCH(B302,'PH Itemnames'!$A$1:$A$723),1)</f>
        <v>peachjellyItem</v>
      </c>
      <c r="D302" t="s">
        <v>253</v>
      </c>
      <c r="E302" t="s">
        <v>1209</v>
      </c>
      <c r="F302" s="10" t="s">
        <v>39</v>
      </c>
      <c r="G302" s="11" t="s">
        <v>23</v>
      </c>
      <c r="H302" s="11" t="s">
        <v>240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100"/>
        <v>1</v>
      </c>
      <c r="W302" s="11">
        <f t="shared" si="85"/>
        <v>0</v>
      </c>
      <c r="X302" s="44" t="str">
        <f t="shared" ca="1" si="104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86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87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88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89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90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91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92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93"/>
        <v>1</v>
      </c>
      <c r="CS302" s="34">
        <v>7</v>
      </c>
      <c r="CT302" s="30">
        <v>0</v>
      </c>
      <c r="CU302" s="30">
        <v>12</v>
      </c>
      <c r="CV302" s="35">
        <f t="shared" si="94"/>
        <v>0</v>
      </c>
      <c r="CW302" s="36">
        <f t="shared" si="103"/>
        <v>0.5</v>
      </c>
      <c r="CX302" s="37">
        <f t="shared" si="95"/>
        <v>0</v>
      </c>
      <c r="CY302" s="38">
        <f t="shared" si="96"/>
        <v>0</v>
      </c>
      <c r="CZ302" s="39">
        <f t="shared" si="97"/>
        <v>1</v>
      </c>
      <c r="DA302" t="s">
        <v>215</v>
      </c>
      <c r="DB302" t="str">
        <f t="shared" ca="1" si="98"/>
        <v>-</v>
      </c>
      <c r="DD302" t="s">
        <v>212</v>
      </c>
      <c r="DE302" t="str">
        <f t="shared" ca="1" si="99"/>
        <v/>
      </c>
    </row>
    <row r="303" spans="2:110" x14ac:dyDescent="0.3">
      <c r="B303" t="s">
        <v>595</v>
      </c>
      <c r="C303" t="str">
        <f>INDEX('PH Itemnames'!$B$1:$B$723,MATCH(B303,'PH Itemnames'!$A$1:$A$723),1)</f>
        <v>cinnamonappleoatmealItem</v>
      </c>
      <c r="D303" t="s">
        <v>253</v>
      </c>
      <c r="E303" t="s">
        <v>1209</v>
      </c>
      <c r="F303" s="10" t="s">
        <v>39</v>
      </c>
      <c r="G303" s="11" t="s">
        <v>414</v>
      </c>
      <c r="H303" s="11" t="s">
        <v>180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100"/>
        <v>0</v>
      </c>
      <c r="W303" s="11">
        <f t="shared" si="85"/>
        <v>0</v>
      </c>
      <c r="X303" s="44" t="str">
        <f t="shared" ca="1" si="104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86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87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88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89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90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91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92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93"/>
        <v>0</v>
      </c>
      <c r="CS303" s="34">
        <f t="shared" si="101"/>
        <v>2</v>
      </c>
      <c r="CT303" s="30">
        <f t="shared" si="102"/>
        <v>0</v>
      </c>
      <c r="CU303" s="30">
        <f t="shared" si="105"/>
        <v>6.666666666666667</v>
      </c>
      <c r="CV303" s="35">
        <f t="shared" si="94"/>
        <v>0</v>
      </c>
      <c r="CW303" s="36">
        <f t="shared" si="103"/>
        <v>1</v>
      </c>
      <c r="CX303" s="37">
        <f t="shared" si="95"/>
        <v>0</v>
      </c>
      <c r="CY303" s="38">
        <f t="shared" si="96"/>
        <v>0</v>
      </c>
      <c r="CZ303" s="39">
        <f t="shared" si="97"/>
        <v>0</v>
      </c>
      <c r="DA303" t="s">
        <v>212</v>
      </c>
      <c r="DB303" t="str">
        <f t="shared" ca="1" si="98"/>
        <v>No</v>
      </c>
      <c r="DD303" t="s">
        <v>213</v>
      </c>
      <c r="DE303" t="str">
        <f t="shared" ca="1" si="99"/>
        <v/>
      </c>
      <c r="DF303" t="s">
        <v>2312</v>
      </c>
    </row>
    <row r="304" spans="2:110" x14ac:dyDescent="0.3">
      <c r="B304" t="s">
        <v>596</v>
      </c>
      <c r="C304" t="str">
        <f>INDEX('PH Itemnames'!$B$1:$B$723,MATCH(B304,'PH Itemnames'!$A$1:$A$723),1)</f>
        <v>maplecandiedbaconItem</v>
      </c>
      <c r="D304" t="s">
        <v>253</v>
      </c>
      <c r="E304" t="s">
        <v>1209</v>
      </c>
      <c r="F304" s="10" t="s">
        <v>77</v>
      </c>
      <c r="G304" s="11" t="s">
        <v>590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100"/>
        <v>0</v>
      </c>
      <c r="W304" s="11">
        <f t="shared" si="85"/>
        <v>0</v>
      </c>
      <c r="X304" s="44" t="str">
        <f t="shared" ca="1" si="104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86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87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88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89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90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91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92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93"/>
        <v>0</v>
      </c>
      <c r="CS304" s="34">
        <f t="shared" si="101"/>
        <v>11</v>
      </c>
      <c r="CT304" s="30">
        <f t="shared" si="102"/>
        <v>0</v>
      </c>
      <c r="CU304" s="30">
        <f t="shared" si="105"/>
        <v>22</v>
      </c>
      <c r="CV304" s="35">
        <f t="shared" si="94"/>
        <v>0</v>
      </c>
      <c r="CW304" s="36">
        <f t="shared" si="103"/>
        <v>0</v>
      </c>
      <c r="CX304" s="37">
        <f t="shared" si="95"/>
        <v>0</v>
      </c>
      <c r="CY304" s="38">
        <f t="shared" si="96"/>
        <v>2.5</v>
      </c>
      <c r="CZ304" s="39">
        <f t="shared" si="97"/>
        <v>0</v>
      </c>
      <c r="DA304" t="s">
        <v>215</v>
      </c>
      <c r="DB304" t="str">
        <f t="shared" ca="1" si="98"/>
        <v>No</v>
      </c>
      <c r="DD304" t="s">
        <v>213</v>
      </c>
      <c r="DE304" t="str">
        <f t="shared" ca="1" si="99"/>
        <v/>
      </c>
      <c r="DF304" t="s">
        <v>2312</v>
      </c>
    </row>
    <row r="305" spans="2:110" x14ac:dyDescent="0.3">
      <c r="B305" t="s">
        <v>597</v>
      </c>
      <c r="C305" t="str">
        <f>INDEX('PH Itemnames'!$B$1:$B$723,MATCH(B305,'PH Itemnames'!$A$1:$A$723),1)</f>
        <v>toastsandwichItem</v>
      </c>
      <c r="D305" t="s">
        <v>253</v>
      </c>
      <c r="E305" t="s">
        <v>1209</v>
      </c>
      <c r="F305" s="10" t="s">
        <v>257</v>
      </c>
      <c r="G305" s="11" t="s">
        <v>257</v>
      </c>
      <c r="H305" s="11" t="s">
        <v>415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100"/>
        <v>1</v>
      </c>
      <c r="W305" s="11">
        <f t="shared" si="85"/>
        <v>0</v>
      </c>
      <c r="X305" s="44" t="str">
        <f t="shared" ca="1" si="104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86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87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48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88"/>
        <v>27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89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90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91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92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93"/>
        <v>2</v>
      </c>
      <c r="CS305" s="34">
        <f t="shared" si="101"/>
        <v>20</v>
      </c>
      <c r="CT305" s="30">
        <f t="shared" si="102"/>
        <v>0</v>
      </c>
      <c r="CU305" s="30">
        <v>21</v>
      </c>
      <c r="CV305" s="35">
        <f t="shared" si="94"/>
        <v>3</v>
      </c>
      <c r="CW305" s="36">
        <f t="shared" si="103"/>
        <v>0</v>
      </c>
      <c r="CX305" s="37">
        <f t="shared" si="95"/>
        <v>0</v>
      </c>
      <c r="CY305" s="38">
        <f t="shared" si="96"/>
        <v>0</v>
      </c>
      <c r="CZ305" s="39">
        <f t="shared" si="97"/>
        <v>2</v>
      </c>
      <c r="DA305" t="s">
        <v>215</v>
      </c>
      <c r="DB305" t="str">
        <f t="shared" ca="1" si="98"/>
        <v>-</v>
      </c>
      <c r="DD305" t="s">
        <v>213</v>
      </c>
      <c r="DE305" t="str">
        <f t="shared" ca="1" si="99"/>
        <v>TOASTSANDWICHITEM(MEAL, ItemRegistry.toastsandwichItem, 4 ,4f,0f,3f,0f,0f,0f,2f,1f),</v>
      </c>
      <c r="DF305" t="s">
        <v>2321</v>
      </c>
    </row>
    <row r="306" spans="2:110" x14ac:dyDescent="0.3">
      <c r="B306" t="s">
        <v>598</v>
      </c>
      <c r="C306" t="str">
        <f>INDEX('PH Itemnames'!$B$1:$B$723,MATCH(B306,'PH Itemnames'!$A$1:$A$723),1)</f>
        <v>potatoandcheesepirogiItem</v>
      </c>
      <c r="D306" t="s">
        <v>253</v>
      </c>
      <c r="E306" t="s">
        <v>1209</v>
      </c>
      <c r="F306" s="10" t="s">
        <v>222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100"/>
        <v>1</v>
      </c>
      <c r="W306" s="11">
        <f t="shared" si="85"/>
        <v>0</v>
      </c>
      <c r="X306" s="44" t="str">
        <f t="shared" ca="1" si="104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86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87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88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89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90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91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92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93"/>
        <v>3</v>
      </c>
      <c r="CS306" s="34">
        <f t="shared" si="101"/>
        <v>25</v>
      </c>
      <c r="CT306" s="30">
        <f t="shared" si="102"/>
        <v>0</v>
      </c>
      <c r="CU306" s="30">
        <v>21</v>
      </c>
      <c r="CV306" s="35">
        <f t="shared" si="94"/>
        <v>1</v>
      </c>
      <c r="CW306" s="36">
        <f t="shared" si="103"/>
        <v>0</v>
      </c>
      <c r="CX306" s="37">
        <f t="shared" si="95"/>
        <v>1.5</v>
      </c>
      <c r="CY306" s="38">
        <f t="shared" si="96"/>
        <v>0</v>
      </c>
      <c r="CZ306" s="39">
        <f t="shared" si="97"/>
        <v>3</v>
      </c>
      <c r="DA306" t="s">
        <v>215</v>
      </c>
      <c r="DB306" t="str">
        <f t="shared" ca="1" si="98"/>
        <v>-</v>
      </c>
      <c r="DD306" t="s">
        <v>213</v>
      </c>
      <c r="DE306" t="str">
        <f t="shared" ca="1" si="99"/>
        <v>POTATOANDCHEESEPIROGIITEM(MEAL, ItemRegistry.potatoandcheesepirogiItem, 4 ,5f,0f,1f,1.5f,0f,0f,3f,1f),</v>
      </c>
      <c r="DF306" t="s">
        <v>2503</v>
      </c>
    </row>
    <row r="307" spans="2:110" x14ac:dyDescent="0.3">
      <c r="B307" t="s">
        <v>599</v>
      </c>
      <c r="C307" t="str">
        <f>INDEX('PH Itemnames'!$B$1:$B$723,MATCH(B307,'PH Itemnames'!$A$1:$A$723),1)</f>
        <v>zeppoleItem</v>
      </c>
      <c r="D307" t="s">
        <v>253</v>
      </c>
      <c r="E307" t="s">
        <v>1209</v>
      </c>
      <c r="F307" s="10" t="s">
        <v>359</v>
      </c>
      <c r="G307" s="11" t="s">
        <v>222</v>
      </c>
      <c r="H307" s="11" t="s">
        <v>414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100"/>
        <v>0</v>
      </c>
      <c r="W307" s="11">
        <f t="shared" si="85"/>
        <v>0</v>
      </c>
      <c r="X307" s="44" t="str">
        <f t="shared" ca="1" si="104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86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87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88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89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90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91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92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93"/>
        <v>0</v>
      </c>
      <c r="CS307" s="34">
        <f t="shared" si="101"/>
        <v>9</v>
      </c>
      <c r="CT307" s="30">
        <f t="shared" si="102"/>
        <v>0</v>
      </c>
      <c r="CU307" s="30">
        <f t="shared" si="105"/>
        <v>2.3333333333333335</v>
      </c>
      <c r="CV307" s="35">
        <f t="shared" si="94"/>
        <v>1</v>
      </c>
      <c r="CW307" s="36">
        <f t="shared" si="103"/>
        <v>0</v>
      </c>
      <c r="CX307" s="37">
        <f t="shared" si="95"/>
        <v>0</v>
      </c>
      <c r="CY307" s="38">
        <f t="shared" si="96"/>
        <v>0</v>
      </c>
      <c r="CZ307" s="39">
        <f t="shared" si="97"/>
        <v>0</v>
      </c>
      <c r="DA307" t="s">
        <v>212</v>
      </c>
      <c r="DB307" t="str">
        <f t="shared" ca="1" si="98"/>
        <v>No</v>
      </c>
      <c r="DD307" t="s">
        <v>213</v>
      </c>
      <c r="DE307" t="str">
        <f t="shared" ca="1" si="99"/>
        <v/>
      </c>
      <c r="DF307" t="s">
        <v>2312</v>
      </c>
    </row>
    <row r="308" spans="2:110" x14ac:dyDescent="0.3">
      <c r="B308" t="s">
        <v>600</v>
      </c>
      <c r="C308" t="str">
        <f>INDEX('PH Itemnames'!$B$1:$B$723,MATCH(B308,'PH Itemnames'!$A$1:$A$723),1)</f>
        <v>sausageinbreadItem</v>
      </c>
      <c r="D308" t="s">
        <v>253</v>
      </c>
      <c r="E308" t="s">
        <v>1209</v>
      </c>
      <c r="F308" s="10" t="s">
        <v>592</v>
      </c>
      <c r="G308" s="11" t="s">
        <v>259</v>
      </c>
      <c r="H308" s="11" t="s">
        <v>335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100"/>
        <v>0</v>
      </c>
      <c r="W308" s="11">
        <f t="shared" si="85"/>
        <v>0</v>
      </c>
      <c r="X308" s="44" t="str">
        <f t="shared" ca="1" si="104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86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87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88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89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90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91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92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93"/>
        <v>0</v>
      </c>
      <c r="CS308" s="34">
        <f t="shared" si="101"/>
        <v>20</v>
      </c>
      <c r="CT308" s="30">
        <v>0</v>
      </c>
      <c r="CU308" s="30">
        <f t="shared" si="105"/>
        <v>24.583333333333332</v>
      </c>
      <c r="CV308" s="35">
        <f t="shared" si="94"/>
        <v>1.5</v>
      </c>
      <c r="CW308" s="36">
        <f t="shared" si="103"/>
        <v>0</v>
      </c>
      <c r="CX308" s="37">
        <f t="shared" si="95"/>
        <v>2.5</v>
      </c>
      <c r="CY308" s="38">
        <f t="shared" si="96"/>
        <v>2</v>
      </c>
      <c r="CZ308" s="39">
        <f t="shared" si="97"/>
        <v>0</v>
      </c>
      <c r="DA308" t="s">
        <v>215</v>
      </c>
      <c r="DB308" t="str">
        <f t="shared" ca="1" si="98"/>
        <v>No</v>
      </c>
      <c r="DD308" t="s">
        <v>213</v>
      </c>
      <c r="DE308" t="str">
        <f t="shared" ca="1" si="99"/>
        <v/>
      </c>
      <c r="DF308" t="s">
        <v>2312</v>
      </c>
    </row>
    <row r="309" spans="2:110" x14ac:dyDescent="0.3">
      <c r="B309" t="s">
        <v>601</v>
      </c>
      <c r="C309" t="str">
        <f>INDEX('PH Itemnames'!$B$1:$B$723,MATCH(B309,'PH Itemnames'!$A$1:$A$723),1)</f>
        <v>chocolatecaramelfudgeItem</v>
      </c>
      <c r="D309" t="s">
        <v>253</v>
      </c>
      <c r="E309" t="s">
        <v>1209</v>
      </c>
      <c r="F309" s="10" t="s">
        <v>243</v>
      </c>
      <c r="G309" s="11" t="s">
        <v>269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100"/>
        <v>0</v>
      </c>
      <c r="W309" s="11">
        <f t="shared" si="85"/>
        <v>0</v>
      </c>
      <c r="X309" s="44" t="str">
        <f t="shared" ca="1" si="104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86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87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88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89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90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91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92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93"/>
        <v>3</v>
      </c>
      <c r="CS309" s="34">
        <f t="shared" si="101"/>
        <v>10</v>
      </c>
      <c r="CT309" s="30">
        <f t="shared" si="102"/>
        <v>5</v>
      </c>
      <c r="CU309" s="30">
        <f t="shared" si="105"/>
        <v>20.833333333333332</v>
      </c>
      <c r="CV309" s="35">
        <f t="shared" si="94"/>
        <v>0</v>
      </c>
      <c r="CW309" s="36">
        <f t="shared" si="103"/>
        <v>0</v>
      </c>
      <c r="CX309" s="37">
        <f t="shared" si="95"/>
        <v>0</v>
      </c>
      <c r="CY309" s="38">
        <f t="shared" si="96"/>
        <v>0</v>
      </c>
      <c r="CZ309" s="39">
        <f t="shared" si="97"/>
        <v>3</v>
      </c>
      <c r="DA309" t="s">
        <v>212</v>
      </c>
      <c r="DB309" t="str">
        <f t="shared" ca="1" si="98"/>
        <v>No</v>
      </c>
      <c r="DD309" t="s">
        <v>213</v>
      </c>
      <c r="DE309" t="str">
        <f t="shared" ca="1" si="99"/>
        <v/>
      </c>
      <c r="DF309" t="s">
        <v>2312</v>
      </c>
    </row>
    <row r="310" spans="2:110" x14ac:dyDescent="0.3">
      <c r="B310" t="s">
        <v>602</v>
      </c>
      <c r="C310" t="str">
        <f>INDEX('PH Itemnames'!$B$1:$B$723,MATCH(B310,'PH Itemnames'!$A$1:$A$723),1)</f>
        <v>lavendershortbreadItem</v>
      </c>
      <c r="D310" t="s">
        <v>253</v>
      </c>
      <c r="E310" t="s">
        <v>1204</v>
      </c>
      <c r="F310" s="10" t="s">
        <v>378</v>
      </c>
      <c r="G310" s="11" t="s">
        <v>222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100"/>
        <v>1</v>
      </c>
      <c r="W310" s="11">
        <f t="shared" si="85"/>
        <v>0</v>
      </c>
      <c r="X310" s="44" t="str">
        <f t="shared" ca="1" si="104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86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87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88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89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90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91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92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93"/>
        <v>0</v>
      </c>
      <c r="CS310" s="34">
        <f t="shared" si="101"/>
        <v>5</v>
      </c>
      <c r="CT310" s="30">
        <f t="shared" si="102"/>
        <v>0</v>
      </c>
      <c r="CU310" s="30">
        <v>21</v>
      </c>
      <c r="CV310" s="35">
        <f t="shared" si="94"/>
        <v>1</v>
      </c>
      <c r="CW310" s="36">
        <f t="shared" si="103"/>
        <v>0</v>
      </c>
      <c r="CX310" s="37">
        <f t="shared" si="95"/>
        <v>0</v>
      </c>
      <c r="CY310" s="38">
        <f t="shared" si="96"/>
        <v>0</v>
      </c>
      <c r="CZ310" s="39">
        <f t="shared" si="97"/>
        <v>0</v>
      </c>
      <c r="DA310" t="s">
        <v>215</v>
      </c>
      <c r="DB310" t="str">
        <f t="shared" ca="1" si="98"/>
        <v>-</v>
      </c>
      <c r="DD310" t="s">
        <v>213</v>
      </c>
      <c r="DE310" t="str">
        <f t="shared" ca="1" si="99"/>
        <v>LAVENDERSHORTBREADITEM(BREAD, ItemRegistry.lavendershortbreadItem, 4 ,1f,0f,1f,0f,0f,0f,0f,1f),</v>
      </c>
      <c r="DF310" t="s">
        <v>2322</v>
      </c>
    </row>
    <row r="311" spans="2:110" x14ac:dyDescent="0.3">
      <c r="B311" t="s">
        <v>603</v>
      </c>
      <c r="C311" t="str">
        <f>INDEX('PH Itemnames'!$B$1:$B$723,MATCH(B311,'PH Itemnames'!$A$1:$A$723),1)</f>
        <v>beefwellingtonItem</v>
      </c>
      <c r="D311" t="s">
        <v>253</v>
      </c>
      <c r="E311" t="s">
        <v>1209</v>
      </c>
      <c r="F311" s="10" t="s">
        <v>75</v>
      </c>
      <c r="G311" s="11" t="s">
        <v>222</v>
      </c>
      <c r="H311" s="11" t="s">
        <v>297</v>
      </c>
      <c r="I311" s="11" t="s">
        <v>447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100"/>
        <v>1</v>
      </c>
      <c r="W311" s="11">
        <f t="shared" si="85"/>
        <v>0</v>
      </c>
      <c r="X311" s="44" t="str">
        <f t="shared" ca="1" si="104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86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87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88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89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90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91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92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93"/>
        <v>0</v>
      </c>
      <c r="CS311" s="34">
        <v>20</v>
      </c>
      <c r="CT311" s="30">
        <f t="shared" si="102"/>
        <v>0</v>
      </c>
      <c r="CU311" s="30">
        <f t="shared" si="105"/>
        <v>12</v>
      </c>
      <c r="CV311" s="35">
        <f t="shared" si="94"/>
        <v>1</v>
      </c>
      <c r="CW311" s="36">
        <f t="shared" si="103"/>
        <v>0</v>
      </c>
      <c r="CX311" s="37">
        <f t="shared" si="95"/>
        <v>1</v>
      </c>
      <c r="CY311" s="38">
        <f t="shared" si="96"/>
        <v>2.5</v>
      </c>
      <c r="CZ311" s="39">
        <f t="shared" si="97"/>
        <v>0</v>
      </c>
      <c r="DA311" t="s">
        <v>215</v>
      </c>
      <c r="DB311" t="str">
        <f t="shared" ca="1" si="98"/>
        <v>-</v>
      </c>
      <c r="DD311" t="s">
        <v>213</v>
      </c>
      <c r="DE311" t="str">
        <f t="shared" ca="1" si="99"/>
        <v>BEEFWELLINGTONITEM(MEAL, ItemRegistry.beefwellingtonItem, 4 ,4f,0f,1f,1f,0f,2.5f,0f,1.75f),</v>
      </c>
      <c r="DF311" t="s">
        <v>2504</v>
      </c>
    </row>
    <row r="312" spans="2:110" x14ac:dyDescent="0.3">
      <c r="B312" t="s">
        <v>604</v>
      </c>
      <c r="C312" t="str">
        <f>INDEX('PH Itemnames'!$B$1:$B$723,MATCH(B312,'PH Itemnames'!$A$1:$A$723),1)</f>
        <v>epicbaconItem</v>
      </c>
      <c r="D312" t="s">
        <v>253</v>
      </c>
      <c r="E312" t="s">
        <v>1209</v>
      </c>
      <c r="F312" s="10" t="s">
        <v>77</v>
      </c>
      <c r="G312" s="11" t="s">
        <v>235</v>
      </c>
      <c r="H312" s="11" t="s">
        <v>377</v>
      </c>
      <c r="I312" s="11" t="s">
        <v>237</v>
      </c>
      <c r="J312" s="11" t="s">
        <v>236</v>
      </c>
      <c r="K312" s="11" t="s">
        <v>379</v>
      </c>
      <c r="L312" s="11" t="s">
        <v>378</v>
      </c>
      <c r="M312" s="11" t="s">
        <v>605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100"/>
        <v>1</v>
      </c>
      <c r="W312" s="11">
        <f t="shared" si="85"/>
        <v>1</v>
      </c>
      <c r="X312" s="44" t="s">
        <v>212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86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87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88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89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90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91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92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93"/>
        <v>0</v>
      </c>
      <c r="CS312" s="34">
        <f t="shared" si="101"/>
        <v>10</v>
      </c>
      <c r="CT312" s="30">
        <f t="shared" si="102"/>
        <v>0</v>
      </c>
      <c r="CU312" s="30">
        <f t="shared" si="105"/>
        <v>1.75</v>
      </c>
      <c r="CV312" s="35">
        <f t="shared" si="94"/>
        <v>0</v>
      </c>
      <c r="CW312" s="36">
        <f t="shared" si="103"/>
        <v>0</v>
      </c>
      <c r="CX312" s="37">
        <f t="shared" si="95"/>
        <v>0</v>
      </c>
      <c r="CY312" s="38">
        <f t="shared" si="96"/>
        <v>2.5</v>
      </c>
      <c r="CZ312" s="39">
        <f t="shared" si="97"/>
        <v>0</v>
      </c>
      <c r="DA312" t="s">
        <v>212</v>
      </c>
      <c r="DB312" t="str">
        <f t="shared" si="98"/>
        <v>No</v>
      </c>
      <c r="DC312" t="s">
        <v>1171</v>
      </c>
      <c r="DD312" t="s">
        <v>213</v>
      </c>
      <c r="DE312" t="str">
        <f t="shared" si="99"/>
        <v/>
      </c>
      <c r="DF312" t="s">
        <v>2312</v>
      </c>
    </row>
    <row r="313" spans="2:110" x14ac:dyDescent="0.3">
      <c r="B313" t="s">
        <v>606</v>
      </c>
      <c r="C313" t="str">
        <f>INDEX('PH Itemnames'!$B$1:$B$723,MATCH(B313,'PH Itemnames'!$A$1:$A$723),1)</f>
        <v>manjuuItem</v>
      </c>
      <c r="D313" t="s">
        <v>253</v>
      </c>
      <c r="E313" t="s">
        <v>1209</v>
      </c>
      <c r="F313" s="10" t="s">
        <v>223</v>
      </c>
      <c r="G313" s="11" t="s">
        <v>44</v>
      </c>
      <c r="H313" s="11" t="s">
        <v>137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100"/>
        <v>1</v>
      </c>
      <c r="W313" s="11">
        <f t="shared" si="85"/>
        <v>0</v>
      </c>
      <c r="X313" s="44" t="str">
        <f t="shared" ca="1" si="104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86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87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88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89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90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91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92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93"/>
        <v>0</v>
      </c>
      <c r="CS313" s="34">
        <v>5</v>
      </c>
      <c r="CT313" s="30">
        <f t="shared" si="102"/>
        <v>0</v>
      </c>
      <c r="CU313" s="30">
        <v>21</v>
      </c>
      <c r="CV313" s="35">
        <v>1</v>
      </c>
      <c r="CW313" s="36">
        <f t="shared" si="103"/>
        <v>0</v>
      </c>
      <c r="CX313" s="37">
        <f t="shared" si="95"/>
        <v>1</v>
      </c>
      <c r="CY313" s="38">
        <f t="shared" si="96"/>
        <v>0</v>
      </c>
      <c r="CZ313" s="39">
        <f t="shared" si="97"/>
        <v>0</v>
      </c>
      <c r="DA313" t="s">
        <v>215</v>
      </c>
      <c r="DB313" t="str">
        <f t="shared" ca="1" si="98"/>
        <v>-</v>
      </c>
      <c r="DD313" t="s">
        <v>213</v>
      </c>
      <c r="DE313" t="str">
        <f t="shared" ca="1" si="99"/>
        <v>MANJUUITEM(MEAL, ItemRegistry.manjuuItem, 4 ,1f,0f,1f,1f,0f,0f,0f,1f),</v>
      </c>
      <c r="DF313" t="s">
        <v>2505</v>
      </c>
    </row>
    <row r="314" spans="2:110" x14ac:dyDescent="0.3">
      <c r="B314" t="s">
        <v>607</v>
      </c>
      <c r="C314" t="str">
        <f>INDEX('PH Itemnames'!$B$1:$B$723,MATCH(B314,'PH Itemnames'!$A$1:$A$723),1)</f>
        <v>chickengumboItem</v>
      </c>
      <c r="D314" t="s">
        <v>258</v>
      </c>
      <c r="E314" t="s">
        <v>1209</v>
      </c>
      <c r="F314" s="10" t="s">
        <v>141</v>
      </c>
      <c r="G314" s="11" t="s">
        <v>300</v>
      </c>
      <c r="H314" s="11" t="s">
        <v>122</v>
      </c>
      <c r="I314" s="11" t="s">
        <v>64</v>
      </c>
      <c r="J314" s="11" t="s">
        <v>283</v>
      </c>
      <c r="K314" s="11" t="s">
        <v>124</v>
      </c>
      <c r="L314" s="11" t="s">
        <v>138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100"/>
        <v>0</v>
      </c>
      <c r="W314" s="11">
        <f t="shared" si="85"/>
        <v>0</v>
      </c>
      <c r="X314" s="44" t="str">
        <f t="shared" ca="1" si="104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86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87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88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89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90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91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92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93"/>
        <v>0</v>
      </c>
      <c r="CS314" s="34">
        <f t="shared" si="101"/>
        <v>33.30952380952381</v>
      </c>
      <c r="CT314" s="30">
        <f t="shared" si="102"/>
        <v>0.35714285714285715</v>
      </c>
      <c r="CU314" s="30">
        <f t="shared" si="105"/>
        <v>17.585034013605444</v>
      </c>
      <c r="CV314" s="35">
        <f t="shared" si="94"/>
        <v>0</v>
      </c>
      <c r="CW314" s="36">
        <f t="shared" si="103"/>
        <v>0</v>
      </c>
      <c r="CX314" s="37">
        <f t="shared" si="95"/>
        <v>4.1428571428571423</v>
      </c>
      <c r="CY314" s="38">
        <f t="shared" si="96"/>
        <v>5</v>
      </c>
      <c r="CZ314" s="39">
        <f t="shared" si="97"/>
        <v>0</v>
      </c>
      <c r="DA314" t="s">
        <v>212</v>
      </c>
      <c r="DB314" t="str">
        <f t="shared" ca="1" si="98"/>
        <v>No</v>
      </c>
      <c r="DD314" t="s">
        <v>213</v>
      </c>
      <c r="DE314" t="str">
        <f t="shared" ca="1" si="99"/>
        <v/>
      </c>
      <c r="DF314" t="s">
        <v>2312</v>
      </c>
    </row>
    <row r="315" spans="2:110" x14ac:dyDescent="0.3">
      <c r="B315" t="s">
        <v>1182</v>
      </c>
      <c r="C315" t="str">
        <f>INDEX('PH Itemnames'!$B$1:$B$723,MATCH(B315,'PH Itemnames'!$A$1:$A$723),1)</f>
        <v>generaltsochickenItem</v>
      </c>
      <c r="D315" t="s">
        <v>258</v>
      </c>
      <c r="E315" t="s">
        <v>1209</v>
      </c>
      <c r="F315" s="10" t="s">
        <v>300</v>
      </c>
      <c r="G315" s="11" t="s">
        <v>424</v>
      </c>
      <c r="H315" s="11" t="s">
        <v>223</v>
      </c>
      <c r="I315" s="11" t="s">
        <v>277</v>
      </c>
      <c r="J315" s="11" t="s">
        <v>139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100"/>
        <v>1</v>
      </c>
      <c r="W315" s="11">
        <f t="shared" si="85"/>
        <v>0</v>
      </c>
      <c r="X315" s="44" t="str">
        <f t="shared" ca="1" si="104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86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87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88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89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90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91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92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93"/>
        <v>0</v>
      </c>
      <c r="CS315" s="34">
        <v>20</v>
      </c>
      <c r="CT315" s="30">
        <f t="shared" si="102"/>
        <v>0</v>
      </c>
      <c r="CU315" s="30">
        <v>6</v>
      </c>
      <c r="CV315" s="35">
        <f t="shared" si="94"/>
        <v>1</v>
      </c>
      <c r="CW315" s="36">
        <f t="shared" si="103"/>
        <v>0</v>
      </c>
      <c r="CX315" s="37">
        <f t="shared" si="95"/>
        <v>1.5</v>
      </c>
      <c r="CY315" s="38">
        <f t="shared" si="96"/>
        <v>2.5</v>
      </c>
      <c r="CZ315" s="39">
        <f t="shared" si="97"/>
        <v>0</v>
      </c>
      <c r="DA315" t="s">
        <v>215</v>
      </c>
      <c r="DB315" t="str">
        <f t="shared" ca="1" si="98"/>
        <v>-</v>
      </c>
      <c r="DD315" t="s">
        <v>213</v>
      </c>
      <c r="DE315" t="str">
        <f t="shared" ca="1" si="99"/>
        <v>GENERALTSOCHICKENITEM(MEAL, ItemRegistry.generaltsochickenItem, 4 ,4f,0f,1f,1.5f,0f,2.5f,0f,3.5f),</v>
      </c>
      <c r="DF315" t="s">
        <v>2506</v>
      </c>
    </row>
    <row r="316" spans="2:110" x14ac:dyDescent="0.3">
      <c r="B316" t="s">
        <v>608</v>
      </c>
      <c r="C316" t="str">
        <f>INDEX('PH Itemnames'!$B$1:$B$723,MATCH(B316,'PH Itemnames'!$A$1:$A$723),1)</f>
        <v>californiarollItem</v>
      </c>
      <c r="D316" t="s">
        <v>253</v>
      </c>
      <c r="E316" t="s">
        <v>1209</v>
      </c>
      <c r="F316" s="10" t="s">
        <v>82</v>
      </c>
      <c r="G316" s="11" t="s">
        <v>188</v>
      </c>
      <c r="H316" s="11" t="s">
        <v>113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100"/>
        <v>0</v>
      </c>
      <c r="W316" s="11">
        <f t="shared" si="85"/>
        <v>0</v>
      </c>
      <c r="X316" s="44" t="str">
        <f t="shared" ca="1" si="104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86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87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88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89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90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91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92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93"/>
        <v>0</v>
      </c>
      <c r="CS316" s="34">
        <f t="shared" si="101"/>
        <v>12</v>
      </c>
      <c r="CT316" s="30">
        <f t="shared" si="102"/>
        <v>5</v>
      </c>
      <c r="CU316" s="30">
        <f t="shared" si="105"/>
        <v>6.4</v>
      </c>
      <c r="CV316" s="35">
        <f t="shared" si="94"/>
        <v>0</v>
      </c>
      <c r="CW316" s="36">
        <f t="shared" si="103"/>
        <v>0</v>
      </c>
      <c r="CX316" s="37">
        <f t="shared" si="95"/>
        <v>2.5</v>
      </c>
      <c r="CY316" s="38">
        <f t="shared" si="96"/>
        <v>1</v>
      </c>
      <c r="CZ316" s="39">
        <f t="shared" si="97"/>
        <v>0</v>
      </c>
      <c r="DA316" t="s">
        <v>212</v>
      </c>
      <c r="DB316" t="str">
        <f t="shared" ca="1" si="98"/>
        <v>No</v>
      </c>
      <c r="DD316" t="s">
        <v>213</v>
      </c>
      <c r="DE316" t="str">
        <f t="shared" ca="1" si="99"/>
        <v/>
      </c>
      <c r="DF316" t="s">
        <v>2312</v>
      </c>
    </row>
    <row r="317" spans="2:110" x14ac:dyDescent="0.3">
      <c r="B317" t="s">
        <v>609</v>
      </c>
      <c r="C317" t="str">
        <f>INDEX('PH Itemnames'!$B$1:$B$723,MATCH(B317,'PH Itemnames'!$A$1:$A$723),1)</f>
        <v>futomakiItem</v>
      </c>
      <c r="D317" t="s">
        <v>253</v>
      </c>
      <c r="E317" t="s">
        <v>1209</v>
      </c>
      <c r="F317" s="10" t="s">
        <v>312</v>
      </c>
      <c r="G317" s="11" t="s">
        <v>113</v>
      </c>
      <c r="H317" s="11" t="s">
        <v>1128</v>
      </c>
      <c r="I317" s="11" t="s">
        <v>117</v>
      </c>
      <c r="J317" s="11" t="s">
        <v>67</v>
      </c>
      <c r="K317" s="11" t="s">
        <v>123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100"/>
        <v>1</v>
      </c>
      <c r="W317" s="11">
        <f t="shared" si="85"/>
        <v>0</v>
      </c>
      <c r="X317" s="44" t="str">
        <f t="shared" ca="1" si="104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86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87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88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89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90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91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92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93"/>
        <v>0</v>
      </c>
      <c r="CS317" s="34">
        <v>20</v>
      </c>
      <c r="CT317" s="30">
        <v>0</v>
      </c>
      <c r="CU317" s="30">
        <f t="shared" si="105"/>
        <v>12</v>
      </c>
      <c r="CV317" s="35">
        <f t="shared" si="94"/>
        <v>0</v>
      </c>
      <c r="CW317" s="36">
        <f t="shared" si="103"/>
        <v>0</v>
      </c>
      <c r="CX317" s="37">
        <f t="shared" si="95"/>
        <v>5</v>
      </c>
      <c r="CY317" s="38">
        <f t="shared" si="96"/>
        <v>0</v>
      </c>
      <c r="CZ317" s="39">
        <f t="shared" si="97"/>
        <v>0</v>
      </c>
      <c r="DA317" t="s">
        <v>215</v>
      </c>
      <c r="DB317" t="str">
        <f t="shared" ca="1" si="98"/>
        <v>-</v>
      </c>
      <c r="DD317" t="s">
        <v>213</v>
      </c>
      <c r="DE317" t="str">
        <f t="shared" ca="1" si="99"/>
        <v>FUTOMAKIITEM(MEAL, ItemRegistry.futomakiItem, 4 ,4f,0f,0f,5f,0f,0f,0f,1.75f),</v>
      </c>
      <c r="DF317" t="s">
        <v>2507</v>
      </c>
    </row>
    <row r="318" spans="2:110" x14ac:dyDescent="0.3">
      <c r="B318" t="s">
        <v>610</v>
      </c>
      <c r="C318" t="str">
        <f>INDEX('PH Itemnames'!$B$1:$B$723,MATCH(B318,'PH Itemnames'!$A$1:$A$723),1)</f>
        <v>vegemiteItem</v>
      </c>
      <c r="D318" t="s">
        <v>253</v>
      </c>
      <c r="E318" t="s">
        <v>1201</v>
      </c>
      <c r="F318" s="10" t="s">
        <v>223</v>
      </c>
      <c r="G318" s="11" t="s">
        <v>29</v>
      </c>
      <c r="H318" s="11" t="s">
        <v>9</v>
      </c>
      <c r="I318" s="11" t="s">
        <v>124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100"/>
        <v>1</v>
      </c>
      <c r="W318" s="11">
        <f t="shared" si="85"/>
        <v>3</v>
      </c>
      <c r="X318" s="44" t="str">
        <f t="shared" ca="1" si="104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86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87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88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89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90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91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92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93"/>
        <v>0</v>
      </c>
      <c r="CS318" s="34">
        <v>2</v>
      </c>
      <c r="CT318" s="30">
        <v>0</v>
      </c>
      <c r="CU318" s="30">
        <v>45</v>
      </c>
      <c r="CV318" s="35">
        <f t="shared" si="94"/>
        <v>0</v>
      </c>
      <c r="CW318" s="36">
        <f t="shared" si="103"/>
        <v>0</v>
      </c>
      <c r="CX318" s="37">
        <f t="shared" si="95"/>
        <v>0</v>
      </c>
      <c r="CY318" s="38">
        <f t="shared" si="96"/>
        <v>0</v>
      </c>
      <c r="CZ318" s="39">
        <f t="shared" si="97"/>
        <v>0</v>
      </c>
      <c r="DA318" t="s">
        <v>215</v>
      </c>
      <c r="DB318" t="str">
        <f t="shared" ca="1" si="98"/>
        <v>-</v>
      </c>
      <c r="DD318" t="s">
        <v>213</v>
      </c>
      <c r="DE318" t="str">
        <f t="shared" ca="1" si="99"/>
        <v>VEGEMITEITEM(OTHER, ItemRegistry.vegemiteItem, 4 ,0.4f,0f,0f,0f,0f,0f,0f,0.47f),</v>
      </c>
      <c r="DF318" t="s">
        <v>2508</v>
      </c>
    </row>
    <row r="319" spans="2:110" x14ac:dyDescent="0.3">
      <c r="B319" t="s">
        <v>611</v>
      </c>
      <c r="C319" t="str">
        <f>INDEX('PH Itemnames'!$B$1:$B$723,MATCH(B319,'PH Itemnames'!$A$1:$A$723),1)</f>
        <v>honeycombchocolatebarItem</v>
      </c>
      <c r="D319" t="s">
        <v>253</v>
      </c>
      <c r="E319" t="s">
        <v>1209</v>
      </c>
      <c r="F319" s="10" t="s">
        <v>243</v>
      </c>
      <c r="G319" s="11" t="s">
        <v>566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100"/>
        <v>0</v>
      </c>
      <c r="W319" s="11">
        <f t="shared" si="85"/>
        <v>0</v>
      </c>
      <c r="X319" s="44" t="str">
        <f t="shared" ca="1" si="104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86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87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88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89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90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91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92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93"/>
        <v>3</v>
      </c>
      <c r="CS319" s="34">
        <f t="shared" si="101"/>
        <v>11</v>
      </c>
      <c r="CT319" s="30">
        <f t="shared" si="102"/>
        <v>5</v>
      </c>
      <c r="CU319" s="30">
        <f t="shared" si="105"/>
        <v>20.833333333333332</v>
      </c>
      <c r="CV319" s="35">
        <f t="shared" si="94"/>
        <v>0</v>
      </c>
      <c r="CW319" s="36">
        <f t="shared" si="103"/>
        <v>0</v>
      </c>
      <c r="CX319" s="37">
        <f t="shared" si="95"/>
        <v>0</v>
      </c>
      <c r="CY319" s="38">
        <f t="shared" si="96"/>
        <v>0</v>
      </c>
      <c r="CZ319" s="39">
        <f t="shared" si="97"/>
        <v>3</v>
      </c>
      <c r="DA319" t="s">
        <v>212</v>
      </c>
      <c r="DB319" t="str">
        <f t="shared" ca="1" si="98"/>
        <v>No</v>
      </c>
      <c r="DD319" t="s">
        <v>213</v>
      </c>
      <c r="DE319" t="str">
        <f t="shared" ca="1" si="99"/>
        <v/>
      </c>
      <c r="DF319" t="s">
        <v>2312</v>
      </c>
    </row>
    <row r="320" spans="2:110" x14ac:dyDescent="0.3">
      <c r="B320" t="s">
        <v>612</v>
      </c>
      <c r="C320" t="str">
        <f>INDEX('PH Itemnames'!$B$1:$B$723,MATCH(B320,'PH Itemnames'!$A$1:$A$723),1)</f>
        <v>cherrycoconutchocolatebarItem</v>
      </c>
      <c r="D320" t="s">
        <v>253</v>
      </c>
      <c r="E320" t="s">
        <v>1209</v>
      </c>
      <c r="F320" s="10" t="s">
        <v>243</v>
      </c>
      <c r="G320" s="11" t="s">
        <v>14</v>
      </c>
      <c r="H320" s="11" t="s">
        <v>197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100"/>
        <v>-1</v>
      </c>
      <c r="W320" s="11">
        <f t="shared" si="85"/>
        <v>0</v>
      </c>
      <c r="X320" s="44" t="str">
        <f t="shared" ca="1" si="104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86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87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88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89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90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91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92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93"/>
        <v>3</v>
      </c>
      <c r="CS320" s="34">
        <f t="shared" si="101"/>
        <v>11</v>
      </c>
      <c r="CT320" s="30">
        <f t="shared" si="102"/>
        <v>10</v>
      </c>
      <c r="CU320" s="30">
        <f t="shared" si="105"/>
        <v>5.5555555555555545</v>
      </c>
      <c r="CV320" s="35">
        <f t="shared" si="94"/>
        <v>0</v>
      </c>
      <c r="CW320" s="36">
        <f t="shared" si="103"/>
        <v>1</v>
      </c>
      <c r="CX320" s="37">
        <f t="shared" si="95"/>
        <v>0</v>
      </c>
      <c r="CY320" s="38">
        <f t="shared" si="96"/>
        <v>0</v>
      </c>
      <c r="CZ320" s="39">
        <f t="shared" si="97"/>
        <v>3</v>
      </c>
      <c r="DA320" t="s">
        <v>212</v>
      </c>
      <c r="DB320" t="str">
        <f t="shared" ca="1" si="98"/>
        <v>No</v>
      </c>
      <c r="DD320" t="s">
        <v>213</v>
      </c>
      <c r="DE320" t="str">
        <f t="shared" ca="1" si="99"/>
        <v/>
      </c>
      <c r="DF320" t="s">
        <v>2312</v>
      </c>
    </row>
    <row r="321" spans="2:110" x14ac:dyDescent="0.3">
      <c r="B321" t="s">
        <v>613</v>
      </c>
      <c r="C321" t="str">
        <f>INDEX('PH Itemnames'!$B$1:$B$723,MATCH(B321,'PH Itemnames'!$A$1:$A$723),1)</f>
        <v>fairybreadItem</v>
      </c>
      <c r="D321" t="s">
        <v>253</v>
      </c>
      <c r="E321" t="s">
        <v>1204</v>
      </c>
      <c r="F321" s="10" t="s">
        <v>259</v>
      </c>
      <c r="G321" s="11" t="s">
        <v>260</v>
      </c>
      <c r="H321" s="11" t="s">
        <v>235</v>
      </c>
      <c r="I321" s="11" t="s">
        <v>236</v>
      </c>
      <c r="J321" s="11" t="s">
        <v>237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100"/>
        <v>1</v>
      </c>
      <c r="W321" s="11">
        <f t="shared" si="85"/>
        <v>0</v>
      </c>
      <c r="X321" s="44" t="str">
        <f t="shared" ca="1" si="104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86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87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88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89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90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91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92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93"/>
        <v>1</v>
      </c>
      <c r="CS321" s="34">
        <f t="shared" si="101"/>
        <v>10</v>
      </c>
      <c r="CT321" s="30">
        <f t="shared" si="102"/>
        <v>0</v>
      </c>
      <c r="CU321" s="30">
        <v>21</v>
      </c>
      <c r="CV321" s="35">
        <f t="shared" si="94"/>
        <v>1.5</v>
      </c>
      <c r="CW321" s="36">
        <f t="shared" si="103"/>
        <v>0</v>
      </c>
      <c r="CX321" s="37">
        <f t="shared" si="95"/>
        <v>0</v>
      </c>
      <c r="CY321" s="38">
        <f t="shared" si="96"/>
        <v>0</v>
      </c>
      <c r="CZ321" s="39">
        <f t="shared" si="97"/>
        <v>1</v>
      </c>
      <c r="DA321" t="s">
        <v>215</v>
      </c>
      <c r="DB321" t="str">
        <f t="shared" ca="1" si="98"/>
        <v>-</v>
      </c>
      <c r="DD321" t="s">
        <v>213</v>
      </c>
      <c r="DE321" t="str">
        <f t="shared" ca="1" si="99"/>
        <v>FAIRYBREADITEM(BREAD, ItemRegistry.fairybreadItem, 4 ,2f,0f,2f,0f,0f,0f,1f,1f),</v>
      </c>
      <c r="DF321" t="s">
        <v>2323</v>
      </c>
    </row>
    <row r="322" spans="2:110" x14ac:dyDescent="0.3">
      <c r="B322" t="s">
        <v>614</v>
      </c>
      <c r="C322" t="str">
        <f>INDEX('PH Itemnames'!$B$1:$B$723,MATCH(B322,'PH Itemnames'!$A$1:$A$723),1)</f>
        <v>timtamItem</v>
      </c>
      <c r="D322" t="s">
        <v>253</v>
      </c>
      <c r="E322" t="s">
        <v>1209</v>
      </c>
      <c r="F322" s="10" t="s">
        <v>223</v>
      </c>
      <c r="G322" s="11" t="s">
        <v>277</v>
      </c>
      <c r="H322" s="11" t="s">
        <v>251</v>
      </c>
      <c r="I322" s="11" t="s">
        <v>243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100"/>
        <v>0</v>
      </c>
      <c r="W322" s="11">
        <f t="shared" si="85"/>
        <v>0</v>
      </c>
      <c r="X322" s="44" t="str">
        <f t="shared" ca="1" si="104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86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87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88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89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90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91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92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93"/>
        <v>5</v>
      </c>
      <c r="CS322" s="34">
        <f t="shared" si="101"/>
        <v>20</v>
      </c>
      <c r="CT322" s="30">
        <f t="shared" si="102"/>
        <v>10</v>
      </c>
      <c r="CU322" s="30">
        <f t="shared" si="105"/>
        <v>26.916666666666668</v>
      </c>
      <c r="CV322" s="35">
        <f t="shared" si="94"/>
        <v>1</v>
      </c>
      <c r="CW322" s="36">
        <f t="shared" si="103"/>
        <v>0</v>
      </c>
      <c r="CX322" s="37">
        <f t="shared" si="95"/>
        <v>0</v>
      </c>
      <c r="CY322" s="38">
        <f t="shared" si="96"/>
        <v>0</v>
      </c>
      <c r="CZ322" s="39">
        <f t="shared" si="97"/>
        <v>5</v>
      </c>
      <c r="DA322" t="s">
        <v>212</v>
      </c>
      <c r="DB322" t="str">
        <f t="shared" ca="1" si="98"/>
        <v>No</v>
      </c>
      <c r="DD322" t="s">
        <v>213</v>
      </c>
      <c r="DE322" t="str">
        <f t="shared" ca="1" si="99"/>
        <v/>
      </c>
      <c r="DF322" t="s">
        <v>2312</v>
      </c>
    </row>
    <row r="323" spans="2:110" x14ac:dyDescent="0.3">
      <c r="B323" t="s">
        <v>615</v>
      </c>
      <c r="C323" t="str">
        <f>INDEX('PH Itemnames'!$B$1:$B$723,MATCH(B323,'PH Itemnames'!$A$1:$A$723),1)</f>
        <v>damperItem</v>
      </c>
      <c r="D323" t="s">
        <v>253</v>
      </c>
      <c r="E323" t="s">
        <v>1209</v>
      </c>
      <c r="F323" s="10" t="s">
        <v>277</v>
      </c>
      <c r="G323" s="11" t="s">
        <v>251</v>
      </c>
      <c r="H323" s="11" t="s">
        <v>262</v>
      </c>
      <c r="I323" s="11" t="s">
        <v>260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100"/>
        <v>1</v>
      </c>
      <c r="W323" s="11">
        <f t="shared" si="85"/>
        <v>0</v>
      </c>
      <c r="X323" s="44" t="str">
        <f t="shared" ca="1" si="104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86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87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88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89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90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91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92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93"/>
        <v>3</v>
      </c>
      <c r="CS323" s="34">
        <f t="shared" si="101"/>
        <v>15</v>
      </c>
      <c r="CT323" s="30">
        <v>0</v>
      </c>
      <c r="CU323" s="30">
        <v>21</v>
      </c>
      <c r="CV323" s="35">
        <f t="shared" si="94"/>
        <v>1</v>
      </c>
      <c r="CW323" s="36">
        <f t="shared" si="103"/>
        <v>0</v>
      </c>
      <c r="CX323" s="37">
        <f t="shared" si="95"/>
        <v>0</v>
      </c>
      <c r="CY323" s="38">
        <f t="shared" si="96"/>
        <v>0</v>
      </c>
      <c r="CZ323" s="39">
        <v>2</v>
      </c>
      <c r="DA323" t="s">
        <v>215</v>
      </c>
      <c r="DB323" t="str">
        <f t="shared" ca="1" si="98"/>
        <v>-</v>
      </c>
      <c r="DD323" t="s">
        <v>213</v>
      </c>
      <c r="DE323" t="str">
        <f t="shared" ca="1" si="99"/>
        <v>DAMPERITEM(MEAL, ItemRegistry.damperItem, 4 ,3f,0f,1f,0f,0f,0f,2f,1f),</v>
      </c>
      <c r="DF323" t="s">
        <v>2324</v>
      </c>
    </row>
    <row r="324" spans="2:110" x14ac:dyDescent="0.3">
      <c r="B324" t="s">
        <v>616</v>
      </c>
      <c r="C324" t="str">
        <f>INDEX('PH Itemnames'!$B$1:$B$723,MATCH(B324,'PH Itemnames'!$A$1:$A$723),1)</f>
        <v>gherkinItem</v>
      </c>
      <c r="D324" t="s">
        <v>253</v>
      </c>
      <c r="E324" t="s">
        <v>1209</v>
      </c>
      <c r="F324" s="10" t="s">
        <v>364</v>
      </c>
      <c r="G324" s="11" t="s">
        <v>262</v>
      </c>
      <c r="H324" s="11" t="s">
        <v>124</v>
      </c>
      <c r="I324" s="11" t="s">
        <v>113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100"/>
        <v>1</v>
      </c>
      <c r="W324" s="11">
        <f t="shared" ref="W324:W387" si="106">COUNTIF(F324:M1046,B324)</f>
        <v>0</v>
      </c>
      <c r="X324" s="44" t="str">
        <f t="shared" ca="1" si="104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10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10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10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11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11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11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11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114">SUM(CJ324:CQ324)</f>
        <v>0</v>
      </c>
      <c r="CS324" s="34">
        <f t="shared" ref="CS324:CS387" si="115">AG324</f>
        <v>2</v>
      </c>
      <c r="CT324" s="30">
        <f t="shared" ref="CT324:CT387" si="116">AP324</f>
        <v>5</v>
      </c>
      <c r="CU324" s="30">
        <v>45</v>
      </c>
      <c r="CV324" s="35">
        <f t="shared" ref="CV324:CV387" si="117">BH324</f>
        <v>0</v>
      </c>
      <c r="CW324" s="36">
        <f t="shared" ref="CW324:CW387" si="118">BQ324</f>
        <v>0</v>
      </c>
      <c r="CX324" s="37">
        <f t="shared" ref="CX324:CX387" si="119">BZ324</f>
        <v>1.5</v>
      </c>
      <c r="CY324" s="38">
        <f t="shared" ref="CY324:CY387" si="120">CI324</f>
        <v>0</v>
      </c>
      <c r="CZ324" s="39">
        <f t="shared" ref="CZ324:CZ387" si="121">CR324</f>
        <v>0</v>
      </c>
      <c r="DA324" t="s">
        <v>215</v>
      </c>
      <c r="DB324" t="str">
        <f t="shared" ref="DB324:DB387" ca="1" si="122">IF(X324="No", "No", "-")</f>
        <v>-</v>
      </c>
      <c r="DC324" t="s">
        <v>1183</v>
      </c>
      <c r="DD324" t="s">
        <v>213</v>
      </c>
      <c r="DE324" t="str">
        <f t="shared" ref="DE324:DF387" ca="1" si="123">IF(AND(X324="Yes",NOT(DD324="No")),CONCATENATE(UPPER(C324), "(", E324, ", ItemRegistry.",C324,", ",4," ,", ROUND(CS324/5,2),"f,",ROUND(CT324,0),"f,",ROUND(CV324,0),"f,",ROUND(CX324,2),"f,",ROUND(CW324,2),"f,",ROUND(CY324,2),"f,",ROUND(CZ324,2),"f,",ROUND(21/CU324,2), "f),"),"")</f>
        <v>GHERKINITEM(MEAL, ItemRegistry.gherkinItem, 4 ,0.4f,5f,0f,1.5f,0f,0f,0f,0.47f),</v>
      </c>
      <c r="DF324" t="s">
        <v>2509</v>
      </c>
    </row>
    <row r="325" spans="2:110" x14ac:dyDescent="0.3">
      <c r="B325" t="s">
        <v>617</v>
      </c>
      <c r="C325" t="str">
        <f>INDEX('PH Itemnames'!$B$1:$B$723,MATCH(B325,'PH Itemnames'!$A$1:$A$723),1)</f>
        <v>ceasarsaladItem</v>
      </c>
      <c r="D325" t="s">
        <v>258</v>
      </c>
      <c r="E325" t="s">
        <v>1209</v>
      </c>
      <c r="F325" s="10" t="s">
        <v>131</v>
      </c>
      <c r="G325" s="11" t="s">
        <v>257</v>
      </c>
      <c r="H325" s="11" t="s">
        <v>73</v>
      </c>
      <c r="I325" s="11" t="s">
        <v>62</v>
      </c>
      <c r="J325" s="11" t="s">
        <v>415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100"/>
        <v>1</v>
      </c>
      <c r="W325" s="11">
        <f t="shared" si="106"/>
        <v>0</v>
      </c>
      <c r="X325" s="44" t="str">
        <f t="shared" ca="1" si="104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10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10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48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109"/>
        <v>41.9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11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11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11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11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114"/>
        <v>4</v>
      </c>
      <c r="CS325" s="34">
        <v>25</v>
      </c>
      <c r="CT325" s="30">
        <f t="shared" si="116"/>
        <v>0</v>
      </c>
      <c r="CU325" s="30">
        <v>12</v>
      </c>
      <c r="CV325" s="35">
        <f t="shared" si="117"/>
        <v>1.5</v>
      </c>
      <c r="CW325" s="36">
        <f t="shared" si="118"/>
        <v>0</v>
      </c>
      <c r="CX325" s="37">
        <f t="shared" si="119"/>
        <v>3</v>
      </c>
      <c r="CY325" s="38">
        <f t="shared" si="120"/>
        <v>0</v>
      </c>
      <c r="CZ325" s="39">
        <f t="shared" si="121"/>
        <v>4</v>
      </c>
      <c r="DA325" t="s">
        <v>215</v>
      </c>
      <c r="DB325" t="str">
        <f t="shared" ca="1" si="122"/>
        <v>-</v>
      </c>
      <c r="DD325" t="s">
        <v>213</v>
      </c>
      <c r="DE325" t="str">
        <f t="shared" ca="1" si="123"/>
        <v>CEASARSALADITEM(MEAL, ItemRegistry.ceasarsaladItem, 4 ,5f,0f,2f,3f,0f,0f,4f,1.75f),</v>
      </c>
      <c r="DF325" t="s">
        <v>2510</v>
      </c>
    </row>
    <row r="326" spans="2:110" x14ac:dyDescent="0.3">
      <c r="B326" t="s">
        <v>618</v>
      </c>
      <c r="C326" t="str">
        <f>INDEX('PH Itemnames'!$B$1:$B$723,MATCH(B326,'PH Itemnames'!$A$1:$A$723),1)</f>
        <v>chaoscookieItem</v>
      </c>
      <c r="D326" t="s">
        <v>253</v>
      </c>
      <c r="E326" t="s">
        <v>1209</v>
      </c>
      <c r="F326" s="10" t="s">
        <v>277</v>
      </c>
      <c r="G326" s="11" t="s">
        <v>243</v>
      </c>
      <c r="H326" s="11" t="s">
        <v>378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124">SUM(N326:U326)-COUNTA(F326:M326)+1</f>
        <v>0</v>
      </c>
      <c r="W326" s="11">
        <f t="shared" si="106"/>
        <v>0</v>
      </c>
      <c r="X326" s="44" t="str">
        <f t="shared" ca="1" si="104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10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10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10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11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11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11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11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114"/>
        <v>3</v>
      </c>
      <c r="CS326" s="34">
        <f t="shared" si="115"/>
        <v>15</v>
      </c>
      <c r="CT326" s="30">
        <f t="shared" si="116"/>
        <v>5</v>
      </c>
      <c r="CU326" s="30">
        <f t="shared" ref="CU326:CU385" si="125">AY326</f>
        <v>18.222222222222221</v>
      </c>
      <c r="CV326" s="35">
        <f t="shared" si="117"/>
        <v>1</v>
      </c>
      <c r="CW326" s="36">
        <f t="shared" si="118"/>
        <v>0</v>
      </c>
      <c r="CX326" s="37">
        <f t="shared" si="119"/>
        <v>0</v>
      </c>
      <c r="CY326" s="38">
        <f t="shared" si="120"/>
        <v>0</v>
      </c>
      <c r="CZ326" s="39">
        <f t="shared" si="121"/>
        <v>3</v>
      </c>
      <c r="DA326" t="s">
        <v>212</v>
      </c>
      <c r="DB326" t="str">
        <f t="shared" ca="1" si="122"/>
        <v>No</v>
      </c>
      <c r="DD326" t="s">
        <v>213</v>
      </c>
      <c r="DE326" t="str">
        <f t="shared" ca="1" si="123"/>
        <v/>
      </c>
      <c r="DF326" t="s">
        <v>2312</v>
      </c>
    </row>
    <row r="327" spans="2:110" x14ac:dyDescent="0.3">
      <c r="B327" t="s">
        <v>619</v>
      </c>
      <c r="C327" t="str">
        <f>INDEX('PH Itemnames'!$B$1:$B$723,MATCH(B327,'PH Itemnames'!$A$1:$A$723),1)</f>
        <v>chocolatebaconItem</v>
      </c>
      <c r="D327" t="s">
        <v>253</v>
      </c>
      <c r="E327" t="s">
        <v>1209</v>
      </c>
      <c r="F327" s="10" t="s">
        <v>77</v>
      </c>
      <c r="G327" s="11" t="s">
        <v>243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124"/>
        <v>0</v>
      </c>
      <c r="W327" s="11">
        <f t="shared" si="106"/>
        <v>0</v>
      </c>
      <c r="X327" s="44" t="str">
        <f t="shared" ref="X327:X390" ca="1" si="126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10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10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10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11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11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11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11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114"/>
        <v>3</v>
      </c>
      <c r="CS327" s="34">
        <f t="shared" si="115"/>
        <v>20</v>
      </c>
      <c r="CT327" s="30">
        <f t="shared" si="116"/>
        <v>5</v>
      </c>
      <c r="CU327" s="30">
        <f t="shared" si="125"/>
        <v>12.833333333333332</v>
      </c>
      <c r="CV327" s="35">
        <f t="shared" si="117"/>
        <v>0</v>
      </c>
      <c r="CW327" s="36">
        <f t="shared" si="118"/>
        <v>0</v>
      </c>
      <c r="CX327" s="37">
        <f t="shared" si="119"/>
        <v>0</v>
      </c>
      <c r="CY327" s="38">
        <f t="shared" si="120"/>
        <v>2.5</v>
      </c>
      <c r="CZ327" s="39">
        <f t="shared" si="121"/>
        <v>3</v>
      </c>
      <c r="DA327" t="s">
        <v>212</v>
      </c>
      <c r="DB327" t="str">
        <f t="shared" ca="1" si="122"/>
        <v>No</v>
      </c>
      <c r="DD327" t="s">
        <v>213</v>
      </c>
      <c r="DE327" t="str">
        <f t="shared" ca="1" si="123"/>
        <v/>
      </c>
      <c r="DF327" t="s">
        <v>2312</v>
      </c>
    </row>
    <row r="328" spans="2:110" x14ac:dyDescent="0.3">
      <c r="B328" t="s">
        <v>620</v>
      </c>
      <c r="C328" t="str">
        <f>INDEX('PH Itemnames'!$B$1:$B$723,MATCH(B328,'PH Itemnames'!$A$1:$A$723),1)</f>
        <v>lambkebabItem</v>
      </c>
      <c r="D328" t="s">
        <v>253</v>
      </c>
      <c r="E328" t="s">
        <v>1209</v>
      </c>
      <c r="F328" s="10" t="s">
        <v>81</v>
      </c>
      <c r="G328" s="11" t="s">
        <v>64</v>
      </c>
      <c r="H328" s="11" t="s">
        <v>138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124"/>
        <v>1</v>
      </c>
      <c r="W328" s="11">
        <f t="shared" si="106"/>
        <v>0</v>
      </c>
      <c r="X328" s="44" t="str">
        <f t="shared" ca="1" si="126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10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10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10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11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11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11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11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114"/>
        <v>0</v>
      </c>
      <c r="CS328" s="34">
        <v>15</v>
      </c>
      <c r="CT328" s="30">
        <f t="shared" si="116"/>
        <v>0</v>
      </c>
      <c r="CU328" s="30">
        <v>12</v>
      </c>
      <c r="CV328" s="35">
        <f t="shared" si="117"/>
        <v>0</v>
      </c>
      <c r="CW328" s="36">
        <f t="shared" si="118"/>
        <v>0</v>
      </c>
      <c r="CX328" s="37">
        <f t="shared" si="119"/>
        <v>2</v>
      </c>
      <c r="CY328" s="38">
        <f t="shared" si="120"/>
        <v>2.5</v>
      </c>
      <c r="CZ328" s="39">
        <f t="shared" si="121"/>
        <v>0</v>
      </c>
      <c r="DA328" t="s">
        <v>215</v>
      </c>
      <c r="DB328" t="str">
        <f t="shared" ca="1" si="122"/>
        <v>-</v>
      </c>
      <c r="DD328" t="s">
        <v>213</v>
      </c>
      <c r="DE328" t="str">
        <f t="shared" ca="1" si="123"/>
        <v>LAMBKEBABITEM(MEAL, ItemRegistry.lambkebabItem, 4 ,3f,0f,0f,2f,0f,2.5f,0f,1.75f),</v>
      </c>
      <c r="DF328" t="s">
        <v>2511</v>
      </c>
    </row>
    <row r="329" spans="2:110" x14ac:dyDescent="0.3">
      <c r="B329" t="s">
        <v>621</v>
      </c>
      <c r="C329" t="str">
        <f>INDEX('PH Itemnames'!$B$1:$B$723,MATCH(B329,'PH Itemnames'!$A$1:$A$723),1)</f>
        <v>nutellaItem</v>
      </c>
      <c r="D329" t="s">
        <v>253</v>
      </c>
      <c r="E329" t="s">
        <v>1201</v>
      </c>
      <c r="F329" s="10" t="s">
        <v>243</v>
      </c>
      <c r="G329" s="11" t="s">
        <v>535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124"/>
        <v>-1</v>
      </c>
      <c r="W329" s="11">
        <f t="shared" si="106"/>
        <v>0</v>
      </c>
      <c r="X329" s="44" t="str">
        <f t="shared" ca="1" si="126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10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10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10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11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11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11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11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114"/>
        <v>3</v>
      </c>
      <c r="CS329" s="34">
        <f t="shared" si="115"/>
        <v>10</v>
      </c>
      <c r="CT329" s="30">
        <f t="shared" si="116"/>
        <v>5</v>
      </c>
      <c r="CU329" s="30">
        <f t="shared" si="125"/>
        <v>5.833333333333333</v>
      </c>
      <c r="CV329" s="35">
        <f t="shared" si="117"/>
        <v>0</v>
      </c>
      <c r="CW329" s="36">
        <f t="shared" si="118"/>
        <v>0</v>
      </c>
      <c r="CX329" s="37">
        <f t="shared" si="119"/>
        <v>0</v>
      </c>
      <c r="CY329" s="38">
        <f t="shared" si="120"/>
        <v>0</v>
      </c>
      <c r="CZ329" s="39">
        <f t="shared" si="121"/>
        <v>3</v>
      </c>
      <c r="DA329" t="s">
        <v>212</v>
      </c>
      <c r="DB329" t="str">
        <f t="shared" ca="1" si="122"/>
        <v>No</v>
      </c>
      <c r="DD329" t="s">
        <v>213</v>
      </c>
      <c r="DE329" t="str">
        <f t="shared" ca="1" si="123"/>
        <v/>
      </c>
      <c r="DF329" t="s">
        <v>2312</v>
      </c>
    </row>
    <row r="330" spans="2:110" x14ac:dyDescent="0.3">
      <c r="B330" t="s">
        <v>622</v>
      </c>
      <c r="C330" t="str">
        <f>INDEX('PH Itemnames'!$B$1:$B$723,MATCH(B330,'PH Itemnames'!$A$1:$A$723),1)</f>
        <v>snickersbarItem</v>
      </c>
      <c r="D330" t="s">
        <v>253</v>
      </c>
      <c r="E330" t="s">
        <v>1209</v>
      </c>
      <c r="F330" s="10" t="s">
        <v>243</v>
      </c>
      <c r="G330" s="11" t="s">
        <v>116</v>
      </c>
      <c r="H330" s="11" t="s">
        <v>359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124"/>
        <v>0</v>
      </c>
      <c r="W330" s="11">
        <f t="shared" si="106"/>
        <v>0</v>
      </c>
      <c r="X330" s="44" t="str">
        <f t="shared" ca="1" si="126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10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10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10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11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11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11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11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114"/>
        <v>3</v>
      </c>
      <c r="CS330" s="34">
        <f t="shared" si="115"/>
        <v>19</v>
      </c>
      <c r="CT330" s="30">
        <f t="shared" si="116"/>
        <v>5</v>
      </c>
      <c r="CU330" s="30">
        <f t="shared" si="125"/>
        <v>18.888888888888889</v>
      </c>
      <c r="CV330" s="35">
        <f t="shared" si="117"/>
        <v>0.5</v>
      </c>
      <c r="CW330" s="36">
        <f t="shared" si="118"/>
        <v>0</v>
      </c>
      <c r="CX330" s="37">
        <f t="shared" si="119"/>
        <v>0</v>
      </c>
      <c r="CY330" s="38">
        <f t="shared" si="120"/>
        <v>0</v>
      </c>
      <c r="CZ330" s="39">
        <f t="shared" si="121"/>
        <v>3</v>
      </c>
      <c r="DA330" t="s">
        <v>212</v>
      </c>
      <c r="DB330" t="str">
        <f t="shared" ca="1" si="122"/>
        <v>No</v>
      </c>
      <c r="DD330" t="s">
        <v>213</v>
      </c>
      <c r="DE330" t="str">
        <f t="shared" ca="1" si="123"/>
        <v/>
      </c>
      <c r="DF330" t="s">
        <v>2312</v>
      </c>
    </row>
    <row r="331" spans="2:110" x14ac:dyDescent="0.3">
      <c r="B331" t="s">
        <v>623</v>
      </c>
      <c r="C331" t="str">
        <f>INDEX('PH Itemnames'!$B$1:$B$723,MATCH(B331,'PH Itemnames'!$A$1:$A$723),1)</f>
        <v>steamedspinachItem</v>
      </c>
      <c r="D331" t="s">
        <v>253</v>
      </c>
      <c r="E331" t="s">
        <v>1209</v>
      </c>
      <c r="F331" s="10" t="s">
        <v>447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124"/>
        <v>1</v>
      </c>
      <c r="W331" s="11">
        <f t="shared" si="106"/>
        <v>0</v>
      </c>
      <c r="X331" s="44" t="str">
        <f t="shared" ca="1" si="126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10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10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10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11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11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11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11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114"/>
        <v>0</v>
      </c>
      <c r="CS331" s="34">
        <f t="shared" si="115"/>
        <v>2</v>
      </c>
      <c r="CT331" s="30">
        <v>5</v>
      </c>
      <c r="CU331" s="30">
        <v>12</v>
      </c>
      <c r="CV331" s="35">
        <f t="shared" si="117"/>
        <v>0</v>
      </c>
      <c r="CW331" s="36">
        <f t="shared" si="118"/>
        <v>0</v>
      </c>
      <c r="CX331" s="37">
        <f t="shared" si="119"/>
        <v>1</v>
      </c>
      <c r="CY331" s="38">
        <f t="shared" si="120"/>
        <v>0</v>
      </c>
      <c r="CZ331" s="39">
        <f t="shared" si="121"/>
        <v>0</v>
      </c>
      <c r="DA331" t="s">
        <v>215</v>
      </c>
      <c r="DB331" t="str">
        <f t="shared" ca="1" si="122"/>
        <v>-</v>
      </c>
      <c r="DD331" t="s">
        <v>213</v>
      </c>
      <c r="DE331" t="str">
        <f t="shared" ca="1" si="123"/>
        <v>STEAMEDSPINACHITEM(MEAL, ItemRegistry.steamedspinachItem, 4 ,0.4f,5f,0f,1f,0f,0f,0f,1.75f),</v>
      </c>
      <c r="DF331" t="s">
        <v>2512</v>
      </c>
    </row>
    <row r="332" spans="2:110" x14ac:dyDescent="0.3">
      <c r="B332" t="s">
        <v>624</v>
      </c>
      <c r="C332" t="str">
        <f>INDEX('PH Itemnames'!$B$1:$B$723,MATCH(B332,'PH Itemnames'!$A$1:$A$723),1)</f>
        <v>vegemiteontoastItem</v>
      </c>
      <c r="D332" t="s">
        <v>253</v>
      </c>
      <c r="E332" t="s">
        <v>1209</v>
      </c>
      <c r="F332" s="10" t="s">
        <v>610</v>
      </c>
      <c r="G332" s="11" t="s">
        <v>257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124"/>
        <v>1</v>
      </c>
      <c r="W332" s="11">
        <f t="shared" si="106"/>
        <v>0</v>
      </c>
      <c r="X332" s="44" t="str">
        <f t="shared" ca="1" si="126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10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10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10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11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11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11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11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114"/>
        <v>1</v>
      </c>
      <c r="CS332" s="34">
        <v>15</v>
      </c>
      <c r="CT332" s="30">
        <v>0</v>
      </c>
      <c r="CU332" s="30">
        <v>21</v>
      </c>
      <c r="CV332" s="35">
        <f t="shared" si="117"/>
        <v>1.5</v>
      </c>
      <c r="CW332" s="36">
        <f t="shared" si="118"/>
        <v>0</v>
      </c>
      <c r="CX332" s="37">
        <f t="shared" si="119"/>
        <v>0</v>
      </c>
      <c r="CY332" s="38">
        <f t="shared" si="120"/>
        <v>0</v>
      </c>
      <c r="CZ332" s="39">
        <f t="shared" si="121"/>
        <v>1</v>
      </c>
      <c r="DA332" t="s">
        <v>215</v>
      </c>
      <c r="DB332" t="str">
        <f t="shared" ca="1" si="122"/>
        <v>-</v>
      </c>
      <c r="DD332" t="s">
        <v>213</v>
      </c>
      <c r="DE332" t="str">
        <f t="shared" ca="1" si="123"/>
        <v>VEGEMITEONTOASTITEM(MEAL, ItemRegistry.vegemiteontoastItem, 4 ,3f,0f,2f,0f,0f,0f,1f,1f),</v>
      </c>
      <c r="DF332" t="s">
        <v>2325</v>
      </c>
    </row>
    <row r="333" spans="2:110" x14ac:dyDescent="0.3">
      <c r="B333" t="s">
        <v>625</v>
      </c>
      <c r="C333">
        <f>INDEX('PH Itemnames'!$B$1:$B$723,MATCH(B333,'PH Itemnames'!$A$1:$A$723),1)</f>
        <v>0</v>
      </c>
      <c r="D333" t="s">
        <v>253</v>
      </c>
      <c r="E333" t="s">
        <v>1209</v>
      </c>
      <c r="F333" s="10" t="s">
        <v>626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124"/>
        <v>0</v>
      </c>
      <c r="W333" s="11">
        <f t="shared" si="106"/>
        <v>0</v>
      </c>
      <c r="X333" s="44" t="str">
        <f t="shared" ca="1" si="126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10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10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10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11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11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11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11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114"/>
        <v>0</v>
      </c>
      <c r="CS333" s="34">
        <f t="shared" si="115"/>
        <v>0</v>
      </c>
      <c r="CT333" s="30">
        <f t="shared" si="116"/>
        <v>0</v>
      </c>
      <c r="CU333" s="30">
        <f t="shared" si="125"/>
        <v>0</v>
      </c>
      <c r="CV333" s="35">
        <f t="shared" si="117"/>
        <v>0</v>
      </c>
      <c r="CW333" s="36">
        <f t="shared" si="118"/>
        <v>0</v>
      </c>
      <c r="CX333" s="37">
        <f t="shared" si="119"/>
        <v>0</v>
      </c>
      <c r="CY333" s="38">
        <f t="shared" si="120"/>
        <v>0</v>
      </c>
      <c r="CZ333" s="39">
        <f t="shared" si="121"/>
        <v>0</v>
      </c>
      <c r="DA333" t="s">
        <v>212</v>
      </c>
      <c r="DB333" t="str">
        <f t="shared" ca="1" si="122"/>
        <v>No</v>
      </c>
      <c r="DC333" t="s">
        <v>1146</v>
      </c>
      <c r="DD333" t="s">
        <v>213</v>
      </c>
      <c r="DE333" t="str">
        <f t="shared" ca="1" si="123"/>
        <v/>
      </c>
      <c r="DF333" t="s">
        <v>2312</v>
      </c>
    </row>
    <row r="334" spans="2:110" x14ac:dyDescent="0.3">
      <c r="B334" t="s">
        <v>627</v>
      </c>
      <c r="C334" t="str">
        <f>INDEX('PH Itemnames'!$B$1:$B$723,MATCH(B334,'PH Itemnames'!$A$1:$A$723),1)</f>
        <v>appleciderItem</v>
      </c>
      <c r="D334" t="s">
        <v>253</v>
      </c>
      <c r="E334" t="s">
        <v>1209</v>
      </c>
      <c r="F334" s="10" t="s">
        <v>180</v>
      </c>
      <c r="G334" s="11" t="s">
        <v>223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124"/>
        <v>1</v>
      </c>
      <c r="W334" s="11">
        <f t="shared" si="106"/>
        <v>0</v>
      </c>
      <c r="X334" s="44" t="str">
        <f t="shared" ca="1" si="126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10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10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10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11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11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11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11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114"/>
        <v>0</v>
      </c>
      <c r="CS334" s="34">
        <f t="shared" si="115"/>
        <v>2</v>
      </c>
      <c r="CT334" s="30">
        <v>5</v>
      </c>
      <c r="CU334" s="30">
        <v>30</v>
      </c>
      <c r="CV334" s="35">
        <f t="shared" si="117"/>
        <v>0</v>
      </c>
      <c r="CW334" s="36">
        <f t="shared" si="118"/>
        <v>1</v>
      </c>
      <c r="CX334" s="37">
        <f t="shared" si="119"/>
        <v>0</v>
      </c>
      <c r="CY334" s="38">
        <f t="shared" si="120"/>
        <v>0</v>
      </c>
      <c r="CZ334" s="39">
        <f t="shared" si="121"/>
        <v>0</v>
      </c>
      <c r="DA334" t="s">
        <v>215</v>
      </c>
      <c r="DB334" t="str">
        <f t="shared" ca="1" si="122"/>
        <v>-</v>
      </c>
      <c r="DD334" t="s">
        <v>213</v>
      </c>
      <c r="DE334" t="str">
        <f t="shared" ca="1" si="123"/>
        <v>APPLECIDERITEM(MEAL, ItemRegistry.appleciderItem, 4 ,0.4f,5f,0f,0f,1f,0f,0f,0.7f),</v>
      </c>
      <c r="DF334" t="s">
        <v>2513</v>
      </c>
    </row>
    <row r="335" spans="2:110" x14ac:dyDescent="0.3">
      <c r="B335" t="s">
        <v>628</v>
      </c>
      <c r="C335" t="str">
        <f>INDEX('PH Itemnames'!$B$1:$B$723,MATCH(B335,'PH Itemnames'!$A$1:$A$723),1)</f>
        <v>bangersandmashItem</v>
      </c>
      <c r="D335" t="s">
        <v>253</v>
      </c>
      <c r="E335" t="s">
        <v>1209</v>
      </c>
      <c r="F335" s="10" t="s">
        <v>629</v>
      </c>
      <c r="G335" s="11" t="s">
        <v>291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124"/>
        <v>1</v>
      </c>
      <c r="W335" s="11">
        <f t="shared" si="106"/>
        <v>0</v>
      </c>
      <c r="X335" s="44" t="str">
        <f t="shared" ca="1" si="126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10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10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10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11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11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11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11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114"/>
        <v>1</v>
      </c>
      <c r="CS335" s="34">
        <f t="shared" si="115"/>
        <v>25</v>
      </c>
      <c r="CT335" s="30">
        <f t="shared" si="116"/>
        <v>0</v>
      </c>
      <c r="CU335" s="30">
        <v>12</v>
      </c>
      <c r="CV335" s="35">
        <f t="shared" si="117"/>
        <v>0</v>
      </c>
      <c r="CW335" s="36">
        <f t="shared" si="118"/>
        <v>0</v>
      </c>
      <c r="CX335" s="37">
        <f t="shared" si="119"/>
        <v>1.5</v>
      </c>
      <c r="CY335" s="38">
        <f t="shared" si="120"/>
        <v>2.5</v>
      </c>
      <c r="CZ335" s="39">
        <f t="shared" si="121"/>
        <v>1</v>
      </c>
      <c r="DA335" t="s">
        <v>215</v>
      </c>
      <c r="DB335" t="str">
        <f t="shared" ca="1" si="122"/>
        <v>-</v>
      </c>
      <c r="DD335" t="s">
        <v>213</v>
      </c>
      <c r="DE335" t="str">
        <f t="shared" ca="1" si="123"/>
        <v>BANGERSANDMASHITEM(MEAL, ItemRegistry.bangersandmashItem, 4 ,5f,0f,0f,1.5f,0f,2.5f,1f,1.75f),</v>
      </c>
      <c r="DF335" t="s">
        <v>2514</v>
      </c>
    </row>
    <row r="336" spans="2:110" x14ac:dyDescent="0.3">
      <c r="B336" t="s">
        <v>630</v>
      </c>
      <c r="C336" t="str">
        <f>INDEX('PH Itemnames'!$B$1:$B$723,MATCH(B336,'PH Itemnames'!$A$1:$A$723),1)</f>
        <v>batteredsausageItem</v>
      </c>
      <c r="D336" t="s">
        <v>253</v>
      </c>
      <c r="E336" t="s">
        <v>1209</v>
      </c>
      <c r="F336" s="10" t="s">
        <v>629</v>
      </c>
      <c r="G336" s="11" t="s">
        <v>229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124"/>
        <v>1</v>
      </c>
      <c r="W336" s="11">
        <f t="shared" si="106"/>
        <v>0</v>
      </c>
      <c r="X336" s="44" t="str">
        <f t="shared" ca="1" si="126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10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10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10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11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11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11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11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114"/>
        <v>0</v>
      </c>
      <c r="CS336" s="34">
        <f t="shared" si="115"/>
        <v>15</v>
      </c>
      <c r="CT336" s="30">
        <f t="shared" si="116"/>
        <v>0</v>
      </c>
      <c r="CU336" s="30">
        <v>11</v>
      </c>
      <c r="CV336" s="35">
        <f t="shared" si="117"/>
        <v>1</v>
      </c>
      <c r="CW336" s="36">
        <f t="shared" si="118"/>
        <v>0</v>
      </c>
      <c r="CX336" s="37">
        <f t="shared" si="119"/>
        <v>0</v>
      </c>
      <c r="CY336" s="38">
        <f t="shared" si="120"/>
        <v>2.5</v>
      </c>
      <c r="CZ336" s="39">
        <f t="shared" si="121"/>
        <v>0</v>
      </c>
      <c r="DA336" t="s">
        <v>215</v>
      </c>
      <c r="DB336" t="str">
        <f t="shared" ca="1" si="122"/>
        <v>-</v>
      </c>
      <c r="DD336" t="s">
        <v>213</v>
      </c>
      <c r="DE336" t="str">
        <f t="shared" ca="1" si="123"/>
        <v>BATTEREDSAUSAGEITEM(MEAL, ItemRegistry.batteredsausageItem, 4 ,3f,0f,1f,0f,0f,2.5f,0f,1.91f),</v>
      </c>
      <c r="DF336" t="s">
        <v>2515</v>
      </c>
    </row>
    <row r="337" spans="2:110" x14ac:dyDescent="0.3">
      <c r="B337" t="s">
        <v>229</v>
      </c>
      <c r="C337" t="str">
        <f>INDEX('PH Itemnames'!$B$1:$B$723,MATCH(B337,'PH Itemnames'!$A$1:$A$723),1)</f>
        <v>batterItem</v>
      </c>
      <c r="D337" t="s">
        <v>253</v>
      </c>
      <c r="E337" t="s">
        <v>213</v>
      </c>
      <c r="F337" s="10" t="s">
        <v>277</v>
      </c>
      <c r="G337" s="11" t="s">
        <v>239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124"/>
        <v>1</v>
      </c>
      <c r="W337" s="11">
        <f t="shared" si="106"/>
        <v>26</v>
      </c>
      <c r="X337" s="44" t="str">
        <f t="shared" ca="1" si="126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10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10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10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11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11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11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11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114"/>
        <v>0</v>
      </c>
      <c r="CS337" s="34">
        <f t="shared" si="115"/>
        <v>5</v>
      </c>
      <c r="CT337" s="30">
        <f t="shared" si="116"/>
        <v>0</v>
      </c>
      <c r="CU337" s="30">
        <f t="shared" si="125"/>
        <v>29.5</v>
      </c>
      <c r="CV337" s="35">
        <f t="shared" si="117"/>
        <v>1</v>
      </c>
      <c r="CW337" s="36">
        <f t="shared" si="118"/>
        <v>0</v>
      </c>
      <c r="CX337" s="37">
        <f t="shared" si="119"/>
        <v>0</v>
      </c>
      <c r="CY337" s="38">
        <f t="shared" si="120"/>
        <v>0</v>
      </c>
      <c r="CZ337" s="39">
        <f t="shared" si="121"/>
        <v>0</v>
      </c>
      <c r="DA337" t="s">
        <v>212</v>
      </c>
      <c r="DB337" t="str">
        <f t="shared" ca="1" si="122"/>
        <v>-</v>
      </c>
      <c r="DC337" t="s">
        <v>1160</v>
      </c>
      <c r="DD337" t="s">
        <v>212</v>
      </c>
      <c r="DE337" t="str">
        <f t="shared" ca="1" si="123"/>
        <v/>
      </c>
      <c r="DF337" t="s">
        <v>2312</v>
      </c>
    </row>
    <row r="338" spans="2:110" x14ac:dyDescent="0.3">
      <c r="B338" t="s">
        <v>631</v>
      </c>
      <c r="C338" t="str">
        <f>INDEX('PH Itemnames'!$B$1:$B$723,MATCH(B338,'PH Itemnames'!$A$1:$A$723),1)</f>
        <v>chorizoItem</v>
      </c>
      <c r="D338" t="s">
        <v>253</v>
      </c>
      <c r="E338" t="s">
        <v>1209</v>
      </c>
      <c r="F338" s="10" t="s">
        <v>77</v>
      </c>
      <c r="G338" s="11" t="s">
        <v>124</v>
      </c>
      <c r="H338" s="11" t="s">
        <v>62</v>
      </c>
      <c r="I338" s="11" t="s">
        <v>262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124"/>
        <v>1</v>
      </c>
      <c r="W338" s="11">
        <f t="shared" si="106"/>
        <v>0</v>
      </c>
      <c r="X338" s="44" t="str">
        <f t="shared" ca="1" si="126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10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10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10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11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11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11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11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114"/>
        <v>0</v>
      </c>
      <c r="CS338" s="34">
        <v>15</v>
      </c>
      <c r="CT338" s="30">
        <f t="shared" si="116"/>
        <v>0</v>
      </c>
      <c r="CU338" s="30">
        <v>12</v>
      </c>
      <c r="CV338" s="35">
        <f t="shared" si="117"/>
        <v>0</v>
      </c>
      <c r="CW338" s="36">
        <f t="shared" si="118"/>
        <v>0</v>
      </c>
      <c r="CX338" s="37">
        <f t="shared" si="119"/>
        <v>2</v>
      </c>
      <c r="CY338" s="38">
        <f t="shared" si="120"/>
        <v>2.5</v>
      </c>
      <c r="CZ338" s="39">
        <f t="shared" si="121"/>
        <v>0</v>
      </c>
      <c r="DA338" t="s">
        <v>215</v>
      </c>
      <c r="DB338" t="str">
        <f t="shared" ca="1" si="122"/>
        <v>-</v>
      </c>
      <c r="DD338" t="s">
        <v>213</v>
      </c>
      <c r="DE338" t="str">
        <f t="shared" ca="1" si="123"/>
        <v>CHORIZOITEM(MEAL, ItemRegistry.chorizoItem, 4 ,3f,0f,0f,2f,0f,2.5f,0f,1.75f),</v>
      </c>
      <c r="DF338" t="s">
        <v>2516</v>
      </c>
    </row>
    <row r="339" spans="2:110" x14ac:dyDescent="0.3">
      <c r="B339" t="s">
        <v>632</v>
      </c>
      <c r="C339" t="str">
        <f>INDEX('PH Itemnames'!$B$1:$B$723,MATCH(B339,'PH Itemnames'!$A$1:$A$723),1)</f>
        <v>coleslawItem</v>
      </c>
      <c r="D339" t="s">
        <v>253</v>
      </c>
      <c r="E339" t="s">
        <v>1209</v>
      </c>
      <c r="F339" s="10" t="s">
        <v>60</v>
      </c>
      <c r="G339" s="11" t="s">
        <v>61</v>
      </c>
      <c r="H339" s="11" t="s">
        <v>293</v>
      </c>
      <c r="I339" s="11" t="s">
        <v>415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124"/>
        <v>1</v>
      </c>
      <c r="W339" s="11">
        <f t="shared" si="106"/>
        <v>1</v>
      </c>
      <c r="X339" s="44" t="str">
        <f t="shared" ca="1" si="126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10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10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48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109"/>
        <v>28.25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11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11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11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11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114"/>
        <v>0</v>
      </c>
      <c r="CS339" s="34">
        <v>10</v>
      </c>
      <c r="CT339" s="30">
        <f t="shared" si="116"/>
        <v>0</v>
      </c>
      <c r="CU339" s="30">
        <v>11</v>
      </c>
      <c r="CV339" s="35">
        <f t="shared" si="117"/>
        <v>0</v>
      </c>
      <c r="CW339" s="36">
        <f t="shared" si="118"/>
        <v>0</v>
      </c>
      <c r="CX339" s="37">
        <f t="shared" si="119"/>
        <v>2</v>
      </c>
      <c r="CY339" s="38">
        <f t="shared" si="120"/>
        <v>0</v>
      </c>
      <c r="CZ339" s="39">
        <f t="shared" si="121"/>
        <v>0</v>
      </c>
      <c r="DA339" t="s">
        <v>215</v>
      </c>
      <c r="DB339" t="str">
        <f t="shared" ca="1" si="122"/>
        <v>-</v>
      </c>
      <c r="DD339" t="s">
        <v>213</v>
      </c>
      <c r="DE339" t="str">
        <f t="shared" ca="1" si="123"/>
        <v>COLESLAWITEM(MEAL, ItemRegistry.coleslawItem, 4 ,2f,0f,0f,2f,0f,0f,0f,1.91f),</v>
      </c>
      <c r="DF339" t="s">
        <v>2517</v>
      </c>
    </row>
    <row r="340" spans="2:110" x14ac:dyDescent="0.3">
      <c r="B340" t="s">
        <v>633</v>
      </c>
      <c r="C340" t="str">
        <f>INDEX('PH Itemnames'!$B$1:$B$723,MATCH(B340,'PH Itemnames'!$A$1:$A$723),1)</f>
        <v>energydrinkItem</v>
      </c>
      <c r="D340" t="s">
        <v>253</v>
      </c>
      <c r="E340" t="s">
        <v>1201</v>
      </c>
      <c r="F340" s="10" t="s">
        <v>541</v>
      </c>
      <c r="G340" s="11" t="s">
        <v>223</v>
      </c>
      <c r="H340" s="11" t="s">
        <v>223</v>
      </c>
      <c r="I340" s="11" t="s">
        <v>223</v>
      </c>
      <c r="J340" s="11" t="s">
        <v>223</v>
      </c>
      <c r="K340" s="11" t="s">
        <v>223</v>
      </c>
      <c r="L340" s="11" t="s">
        <v>223</v>
      </c>
      <c r="M340" s="11" t="s">
        <v>223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124"/>
        <v>1</v>
      </c>
      <c r="W340" s="11">
        <f t="shared" si="106"/>
        <v>0</v>
      </c>
      <c r="X340" s="44" t="str">
        <f t="shared" ca="1" si="126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10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10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10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11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11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11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11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114"/>
        <v>0</v>
      </c>
      <c r="CS340" s="34">
        <v>0</v>
      </c>
      <c r="CT340" s="30">
        <f t="shared" si="116"/>
        <v>20</v>
      </c>
      <c r="CU340" s="30">
        <v>45</v>
      </c>
      <c r="CV340" s="35">
        <f t="shared" si="117"/>
        <v>0</v>
      </c>
      <c r="CW340" s="36">
        <f t="shared" si="118"/>
        <v>0</v>
      </c>
      <c r="CX340" s="37">
        <f t="shared" si="119"/>
        <v>0</v>
      </c>
      <c r="CY340" s="38">
        <f t="shared" si="120"/>
        <v>0</v>
      </c>
      <c r="CZ340" s="39">
        <f t="shared" si="121"/>
        <v>0</v>
      </c>
      <c r="DA340" t="s">
        <v>215</v>
      </c>
      <c r="DB340" t="str">
        <f t="shared" ca="1" si="122"/>
        <v>-</v>
      </c>
      <c r="DC340" t="s">
        <v>1147</v>
      </c>
      <c r="DD340" t="s">
        <v>213</v>
      </c>
      <c r="DE340" t="str">
        <f t="shared" ca="1" si="123"/>
        <v>ENERGYDRINKITEM(OTHER, ItemRegistry.energydrinkItem, 4 ,0f,20f,0f,0f,0f,0f,0f,0.47f),</v>
      </c>
      <c r="DF340" t="s">
        <v>2518</v>
      </c>
    </row>
    <row r="341" spans="2:110" x14ac:dyDescent="0.3">
      <c r="B341" t="s">
        <v>635</v>
      </c>
      <c r="C341" t="str">
        <f>INDEX('PH Itemnames'!$B$1:$B$723,MATCH(B341,'PH Itemnames'!$A$1:$A$723),1)</f>
        <v>friedonionsItem</v>
      </c>
      <c r="D341" t="s">
        <v>253</v>
      </c>
      <c r="E341" t="s">
        <v>1209</v>
      </c>
      <c r="F341" s="10" t="s">
        <v>64</v>
      </c>
      <c r="G341" s="11" t="s">
        <v>359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124"/>
        <v>1</v>
      </c>
      <c r="W341" s="11">
        <f t="shared" si="106"/>
        <v>2</v>
      </c>
      <c r="X341" s="44" t="str">
        <f t="shared" ca="1" si="126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10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10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10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11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11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11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11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114"/>
        <v>0</v>
      </c>
      <c r="CS341" s="34">
        <v>5</v>
      </c>
      <c r="CT341" s="30">
        <f t="shared" si="116"/>
        <v>0</v>
      </c>
      <c r="CU341" s="30">
        <f t="shared" si="125"/>
        <v>21.5</v>
      </c>
      <c r="CV341" s="35">
        <f t="shared" si="117"/>
        <v>0</v>
      </c>
      <c r="CW341" s="36">
        <f t="shared" si="118"/>
        <v>0</v>
      </c>
      <c r="CX341" s="37">
        <f t="shared" si="119"/>
        <v>1</v>
      </c>
      <c r="CY341" s="38">
        <f t="shared" si="120"/>
        <v>0</v>
      </c>
      <c r="CZ341" s="39">
        <f t="shared" si="121"/>
        <v>0</v>
      </c>
      <c r="DA341" t="s">
        <v>215</v>
      </c>
      <c r="DB341" t="str">
        <f t="shared" ca="1" si="122"/>
        <v>-</v>
      </c>
      <c r="DD341" t="s">
        <v>213</v>
      </c>
      <c r="DE341" t="str">
        <f t="shared" ca="1" si="123"/>
        <v>FRIEDONIONSITEM(MEAL, ItemRegistry.friedonionsItem, 4 ,1f,0f,0f,1f,0f,0f,0f,0.98f),</v>
      </c>
      <c r="DF341" t="s">
        <v>2519</v>
      </c>
    </row>
    <row r="342" spans="2:110" x14ac:dyDescent="0.3">
      <c r="B342" t="s">
        <v>636</v>
      </c>
      <c r="C342" t="str">
        <f>INDEX('PH Itemnames'!$B$1:$B$723,MATCH(B342,'PH Itemnames'!$A$1:$A$723),1)</f>
        <v>mincepieItem</v>
      </c>
      <c r="D342" t="s">
        <v>253</v>
      </c>
      <c r="E342" t="s">
        <v>1209</v>
      </c>
      <c r="F342" s="10" t="s">
        <v>332</v>
      </c>
      <c r="G342" s="11" t="s">
        <v>5</v>
      </c>
      <c r="H342" s="11" t="s">
        <v>588</v>
      </c>
      <c r="I342" s="11" t="s">
        <v>222</v>
      </c>
      <c r="J342" s="11" t="s">
        <v>260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0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124"/>
        <v>0</v>
      </c>
      <c r="W342" s="11">
        <f t="shared" si="106"/>
        <v>0</v>
      </c>
      <c r="X342" s="44" t="str">
        <f t="shared" ca="1" si="126"/>
        <v>No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0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107"/>
        <v>21.5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10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0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109"/>
        <v>7.93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110"/>
        <v>1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11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11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11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114"/>
        <v>1</v>
      </c>
      <c r="CS342" s="34">
        <f t="shared" si="115"/>
        <v>21.5</v>
      </c>
      <c r="CT342" s="30">
        <f t="shared" si="116"/>
        <v>4.75</v>
      </c>
      <c r="CU342" s="30">
        <f t="shared" si="125"/>
        <v>7.93</v>
      </c>
      <c r="CV342" s="35">
        <f t="shared" si="117"/>
        <v>1</v>
      </c>
      <c r="CW342" s="36">
        <f t="shared" si="118"/>
        <v>0.84500000000000008</v>
      </c>
      <c r="CX342" s="37">
        <f t="shared" si="119"/>
        <v>0</v>
      </c>
      <c r="CY342" s="38">
        <f t="shared" si="120"/>
        <v>2.5</v>
      </c>
      <c r="CZ342" s="39">
        <f t="shared" si="121"/>
        <v>1</v>
      </c>
      <c r="DA342" t="s">
        <v>212</v>
      </c>
      <c r="DB342" t="str">
        <f t="shared" ca="1" si="122"/>
        <v>No</v>
      </c>
      <c r="DD342" t="s">
        <v>213</v>
      </c>
      <c r="DE342" t="str">
        <f t="shared" ca="1" si="123"/>
        <v/>
      </c>
      <c r="DF342" t="s">
        <v>2312</v>
      </c>
    </row>
    <row r="343" spans="2:110" x14ac:dyDescent="0.3">
      <c r="B343" t="s">
        <v>637</v>
      </c>
      <c r="C343" t="str">
        <f>INDEX('PH Itemnames'!$B$1:$B$723,MATCH(B343,'PH Itemnames'!$A$1:$A$723),1)</f>
        <v>onionhamburgerItem</v>
      </c>
      <c r="D343" t="s">
        <v>253</v>
      </c>
      <c r="E343" t="s">
        <v>1209</v>
      </c>
      <c r="F343" s="10" t="s">
        <v>306</v>
      </c>
      <c r="G343" s="11" t="s">
        <v>635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124"/>
        <v>1</v>
      </c>
      <c r="W343" s="11">
        <f t="shared" si="106"/>
        <v>0</v>
      </c>
      <c r="X343" s="44" t="str">
        <f t="shared" ca="1" si="126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10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10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10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11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11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11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11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114"/>
        <v>1</v>
      </c>
      <c r="CS343" s="34">
        <v>25</v>
      </c>
      <c r="CT343" s="30">
        <f t="shared" si="116"/>
        <v>0</v>
      </c>
      <c r="CU343" s="30">
        <v>12</v>
      </c>
      <c r="CV343" s="35">
        <f t="shared" si="117"/>
        <v>1.5</v>
      </c>
      <c r="CW343" s="36">
        <f t="shared" si="118"/>
        <v>0</v>
      </c>
      <c r="CX343" s="37">
        <f t="shared" si="119"/>
        <v>1</v>
      </c>
      <c r="CY343" s="38">
        <f t="shared" si="120"/>
        <v>2</v>
      </c>
      <c r="CZ343" s="39">
        <f t="shared" si="121"/>
        <v>1</v>
      </c>
      <c r="DA343" t="s">
        <v>215</v>
      </c>
      <c r="DB343" t="str">
        <f t="shared" ca="1" si="122"/>
        <v>-</v>
      </c>
      <c r="DD343" t="s">
        <v>213</v>
      </c>
      <c r="DE343" t="str">
        <f t="shared" ca="1" si="123"/>
        <v>ONIONHAMBURGERITEM(MEAL, ItemRegistry.onionhamburgerItem, 4 ,5f,0f,2f,1f,0f,2f,1f,1.75f),</v>
      </c>
      <c r="DF343" t="s">
        <v>2520</v>
      </c>
    </row>
    <row r="344" spans="2:110" x14ac:dyDescent="0.3">
      <c r="B344" t="s">
        <v>638</v>
      </c>
      <c r="C344" t="str">
        <f>INDEX('PH Itemnames'!$B$1:$B$723,MATCH(B344,'PH Itemnames'!$A$1:$A$723),1)</f>
        <v>pepperoniItem</v>
      </c>
      <c r="D344" t="s">
        <v>253</v>
      </c>
      <c r="E344" t="s">
        <v>1209</v>
      </c>
      <c r="F344" s="10" t="s">
        <v>77</v>
      </c>
      <c r="G344" s="11" t="s">
        <v>124</v>
      </c>
      <c r="H344" s="11" t="s">
        <v>138</v>
      </c>
      <c r="I344" s="11" t="s">
        <v>262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124"/>
        <v>1</v>
      </c>
      <c r="W344" s="11">
        <f t="shared" si="106"/>
        <v>3</v>
      </c>
      <c r="X344" s="44" t="str">
        <f t="shared" ca="1" si="126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10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10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10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11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11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11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11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114"/>
        <v>0</v>
      </c>
      <c r="CS344" s="34">
        <v>15</v>
      </c>
      <c r="CT344" s="30">
        <f t="shared" si="116"/>
        <v>0</v>
      </c>
      <c r="CU344" s="30">
        <f t="shared" si="125"/>
        <v>24.916666666666668</v>
      </c>
      <c r="CV344" s="35">
        <f t="shared" si="117"/>
        <v>0</v>
      </c>
      <c r="CW344" s="36">
        <f t="shared" si="118"/>
        <v>0</v>
      </c>
      <c r="CX344" s="37">
        <f t="shared" si="119"/>
        <v>1</v>
      </c>
      <c r="CY344" s="38">
        <f t="shared" si="120"/>
        <v>2.5</v>
      </c>
      <c r="CZ344" s="39">
        <f t="shared" si="121"/>
        <v>0</v>
      </c>
      <c r="DA344" t="s">
        <v>215</v>
      </c>
      <c r="DB344" t="str">
        <f t="shared" ca="1" si="122"/>
        <v>-</v>
      </c>
      <c r="DD344" t="s">
        <v>213</v>
      </c>
      <c r="DE344" t="str">
        <f t="shared" ca="1" si="123"/>
        <v>PEPPERONIITEM(MEAL, ItemRegistry.pepperoniItem, 4 ,3f,0f,0f,1f,0f,2.5f,0f,0.84f),</v>
      </c>
      <c r="DF344" t="s">
        <v>2521</v>
      </c>
    </row>
    <row r="345" spans="2:110" x14ac:dyDescent="0.3">
      <c r="B345" t="s">
        <v>639</v>
      </c>
      <c r="C345" t="str">
        <f>INDEX('PH Itemnames'!$B$1:$B$723,MATCH(B345,'PH Itemnames'!$A$1:$A$723),1)</f>
        <v>pickledonionsItem</v>
      </c>
      <c r="D345" t="s">
        <v>253</v>
      </c>
      <c r="E345" t="s">
        <v>1205</v>
      </c>
      <c r="F345" s="10" t="s">
        <v>64</v>
      </c>
      <c r="G345" s="11" t="s">
        <v>262</v>
      </c>
      <c r="H345" s="11" t="s">
        <v>364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124"/>
        <v>1</v>
      </c>
      <c r="W345" s="11">
        <f t="shared" si="106"/>
        <v>0</v>
      </c>
      <c r="X345" s="44" t="str">
        <f t="shared" ca="1" si="126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10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10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10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11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11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11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11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114"/>
        <v>0</v>
      </c>
      <c r="CS345" s="34">
        <f t="shared" si="115"/>
        <v>2</v>
      </c>
      <c r="CT345" s="30">
        <f t="shared" si="116"/>
        <v>0</v>
      </c>
      <c r="CU345" s="30">
        <v>45</v>
      </c>
      <c r="CV345" s="35">
        <f t="shared" si="117"/>
        <v>0</v>
      </c>
      <c r="CW345" s="36">
        <f t="shared" si="118"/>
        <v>0</v>
      </c>
      <c r="CX345" s="37">
        <f t="shared" si="119"/>
        <v>1</v>
      </c>
      <c r="CY345" s="38">
        <f t="shared" si="120"/>
        <v>0</v>
      </c>
      <c r="CZ345" s="39">
        <f t="shared" si="121"/>
        <v>0</v>
      </c>
      <c r="DA345" t="s">
        <v>215</v>
      </c>
      <c r="DB345" t="str">
        <f t="shared" ca="1" si="122"/>
        <v>-</v>
      </c>
      <c r="DC345" t="s">
        <v>640</v>
      </c>
      <c r="DD345" t="s">
        <v>213</v>
      </c>
      <c r="DE345" t="str">
        <f t="shared" ca="1" si="123"/>
        <v>PICKLEDONIONSITEM(VEGETABLE, ItemRegistry.pickledonionsItem, 4 ,0.4f,0f,0f,1f,0f,0f,0f,0.47f),</v>
      </c>
      <c r="DF345" t="s">
        <v>2522</v>
      </c>
    </row>
    <row r="346" spans="2:110" x14ac:dyDescent="0.3">
      <c r="B346" t="s">
        <v>629</v>
      </c>
      <c r="C346" t="str">
        <f>INDEX('PH Itemnames'!$B$1:$B$723,MATCH(B346,'PH Itemnames'!$A$1:$A$723),1)</f>
        <v>porksausageItem</v>
      </c>
      <c r="D346" t="s">
        <v>253</v>
      </c>
      <c r="E346" t="s">
        <v>1209</v>
      </c>
      <c r="F346" s="10" t="s">
        <v>77</v>
      </c>
      <c r="G346" s="11" t="s">
        <v>124</v>
      </c>
      <c r="H346" s="11" t="s">
        <v>262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124"/>
        <v>1</v>
      </c>
      <c r="W346" s="11">
        <f t="shared" si="106"/>
        <v>3</v>
      </c>
      <c r="X346" s="44" t="str">
        <f t="shared" ca="1" si="126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10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10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10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11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11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11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11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114"/>
        <v>0</v>
      </c>
      <c r="CS346" s="34">
        <f t="shared" si="115"/>
        <v>10</v>
      </c>
      <c r="CT346" s="30">
        <f t="shared" si="116"/>
        <v>0</v>
      </c>
      <c r="CU346" s="30">
        <v>30</v>
      </c>
      <c r="CV346" s="35">
        <f t="shared" si="117"/>
        <v>0</v>
      </c>
      <c r="CW346" s="36">
        <f t="shared" si="118"/>
        <v>0</v>
      </c>
      <c r="CX346" s="37">
        <f t="shared" si="119"/>
        <v>0</v>
      </c>
      <c r="CY346" s="38">
        <f t="shared" si="120"/>
        <v>2.5</v>
      </c>
      <c r="CZ346" s="39">
        <f t="shared" si="121"/>
        <v>0</v>
      </c>
      <c r="DA346" t="s">
        <v>215</v>
      </c>
      <c r="DB346" t="str">
        <f t="shared" ca="1" si="122"/>
        <v>-</v>
      </c>
      <c r="DD346" t="s">
        <v>213</v>
      </c>
      <c r="DE346" t="str">
        <f t="shared" ca="1" si="123"/>
        <v>PORKSAUSAGEITEM(MEAL, ItemRegistry.porksausageItem, 4 ,2f,0f,0f,0f,0f,2.5f,0f,0.7f),</v>
      </c>
      <c r="DF346" t="s">
        <v>2523</v>
      </c>
    </row>
    <row r="347" spans="2:110" x14ac:dyDescent="0.3">
      <c r="B347" t="s">
        <v>641</v>
      </c>
      <c r="C347" t="str">
        <f>INDEX('PH Itemnames'!$B$1:$B$723,MATCH(B347,'PH Itemnames'!$A$1:$A$723),1)</f>
        <v>raspberrytrifleItem</v>
      </c>
      <c r="D347" t="s">
        <v>253</v>
      </c>
      <c r="E347" t="s">
        <v>1209</v>
      </c>
      <c r="F347" s="10" t="s">
        <v>25</v>
      </c>
      <c r="G347" s="11" t="s">
        <v>230</v>
      </c>
      <c r="H347" s="11" t="s">
        <v>186</v>
      </c>
      <c r="I347" s="11" t="s">
        <v>222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124"/>
        <v>0</v>
      </c>
      <c r="W347" s="11">
        <f t="shared" si="106"/>
        <v>0</v>
      </c>
      <c r="X347" s="44" t="str">
        <f t="shared" ca="1" si="126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10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10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10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11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11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11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11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114"/>
        <v>1</v>
      </c>
      <c r="CS347" s="34">
        <f t="shared" si="115"/>
        <v>13</v>
      </c>
      <c r="CT347" s="30">
        <f t="shared" si="116"/>
        <v>5</v>
      </c>
      <c r="CU347" s="30">
        <f t="shared" si="125"/>
        <v>9</v>
      </c>
      <c r="CV347" s="35">
        <f t="shared" si="117"/>
        <v>1</v>
      </c>
      <c r="CW347" s="36">
        <f t="shared" si="118"/>
        <v>0.8</v>
      </c>
      <c r="CX347" s="37">
        <f t="shared" si="119"/>
        <v>0</v>
      </c>
      <c r="CY347" s="38">
        <f t="shared" si="120"/>
        <v>0</v>
      </c>
      <c r="CZ347" s="39">
        <f t="shared" si="121"/>
        <v>1</v>
      </c>
      <c r="DA347" t="s">
        <v>212</v>
      </c>
      <c r="DB347" t="str">
        <f t="shared" ca="1" si="122"/>
        <v>No</v>
      </c>
      <c r="DD347" t="s">
        <v>213</v>
      </c>
      <c r="DE347" t="str">
        <f t="shared" ca="1" si="123"/>
        <v/>
      </c>
      <c r="DF347" t="s">
        <v>2312</v>
      </c>
    </row>
    <row r="348" spans="2:110" x14ac:dyDescent="0.3">
      <c r="B348" t="s">
        <v>642</v>
      </c>
      <c r="C348" t="str">
        <f>INDEX('PH Itemnames'!$B$1:$B$723,MATCH(B348,'PH Itemnames'!$A$1:$A$723),1)</f>
        <v>pumpkinmuffinItem</v>
      </c>
      <c r="D348" t="s">
        <v>253</v>
      </c>
      <c r="E348" t="s">
        <v>1209</v>
      </c>
      <c r="F348" s="10" t="s">
        <v>249</v>
      </c>
      <c r="G348" s="11" t="s">
        <v>229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124"/>
        <v>0</v>
      </c>
      <c r="W348" s="11">
        <f t="shared" si="106"/>
        <v>0</v>
      </c>
      <c r="X348" s="44" t="str">
        <f t="shared" ca="1" si="126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10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10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10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11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11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11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11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114"/>
        <v>0</v>
      </c>
      <c r="CS348" s="34">
        <f t="shared" si="115"/>
        <v>10</v>
      </c>
      <c r="CT348" s="30">
        <f t="shared" si="116"/>
        <v>0</v>
      </c>
      <c r="CU348" s="30">
        <v>12</v>
      </c>
      <c r="CV348" s="35">
        <f t="shared" si="117"/>
        <v>1</v>
      </c>
      <c r="CW348" s="36">
        <f t="shared" si="118"/>
        <v>0</v>
      </c>
      <c r="CX348" s="37">
        <f t="shared" si="119"/>
        <v>1.5</v>
      </c>
      <c r="CY348" s="38">
        <f t="shared" si="120"/>
        <v>0</v>
      </c>
      <c r="CZ348" s="39">
        <f t="shared" si="121"/>
        <v>0</v>
      </c>
      <c r="DA348" t="s">
        <v>215</v>
      </c>
      <c r="DB348" t="str">
        <f t="shared" ca="1" si="122"/>
        <v>No</v>
      </c>
      <c r="DD348" t="s">
        <v>213</v>
      </c>
      <c r="DE348" t="str">
        <f t="shared" ca="1" si="123"/>
        <v/>
      </c>
      <c r="DF348" t="s">
        <v>2312</v>
      </c>
    </row>
    <row r="349" spans="2:110" x14ac:dyDescent="0.3">
      <c r="B349" t="s">
        <v>2873</v>
      </c>
      <c r="C349" t="s">
        <v>1842</v>
      </c>
      <c r="D349" t="s">
        <v>253</v>
      </c>
      <c r="E349" t="s">
        <v>1209</v>
      </c>
      <c r="F349" s="10" t="s">
        <v>332</v>
      </c>
      <c r="G349" s="11" t="s">
        <v>359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124"/>
        <v>1</v>
      </c>
      <c r="W349" s="11">
        <f t="shared" si="106"/>
        <v>0</v>
      </c>
      <c r="X349" s="44" t="str">
        <f t="shared" ca="1" si="126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10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10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10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11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11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11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11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114"/>
        <v>0</v>
      </c>
      <c r="CS349" s="34">
        <v>15</v>
      </c>
      <c r="CT349" s="30">
        <f t="shared" si="116"/>
        <v>0</v>
      </c>
      <c r="CU349" s="30">
        <v>14</v>
      </c>
      <c r="CV349" s="35">
        <f t="shared" si="117"/>
        <v>0</v>
      </c>
      <c r="CW349" s="36">
        <f t="shared" si="118"/>
        <v>0</v>
      </c>
      <c r="CX349" s="37">
        <f t="shared" si="119"/>
        <v>0</v>
      </c>
      <c r="CY349" s="38">
        <f t="shared" si="120"/>
        <v>2.5</v>
      </c>
      <c r="CZ349" s="39">
        <f t="shared" si="121"/>
        <v>0</v>
      </c>
      <c r="DA349" t="s">
        <v>215</v>
      </c>
      <c r="DB349" t="str">
        <f t="shared" ca="1" si="122"/>
        <v>-</v>
      </c>
      <c r="DD349" t="s">
        <v>213</v>
      </c>
      <c r="DE349" t="str">
        <f t="shared" ca="1" si="123"/>
        <v>SUADEROITEM(MEAL, ItemRegistry.suaderoItem, 4 ,3f,0f,0f,0f,0f,2.5f,0f,1.5f),</v>
      </c>
      <c r="DF349" t="s">
        <v>2874</v>
      </c>
    </row>
    <row r="350" spans="2:110" x14ac:dyDescent="0.3">
      <c r="B350" t="s">
        <v>643</v>
      </c>
      <c r="C350" t="str">
        <f>INDEX('PH Itemnames'!$B$1:$B$723,MATCH(B350,'PH Itemnames'!$A$1:$A$723),1)</f>
        <v>strawberrymilkshakeItem</v>
      </c>
      <c r="D350" t="s">
        <v>253</v>
      </c>
      <c r="E350" t="s">
        <v>1202</v>
      </c>
      <c r="F350" s="10" t="s">
        <v>251</v>
      </c>
      <c r="G350" s="11" t="s">
        <v>105</v>
      </c>
      <c r="H350" s="11" t="s">
        <v>263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124"/>
        <v>1</v>
      </c>
      <c r="W350" s="11">
        <f t="shared" si="106"/>
        <v>0</v>
      </c>
      <c r="X350" s="44" t="str">
        <f t="shared" ca="1" si="126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10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10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10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11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11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11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11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114"/>
        <v>2</v>
      </c>
      <c r="CS350" s="34">
        <f t="shared" si="115"/>
        <v>7</v>
      </c>
      <c r="CT350" s="30">
        <v>15</v>
      </c>
      <c r="CU350" s="30">
        <f t="shared" si="125"/>
        <v>9</v>
      </c>
      <c r="CV350" s="35">
        <f t="shared" si="117"/>
        <v>0</v>
      </c>
      <c r="CW350" s="36">
        <f t="shared" si="118"/>
        <v>0.5</v>
      </c>
      <c r="CX350" s="37">
        <f t="shared" si="119"/>
        <v>0</v>
      </c>
      <c r="CY350" s="38">
        <f t="shared" si="120"/>
        <v>0</v>
      </c>
      <c r="CZ350" s="39">
        <f t="shared" si="121"/>
        <v>2</v>
      </c>
      <c r="DA350" t="s">
        <v>215</v>
      </c>
      <c r="DB350" t="str">
        <f t="shared" ca="1" si="122"/>
        <v>-</v>
      </c>
      <c r="DD350" t="s">
        <v>212</v>
      </c>
      <c r="DE350" t="str">
        <f t="shared" ca="1" si="123"/>
        <v/>
      </c>
      <c r="DF350" t="s">
        <v>2312</v>
      </c>
    </row>
    <row r="351" spans="2:110" x14ac:dyDescent="0.3">
      <c r="B351" t="s">
        <v>644</v>
      </c>
      <c r="C351" t="str">
        <f>INDEX('PH Itemnames'!$B$1:$B$723,MATCH(B351,'PH Itemnames'!$A$1:$A$723),1)</f>
        <v>chocolatemilkshakeItem</v>
      </c>
      <c r="D351" t="s">
        <v>253</v>
      </c>
      <c r="E351" t="s">
        <v>1209</v>
      </c>
      <c r="F351" s="10" t="s">
        <v>251</v>
      </c>
      <c r="G351" s="11" t="s">
        <v>234</v>
      </c>
      <c r="H351" s="11" t="s">
        <v>263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124"/>
        <v>0</v>
      </c>
      <c r="W351" s="11">
        <f t="shared" si="106"/>
        <v>0</v>
      </c>
      <c r="X351" s="44" t="str">
        <f t="shared" ca="1" si="126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10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10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10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11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11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11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11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114"/>
        <v>2</v>
      </c>
      <c r="CS351" s="34">
        <f t="shared" si="115"/>
        <v>5</v>
      </c>
      <c r="CT351" s="30">
        <f t="shared" si="116"/>
        <v>10</v>
      </c>
      <c r="CU351" s="30">
        <f t="shared" si="125"/>
        <v>7.666666666666667</v>
      </c>
      <c r="CV351" s="35">
        <f t="shared" si="117"/>
        <v>0</v>
      </c>
      <c r="CW351" s="36">
        <f t="shared" si="118"/>
        <v>0</v>
      </c>
      <c r="CX351" s="37">
        <f t="shared" si="119"/>
        <v>0</v>
      </c>
      <c r="CY351" s="38">
        <f t="shared" si="120"/>
        <v>0</v>
      </c>
      <c r="CZ351" s="39">
        <f t="shared" si="121"/>
        <v>2</v>
      </c>
      <c r="DA351" t="s">
        <v>212</v>
      </c>
      <c r="DB351" t="str">
        <f t="shared" ca="1" si="122"/>
        <v>No</v>
      </c>
      <c r="DD351" t="s">
        <v>212</v>
      </c>
      <c r="DE351" t="str">
        <f t="shared" ca="1" si="123"/>
        <v/>
      </c>
      <c r="DF351" t="s">
        <v>2312</v>
      </c>
    </row>
    <row r="352" spans="2:110" x14ac:dyDescent="0.3">
      <c r="B352" t="s">
        <v>645</v>
      </c>
      <c r="C352" t="str">
        <f>INDEX('PH Itemnames'!$B$1:$B$723,MATCH(B352,'PH Itemnames'!$A$1:$A$723),1)</f>
        <v>bananamilkshakeItem</v>
      </c>
      <c r="D352" t="s">
        <v>253</v>
      </c>
      <c r="E352" t="s">
        <v>1202</v>
      </c>
      <c r="F352" s="10" t="s">
        <v>251</v>
      </c>
      <c r="G352" s="11" t="s">
        <v>1</v>
      </c>
      <c r="H352" s="11" t="s">
        <v>263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124"/>
        <v>1</v>
      </c>
      <c r="W352" s="11">
        <f t="shared" si="106"/>
        <v>0</v>
      </c>
      <c r="X352" s="44" t="str">
        <f t="shared" ca="1" si="126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10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10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10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11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11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11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11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114"/>
        <v>2</v>
      </c>
      <c r="CS352" s="34">
        <v>7</v>
      </c>
      <c r="CT352" s="30">
        <v>15</v>
      </c>
      <c r="CU352" s="30">
        <v>9</v>
      </c>
      <c r="CV352" s="35">
        <f t="shared" si="117"/>
        <v>0</v>
      </c>
      <c r="CW352" s="36">
        <f t="shared" si="118"/>
        <v>1</v>
      </c>
      <c r="CX352" s="37">
        <f t="shared" si="119"/>
        <v>0</v>
      </c>
      <c r="CY352" s="38">
        <f t="shared" si="120"/>
        <v>0</v>
      </c>
      <c r="CZ352" s="39">
        <f t="shared" si="121"/>
        <v>2</v>
      </c>
      <c r="DA352" t="s">
        <v>215</v>
      </c>
      <c r="DB352" t="str">
        <f t="shared" ca="1" si="122"/>
        <v>-</v>
      </c>
      <c r="DD352" t="s">
        <v>212</v>
      </c>
      <c r="DE352" t="str">
        <f t="shared" ca="1" si="123"/>
        <v/>
      </c>
      <c r="DF352" t="s">
        <v>2312</v>
      </c>
    </row>
    <row r="353" spans="2:110" x14ac:dyDescent="0.3">
      <c r="B353" t="s">
        <v>646</v>
      </c>
      <c r="C353" t="str">
        <f>INDEX('PH Itemnames'!$B$1:$B$723,MATCH(B353,'PH Itemnames'!$A$1:$A$723),1)</f>
        <v>roastchickenItem</v>
      </c>
      <c r="D353" t="s">
        <v>258</v>
      </c>
      <c r="E353" t="s">
        <v>1209</v>
      </c>
      <c r="F353" s="10" t="s">
        <v>300</v>
      </c>
      <c r="G353" s="11" t="s">
        <v>262</v>
      </c>
      <c r="H353" s="11" t="s">
        <v>415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124"/>
        <v>1</v>
      </c>
      <c r="W353" s="11">
        <f t="shared" si="106"/>
        <v>1</v>
      </c>
      <c r="X353" s="44" t="str">
        <f t="shared" ca="1" si="126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10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10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48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109"/>
        <v>28.333333333333332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11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11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11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11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114"/>
        <v>0</v>
      </c>
      <c r="CS353" s="34">
        <f t="shared" si="115"/>
        <v>10</v>
      </c>
      <c r="CT353" s="30">
        <f t="shared" si="116"/>
        <v>0</v>
      </c>
      <c r="CU353" s="30">
        <v>14</v>
      </c>
      <c r="CV353" s="35">
        <f t="shared" si="117"/>
        <v>0</v>
      </c>
      <c r="CW353" s="36">
        <f t="shared" si="118"/>
        <v>0</v>
      </c>
      <c r="CX353" s="37">
        <f t="shared" si="119"/>
        <v>0</v>
      </c>
      <c r="CY353" s="38">
        <f t="shared" si="120"/>
        <v>2.5</v>
      </c>
      <c r="CZ353" s="39">
        <f t="shared" si="121"/>
        <v>0</v>
      </c>
      <c r="DA353" t="s">
        <v>215</v>
      </c>
      <c r="DB353" t="str">
        <f t="shared" ca="1" si="122"/>
        <v>-</v>
      </c>
      <c r="DD353" t="s">
        <v>213</v>
      </c>
      <c r="DE353" t="str">
        <f t="shared" ca="1" si="123"/>
        <v>ROASTCHICKENITEM(MEAL, ItemRegistry.roastchickenItem, 4 ,2f,0f,0f,0f,0f,2.5f,0f,1.5f),</v>
      </c>
      <c r="DF353" t="s">
        <v>2524</v>
      </c>
    </row>
    <row r="354" spans="2:110" x14ac:dyDescent="0.3">
      <c r="B354" t="s">
        <v>647</v>
      </c>
      <c r="C354" t="str">
        <f>INDEX('PH Itemnames'!$B$1:$B$723,MATCH(B354,'PH Itemnames'!$A$1:$A$723),1)</f>
        <v>roastpotatoesItem</v>
      </c>
      <c r="D354" t="s">
        <v>258</v>
      </c>
      <c r="E354" t="s">
        <v>1209</v>
      </c>
      <c r="F354" s="10" t="s">
        <v>65</v>
      </c>
      <c r="G354" s="11" t="s">
        <v>262</v>
      </c>
      <c r="H354" s="11" t="s">
        <v>415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124"/>
        <v>1</v>
      </c>
      <c r="W354" s="11">
        <f t="shared" si="106"/>
        <v>1</v>
      </c>
      <c r="X354" s="44" t="str">
        <f t="shared" ca="1" si="126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10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10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48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109"/>
        <v>36.666666666666664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11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11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11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11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114"/>
        <v>0</v>
      </c>
      <c r="CS354" s="34">
        <f t="shared" si="115"/>
        <v>10</v>
      </c>
      <c r="CT354" s="30">
        <f t="shared" si="116"/>
        <v>0</v>
      </c>
      <c r="CU354" s="30">
        <f t="shared" si="125"/>
        <v>36.666666666666664</v>
      </c>
      <c r="CV354" s="35">
        <f t="shared" si="117"/>
        <v>0</v>
      </c>
      <c r="CW354" s="36">
        <f t="shared" si="118"/>
        <v>0</v>
      </c>
      <c r="CX354" s="37">
        <f t="shared" si="119"/>
        <v>1.5</v>
      </c>
      <c r="CY354" s="38">
        <f t="shared" si="120"/>
        <v>0</v>
      </c>
      <c r="CZ354" s="39">
        <f t="shared" si="121"/>
        <v>0</v>
      </c>
      <c r="DA354" t="s">
        <v>215</v>
      </c>
      <c r="DB354" t="str">
        <f t="shared" ca="1" si="122"/>
        <v>-</v>
      </c>
      <c r="DD354" t="s">
        <v>213</v>
      </c>
      <c r="DE354" t="str">
        <f t="shared" ca="1" si="123"/>
        <v>ROASTPOTATOESITEM(MEAL, ItemRegistry.roastpotatoesItem, 4 ,2f,0f,0f,1.5f,0f,0f,0f,0.57f),</v>
      </c>
      <c r="DF354" t="s">
        <v>2525</v>
      </c>
    </row>
    <row r="355" spans="2:110" x14ac:dyDescent="0.3">
      <c r="B355" t="s">
        <v>648</v>
      </c>
      <c r="C355" t="str">
        <f>INDEX('PH Itemnames'!$B$1:$B$723,MATCH(B355,'PH Itemnames'!$A$1:$A$723),1)</f>
        <v>sundayroastItem</v>
      </c>
      <c r="D355" t="s">
        <v>258</v>
      </c>
      <c r="E355" t="s">
        <v>1209</v>
      </c>
      <c r="F355" s="10" t="s">
        <v>646</v>
      </c>
      <c r="G355" s="11" t="s">
        <v>647</v>
      </c>
      <c r="H355" s="11" t="s">
        <v>327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124"/>
        <v>1</v>
      </c>
      <c r="W355" s="11">
        <f t="shared" si="106"/>
        <v>0</v>
      </c>
      <c r="X355" s="44" t="str">
        <f t="shared" ca="1" si="126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10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108"/>
        <v>0.35714285714285715</v>
      </c>
      <c r="AQ355" s="30">
        <f>SUMIF(Ingredients!$B$3:$B$217,F355,Ingredients!$E$3:$E$217)+SUMIF($B$3:$B$724,F355,$AY$3:$AY$727)</f>
        <v>28.333333333333332</v>
      </c>
      <c r="AR355" s="30">
        <f>SUMIF(Ingredients!$B$3:$B$217,G355,Ingredients!$E$3:$E$217)+SUMIF($B$3:$B$724,G355,$AY$3:$AY$727)</f>
        <v>36.666666666666664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109"/>
        <v>28.095238095238091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11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11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11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11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114"/>
        <v>0</v>
      </c>
      <c r="CS355" s="34">
        <f t="shared" si="115"/>
        <v>25.142857142857142</v>
      </c>
      <c r="CT355" s="30">
        <f t="shared" si="116"/>
        <v>0.35714285714285715</v>
      </c>
      <c r="CU355" s="30">
        <f t="shared" si="125"/>
        <v>28.095238095238091</v>
      </c>
      <c r="CV355" s="35">
        <f t="shared" si="117"/>
        <v>0</v>
      </c>
      <c r="CW355" s="36">
        <f t="shared" si="118"/>
        <v>0</v>
      </c>
      <c r="CX355" s="37">
        <v>2.5</v>
      </c>
      <c r="CY355" s="38">
        <f t="shared" si="120"/>
        <v>2.5</v>
      </c>
      <c r="CZ355" s="39">
        <f t="shared" si="121"/>
        <v>0</v>
      </c>
      <c r="DA355" t="s">
        <v>215</v>
      </c>
      <c r="DB355" t="str">
        <f t="shared" ca="1" si="122"/>
        <v>-</v>
      </c>
      <c r="DD355" t="s">
        <v>213</v>
      </c>
      <c r="DE355" t="str">
        <f t="shared" ca="1" si="123"/>
        <v>SUNDAYROASTITEM(MEAL, ItemRegistry.sundayroastItem, 4 ,5.03f,0f,0f,2.5f,0f,2.5f,0f,0.75f),</v>
      </c>
      <c r="DF355" t="s">
        <v>2526</v>
      </c>
    </row>
    <row r="356" spans="2:110" x14ac:dyDescent="0.3">
      <c r="B356" t="s">
        <v>649</v>
      </c>
      <c r="C356" t="str">
        <f>INDEX('PH Itemnames'!$B$1:$B$723,MATCH(B356,'PH Itemnames'!$A$1:$A$723),1)</f>
        <v>bbqpulledporkItem</v>
      </c>
      <c r="D356" t="s">
        <v>258</v>
      </c>
      <c r="E356" t="s">
        <v>1209</v>
      </c>
      <c r="F356" s="10" t="s">
        <v>77</v>
      </c>
      <c r="G356" s="11" t="s">
        <v>257</v>
      </c>
      <c r="H356" s="11" t="s">
        <v>70</v>
      </c>
      <c r="I356" s="11" t="s">
        <v>124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124"/>
        <v>1</v>
      </c>
      <c r="W356" s="11">
        <f t="shared" si="106"/>
        <v>0</v>
      </c>
      <c r="X356" s="44" t="str">
        <f t="shared" ca="1" si="126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10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10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10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11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11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11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11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114"/>
        <v>1</v>
      </c>
      <c r="CS356" s="34">
        <v>20</v>
      </c>
      <c r="CT356" s="30">
        <v>0</v>
      </c>
      <c r="CU356" s="30">
        <v>12</v>
      </c>
      <c r="CV356" s="35">
        <f t="shared" si="117"/>
        <v>1.5</v>
      </c>
      <c r="CW356" s="36">
        <f t="shared" si="118"/>
        <v>0</v>
      </c>
      <c r="CX356" s="37">
        <f t="shared" si="119"/>
        <v>1.5</v>
      </c>
      <c r="CY356" s="38">
        <f t="shared" si="120"/>
        <v>2.5</v>
      </c>
      <c r="CZ356" s="39">
        <f t="shared" si="121"/>
        <v>1</v>
      </c>
      <c r="DA356" t="s">
        <v>215</v>
      </c>
      <c r="DB356" t="str">
        <f t="shared" ca="1" si="122"/>
        <v>-</v>
      </c>
      <c r="DD356" t="s">
        <v>213</v>
      </c>
      <c r="DE356" t="str">
        <f t="shared" ca="1" si="123"/>
        <v>BBQPULLEDPORKITEM(MEAL, ItemRegistry.bbqpulledporkItem, 4 ,4f,0f,2f,1.5f,0f,2.5f,1f,1.75f),</v>
      </c>
      <c r="DF356" t="s">
        <v>2527</v>
      </c>
    </row>
    <row r="357" spans="2:110" x14ac:dyDescent="0.3">
      <c r="B357" t="s">
        <v>650</v>
      </c>
      <c r="C357" t="str">
        <f>INDEX('PH Itemnames'!$B$1:$B$723,MATCH(B357,'PH Itemnames'!$A$1:$A$723),1)</f>
        <v>lambwithmintsauceItem</v>
      </c>
      <c r="D357" t="s">
        <v>258</v>
      </c>
      <c r="E357" t="s">
        <v>1209</v>
      </c>
      <c r="F357" s="10" t="s">
        <v>651</v>
      </c>
      <c r="G357" s="11" t="s">
        <v>124</v>
      </c>
      <c r="H357" s="11" t="s">
        <v>364</v>
      </c>
      <c r="I357" s="11" t="s">
        <v>223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124"/>
        <v>1</v>
      </c>
      <c r="W357" s="11">
        <f t="shared" si="106"/>
        <v>0</v>
      </c>
      <c r="X357" s="44" t="str">
        <f t="shared" ca="1" si="126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10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10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10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11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11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11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11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114"/>
        <v>0</v>
      </c>
      <c r="CS357" s="34">
        <v>12</v>
      </c>
      <c r="CT357" s="30">
        <f t="shared" si="116"/>
        <v>0</v>
      </c>
      <c r="CU357" s="30">
        <v>11</v>
      </c>
      <c r="CV357" s="35">
        <f t="shared" si="117"/>
        <v>0</v>
      </c>
      <c r="CW357" s="36">
        <f t="shared" si="118"/>
        <v>0</v>
      </c>
      <c r="CX357" s="37">
        <f t="shared" si="119"/>
        <v>0</v>
      </c>
      <c r="CY357" s="38">
        <f t="shared" si="120"/>
        <v>1.5</v>
      </c>
      <c r="CZ357" s="39">
        <f t="shared" si="121"/>
        <v>0</v>
      </c>
      <c r="DA357" t="s">
        <v>215</v>
      </c>
      <c r="DB357" t="str">
        <f t="shared" ca="1" si="122"/>
        <v>-</v>
      </c>
      <c r="DD357" t="s">
        <v>213</v>
      </c>
      <c r="DE357" t="str">
        <f t="shared" ca="1" si="123"/>
        <v>LAMBWITHMINTSAUCEITEM(MEAL, ItemRegistry.lambwithmintsauceItem, 4 ,2.4f,0f,0f,0f,0f,1.5f,0f,1.91f),</v>
      </c>
      <c r="DF357" t="s">
        <v>2528</v>
      </c>
    </row>
    <row r="358" spans="2:110" x14ac:dyDescent="0.3">
      <c r="B358" t="s">
        <v>652</v>
      </c>
      <c r="C358" t="str">
        <f>INDEX('PH Itemnames'!$B$1:$B$723,MATCH(B358,'PH Itemnames'!$A$1:$A$723),1)</f>
        <v>steakandchipsItem</v>
      </c>
      <c r="D358" t="s">
        <v>258</v>
      </c>
      <c r="E358" t="s">
        <v>1209</v>
      </c>
      <c r="F358" s="10" t="s">
        <v>75</v>
      </c>
      <c r="G358" s="11" t="s">
        <v>295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124"/>
        <v>1</v>
      </c>
      <c r="W358" s="11">
        <f t="shared" si="106"/>
        <v>0</v>
      </c>
      <c r="X358" s="44" t="str">
        <f t="shared" ca="1" si="126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10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10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10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11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11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11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11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114"/>
        <v>0</v>
      </c>
      <c r="CS358" s="34">
        <f t="shared" si="115"/>
        <v>20</v>
      </c>
      <c r="CT358" s="30">
        <f t="shared" si="116"/>
        <v>0</v>
      </c>
      <c r="CU358" s="30">
        <v>18</v>
      </c>
      <c r="CV358" s="35">
        <f t="shared" si="117"/>
        <v>0</v>
      </c>
      <c r="CW358" s="36">
        <f t="shared" si="118"/>
        <v>0</v>
      </c>
      <c r="CX358" s="37">
        <f t="shared" si="119"/>
        <v>1.5</v>
      </c>
      <c r="CY358" s="38">
        <f t="shared" si="120"/>
        <v>2</v>
      </c>
      <c r="CZ358" s="39">
        <f t="shared" si="121"/>
        <v>0</v>
      </c>
      <c r="DA358" t="s">
        <v>215</v>
      </c>
      <c r="DB358" t="str">
        <f t="shared" ca="1" si="122"/>
        <v>-</v>
      </c>
      <c r="DD358" t="s">
        <v>213</v>
      </c>
      <c r="DE358" t="str">
        <f t="shared" ca="1" si="123"/>
        <v>STEAKANDCHIPSITEM(MEAL, ItemRegistry.steakandchipsItem, 4 ,4f,0f,0f,1.5f,0f,2f,0f,1.17f),</v>
      </c>
      <c r="DF358" t="s">
        <v>2529</v>
      </c>
    </row>
    <row r="359" spans="2:110" x14ac:dyDescent="0.3">
      <c r="B359" t="s">
        <v>653</v>
      </c>
      <c r="C359" t="str">
        <f>INDEX('PH Itemnames'!$B$1:$B$723,MATCH(B359,'PH Itemnames'!$A$1:$A$723),1)</f>
        <v>cherryicecreamItem</v>
      </c>
      <c r="D359" t="s">
        <v>253</v>
      </c>
      <c r="E359" t="s">
        <v>1209</v>
      </c>
      <c r="F359" s="10" t="s">
        <v>261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124"/>
        <v>1</v>
      </c>
      <c r="W359" s="11">
        <f t="shared" si="106"/>
        <v>0</v>
      </c>
      <c r="X359" s="44" t="str">
        <f t="shared" ca="1" si="126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10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10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10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11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11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11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11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114"/>
        <v>2</v>
      </c>
      <c r="CS359" s="34">
        <v>5</v>
      </c>
      <c r="CT359" s="30">
        <f t="shared" si="116"/>
        <v>15</v>
      </c>
      <c r="CU359" s="30">
        <f t="shared" si="125"/>
        <v>11.333333333333334</v>
      </c>
      <c r="CV359" s="35">
        <f t="shared" si="117"/>
        <v>0</v>
      </c>
      <c r="CW359" s="36">
        <f t="shared" si="118"/>
        <v>1</v>
      </c>
      <c r="CX359" s="37">
        <f t="shared" si="119"/>
        <v>0</v>
      </c>
      <c r="CY359" s="38">
        <f t="shared" si="120"/>
        <v>0</v>
      </c>
      <c r="CZ359" s="39">
        <f t="shared" si="121"/>
        <v>2</v>
      </c>
      <c r="DA359" t="s">
        <v>215</v>
      </c>
      <c r="DB359" t="str">
        <f t="shared" ca="1" si="122"/>
        <v>-</v>
      </c>
      <c r="DD359" t="s">
        <v>213</v>
      </c>
      <c r="DE359" t="str">
        <f t="shared" ca="1" si="123"/>
        <v>CHERRYICECREAMITEM(MEAL, ItemRegistry.cherryicecreamItem, 4 ,1f,15f,0f,0f,1f,0f,2f,1.85f),</v>
      </c>
      <c r="DF359" t="s">
        <v>2530</v>
      </c>
    </row>
    <row r="360" spans="2:110" x14ac:dyDescent="0.3">
      <c r="B360" t="s">
        <v>654</v>
      </c>
      <c r="C360" t="str">
        <f>INDEX('PH Itemnames'!$B$1:$B$723,MATCH(B360,'PH Itemnames'!$A$1:$A$723),1)</f>
        <v>pistachioicecreamItem</v>
      </c>
      <c r="D360" t="s">
        <v>253</v>
      </c>
      <c r="E360" t="s">
        <v>1209</v>
      </c>
      <c r="F360" s="10" t="s">
        <v>261</v>
      </c>
      <c r="G360" s="11" t="s">
        <v>190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124"/>
        <v>0</v>
      </c>
      <c r="W360" s="11">
        <f t="shared" si="106"/>
        <v>0</v>
      </c>
      <c r="X360" s="44" t="str">
        <f t="shared" ca="1" si="126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10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10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10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11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11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11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11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114"/>
        <v>2</v>
      </c>
      <c r="CS360" s="34">
        <f t="shared" si="115"/>
        <v>5</v>
      </c>
      <c r="CT360" s="30">
        <f t="shared" si="116"/>
        <v>10</v>
      </c>
      <c r="CU360" s="30">
        <f t="shared" si="125"/>
        <v>8.8333333333333339</v>
      </c>
      <c r="CV360" s="35">
        <f t="shared" si="117"/>
        <v>0</v>
      </c>
      <c r="CW360" s="36">
        <f t="shared" si="118"/>
        <v>0</v>
      </c>
      <c r="CX360" s="37">
        <f t="shared" si="119"/>
        <v>0</v>
      </c>
      <c r="CY360" s="38">
        <f t="shared" si="120"/>
        <v>0</v>
      </c>
      <c r="CZ360" s="39">
        <f t="shared" si="121"/>
        <v>2</v>
      </c>
      <c r="DA360" t="s">
        <v>212</v>
      </c>
      <c r="DB360" t="str">
        <f t="shared" ca="1" si="122"/>
        <v>No</v>
      </c>
      <c r="DD360" t="s">
        <v>213</v>
      </c>
      <c r="DE360" t="str">
        <f t="shared" ca="1" si="123"/>
        <v/>
      </c>
      <c r="DF360" t="s">
        <v>2312</v>
      </c>
    </row>
    <row r="361" spans="2:110" x14ac:dyDescent="0.3">
      <c r="B361" t="s">
        <v>655</v>
      </c>
      <c r="C361" t="str">
        <f>INDEX('PH Itemnames'!$B$1:$B$723,MATCH(B361,'PH Itemnames'!$A$1:$A$723),1)</f>
        <v>neapolitanicecreamItem</v>
      </c>
      <c r="D361" t="s">
        <v>253</v>
      </c>
      <c r="E361" t="s">
        <v>1209</v>
      </c>
      <c r="F361" s="10" t="s">
        <v>322</v>
      </c>
      <c r="G361" s="11" t="s">
        <v>558</v>
      </c>
      <c r="H361" s="11" t="s">
        <v>559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124"/>
        <v>-1</v>
      </c>
      <c r="W361" s="11">
        <f t="shared" si="106"/>
        <v>0</v>
      </c>
      <c r="X361" s="44" t="str">
        <f t="shared" ca="1" si="126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10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10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10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11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11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11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11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114"/>
        <v>6</v>
      </c>
      <c r="CS361" s="34">
        <f t="shared" si="115"/>
        <v>18</v>
      </c>
      <c r="CT361" s="30">
        <f t="shared" si="116"/>
        <v>40</v>
      </c>
      <c r="CU361" s="30">
        <f t="shared" si="125"/>
        <v>12.5</v>
      </c>
      <c r="CV361" s="35">
        <f t="shared" si="117"/>
        <v>0</v>
      </c>
      <c r="CW361" s="36">
        <f t="shared" si="118"/>
        <v>0.5</v>
      </c>
      <c r="CX361" s="37">
        <f t="shared" si="119"/>
        <v>0</v>
      </c>
      <c r="CY361" s="38">
        <f t="shared" si="120"/>
        <v>0</v>
      </c>
      <c r="CZ361" s="39">
        <f t="shared" si="121"/>
        <v>6</v>
      </c>
      <c r="DA361" t="s">
        <v>212</v>
      </c>
      <c r="DB361" t="str">
        <f t="shared" ca="1" si="122"/>
        <v>No</v>
      </c>
      <c r="DD361" t="s">
        <v>213</v>
      </c>
      <c r="DE361" t="str">
        <f t="shared" ca="1" si="123"/>
        <v/>
      </c>
      <c r="DF361" t="s">
        <v>2312</v>
      </c>
    </row>
    <row r="362" spans="2:110" x14ac:dyDescent="0.3">
      <c r="B362" t="s">
        <v>656</v>
      </c>
      <c r="C362" t="str">
        <f>INDEX('PH Itemnames'!$B$1:$B$723,MATCH(B362,'PH Itemnames'!$A$1:$A$723),1)</f>
        <v>almondbutterItem</v>
      </c>
      <c r="D362" t="s">
        <v>253</v>
      </c>
      <c r="E362" t="s">
        <v>1209</v>
      </c>
      <c r="F362" s="10" t="s">
        <v>194</v>
      </c>
      <c r="G362" s="11" t="s">
        <v>359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124"/>
        <v>0</v>
      </c>
      <c r="W362" s="11">
        <f t="shared" si="106"/>
        <v>0</v>
      </c>
      <c r="X362" s="44" t="str">
        <f t="shared" ca="1" si="126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10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10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10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11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11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11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11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114"/>
        <v>0</v>
      </c>
      <c r="CS362" s="34">
        <f t="shared" si="115"/>
        <v>4</v>
      </c>
      <c r="CT362" s="30">
        <f t="shared" si="116"/>
        <v>0</v>
      </c>
      <c r="CU362" s="30">
        <f t="shared" si="125"/>
        <v>0</v>
      </c>
      <c r="CV362" s="35">
        <f t="shared" si="117"/>
        <v>0</v>
      </c>
      <c r="CW362" s="36">
        <f t="shared" si="118"/>
        <v>0</v>
      </c>
      <c r="CX362" s="37">
        <f t="shared" si="119"/>
        <v>0</v>
      </c>
      <c r="CY362" s="38">
        <f t="shared" si="120"/>
        <v>0</v>
      </c>
      <c r="CZ362" s="39">
        <f t="shared" si="121"/>
        <v>0</v>
      </c>
      <c r="DA362" t="s">
        <v>212</v>
      </c>
      <c r="DB362" t="str">
        <f t="shared" ca="1" si="122"/>
        <v>No</v>
      </c>
      <c r="DD362" t="s">
        <v>213</v>
      </c>
      <c r="DE362" t="str">
        <f t="shared" ca="1" si="123"/>
        <v/>
      </c>
      <c r="DF362" t="s">
        <v>2312</v>
      </c>
    </row>
    <row r="363" spans="2:110" x14ac:dyDescent="0.3">
      <c r="B363" t="s">
        <v>657</v>
      </c>
      <c r="C363" t="str">
        <f>INDEX('PH Itemnames'!$B$1:$B$723,MATCH(B363,'PH Itemnames'!$A$1:$A$723),1)</f>
        <v>cashewbutterItem</v>
      </c>
      <c r="D363" t="s">
        <v>253</v>
      </c>
      <c r="E363" t="s">
        <v>1209</v>
      </c>
      <c r="F363" s="10" t="s">
        <v>185</v>
      </c>
      <c r="G363" s="11" t="s">
        <v>359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124"/>
        <v>0</v>
      </c>
      <c r="W363" s="11">
        <f t="shared" si="106"/>
        <v>0</v>
      </c>
      <c r="X363" s="44" t="str">
        <f t="shared" ca="1" si="126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10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10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10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11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11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11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11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114"/>
        <v>0</v>
      </c>
      <c r="CS363" s="34">
        <f t="shared" si="115"/>
        <v>4</v>
      </c>
      <c r="CT363" s="30">
        <f t="shared" si="116"/>
        <v>0</v>
      </c>
      <c r="CU363" s="30">
        <f t="shared" si="125"/>
        <v>0</v>
      </c>
      <c r="CV363" s="35">
        <f t="shared" si="117"/>
        <v>0</v>
      </c>
      <c r="CW363" s="36">
        <f t="shared" si="118"/>
        <v>0</v>
      </c>
      <c r="CX363" s="37">
        <f t="shared" si="119"/>
        <v>0</v>
      </c>
      <c r="CY363" s="38">
        <f t="shared" si="120"/>
        <v>0</v>
      </c>
      <c r="CZ363" s="39">
        <f t="shared" si="121"/>
        <v>0</v>
      </c>
      <c r="DA363" t="s">
        <v>212</v>
      </c>
      <c r="DB363" t="str">
        <f t="shared" ca="1" si="122"/>
        <v>No</v>
      </c>
      <c r="DD363" t="s">
        <v>213</v>
      </c>
      <c r="DE363" t="str">
        <f t="shared" ca="1" si="123"/>
        <v/>
      </c>
      <c r="DF363" t="s">
        <v>2312</v>
      </c>
    </row>
    <row r="364" spans="2:110" x14ac:dyDescent="0.3">
      <c r="B364" t="s">
        <v>658</v>
      </c>
      <c r="C364" t="str">
        <f>INDEX('PH Itemnames'!$B$1:$B$723,MATCH(B364,'PH Itemnames'!$A$1:$A$723),1)</f>
        <v>chestnutbutterItem</v>
      </c>
      <c r="D364" t="s">
        <v>253</v>
      </c>
      <c r="E364" t="s">
        <v>1209</v>
      </c>
      <c r="F364" s="10" t="s">
        <v>195</v>
      </c>
      <c r="G364" s="11" t="s">
        <v>359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124"/>
        <v>0</v>
      </c>
      <c r="W364" s="11">
        <f t="shared" si="106"/>
        <v>0</v>
      </c>
      <c r="X364" s="44" t="str">
        <f t="shared" ca="1" si="126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10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10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10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11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11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11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11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114"/>
        <v>0</v>
      </c>
      <c r="CS364" s="34">
        <f t="shared" si="115"/>
        <v>4</v>
      </c>
      <c r="CT364" s="30">
        <f t="shared" si="116"/>
        <v>0</v>
      </c>
      <c r="CU364" s="30">
        <f t="shared" si="125"/>
        <v>0</v>
      </c>
      <c r="CV364" s="35">
        <f t="shared" si="117"/>
        <v>0</v>
      </c>
      <c r="CW364" s="36">
        <f t="shared" si="118"/>
        <v>0</v>
      </c>
      <c r="CX364" s="37">
        <f t="shared" si="119"/>
        <v>0</v>
      </c>
      <c r="CY364" s="38">
        <f t="shared" si="120"/>
        <v>0</v>
      </c>
      <c r="CZ364" s="39">
        <f t="shared" si="121"/>
        <v>0</v>
      </c>
      <c r="DA364" t="s">
        <v>212</v>
      </c>
      <c r="DB364" t="str">
        <f t="shared" ca="1" si="122"/>
        <v>No</v>
      </c>
      <c r="DD364" t="s">
        <v>213</v>
      </c>
      <c r="DE364" t="str">
        <f t="shared" ca="1" si="123"/>
        <v/>
      </c>
      <c r="DF364" t="s">
        <v>2312</v>
      </c>
    </row>
    <row r="365" spans="2:110" x14ac:dyDescent="0.3">
      <c r="B365" t="s">
        <v>659</v>
      </c>
      <c r="C365" t="str">
        <f>INDEX('PH Itemnames'!$B$1:$B$723,MATCH(B365,'PH Itemnames'!$A$1:$A$723),1)</f>
        <v>cornishpastyItem</v>
      </c>
      <c r="D365" t="s">
        <v>253</v>
      </c>
      <c r="E365" t="s">
        <v>1209</v>
      </c>
      <c r="F365" s="10" t="s">
        <v>75</v>
      </c>
      <c r="G365" s="11" t="s">
        <v>65</v>
      </c>
      <c r="H365" s="11" t="s">
        <v>222</v>
      </c>
      <c r="I365" s="11" t="s">
        <v>660</v>
      </c>
      <c r="J365" s="11" t="s">
        <v>415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124"/>
        <v>0</v>
      </c>
      <c r="W365" s="11">
        <f t="shared" si="106"/>
        <v>0</v>
      </c>
      <c r="X365" s="44" t="str">
        <f t="shared" ca="1" si="126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10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10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48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109"/>
        <v>19.399999999999999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11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11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11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11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114"/>
        <v>0</v>
      </c>
      <c r="CS365" s="34">
        <f t="shared" si="115"/>
        <v>25</v>
      </c>
      <c r="CT365" s="30">
        <f t="shared" si="116"/>
        <v>0</v>
      </c>
      <c r="CU365" s="30">
        <f t="shared" si="125"/>
        <v>19.399999999999999</v>
      </c>
      <c r="CV365" s="35">
        <f t="shared" si="117"/>
        <v>1</v>
      </c>
      <c r="CW365" s="36">
        <f t="shared" si="118"/>
        <v>0</v>
      </c>
      <c r="CX365" s="37">
        <f t="shared" si="119"/>
        <v>1.5</v>
      </c>
      <c r="CY365" s="38">
        <f t="shared" si="120"/>
        <v>2</v>
      </c>
      <c r="CZ365" s="39">
        <f t="shared" si="121"/>
        <v>0</v>
      </c>
      <c r="DA365" t="s">
        <v>212</v>
      </c>
      <c r="DB365" t="str">
        <f t="shared" ca="1" si="122"/>
        <v>No</v>
      </c>
      <c r="DD365" t="s">
        <v>213</v>
      </c>
      <c r="DE365" t="str">
        <f t="shared" ca="1" si="123"/>
        <v/>
      </c>
      <c r="DF365" t="s">
        <v>2312</v>
      </c>
    </row>
    <row r="366" spans="2:110" x14ac:dyDescent="0.3">
      <c r="B366" t="s">
        <v>661</v>
      </c>
      <c r="C366" t="str">
        <f>INDEX('PH Itemnames'!$B$1:$B$723,MATCH(B366,'PH Itemnames'!$A$1:$A$723),1)</f>
        <v>cottagepieItem</v>
      </c>
      <c r="D366" t="s">
        <v>258</v>
      </c>
      <c r="E366" t="s">
        <v>1209</v>
      </c>
      <c r="F366" s="10" t="s">
        <v>75</v>
      </c>
      <c r="G366" s="11" t="s">
        <v>65</v>
      </c>
      <c r="H366" s="11" t="s">
        <v>61</v>
      </c>
      <c r="I366" s="11" t="s">
        <v>222</v>
      </c>
      <c r="J366" s="11" t="s">
        <v>142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124"/>
        <v>1</v>
      </c>
      <c r="W366" s="11">
        <f t="shared" si="106"/>
        <v>0</v>
      </c>
      <c r="X366" s="44" t="str">
        <f t="shared" ca="1" si="126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10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10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10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11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11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11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11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114"/>
        <v>0</v>
      </c>
      <c r="CS366" s="34">
        <v>35</v>
      </c>
      <c r="CT366" s="30">
        <f t="shared" si="116"/>
        <v>0</v>
      </c>
      <c r="CU366" s="30">
        <f t="shared" si="125"/>
        <v>17</v>
      </c>
      <c r="CV366" s="35">
        <f t="shared" si="117"/>
        <v>1</v>
      </c>
      <c r="CW366" s="36">
        <f t="shared" si="118"/>
        <v>0</v>
      </c>
      <c r="CX366" s="37">
        <f t="shared" si="119"/>
        <v>3.5</v>
      </c>
      <c r="CY366" s="38">
        <f t="shared" si="120"/>
        <v>2</v>
      </c>
      <c r="CZ366" s="39">
        <f t="shared" si="121"/>
        <v>0</v>
      </c>
      <c r="DA366" t="s">
        <v>215</v>
      </c>
      <c r="DB366" t="str">
        <f t="shared" ca="1" si="122"/>
        <v>-</v>
      </c>
      <c r="DD366" t="s">
        <v>213</v>
      </c>
      <c r="DE366" t="str">
        <f t="shared" ca="1" si="123"/>
        <v>COTTAGEPIEITEM(MEAL, ItemRegistry.cottagepieItem, 4 ,7f,0f,1f,3.5f,0f,2f,0f,1.24f),</v>
      </c>
      <c r="DF366" t="s">
        <v>2531</v>
      </c>
    </row>
    <row r="367" spans="2:110" x14ac:dyDescent="0.3">
      <c r="B367" t="s">
        <v>662</v>
      </c>
      <c r="C367" t="str">
        <f>INDEX('PH Itemnames'!$B$1:$B$723,MATCH(B367,'PH Itemnames'!$A$1:$A$723),1)</f>
        <v>croissantItem</v>
      </c>
      <c r="D367" t="s">
        <v>253</v>
      </c>
      <c r="E367" t="s">
        <v>1209</v>
      </c>
      <c r="F367" s="10" t="s">
        <v>222</v>
      </c>
      <c r="G367" s="11" t="s">
        <v>260</v>
      </c>
      <c r="H367" s="11" t="s">
        <v>239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124"/>
        <v>1</v>
      </c>
      <c r="W367" s="11">
        <f t="shared" si="106"/>
        <v>0</v>
      </c>
      <c r="X367" s="44" t="str">
        <f t="shared" ca="1" si="126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10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10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10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11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11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11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11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114"/>
        <v>1</v>
      </c>
      <c r="CS367" s="34">
        <f t="shared" si="115"/>
        <v>10</v>
      </c>
      <c r="CT367" s="30">
        <f t="shared" si="116"/>
        <v>0</v>
      </c>
      <c r="CU367" s="30">
        <v>21</v>
      </c>
      <c r="CV367" s="35">
        <f t="shared" si="117"/>
        <v>1</v>
      </c>
      <c r="CW367" s="36">
        <f t="shared" si="118"/>
        <v>0</v>
      </c>
      <c r="CX367" s="37">
        <f t="shared" si="119"/>
        <v>0</v>
      </c>
      <c r="CY367" s="38">
        <f t="shared" si="120"/>
        <v>0</v>
      </c>
      <c r="CZ367" s="39">
        <f t="shared" si="121"/>
        <v>1</v>
      </c>
      <c r="DA367" t="s">
        <v>215</v>
      </c>
      <c r="DB367" t="str">
        <f t="shared" ca="1" si="122"/>
        <v>-</v>
      </c>
      <c r="DD367" t="s">
        <v>213</v>
      </c>
      <c r="DE367" t="str">
        <f t="shared" ca="1" si="123"/>
        <v>CROISSANTITEM(MEAL, ItemRegistry.croissantItem, 4 ,2f,0f,1f,0f,0f,0f,1f,1f),</v>
      </c>
      <c r="DF367" t="s">
        <v>2326</v>
      </c>
    </row>
    <row r="368" spans="2:110" x14ac:dyDescent="0.3">
      <c r="B368" t="s">
        <v>375</v>
      </c>
      <c r="C368" t="str">
        <f>INDEX('PH Itemnames'!$B$1:$B$723,MATCH(B368,'PH Itemnames'!$A$1:$A$723),1)</f>
        <v>currypowderItem</v>
      </c>
      <c r="D368" t="s">
        <v>253</v>
      </c>
      <c r="E368" t="s">
        <v>1209</v>
      </c>
      <c r="F368" s="10" t="s">
        <v>147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124"/>
        <v>0</v>
      </c>
      <c r="W368" s="11">
        <f t="shared" si="106"/>
        <v>2</v>
      </c>
      <c r="X368" s="44" t="str">
        <f t="shared" ca="1" si="126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10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10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10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11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11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11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11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114"/>
        <v>0</v>
      </c>
      <c r="CS368" s="34">
        <f t="shared" si="115"/>
        <v>0</v>
      </c>
      <c r="CT368" s="30">
        <f t="shared" si="116"/>
        <v>0</v>
      </c>
      <c r="CU368" s="30">
        <f t="shared" si="125"/>
        <v>0</v>
      </c>
      <c r="CV368" s="35">
        <f t="shared" si="117"/>
        <v>0</v>
      </c>
      <c r="CW368" s="36">
        <f t="shared" si="118"/>
        <v>0</v>
      </c>
      <c r="CX368" s="37">
        <f t="shared" si="119"/>
        <v>0</v>
      </c>
      <c r="CY368" s="38">
        <f t="shared" si="120"/>
        <v>0</v>
      </c>
      <c r="CZ368" s="39">
        <f t="shared" si="121"/>
        <v>0</v>
      </c>
      <c r="DA368" t="s">
        <v>212</v>
      </c>
      <c r="DB368" t="str">
        <f t="shared" ca="1" si="122"/>
        <v>No</v>
      </c>
      <c r="DD368" t="s">
        <v>213</v>
      </c>
      <c r="DE368" t="str">
        <f t="shared" ca="1" si="123"/>
        <v/>
      </c>
      <c r="DF368" t="s">
        <v>2312</v>
      </c>
    </row>
    <row r="369" spans="2:110" x14ac:dyDescent="0.3">
      <c r="B369" t="s">
        <v>663</v>
      </c>
      <c r="C369" t="str">
        <f>INDEX('PH Itemnames'!$B$1:$B$723,MATCH(B369,'PH Itemnames'!$A$1:$A$723),1)</f>
        <v>dimsumItem</v>
      </c>
      <c r="D369" t="s">
        <v>258</v>
      </c>
      <c r="E369" t="s">
        <v>1209</v>
      </c>
      <c r="F369" s="10" t="s">
        <v>44</v>
      </c>
      <c r="G369" s="11" t="s">
        <v>222</v>
      </c>
      <c r="H369" s="11" t="s">
        <v>149</v>
      </c>
      <c r="I369" s="11" t="s">
        <v>297</v>
      </c>
      <c r="J369" s="11" t="s">
        <v>225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124"/>
        <v>0</v>
      </c>
      <c r="W369" s="11">
        <f t="shared" si="106"/>
        <v>0</v>
      </c>
      <c r="X369" s="44" t="str">
        <f t="shared" ca="1" si="126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10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10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10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11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11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11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11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114"/>
        <v>0</v>
      </c>
      <c r="CS369" s="34">
        <f t="shared" si="115"/>
        <v>14.166666666666668</v>
      </c>
      <c r="CT369" s="30">
        <f t="shared" si="116"/>
        <v>0</v>
      </c>
      <c r="CU369" s="30">
        <f t="shared" si="125"/>
        <v>10.6</v>
      </c>
      <c r="CV369" s="35">
        <f t="shared" si="117"/>
        <v>1</v>
      </c>
      <c r="CW369" s="36">
        <f t="shared" si="118"/>
        <v>0</v>
      </c>
      <c r="CX369" s="37">
        <f t="shared" si="119"/>
        <v>0</v>
      </c>
      <c r="CY369" s="38">
        <f t="shared" si="120"/>
        <v>2.5</v>
      </c>
      <c r="CZ369" s="39">
        <f t="shared" si="121"/>
        <v>0</v>
      </c>
      <c r="DA369" t="s">
        <v>212</v>
      </c>
      <c r="DB369" t="str">
        <f t="shared" ca="1" si="122"/>
        <v>No</v>
      </c>
      <c r="DD369" t="s">
        <v>213</v>
      </c>
      <c r="DE369" t="str">
        <f t="shared" ca="1" si="123"/>
        <v/>
      </c>
      <c r="DF369" t="s">
        <v>2312</v>
      </c>
    </row>
    <row r="370" spans="2:110" x14ac:dyDescent="0.3">
      <c r="B370" t="s">
        <v>664</v>
      </c>
      <c r="C370" t="str">
        <f>INDEX('PH Itemnames'!$B$1:$B$723,MATCH(B370,'PH Itemnames'!$A$1:$A$723),1)</f>
        <v>friedpecanokraItem</v>
      </c>
      <c r="D370" t="s">
        <v>253</v>
      </c>
      <c r="E370" t="s">
        <v>1209</v>
      </c>
      <c r="F370" s="10" t="s">
        <v>141</v>
      </c>
      <c r="G370" s="11" t="s">
        <v>189</v>
      </c>
      <c r="H370" s="11" t="s">
        <v>359</v>
      </c>
      <c r="I370" s="11" t="s">
        <v>415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124"/>
        <v>-1</v>
      </c>
      <c r="W370" s="11">
        <f t="shared" si="106"/>
        <v>0</v>
      </c>
      <c r="X370" s="44" t="str">
        <f t="shared" ca="1" si="126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10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10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48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109"/>
        <v>12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11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11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11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11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114"/>
        <v>0</v>
      </c>
      <c r="CS370" s="34">
        <f t="shared" si="115"/>
        <v>4</v>
      </c>
      <c r="CT370" s="30">
        <f t="shared" si="116"/>
        <v>0</v>
      </c>
      <c r="CU370" s="30">
        <f t="shared" si="125"/>
        <v>12</v>
      </c>
      <c r="CV370" s="35">
        <f t="shared" si="117"/>
        <v>0</v>
      </c>
      <c r="CW370" s="36">
        <f t="shared" si="118"/>
        <v>0</v>
      </c>
      <c r="CX370" s="37">
        <f t="shared" si="119"/>
        <v>0</v>
      </c>
      <c r="CY370" s="38">
        <f t="shared" si="120"/>
        <v>0</v>
      </c>
      <c r="CZ370" s="39">
        <f t="shared" si="121"/>
        <v>0</v>
      </c>
      <c r="DA370" t="s">
        <v>212</v>
      </c>
      <c r="DB370" t="str">
        <f t="shared" ca="1" si="122"/>
        <v>No</v>
      </c>
      <c r="DD370" t="s">
        <v>213</v>
      </c>
      <c r="DE370" t="str">
        <f t="shared" ca="1" si="123"/>
        <v/>
      </c>
      <c r="DF370" t="s">
        <v>2312</v>
      </c>
    </row>
    <row r="371" spans="2:110" x14ac:dyDescent="0.3">
      <c r="B371" t="s">
        <v>665</v>
      </c>
      <c r="C371" t="str">
        <f>INDEX('PH Itemnames'!$B$1:$B$723,MATCH(B371,'PH Itemnames'!$A$1:$A$723),1)</f>
        <v>gooseberryjellyItem</v>
      </c>
      <c r="D371" t="s">
        <v>253</v>
      </c>
      <c r="E371" t="s">
        <v>1209</v>
      </c>
      <c r="F371" s="10" t="s">
        <v>18</v>
      </c>
      <c r="G371" s="11" t="s">
        <v>223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124"/>
        <v>1</v>
      </c>
      <c r="W371" s="11">
        <f t="shared" si="106"/>
        <v>0</v>
      </c>
      <c r="X371" s="44" t="str">
        <f t="shared" ca="1" si="126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10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10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10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11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11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11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11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114"/>
        <v>0</v>
      </c>
      <c r="CS371" s="34">
        <f t="shared" si="115"/>
        <v>2</v>
      </c>
      <c r="CT371" s="30">
        <v>0</v>
      </c>
      <c r="CU371" s="30">
        <v>87</v>
      </c>
      <c r="CV371" s="35">
        <f t="shared" si="117"/>
        <v>0</v>
      </c>
      <c r="CW371" s="36">
        <v>1.5</v>
      </c>
      <c r="CX371" s="37">
        <f t="shared" si="119"/>
        <v>0</v>
      </c>
      <c r="CY371" s="38">
        <f t="shared" si="120"/>
        <v>0</v>
      </c>
      <c r="CZ371" s="39">
        <f t="shared" si="121"/>
        <v>0</v>
      </c>
      <c r="DA371" t="s">
        <v>215</v>
      </c>
      <c r="DB371" t="str">
        <f t="shared" ca="1" si="122"/>
        <v>-</v>
      </c>
      <c r="DD371" t="s">
        <v>212</v>
      </c>
      <c r="DE371" t="str">
        <f t="shared" ca="1" si="123"/>
        <v/>
      </c>
      <c r="DF371" t="s">
        <v>2312</v>
      </c>
    </row>
    <row r="372" spans="2:110" x14ac:dyDescent="0.3">
      <c r="B372" t="s">
        <v>666</v>
      </c>
      <c r="C372" t="str">
        <f>INDEX('PH Itemnames'!$B$1:$B$723,MATCH(B372,'PH Itemnames'!$A$1:$A$723),1)</f>
        <v>gooseberrymilkshakeItem</v>
      </c>
      <c r="D372" t="s">
        <v>253</v>
      </c>
      <c r="E372" t="s">
        <v>1209</v>
      </c>
      <c r="F372" s="10" t="s">
        <v>251</v>
      </c>
      <c r="G372" s="11" t="s">
        <v>18</v>
      </c>
      <c r="H372" s="11" t="s">
        <v>263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124"/>
        <v>1</v>
      </c>
      <c r="W372" s="11">
        <f t="shared" si="106"/>
        <v>0</v>
      </c>
      <c r="X372" s="44" t="str">
        <f t="shared" ca="1" si="126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10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10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10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11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11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11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11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114"/>
        <v>2</v>
      </c>
      <c r="CS372" s="34">
        <f t="shared" si="115"/>
        <v>7</v>
      </c>
      <c r="CT372" s="30">
        <f t="shared" si="116"/>
        <v>15</v>
      </c>
      <c r="CU372" s="30">
        <f t="shared" si="125"/>
        <v>9</v>
      </c>
      <c r="CV372" s="35">
        <f t="shared" si="117"/>
        <v>0</v>
      </c>
      <c r="CW372" s="36">
        <v>1</v>
      </c>
      <c r="CX372" s="37">
        <f t="shared" si="119"/>
        <v>0</v>
      </c>
      <c r="CY372" s="38">
        <f t="shared" si="120"/>
        <v>0</v>
      </c>
      <c r="CZ372" s="39">
        <f t="shared" si="121"/>
        <v>2</v>
      </c>
      <c r="DA372" t="s">
        <v>215</v>
      </c>
      <c r="DB372" t="str">
        <f t="shared" ca="1" si="122"/>
        <v>-</v>
      </c>
      <c r="DD372" t="s">
        <v>212</v>
      </c>
      <c r="DE372" t="str">
        <f t="shared" ca="1" si="123"/>
        <v/>
      </c>
      <c r="DF372" t="s">
        <v>2312</v>
      </c>
    </row>
    <row r="373" spans="2:110" x14ac:dyDescent="0.3">
      <c r="B373" t="s">
        <v>667</v>
      </c>
      <c r="C373" t="str">
        <f>INDEX('PH Itemnames'!$B$1:$B$723,MATCH(B373,'PH Itemnames'!$A$1:$A$723),1)</f>
        <v>gooseberrypieItem</v>
      </c>
      <c r="D373" t="s">
        <v>258</v>
      </c>
      <c r="E373" t="s">
        <v>1209</v>
      </c>
      <c r="F373" s="10" t="s">
        <v>18</v>
      </c>
      <c r="G373" s="11" t="s">
        <v>223</v>
      </c>
      <c r="H373" s="11" t="s">
        <v>222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124"/>
        <v>1</v>
      </c>
      <c r="W373" s="11">
        <f t="shared" si="106"/>
        <v>0</v>
      </c>
      <c r="X373" s="44" t="str">
        <f t="shared" ca="1" si="126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10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10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10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11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11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11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11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114"/>
        <v>0</v>
      </c>
      <c r="CS373" s="34">
        <v>10</v>
      </c>
      <c r="CT373" s="30">
        <v>0</v>
      </c>
      <c r="CU373" s="30">
        <v>12</v>
      </c>
      <c r="CV373" s="35">
        <f t="shared" si="117"/>
        <v>1</v>
      </c>
      <c r="CW373" s="36">
        <v>1</v>
      </c>
      <c r="CX373" s="37">
        <f t="shared" si="119"/>
        <v>0</v>
      </c>
      <c r="CY373" s="38">
        <f t="shared" si="120"/>
        <v>0</v>
      </c>
      <c r="CZ373" s="39">
        <f t="shared" si="121"/>
        <v>0</v>
      </c>
      <c r="DA373" t="s">
        <v>215</v>
      </c>
      <c r="DB373" t="str">
        <f t="shared" ca="1" si="122"/>
        <v>-</v>
      </c>
      <c r="DD373" t="s">
        <v>213</v>
      </c>
      <c r="DE373" t="str">
        <f t="shared" ca="1" si="123"/>
        <v>GOOSEBERRYPIEITEM(MEAL, ItemRegistry.gooseberrypieItem, 4 ,2f,0f,1f,0f,1f,0f,0f,1.75f),</v>
      </c>
      <c r="DF373" t="s">
        <v>2532</v>
      </c>
    </row>
    <row r="374" spans="2:110" x14ac:dyDescent="0.3">
      <c r="B374" t="s">
        <v>668</v>
      </c>
      <c r="C374" t="str">
        <f>INDEX('PH Itemnames'!$B$1:$B$723,MATCH(B374,'PH Itemnames'!$A$1:$A$723),1)</f>
        <v>hushpuppiesItem</v>
      </c>
      <c r="D374" t="s">
        <v>253</v>
      </c>
      <c r="E374" t="s">
        <v>1209</v>
      </c>
      <c r="F374" s="10" t="s">
        <v>36</v>
      </c>
      <c r="G374" s="11" t="s">
        <v>239</v>
      </c>
      <c r="H374" s="11" t="s">
        <v>64</v>
      </c>
      <c r="I374" s="11" t="s">
        <v>359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124"/>
        <v>1</v>
      </c>
      <c r="W374" s="11">
        <f t="shared" si="106"/>
        <v>0</v>
      </c>
      <c r="X374" s="44" t="str">
        <f t="shared" ca="1" si="126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10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10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10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11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11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11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11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114"/>
        <v>0</v>
      </c>
      <c r="CS374" s="34">
        <v>10</v>
      </c>
      <c r="CT374" s="30">
        <f t="shared" si="116"/>
        <v>0</v>
      </c>
      <c r="CU374" s="30">
        <v>18</v>
      </c>
      <c r="CV374" s="35">
        <f t="shared" si="117"/>
        <v>0</v>
      </c>
      <c r="CW374" s="36">
        <f t="shared" si="118"/>
        <v>0</v>
      </c>
      <c r="CX374" s="37">
        <f t="shared" si="119"/>
        <v>1</v>
      </c>
      <c r="CY374" s="38">
        <f t="shared" si="120"/>
        <v>0</v>
      </c>
      <c r="CZ374" s="39">
        <v>0.3</v>
      </c>
      <c r="DA374" t="s">
        <v>215</v>
      </c>
      <c r="DB374" t="str">
        <f t="shared" ca="1" si="122"/>
        <v>-</v>
      </c>
      <c r="DD374" t="s">
        <v>213</v>
      </c>
      <c r="DE374" t="str">
        <f t="shared" ca="1" si="123"/>
        <v>HUSHPUPPIESITEM(MEAL, ItemRegistry.hushpuppiesItem, 4 ,2f,0f,0f,1f,0f,0f,0.3f,1.17f),</v>
      </c>
      <c r="DF374" t="s">
        <v>2533</v>
      </c>
    </row>
    <row r="375" spans="2:110" x14ac:dyDescent="0.3">
      <c r="B375" t="s">
        <v>669</v>
      </c>
      <c r="C375" t="str">
        <f>INDEX('PH Itemnames'!$B$1:$B$723,MATCH(B375,'PH Itemnames'!$A$1:$A$723),1)</f>
        <v>kimchiItem</v>
      </c>
      <c r="D375" t="s">
        <v>253</v>
      </c>
      <c r="E375" t="s">
        <v>1209</v>
      </c>
      <c r="F375" s="10" t="s">
        <v>262</v>
      </c>
      <c r="G375" s="11" t="s">
        <v>60</v>
      </c>
      <c r="H375" s="11" t="s">
        <v>62</v>
      </c>
      <c r="I375" s="11" t="s">
        <v>123</v>
      </c>
      <c r="J375" s="11" t="s">
        <v>117</v>
      </c>
      <c r="K375" s="11" t="s">
        <v>132</v>
      </c>
      <c r="L375" s="11" t="s">
        <v>124</v>
      </c>
      <c r="M375" s="11" t="s">
        <v>148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124"/>
        <v>1</v>
      </c>
      <c r="W375" s="11">
        <f t="shared" si="106"/>
        <v>1</v>
      </c>
      <c r="X375" s="44" t="str">
        <f t="shared" ca="1" si="126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10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10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10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11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11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11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11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114"/>
        <v>0</v>
      </c>
      <c r="CS375" s="34">
        <v>15</v>
      </c>
      <c r="CT375" s="30">
        <f t="shared" si="116"/>
        <v>0</v>
      </c>
      <c r="CU375" s="30">
        <v>18</v>
      </c>
      <c r="CV375" s="35">
        <f t="shared" si="117"/>
        <v>0.5</v>
      </c>
      <c r="CW375" s="36">
        <f t="shared" si="118"/>
        <v>0</v>
      </c>
      <c r="CX375" s="37">
        <f t="shared" si="119"/>
        <v>5</v>
      </c>
      <c r="CY375" s="38">
        <f t="shared" si="120"/>
        <v>0</v>
      </c>
      <c r="CZ375" s="39">
        <f t="shared" si="121"/>
        <v>0</v>
      </c>
      <c r="DA375" t="s">
        <v>215</v>
      </c>
      <c r="DB375" t="str">
        <f t="shared" ca="1" si="122"/>
        <v>-</v>
      </c>
      <c r="DD375" t="s">
        <v>213</v>
      </c>
      <c r="DE375" t="str">
        <f t="shared" ca="1" si="123"/>
        <v>KIMCHIITEM(MEAL, ItemRegistry.kimchiItem, 4 ,3f,0f,1f,5f,0f,0f,0f,1.17f),</v>
      </c>
      <c r="DF375" t="s">
        <v>2534</v>
      </c>
    </row>
    <row r="376" spans="2:110" x14ac:dyDescent="0.3">
      <c r="B376" t="s">
        <v>670</v>
      </c>
      <c r="C376" t="str">
        <f>INDEX('PH Itemnames'!$B$1:$B$723,MATCH(B376,'PH Itemnames'!$A$1:$A$723),1)</f>
        <v>mochiItem</v>
      </c>
      <c r="D376" t="s">
        <v>253</v>
      </c>
      <c r="E376" t="s">
        <v>1209</v>
      </c>
      <c r="F376" s="10" t="s">
        <v>44</v>
      </c>
      <c r="G376" s="11" t="s">
        <v>223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124"/>
        <v>1</v>
      </c>
      <c r="W376" s="11">
        <f t="shared" si="106"/>
        <v>4</v>
      </c>
      <c r="X376" s="44" t="str">
        <f t="shared" ca="1" si="126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10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10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10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11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11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11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11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114"/>
        <v>0</v>
      </c>
      <c r="CS376" s="34">
        <v>2</v>
      </c>
      <c r="CT376" s="30">
        <v>0</v>
      </c>
      <c r="CU376" s="30">
        <f t="shared" si="125"/>
        <v>13.333333333333334</v>
      </c>
      <c r="CV376" s="35">
        <v>1</v>
      </c>
      <c r="CW376" s="36">
        <f t="shared" si="118"/>
        <v>0</v>
      </c>
      <c r="CX376" s="37">
        <f t="shared" si="119"/>
        <v>0</v>
      </c>
      <c r="CY376" s="38">
        <f t="shared" si="120"/>
        <v>0</v>
      </c>
      <c r="CZ376" s="39">
        <f t="shared" si="121"/>
        <v>0</v>
      </c>
      <c r="DA376" t="s">
        <v>215</v>
      </c>
      <c r="DB376" t="str">
        <f t="shared" ca="1" si="122"/>
        <v>-</v>
      </c>
      <c r="DD376" t="s">
        <v>213</v>
      </c>
      <c r="DE376" t="str">
        <f t="shared" ca="1" si="123"/>
        <v>MOCHIITEM(MEAL, ItemRegistry.mochiItem, 4 ,0.4f,0f,1f,0f,0f,0f,0f,1.58f),</v>
      </c>
      <c r="DF376" t="s">
        <v>2535</v>
      </c>
    </row>
    <row r="377" spans="2:110" x14ac:dyDescent="0.3">
      <c r="B377" t="s">
        <v>671</v>
      </c>
      <c r="C377" t="str">
        <f>INDEX('PH Itemnames'!$B$1:$B$723,MATCH(B377,'PH Itemnames'!$A$1:$A$723),1)</f>
        <v>museliItem</v>
      </c>
      <c r="D377" t="s">
        <v>253</v>
      </c>
      <c r="E377" t="s">
        <v>1209</v>
      </c>
      <c r="F377" s="10" t="s">
        <v>4</v>
      </c>
      <c r="G377" s="11" t="s">
        <v>274</v>
      </c>
      <c r="H377" s="11" t="s">
        <v>189</v>
      </c>
      <c r="I377" s="11" t="s">
        <v>223</v>
      </c>
      <c r="J377" s="11" t="s">
        <v>251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124"/>
        <v>0</v>
      </c>
      <c r="W377" s="11">
        <f t="shared" si="106"/>
        <v>0</v>
      </c>
      <c r="X377" s="44" t="str">
        <f t="shared" ca="1" si="126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10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10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10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11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11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11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11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114"/>
        <v>2</v>
      </c>
      <c r="CS377" s="34">
        <f t="shared" si="115"/>
        <v>12</v>
      </c>
      <c r="CT377" s="30">
        <f t="shared" si="116"/>
        <v>5</v>
      </c>
      <c r="CU377" s="30">
        <f t="shared" si="125"/>
        <v>30.4</v>
      </c>
      <c r="CV377" s="35">
        <f t="shared" si="117"/>
        <v>1</v>
      </c>
      <c r="CW377" s="36">
        <f t="shared" si="118"/>
        <v>1</v>
      </c>
      <c r="CX377" s="37">
        <f t="shared" si="119"/>
        <v>0</v>
      </c>
      <c r="CY377" s="38">
        <f t="shared" si="120"/>
        <v>0</v>
      </c>
      <c r="CZ377" s="39">
        <f t="shared" si="121"/>
        <v>2</v>
      </c>
      <c r="DA377" t="s">
        <v>212</v>
      </c>
      <c r="DB377" t="str">
        <f t="shared" ca="1" si="122"/>
        <v>No</v>
      </c>
      <c r="DD377" t="s">
        <v>213</v>
      </c>
      <c r="DE377" t="str">
        <f t="shared" ca="1" si="123"/>
        <v/>
      </c>
      <c r="DF377" t="s">
        <v>2312</v>
      </c>
    </row>
    <row r="378" spans="2:110" x14ac:dyDescent="0.3">
      <c r="B378" t="s">
        <v>672</v>
      </c>
      <c r="C378" t="str">
        <f>INDEX('PH Itemnames'!$B$1:$B$723,MATCH(B378,'PH Itemnames'!$A$1:$A$723),1)</f>
        <v>naanItem</v>
      </c>
      <c r="D378" t="s">
        <v>253</v>
      </c>
      <c r="E378" t="s">
        <v>1209</v>
      </c>
      <c r="F378" s="10" t="s">
        <v>222</v>
      </c>
      <c r="G378" s="11" t="s">
        <v>64</v>
      </c>
      <c r="H378" s="11" t="s">
        <v>359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124"/>
        <v>1</v>
      </c>
      <c r="W378" s="11">
        <f t="shared" si="106"/>
        <v>1</v>
      </c>
      <c r="X378" s="44" t="str">
        <f t="shared" ca="1" si="126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10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10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10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11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11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11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11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114"/>
        <v>0</v>
      </c>
      <c r="CS378" s="34">
        <v>10</v>
      </c>
      <c r="CT378" s="30">
        <f t="shared" si="116"/>
        <v>0</v>
      </c>
      <c r="CU378" s="30">
        <f t="shared" si="125"/>
        <v>16.666666666666668</v>
      </c>
      <c r="CV378" s="35">
        <f t="shared" si="117"/>
        <v>1</v>
      </c>
      <c r="CW378" s="36">
        <f t="shared" si="118"/>
        <v>0</v>
      </c>
      <c r="CX378" s="37">
        <f t="shared" si="119"/>
        <v>1</v>
      </c>
      <c r="CY378" s="38">
        <f t="shared" si="120"/>
        <v>0</v>
      </c>
      <c r="CZ378" s="39">
        <f t="shared" si="121"/>
        <v>0</v>
      </c>
      <c r="DA378" t="s">
        <v>215</v>
      </c>
      <c r="DB378" t="str">
        <f t="shared" ca="1" si="122"/>
        <v>-</v>
      </c>
      <c r="DD378" t="s">
        <v>213</v>
      </c>
      <c r="DE378" t="str">
        <f t="shared" ca="1" si="123"/>
        <v>NAANITEM(MEAL, ItemRegistry.naanItem, 4 ,2f,0f,1f,1f,0f,0f,0f,1.26f),</v>
      </c>
      <c r="DF378" t="s">
        <v>2536</v>
      </c>
    </row>
    <row r="379" spans="2:110" x14ac:dyDescent="0.3">
      <c r="B379" t="s">
        <v>673</v>
      </c>
      <c r="C379" t="str">
        <f>INDEX('PH Itemnames'!$B$1:$B$723,MATCH(B379,'PH Itemnames'!$A$1:$A$723),1)</f>
        <v>okrachipsItem</v>
      </c>
      <c r="D379" t="s">
        <v>253</v>
      </c>
      <c r="E379" t="s">
        <v>1209</v>
      </c>
      <c r="F379" s="10" t="s">
        <v>141</v>
      </c>
      <c r="G379" s="11" t="s">
        <v>262</v>
      </c>
      <c r="H379" s="11" t="s">
        <v>124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124"/>
        <v>0</v>
      </c>
      <c r="W379" s="11">
        <f t="shared" si="106"/>
        <v>0</v>
      </c>
      <c r="X379" s="44" t="str">
        <f t="shared" ca="1" si="126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10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10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10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11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11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11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11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114"/>
        <v>0</v>
      </c>
      <c r="CS379" s="34">
        <f t="shared" si="115"/>
        <v>0</v>
      </c>
      <c r="CT379" s="30">
        <f t="shared" si="116"/>
        <v>0</v>
      </c>
      <c r="CU379" s="30">
        <f t="shared" si="125"/>
        <v>26</v>
      </c>
      <c r="CV379" s="35">
        <f t="shared" si="117"/>
        <v>0</v>
      </c>
      <c r="CW379" s="36">
        <f t="shared" si="118"/>
        <v>0</v>
      </c>
      <c r="CX379" s="37">
        <f t="shared" si="119"/>
        <v>0</v>
      </c>
      <c r="CY379" s="38">
        <f t="shared" si="120"/>
        <v>0</v>
      </c>
      <c r="CZ379" s="39">
        <f t="shared" si="121"/>
        <v>0</v>
      </c>
      <c r="DA379" t="s">
        <v>212</v>
      </c>
      <c r="DB379" t="str">
        <f t="shared" ca="1" si="122"/>
        <v>No</v>
      </c>
      <c r="DD379" t="s">
        <v>213</v>
      </c>
      <c r="DE379" t="str">
        <f t="shared" ca="1" si="123"/>
        <v/>
      </c>
      <c r="DF379" t="s">
        <v>2312</v>
      </c>
    </row>
    <row r="380" spans="2:110" x14ac:dyDescent="0.3">
      <c r="B380" t="s">
        <v>674</v>
      </c>
      <c r="C380" t="str">
        <f>INDEX('PH Itemnames'!$B$1:$B$723,MATCH(B380,'PH Itemnames'!$A$1:$A$723),1)</f>
        <v>okracreoleItem</v>
      </c>
      <c r="D380" t="s">
        <v>258</v>
      </c>
      <c r="E380" t="s">
        <v>1209</v>
      </c>
      <c r="F380" s="10" t="s">
        <v>141</v>
      </c>
      <c r="G380" s="11" t="s">
        <v>62</v>
      </c>
      <c r="H380" s="11" t="s">
        <v>70</v>
      </c>
      <c r="I380" s="11" t="s">
        <v>266</v>
      </c>
      <c r="J380" s="11" t="s">
        <v>64</v>
      </c>
      <c r="K380" s="11" t="s">
        <v>124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124"/>
        <v>0</v>
      </c>
      <c r="W380" s="11">
        <f t="shared" si="106"/>
        <v>0</v>
      </c>
      <c r="X380" s="44" t="str">
        <f t="shared" ca="1" si="126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10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10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10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11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11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11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11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114"/>
        <v>0</v>
      </c>
      <c r="CS380" s="34">
        <f t="shared" si="115"/>
        <v>10</v>
      </c>
      <c r="CT380" s="30">
        <f t="shared" si="116"/>
        <v>5</v>
      </c>
      <c r="CU380" s="30">
        <f t="shared" si="125"/>
        <v>26.277777777777782</v>
      </c>
      <c r="CV380" s="35">
        <f t="shared" si="117"/>
        <v>0</v>
      </c>
      <c r="CW380" s="36">
        <f t="shared" si="118"/>
        <v>0</v>
      </c>
      <c r="CX380" s="37">
        <f t="shared" si="119"/>
        <v>5.5</v>
      </c>
      <c r="CY380" s="38">
        <f t="shared" si="120"/>
        <v>0</v>
      </c>
      <c r="CZ380" s="39">
        <f t="shared" si="121"/>
        <v>0</v>
      </c>
      <c r="DA380" t="s">
        <v>212</v>
      </c>
      <c r="DB380" t="str">
        <f t="shared" ca="1" si="122"/>
        <v>No</v>
      </c>
      <c r="DD380" t="s">
        <v>213</v>
      </c>
      <c r="DE380" t="str">
        <f t="shared" ca="1" si="123"/>
        <v/>
      </c>
      <c r="DF380" t="s">
        <v>2312</v>
      </c>
    </row>
    <row r="381" spans="2:110" x14ac:dyDescent="0.3">
      <c r="B381" t="s">
        <v>675</v>
      </c>
      <c r="C381" t="str">
        <f>INDEX('PH Itemnames'!$B$1:$B$723,MATCH(B381,'PH Itemnames'!$A$1:$A$723),1)</f>
        <v>pistachiobutterItem</v>
      </c>
      <c r="D381" t="s">
        <v>253</v>
      </c>
      <c r="E381" t="s">
        <v>1209</v>
      </c>
      <c r="F381" s="10" t="s">
        <v>190</v>
      </c>
      <c r="G381" s="11" t="s">
        <v>359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124"/>
        <v>0</v>
      </c>
      <c r="W381" s="11">
        <f t="shared" si="106"/>
        <v>0</v>
      </c>
      <c r="X381" s="44" t="str">
        <f t="shared" ca="1" si="126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10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10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10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11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11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11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11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114"/>
        <v>0</v>
      </c>
      <c r="CS381" s="34">
        <f t="shared" si="115"/>
        <v>4</v>
      </c>
      <c r="CT381" s="30">
        <f t="shared" si="116"/>
        <v>0</v>
      </c>
      <c r="CU381" s="30">
        <f t="shared" si="125"/>
        <v>0</v>
      </c>
      <c r="CV381" s="35">
        <f t="shared" si="117"/>
        <v>0</v>
      </c>
      <c r="CW381" s="36">
        <f t="shared" si="118"/>
        <v>0</v>
      </c>
      <c r="CX381" s="37">
        <f t="shared" si="119"/>
        <v>0</v>
      </c>
      <c r="CY381" s="38">
        <f t="shared" si="120"/>
        <v>0</v>
      </c>
      <c r="CZ381" s="39">
        <f t="shared" si="121"/>
        <v>0</v>
      </c>
      <c r="DA381" t="s">
        <v>212</v>
      </c>
      <c r="DB381" t="str">
        <f t="shared" ca="1" si="122"/>
        <v>No</v>
      </c>
      <c r="DD381" t="s">
        <v>213</v>
      </c>
      <c r="DE381" t="str">
        <f t="shared" ca="1" si="123"/>
        <v/>
      </c>
      <c r="DF381" t="s">
        <v>2312</v>
      </c>
    </row>
    <row r="382" spans="2:110" x14ac:dyDescent="0.3">
      <c r="B382" t="s">
        <v>676</v>
      </c>
      <c r="C382" t="str">
        <f>INDEX('PH Itemnames'!$B$1:$B$723,MATCH(B382,'PH Itemnames'!$A$1:$A$723),1)</f>
        <v>porklomeinItem</v>
      </c>
      <c r="D382" t="s">
        <v>258</v>
      </c>
      <c r="E382" t="s">
        <v>1209</v>
      </c>
      <c r="F382" s="10" t="s">
        <v>76</v>
      </c>
      <c r="G382" s="11" t="s">
        <v>280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677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124"/>
        <v>1</v>
      </c>
      <c r="W382" s="11">
        <f t="shared" si="106"/>
        <v>0</v>
      </c>
      <c r="X382" s="44" t="str">
        <f t="shared" ca="1" si="126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10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10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10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11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11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11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11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114"/>
        <v>1</v>
      </c>
      <c r="CS382" s="34">
        <v>45</v>
      </c>
      <c r="CT382" s="30">
        <v>0</v>
      </c>
      <c r="CU382" s="30">
        <v>18</v>
      </c>
      <c r="CV382" s="35">
        <f t="shared" si="117"/>
        <v>1</v>
      </c>
      <c r="CW382" s="36">
        <f t="shared" si="118"/>
        <v>0</v>
      </c>
      <c r="CX382" s="37">
        <f t="shared" si="119"/>
        <v>5.5</v>
      </c>
      <c r="CY382" s="38">
        <f t="shared" si="120"/>
        <v>2.5</v>
      </c>
      <c r="CZ382" s="39">
        <f t="shared" si="121"/>
        <v>1</v>
      </c>
      <c r="DA382" t="s">
        <v>215</v>
      </c>
      <c r="DB382" t="str">
        <f t="shared" ca="1" si="122"/>
        <v>-</v>
      </c>
      <c r="DD382" t="s">
        <v>213</v>
      </c>
      <c r="DE382" t="str">
        <f t="shared" ca="1" si="123"/>
        <v>PORKLOMEINITEM(MEAL, ItemRegistry.porklomeinItem, 4 ,9f,0f,1f,5.5f,0f,2.5f,1f,1.17f),</v>
      </c>
      <c r="DF382" t="s">
        <v>2537</v>
      </c>
    </row>
    <row r="383" spans="2:110" x14ac:dyDescent="0.3">
      <c r="B383" t="s">
        <v>678</v>
      </c>
      <c r="C383" t="str">
        <f>INDEX('PH Itemnames'!$B$1:$B$723,MATCH(B383,'PH Itemnames'!$A$1:$A$723),1)</f>
        <v>salmonpattiesItem</v>
      </c>
      <c r="D383" t="s">
        <v>253</v>
      </c>
      <c r="E383" t="s">
        <v>1209</v>
      </c>
      <c r="F383" s="10" t="s">
        <v>586</v>
      </c>
      <c r="G383" s="11" t="s">
        <v>257</v>
      </c>
      <c r="H383" s="11" t="s">
        <v>239</v>
      </c>
      <c r="I383" s="11" t="s">
        <v>359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124"/>
        <v>0</v>
      </c>
      <c r="W383" s="11">
        <f t="shared" si="106"/>
        <v>0</v>
      </c>
      <c r="X383" s="44" t="str">
        <f t="shared" ca="1" si="126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10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10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10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11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11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11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11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114"/>
        <v>1</v>
      </c>
      <c r="CS383" s="34">
        <v>20</v>
      </c>
      <c r="CT383" s="30">
        <f t="shared" si="116"/>
        <v>0</v>
      </c>
      <c r="CU383" s="30">
        <f t="shared" si="125"/>
        <v>9.875</v>
      </c>
      <c r="CV383" s="35">
        <f t="shared" si="117"/>
        <v>1.5</v>
      </c>
      <c r="CW383" s="36">
        <f t="shared" si="118"/>
        <v>0</v>
      </c>
      <c r="CX383" s="37">
        <f t="shared" si="119"/>
        <v>0</v>
      </c>
      <c r="CY383" s="38">
        <f t="shared" si="120"/>
        <v>1</v>
      </c>
      <c r="CZ383" s="39">
        <f t="shared" si="121"/>
        <v>1</v>
      </c>
      <c r="DA383" t="s">
        <v>215</v>
      </c>
      <c r="DB383" t="str">
        <f t="shared" ca="1" si="122"/>
        <v>No</v>
      </c>
      <c r="DD383" t="s">
        <v>213</v>
      </c>
      <c r="DE383" t="str">
        <f t="shared" ca="1" si="123"/>
        <v/>
      </c>
      <c r="DF383" t="s">
        <v>2312</v>
      </c>
    </row>
    <row r="384" spans="2:110" x14ac:dyDescent="0.3">
      <c r="B384" t="s">
        <v>679</v>
      </c>
      <c r="C384" t="str">
        <f>INDEX('PH Itemnames'!$B$1:$B$723,MATCH(B384,'PH Itemnames'!$A$1:$A$723),1)</f>
        <v>sausageItem</v>
      </c>
      <c r="D384" t="s">
        <v>253</v>
      </c>
      <c r="E384" t="s">
        <v>1209</v>
      </c>
      <c r="F384" s="10" t="s">
        <v>225</v>
      </c>
      <c r="G384" s="11" t="s">
        <v>262</v>
      </c>
      <c r="H384" s="11" t="s">
        <v>124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124"/>
        <v>1</v>
      </c>
      <c r="W384" s="11">
        <f t="shared" si="106"/>
        <v>7</v>
      </c>
      <c r="X384" s="44" t="str">
        <f t="shared" ca="1" si="126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10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10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10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11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11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11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11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114"/>
        <v>0</v>
      </c>
      <c r="CS384" s="34">
        <v>10</v>
      </c>
      <c r="CT384" s="30">
        <f t="shared" si="116"/>
        <v>0</v>
      </c>
      <c r="CU384" s="30">
        <v>30</v>
      </c>
      <c r="CV384" s="35">
        <f t="shared" si="117"/>
        <v>0</v>
      </c>
      <c r="CW384" s="36">
        <f t="shared" si="118"/>
        <v>0</v>
      </c>
      <c r="CX384" s="37">
        <f t="shared" si="119"/>
        <v>0</v>
      </c>
      <c r="CY384" s="38">
        <f t="shared" si="120"/>
        <v>2</v>
      </c>
      <c r="CZ384" s="39">
        <f t="shared" si="121"/>
        <v>0</v>
      </c>
      <c r="DA384" t="s">
        <v>215</v>
      </c>
      <c r="DB384" t="str">
        <f t="shared" ca="1" si="122"/>
        <v>-</v>
      </c>
      <c r="DD384" t="s">
        <v>213</v>
      </c>
      <c r="DE384" t="str">
        <f t="shared" ca="1" si="123"/>
        <v>SAUSAGEITEM(MEAL, ItemRegistry.sausageItem, 4 ,2f,0f,0f,0f,0f,2f,0f,0.7f),</v>
      </c>
      <c r="DF384" t="s">
        <v>2538</v>
      </c>
    </row>
    <row r="385" spans="2:110" x14ac:dyDescent="0.3">
      <c r="B385" t="s">
        <v>680</v>
      </c>
      <c r="C385" t="str">
        <f>INDEX('PH Itemnames'!$B$1:$B$723,MATCH(B385,'PH Itemnames'!$A$1:$A$723),1)</f>
        <v>sausagerollItem</v>
      </c>
      <c r="D385" t="s">
        <v>253</v>
      </c>
      <c r="E385" t="s">
        <v>1209</v>
      </c>
      <c r="F385" s="10" t="s">
        <v>679</v>
      </c>
      <c r="G385" s="11" t="s">
        <v>222</v>
      </c>
      <c r="H385" s="11" t="s">
        <v>239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124"/>
        <v>1</v>
      </c>
      <c r="W385" s="11">
        <f t="shared" si="106"/>
        <v>0</v>
      </c>
      <c r="X385" s="44" t="str">
        <f t="shared" ca="1" si="126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10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10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10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11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11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11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11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114"/>
        <v>0</v>
      </c>
      <c r="CS385" s="34">
        <v>15</v>
      </c>
      <c r="CT385" s="30">
        <f t="shared" si="116"/>
        <v>0</v>
      </c>
      <c r="CU385" s="30">
        <f t="shared" si="125"/>
        <v>17.666666666666668</v>
      </c>
      <c r="CV385" s="35">
        <f t="shared" si="117"/>
        <v>1</v>
      </c>
      <c r="CW385" s="36">
        <f t="shared" si="118"/>
        <v>0</v>
      </c>
      <c r="CX385" s="37">
        <f t="shared" si="119"/>
        <v>0</v>
      </c>
      <c r="CY385" s="38">
        <f t="shared" si="120"/>
        <v>2</v>
      </c>
      <c r="CZ385" s="39">
        <v>0.3</v>
      </c>
      <c r="DA385" t="s">
        <v>215</v>
      </c>
      <c r="DB385" t="str">
        <f t="shared" ca="1" si="122"/>
        <v>-</v>
      </c>
      <c r="DD385" t="s">
        <v>213</v>
      </c>
      <c r="DE385" t="str">
        <f t="shared" ca="1" si="123"/>
        <v>SAUSAGEROLLITEM(MEAL, ItemRegistry.sausagerollItem, 4 ,3f,0f,1f,0f,0f,2f,0.3f,1.19f),</v>
      </c>
      <c r="DF385" t="s">
        <v>2539</v>
      </c>
    </row>
    <row r="386" spans="2:110" x14ac:dyDescent="0.3">
      <c r="B386" t="s">
        <v>681</v>
      </c>
      <c r="C386" t="str">
        <f>INDEX('PH Itemnames'!$B$1:$B$723,MATCH(B386,'PH Itemnames'!$A$1:$A$723),1)</f>
        <v>sesameballItem</v>
      </c>
      <c r="D386" t="s">
        <v>253</v>
      </c>
      <c r="E386" t="s">
        <v>1209</v>
      </c>
      <c r="F386" s="10" t="s">
        <v>148</v>
      </c>
      <c r="G386" s="11" t="s">
        <v>359</v>
      </c>
      <c r="H386" s="11" t="s">
        <v>137</v>
      </c>
      <c r="I386" s="11" t="s">
        <v>223</v>
      </c>
      <c r="J386" s="11" t="s">
        <v>277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124"/>
        <v>1</v>
      </c>
      <c r="W386" s="11">
        <f t="shared" si="106"/>
        <v>0</v>
      </c>
      <c r="X386" s="44" t="str">
        <f t="shared" ca="1" si="126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10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10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10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11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11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11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11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114"/>
        <v>0</v>
      </c>
      <c r="CS386" s="34">
        <v>15</v>
      </c>
      <c r="CT386" s="30">
        <f t="shared" si="116"/>
        <v>0</v>
      </c>
      <c r="CU386" s="30">
        <v>21</v>
      </c>
      <c r="CV386" s="35">
        <f t="shared" si="117"/>
        <v>1.5</v>
      </c>
      <c r="CW386" s="36">
        <f t="shared" si="118"/>
        <v>0</v>
      </c>
      <c r="CX386" s="37">
        <f t="shared" si="119"/>
        <v>1</v>
      </c>
      <c r="CY386" s="38">
        <f t="shared" si="120"/>
        <v>0</v>
      </c>
      <c r="CZ386" s="39">
        <f t="shared" si="121"/>
        <v>0</v>
      </c>
      <c r="DA386" t="s">
        <v>215</v>
      </c>
      <c r="DB386" t="str">
        <f t="shared" ca="1" si="122"/>
        <v>-</v>
      </c>
      <c r="DD386" t="s">
        <v>213</v>
      </c>
      <c r="DE386" t="str">
        <f t="shared" ca="1" si="123"/>
        <v>SESAMEBALLITEM(MEAL, ItemRegistry.sesameballItem, 4 ,3f,0f,2f,1f,0f,0f,0f,1f),</v>
      </c>
      <c r="DF386" t="s">
        <v>2540</v>
      </c>
    </row>
    <row r="387" spans="2:110" x14ac:dyDescent="0.3">
      <c r="B387" t="s">
        <v>682</v>
      </c>
      <c r="C387" t="str">
        <f>INDEX('PH Itemnames'!$B$1:$B$723,MATCH(B387,'PH Itemnames'!$A$1:$A$723),1)</f>
        <v>sesamesnapsItem</v>
      </c>
      <c r="D387" t="s">
        <v>253</v>
      </c>
      <c r="E387" t="s">
        <v>1209</v>
      </c>
      <c r="F387" s="10" t="s">
        <v>148</v>
      </c>
      <c r="G387" s="11" t="s">
        <v>223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124"/>
        <v>1</v>
      </c>
      <c r="W387" s="11">
        <f t="shared" si="106"/>
        <v>0</v>
      </c>
      <c r="X387" s="44" t="str">
        <f t="shared" ca="1" si="126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10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10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10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11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11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11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11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114"/>
        <v>0</v>
      </c>
      <c r="CS387" s="34">
        <f t="shared" si="115"/>
        <v>1</v>
      </c>
      <c r="CT387" s="30">
        <f t="shared" si="116"/>
        <v>0</v>
      </c>
      <c r="CU387" s="30">
        <v>21</v>
      </c>
      <c r="CV387" s="35">
        <f t="shared" si="117"/>
        <v>0.5</v>
      </c>
      <c r="CW387" s="36">
        <f t="shared" si="118"/>
        <v>0</v>
      </c>
      <c r="CX387" s="37">
        <f t="shared" si="119"/>
        <v>0</v>
      </c>
      <c r="CY387" s="38">
        <f t="shared" si="120"/>
        <v>0</v>
      </c>
      <c r="CZ387" s="39">
        <f t="shared" si="121"/>
        <v>0</v>
      </c>
      <c r="DA387" t="s">
        <v>215</v>
      </c>
      <c r="DB387" t="str">
        <f t="shared" ca="1" si="122"/>
        <v>-</v>
      </c>
      <c r="DD387" t="s">
        <v>213</v>
      </c>
      <c r="DE387" t="str">
        <f t="shared" ca="1" si="123"/>
        <v>SESAMESNAPSITEM(MEAL, ItemRegistry.sesamesnapsItem, 4 ,0.2f,0f,1f,0f,0f,0f,0f,1f),</v>
      </c>
      <c r="DF387" t="s">
        <v>2327</v>
      </c>
    </row>
    <row r="388" spans="2:110" x14ac:dyDescent="0.3">
      <c r="B388" t="s">
        <v>683</v>
      </c>
      <c r="C388" t="str">
        <f>INDEX('PH Itemnames'!$B$1:$B$723,MATCH(B388,'PH Itemnames'!$A$1:$A$723),1)</f>
        <v>shrimpokrahushpuppiesItem</v>
      </c>
      <c r="D388" t="s">
        <v>258</v>
      </c>
      <c r="E388" t="s">
        <v>1209</v>
      </c>
      <c r="F388" s="10" t="s">
        <v>36</v>
      </c>
      <c r="G388" s="11" t="s">
        <v>239</v>
      </c>
      <c r="H388" s="11" t="s">
        <v>64</v>
      </c>
      <c r="I388" s="11" t="s">
        <v>359</v>
      </c>
      <c r="J388" s="11" t="s">
        <v>684</v>
      </c>
      <c r="K388" s="11" t="s">
        <v>141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124"/>
        <v>-1</v>
      </c>
      <c r="W388" s="11">
        <f t="shared" ref="W388:W451" si="127">COUNTIF(F388:M1110,B388)</f>
        <v>0</v>
      </c>
      <c r="X388" s="44" t="str">
        <f t="shared" ca="1" si="126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128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129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130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131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132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133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134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135">SUM(CJ388:CQ388)</f>
        <v>0</v>
      </c>
      <c r="CS388" s="34">
        <f t="shared" ref="CS388:CS451" si="136">AG388</f>
        <v>6</v>
      </c>
      <c r="CT388" s="30">
        <f t="shared" ref="CT388:CT451" si="137">AP388</f>
        <v>0</v>
      </c>
      <c r="CU388" s="30">
        <f t="shared" ref="CU388:CU451" si="138">AY388</f>
        <v>17</v>
      </c>
      <c r="CV388" s="35">
        <f t="shared" ref="CV388:CV451" si="139">BH388</f>
        <v>0</v>
      </c>
      <c r="CW388" s="36">
        <f t="shared" ref="CW388:CW451" si="140">BQ388</f>
        <v>0</v>
      </c>
      <c r="CX388" s="37">
        <f t="shared" ref="CX388:CX451" si="141">BZ388</f>
        <v>1</v>
      </c>
      <c r="CY388" s="38">
        <f t="shared" ref="CY388:CY451" si="142">CI388</f>
        <v>0</v>
      </c>
      <c r="CZ388" s="39">
        <f t="shared" ref="CZ388:CZ450" si="143">CR388</f>
        <v>0</v>
      </c>
      <c r="DA388" t="s">
        <v>212</v>
      </c>
      <c r="DB388" t="str">
        <f t="shared" ref="DB388:DB451" ca="1" si="144">IF(X388="No", "No", "-")</f>
        <v>No</v>
      </c>
      <c r="DD388" t="s">
        <v>213</v>
      </c>
      <c r="DE388" t="str">
        <f t="shared" ref="DE388:DE451" ca="1" si="145">IF(AND(X388="Yes",NOT(DD388="No")),CONCATENATE(UPPER(C388), "(", E388, ", ItemRegistry.",C388,", ",4," ,", ROUND(CS388/5,2),"f,",ROUND(CT388,0),"f,",ROUND(CV388,0),"f,",ROUND(CX388,2),"f,",ROUND(CW388,2),"f,",ROUND(CY388,2),"f,",ROUND(CZ388,2),"f,",ROUND(21/CU388,2), "f),"),"")</f>
        <v/>
      </c>
      <c r="DF388" t="s">
        <v>2312</v>
      </c>
    </row>
    <row r="389" spans="2:110" x14ac:dyDescent="0.3">
      <c r="B389" t="s">
        <v>677</v>
      </c>
      <c r="C389" t="str">
        <f>INDEX('PH Itemnames'!$B$1:$B$723,MATCH(B389,'PH Itemnames'!$A$1:$A$723),1)</f>
        <v>soysauceItem</v>
      </c>
      <c r="D389" t="s">
        <v>253</v>
      </c>
      <c r="E389" t="s">
        <v>213</v>
      </c>
      <c r="F389" s="10" t="s">
        <v>68</v>
      </c>
      <c r="G389" s="11" t="s">
        <v>9</v>
      </c>
      <c r="H389" s="11" t="s">
        <v>262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124"/>
        <v>1</v>
      </c>
      <c r="W389" s="11">
        <f t="shared" si="127"/>
        <v>8</v>
      </c>
      <c r="X389" s="44" t="str">
        <f t="shared" ca="1" si="126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128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129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130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131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132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133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134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135"/>
        <v>0</v>
      </c>
      <c r="CS389" s="34">
        <f t="shared" si="136"/>
        <v>10</v>
      </c>
      <c r="CT389" s="30">
        <f t="shared" si="137"/>
        <v>10</v>
      </c>
      <c r="CU389" s="30">
        <f t="shared" si="138"/>
        <v>12.666666666666666</v>
      </c>
      <c r="CV389" s="35">
        <f t="shared" si="139"/>
        <v>0</v>
      </c>
      <c r="CW389" s="36">
        <f t="shared" si="140"/>
        <v>0</v>
      </c>
      <c r="CX389" s="37">
        <f t="shared" si="141"/>
        <v>0.5</v>
      </c>
      <c r="CY389" s="38">
        <f t="shared" si="142"/>
        <v>1</v>
      </c>
      <c r="CZ389" s="39">
        <f t="shared" si="143"/>
        <v>0</v>
      </c>
      <c r="DA389" t="s">
        <v>212</v>
      </c>
      <c r="DB389" t="str">
        <f t="shared" ca="1" si="144"/>
        <v>-</v>
      </c>
      <c r="DC389" t="s">
        <v>1184</v>
      </c>
      <c r="DD389" t="s">
        <v>212</v>
      </c>
      <c r="DE389" t="str">
        <f t="shared" ca="1" si="145"/>
        <v/>
      </c>
      <c r="DF389" t="s">
        <v>2312</v>
      </c>
    </row>
    <row r="390" spans="2:110" x14ac:dyDescent="0.3">
      <c r="B390" t="s">
        <v>686</v>
      </c>
      <c r="C390" t="str">
        <f>INDEX('PH Itemnames'!$B$1:$B$723,MATCH(B390,'PH Itemnames'!$A$1:$A$723),1)</f>
        <v>sweetpickleItem</v>
      </c>
      <c r="D390" t="s">
        <v>253</v>
      </c>
      <c r="E390" t="s">
        <v>1209</v>
      </c>
      <c r="F390" s="10" t="s">
        <v>364</v>
      </c>
      <c r="G390" s="11" t="s">
        <v>113</v>
      </c>
      <c r="H390" s="11" t="s">
        <v>223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146">SUM(N390:U390)-COUNTA(F390:M390)+1</f>
        <v>1</v>
      </c>
      <c r="W390" s="11">
        <f t="shared" si="127"/>
        <v>2</v>
      </c>
      <c r="X390" s="44" t="str">
        <f t="shared" ca="1" si="126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128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129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130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131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132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133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134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135"/>
        <v>0</v>
      </c>
      <c r="CS390" s="34">
        <f t="shared" si="136"/>
        <v>2</v>
      </c>
      <c r="CT390" s="30">
        <f t="shared" si="137"/>
        <v>5</v>
      </c>
      <c r="CU390" s="30">
        <v>30</v>
      </c>
      <c r="CV390" s="35">
        <f t="shared" si="139"/>
        <v>0</v>
      </c>
      <c r="CW390" s="36">
        <f t="shared" si="140"/>
        <v>0</v>
      </c>
      <c r="CX390" s="37">
        <f t="shared" si="141"/>
        <v>1.5</v>
      </c>
      <c r="CY390" s="38">
        <f t="shared" si="142"/>
        <v>0</v>
      </c>
      <c r="CZ390" s="39">
        <f t="shared" si="143"/>
        <v>0</v>
      </c>
      <c r="DA390" t="s">
        <v>215</v>
      </c>
      <c r="DB390" t="str">
        <f t="shared" ca="1" si="144"/>
        <v>-</v>
      </c>
      <c r="DC390" t="s">
        <v>1183</v>
      </c>
      <c r="DD390" t="s">
        <v>213</v>
      </c>
      <c r="DE390" t="str">
        <f t="shared" ca="1" si="145"/>
        <v>SWEETPICKLEITEM(MEAL, ItemRegistry.sweetpickleItem, 4 ,0.4f,5f,0f,1.5f,0f,0f,0f,0.7f),</v>
      </c>
      <c r="DF390" t="s">
        <v>2541</v>
      </c>
    </row>
    <row r="391" spans="2:110" x14ac:dyDescent="0.3">
      <c r="B391" t="s">
        <v>687</v>
      </c>
      <c r="C391" t="str">
        <f>INDEX('PH Itemnames'!$B$1:$B$723,MATCH(B391,'PH Itemnames'!$A$1:$A$723),1)</f>
        <v>veggiestripsItem</v>
      </c>
      <c r="D391" t="s">
        <v>253</v>
      </c>
      <c r="E391" t="s">
        <v>1209</v>
      </c>
      <c r="F391" s="10" t="s">
        <v>327</v>
      </c>
      <c r="G391" s="11" t="s">
        <v>6</v>
      </c>
      <c r="H391" s="11" t="s">
        <v>327</v>
      </c>
      <c r="I391" s="11" t="s">
        <v>262</v>
      </c>
      <c r="J391" s="11" t="s">
        <v>124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146"/>
        <v>1</v>
      </c>
      <c r="W391" s="11">
        <f t="shared" si="127"/>
        <v>0</v>
      </c>
      <c r="X391" s="44" t="str">
        <f t="shared" ref="X391:X454" ca="1" si="147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128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129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130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131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132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133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134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135"/>
        <v>0</v>
      </c>
      <c r="CS391" s="34">
        <f t="shared" si="136"/>
        <v>15.428571428571431</v>
      </c>
      <c r="CT391" s="30">
        <v>0</v>
      </c>
      <c r="CU391" s="30">
        <v>12</v>
      </c>
      <c r="CV391" s="35">
        <f t="shared" si="139"/>
        <v>0</v>
      </c>
      <c r="CW391" s="36">
        <f t="shared" si="140"/>
        <v>0</v>
      </c>
      <c r="CX391" s="37">
        <v>3</v>
      </c>
      <c r="CY391" s="38">
        <f t="shared" si="142"/>
        <v>0</v>
      </c>
      <c r="CZ391" s="39">
        <f t="shared" si="143"/>
        <v>0</v>
      </c>
      <c r="DA391" t="s">
        <v>215</v>
      </c>
      <c r="DB391" t="str">
        <f t="shared" ca="1" si="144"/>
        <v>-</v>
      </c>
      <c r="DD391" t="s">
        <v>213</v>
      </c>
      <c r="DE391" t="str">
        <f t="shared" ca="1" si="145"/>
        <v>VEGGIESTRIPSITEM(MEAL, ItemRegistry.veggiestripsItem, 4 ,3.09f,0f,0f,3f,0f,0f,0f,1.75f),</v>
      </c>
      <c r="DF391" t="s">
        <v>2542</v>
      </c>
    </row>
    <row r="392" spans="2:110" x14ac:dyDescent="0.3">
      <c r="B392" t="s">
        <v>688</v>
      </c>
      <c r="C392" t="str">
        <f>INDEX('PH Itemnames'!$B$1:$B$723,MATCH(B392,'PH Itemnames'!$A$1:$A$723),1)</f>
        <v>vindalooItem</v>
      </c>
      <c r="D392" t="s">
        <v>689</v>
      </c>
      <c r="E392" t="s">
        <v>1209</v>
      </c>
      <c r="F392" s="10" t="s">
        <v>225</v>
      </c>
      <c r="G392" s="11" t="s">
        <v>375</v>
      </c>
      <c r="H392" s="11" t="s">
        <v>260</v>
      </c>
      <c r="I392" s="11" t="s">
        <v>415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146"/>
        <v>0</v>
      </c>
      <c r="W392" s="11">
        <f t="shared" si="127"/>
        <v>0</v>
      </c>
      <c r="X392" s="44" t="str">
        <f t="shared" ca="1" si="147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128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129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48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130"/>
        <v>23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131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132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133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134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135"/>
        <v>1</v>
      </c>
      <c r="CS392" s="34">
        <f t="shared" si="136"/>
        <v>14.166666666666668</v>
      </c>
      <c r="CT392" s="30">
        <f t="shared" si="137"/>
        <v>0</v>
      </c>
      <c r="CU392" s="30">
        <f t="shared" si="138"/>
        <v>23</v>
      </c>
      <c r="CV392" s="35">
        <f t="shared" si="139"/>
        <v>0</v>
      </c>
      <c r="CW392" s="36">
        <f t="shared" si="140"/>
        <v>0</v>
      </c>
      <c r="CX392" s="37">
        <f t="shared" si="141"/>
        <v>1</v>
      </c>
      <c r="CY392" s="38">
        <f t="shared" si="142"/>
        <v>2</v>
      </c>
      <c r="CZ392" s="39">
        <f t="shared" si="143"/>
        <v>1</v>
      </c>
      <c r="DA392" t="s">
        <v>212</v>
      </c>
      <c r="DB392" t="str">
        <f t="shared" ca="1" si="144"/>
        <v>No</v>
      </c>
      <c r="DD392" t="s">
        <v>213</v>
      </c>
      <c r="DE392" t="str">
        <f t="shared" ca="1" si="145"/>
        <v/>
      </c>
      <c r="DF392" t="s">
        <v>2312</v>
      </c>
    </row>
    <row r="393" spans="2:110" x14ac:dyDescent="0.3">
      <c r="B393" t="s">
        <v>690</v>
      </c>
      <c r="C393" t="str">
        <f>INDEX('PH Itemnames'!$B$1:$B$723,MATCH(B393,'PH Itemnames'!$A$1:$A$723),1)</f>
        <v>honeysandwichItem</v>
      </c>
      <c r="D393" t="s">
        <v>253</v>
      </c>
      <c r="E393" t="s">
        <v>1209</v>
      </c>
      <c r="F393" s="10" t="s">
        <v>358</v>
      </c>
      <c r="G393" s="11" t="s">
        <v>566</v>
      </c>
      <c r="H393" s="11" t="s">
        <v>259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146"/>
        <v>1</v>
      </c>
      <c r="W393" s="11">
        <f t="shared" si="127"/>
        <v>0</v>
      </c>
      <c r="X393" s="44" t="str">
        <f t="shared" ca="1" si="147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128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129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130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131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132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133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134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135"/>
        <v>0</v>
      </c>
      <c r="CS393" s="34">
        <f t="shared" si="136"/>
        <v>15</v>
      </c>
      <c r="CT393" s="30">
        <f t="shared" si="137"/>
        <v>0</v>
      </c>
      <c r="CU393" s="30">
        <v>21</v>
      </c>
      <c r="CV393" s="35">
        <f t="shared" si="139"/>
        <v>2</v>
      </c>
      <c r="CW393" s="36">
        <f t="shared" si="140"/>
        <v>0</v>
      </c>
      <c r="CX393" s="37">
        <f t="shared" si="141"/>
        <v>0</v>
      </c>
      <c r="CY393" s="38">
        <f t="shared" si="142"/>
        <v>0</v>
      </c>
      <c r="CZ393" s="39">
        <f t="shared" si="143"/>
        <v>0</v>
      </c>
      <c r="DA393" t="s">
        <v>215</v>
      </c>
      <c r="DB393" t="str">
        <f t="shared" ca="1" si="144"/>
        <v>-</v>
      </c>
      <c r="DD393" t="s">
        <v>213</v>
      </c>
      <c r="DE393" t="str">
        <f t="shared" ca="1" si="145"/>
        <v>HONEYSANDWICHITEM(MEAL, ItemRegistry.honeysandwichItem, 4 ,3f,0f,2f,0f,0f,0f,0f,1f),</v>
      </c>
      <c r="DF393" t="s">
        <v>2328</v>
      </c>
    </row>
    <row r="394" spans="2:110" x14ac:dyDescent="0.3">
      <c r="B394" t="s">
        <v>691</v>
      </c>
      <c r="C394" t="str">
        <f>INDEX('PH Itemnames'!$B$1:$B$723,MATCH(B394,'PH Itemnames'!$A$1:$A$723),1)</f>
        <v>cheeseontoastItem</v>
      </c>
      <c r="D394" t="s">
        <v>253</v>
      </c>
      <c r="E394" t="s">
        <v>1209</v>
      </c>
      <c r="F394" s="10" t="s">
        <v>257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146"/>
        <v>1</v>
      </c>
      <c r="W394" s="11">
        <f t="shared" si="127"/>
        <v>0</v>
      </c>
      <c r="X394" s="44" t="str">
        <f t="shared" ca="1" si="147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128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129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130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131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132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133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134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135"/>
        <v>4</v>
      </c>
      <c r="CS394" s="34">
        <f t="shared" si="136"/>
        <v>20</v>
      </c>
      <c r="CT394" s="30">
        <f t="shared" si="137"/>
        <v>0</v>
      </c>
      <c r="CU394" s="30">
        <v>21</v>
      </c>
      <c r="CV394" s="35">
        <f t="shared" si="139"/>
        <v>1.5</v>
      </c>
      <c r="CW394" s="36">
        <f t="shared" si="140"/>
        <v>0</v>
      </c>
      <c r="CX394" s="37">
        <f t="shared" si="141"/>
        <v>0</v>
      </c>
      <c r="CY394" s="38">
        <f t="shared" si="142"/>
        <v>0</v>
      </c>
      <c r="CZ394" s="39">
        <f t="shared" si="143"/>
        <v>4</v>
      </c>
      <c r="DA394" t="s">
        <v>215</v>
      </c>
      <c r="DB394" t="str">
        <f t="shared" ca="1" si="144"/>
        <v>-</v>
      </c>
      <c r="DD394" t="s">
        <v>213</v>
      </c>
      <c r="DE394" t="str">
        <f t="shared" ca="1" si="145"/>
        <v>CHEESEONTOASTITEM(MEAL, ItemRegistry.cheeseontoastItem, 4 ,4f,0f,2f,0f,0f,0f,4f,1f),</v>
      </c>
      <c r="DF394" t="s">
        <v>2329</v>
      </c>
    </row>
    <row r="395" spans="2:110" x14ac:dyDescent="0.3">
      <c r="B395" t="s">
        <v>692</v>
      </c>
      <c r="C395" t="str">
        <f>INDEX('PH Itemnames'!$B$1:$B$723,MATCH(B395,'PH Itemnames'!$A$1:$A$723),1)</f>
        <v>tunapotatoItem</v>
      </c>
      <c r="D395" t="s">
        <v>253</v>
      </c>
      <c r="E395" t="s">
        <v>1209</v>
      </c>
      <c r="F395" s="10" t="s">
        <v>288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146"/>
        <v>1</v>
      </c>
      <c r="W395" s="11">
        <f t="shared" si="127"/>
        <v>0</v>
      </c>
      <c r="X395" s="44" t="str">
        <f t="shared" ca="1" si="147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128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129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130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131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132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133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134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135"/>
        <v>1</v>
      </c>
      <c r="CS395" s="34">
        <f t="shared" si="136"/>
        <v>20</v>
      </c>
      <c r="CT395" s="30">
        <f t="shared" si="137"/>
        <v>0</v>
      </c>
      <c r="CU395" s="30">
        <f t="shared" si="138"/>
        <v>13.666666666666666</v>
      </c>
      <c r="CV395" s="35">
        <f t="shared" si="139"/>
        <v>0</v>
      </c>
      <c r="CW395" s="36">
        <f t="shared" si="140"/>
        <v>0</v>
      </c>
      <c r="CX395" s="37">
        <f t="shared" si="141"/>
        <v>1.5</v>
      </c>
      <c r="CY395" s="38">
        <f t="shared" si="142"/>
        <v>2</v>
      </c>
      <c r="CZ395" s="39">
        <f t="shared" si="143"/>
        <v>1</v>
      </c>
      <c r="DA395" t="s">
        <v>215</v>
      </c>
      <c r="DB395" t="str">
        <f t="shared" ca="1" si="144"/>
        <v>-</v>
      </c>
      <c r="DD395" t="s">
        <v>213</v>
      </c>
      <c r="DE395" t="str">
        <f t="shared" ca="1" si="145"/>
        <v>TUNAPOTATOITEM(MEAL, ItemRegistry.tunapotatoItem, 4 ,4f,0f,0f,1.5f,0f,2f,1f,1.54f),</v>
      </c>
      <c r="DF395" t="s">
        <v>2543</v>
      </c>
    </row>
    <row r="396" spans="2:110" x14ac:dyDescent="0.3">
      <c r="B396" t="s">
        <v>693</v>
      </c>
      <c r="C396" t="str">
        <f>INDEX('PH Itemnames'!$B$1:$B$723,MATCH(B396,'PH Itemnames'!$A$1:$A$723),1)</f>
        <v>chocolaterollItem</v>
      </c>
      <c r="D396" t="s">
        <v>253</v>
      </c>
      <c r="E396" t="s">
        <v>1209</v>
      </c>
      <c r="F396" s="10" t="s">
        <v>243</v>
      </c>
      <c r="G396" s="11" t="s">
        <v>277</v>
      </c>
      <c r="H396" s="11" t="s">
        <v>240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146"/>
        <v>0</v>
      </c>
      <c r="W396" s="11">
        <f t="shared" si="127"/>
        <v>0</v>
      </c>
      <c r="X396" s="44" t="str">
        <f t="shared" ca="1" si="147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128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129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130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131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132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133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134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135"/>
        <v>4</v>
      </c>
      <c r="CS396" s="34">
        <f t="shared" si="136"/>
        <v>20</v>
      </c>
      <c r="CT396" s="30">
        <f t="shared" si="137"/>
        <v>5</v>
      </c>
      <c r="CU396" s="30">
        <f t="shared" si="138"/>
        <v>20.555555555555554</v>
      </c>
      <c r="CV396" s="35">
        <f t="shared" si="139"/>
        <v>1</v>
      </c>
      <c r="CW396" s="36">
        <f t="shared" si="140"/>
        <v>0</v>
      </c>
      <c r="CX396" s="37">
        <f t="shared" si="141"/>
        <v>0</v>
      </c>
      <c r="CY396" s="38">
        <f t="shared" si="142"/>
        <v>0</v>
      </c>
      <c r="CZ396" s="39">
        <f t="shared" si="143"/>
        <v>4</v>
      </c>
      <c r="DA396" t="s">
        <v>212</v>
      </c>
      <c r="DB396" t="str">
        <f t="shared" ca="1" si="144"/>
        <v>No</v>
      </c>
      <c r="DD396" t="s">
        <v>213</v>
      </c>
      <c r="DE396" t="str">
        <f t="shared" ca="1" si="145"/>
        <v/>
      </c>
      <c r="DF396" t="s">
        <v>2312</v>
      </c>
    </row>
    <row r="397" spans="2:110" x14ac:dyDescent="0.3">
      <c r="B397" t="s">
        <v>694</v>
      </c>
      <c r="C397" t="str">
        <f>INDEX('PH Itemnames'!$B$1:$B$723,MATCH(B397,'PH Itemnames'!$A$1:$A$723),1)</f>
        <v>jamrollItem</v>
      </c>
      <c r="D397" t="s">
        <v>253</v>
      </c>
      <c r="E397" t="s">
        <v>1209</v>
      </c>
      <c r="F397" s="10" t="s">
        <v>243</v>
      </c>
      <c r="G397" s="11" t="s">
        <v>277</v>
      </c>
      <c r="H397" s="11" t="s">
        <v>1154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146"/>
        <v>0</v>
      </c>
      <c r="W397" s="11">
        <f t="shared" si="127"/>
        <v>0</v>
      </c>
      <c r="X397" s="44" t="str">
        <f t="shared" ca="1" si="147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128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129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130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131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132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133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134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135"/>
        <v>3</v>
      </c>
      <c r="CS397" s="34">
        <f t="shared" si="136"/>
        <v>16.5</v>
      </c>
      <c r="CT397" s="30">
        <f t="shared" si="137"/>
        <v>5</v>
      </c>
      <c r="CU397" s="30">
        <f t="shared" si="138"/>
        <v>47.222222222222221</v>
      </c>
      <c r="CV397" s="35">
        <f t="shared" si="139"/>
        <v>1</v>
      </c>
      <c r="CW397" s="36">
        <f t="shared" si="140"/>
        <v>0.5</v>
      </c>
      <c r="CX397" s="37">
        <f t="shared" si="141"/>
        <v>0</v>
      </c>
      <c r="CY397" s="38">
        <f t="shared" si="142"/>
        <v>0</v>
      </c>
      <c r="CZ397" s="39">
        <f t="shared" si="143"/>
        <v>3</v>
      </c>
      <c r="DA397" t="s">
        <v>212</v>
      </c>
      <c r="DB397" t="str">
        <f t="shared" ca="1" si="144"/>
        <v>No</v>
      </c>
      <c r="DD397" t="s">
        <v>213</v>
      </c>
      <c r="DE397" t="str">
        <f t="shared" ca="1" si="145"/>
        <v/>
      </c>
      <c r="DF397" t="s">
        <v>2312</v>
      </c>
    </row>
    <row r="398" spans="2:110" x14ac:dyDescent="0.3">
      <c r="B398" t="s">
        <v>695</v>
      </c>
      <c r="C398" t="str">
        <f>INDEX('PH Itemnames'!$B$1:$B$723,MATCH(B398,'PH Itemnames'!$A$1:$A$723),1)</f>
        <v>coconutcreamItem</v>
      </c>
      <c r="D398" t="s">
        <v>253</v>
      </c>
      <c r="E398" t="s">
        <v>1209</v>
      </c>
      <c r="F398" s="10" t="s">
        <v>197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146"/>
        <v>0</v>
      </c>
      <c r="W398" s="11">
        <f t="shared" si="127"/>
        <v>1</v>
      </c>
      <c r="X398" s="44" t="str">
        <f t="shared" ca="1" si="147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128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129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130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131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132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133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134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135"/>
        <v>0</v>
      </c>
      <c r="CS398" s="34">
        <f t="shared" si="136"/>
        <v>0</v>
      </c>
      <c r="CT398" s="30">
        <f t="shared" si="137"/>
        <v>0</v>
      </c>
      <c r="CU398" s="30">
        <f t="shared" si="138"/>
        <v>0</v>
      </c>
      <c r="CV398" s="35">
        <f t="shared" si="139"/>
        <v>0</v>
      </c>
      <c r="CW398" s="36">
        <f t="shared" si="140"/>
        <v>0</v>
      </c>
      <c r="CX398" s="37">
        <f t="shared" si="141"/>
        <v>0</v>
      </c>
      <c r="CY398" s="38">
        <f t="shared" si="142"/>
        <v>0</v>
      </c>
      <c r="CZ398" s="39">
        <f t="shared" si="143"/>
        <v>0</v>
      </c>
      <c r="DA398" t="s">
        <v>212</v>
      </c>
      <c r="DB398" t="str">
        <f t="shared" ca="1" si="144"/>
        <v>No</v>
      </c>
      <c r="DD398" t="s">
        <v>213</v>
      </c>
      <c r="DE398" t="str">
        <f t="shared" ca="1" si="145"/>
        <v/>
      </c>
      <c r="DF398" t="s">
        <v>2312</v>
      </c>
    </row>
    <row r="399" spans="2:110" x14ac:dyDescent="0.3">
      <c r="B399" t="s">
        <v>696</v>
      </c>
      <c r="C399" t="str">
        <f>INDEX('PH Itemnames'!$B$1:$B$723,MATCH(B399,'PH Itemnames'!$A$1:$A$723),1)</f>
        <v>crackerItem</v>
      </c>
      <c r="D399" t="s">
        <v>253</v>
      </c>
      <c r="E399" t="s">
        <v>1204</v>
      </c>
      <c r="F399" s="10" t="s">
        <v>277</v>
      </c>
      <c r="G399" s="11" t="s">
        <v>359</v>
      </c>
      <c r="H399" s="11" t="s">
        <v>262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146"/>
        <v>1</v>
      </c>
      <c r="W399" s="11">
        <f t="shared" si="127"/>
        <v>0</v>
      </c>
      <c r="X399" s="44" t="str">
        <f t="shared" ca="1" si="147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128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129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130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131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132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133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134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135"/>
        <v>0</v>
      </c>
      <c r="CS399" s="34">
        <v>10</v>
      </c>
      <c r="CT399" s="30">
        <v>0</v>
      </c>
      <c r="CU399" s="30">
        <v>21</v>
      </c>
      <c r="CV399" s="35">
        <f t="shared" si="139"/>
        <v>1</v>
      </c>
      <c r="CW399" s="36">
        <f t="shared" si="140"/>
        <v>0</v>
      </c>
      <c r="CX399" s="37">
        <f t="shared" si="141"/>
        <v>0</v>
      </c>
      <c r="CY399" s="38">
        <f t="shared" si="142"/>
        <v>0</v>
      </c>
      <c r="CZ399" s="39">
        <f t="shared" si="143"/>
        <v>0</v>
      </c>
      <c r="DA399" t="s">
        <v>215</v>
      </c>
      <c r="DB399" t="str">
        <f t="shared" ca="1" si="144"/>
        <v>-</v>
      </c>
      <c r="DD399" t="s">
        <v>213</v>
      </c>
      <c r="DE399" t="str">
        <f t="shared" ca="1" si="145"/>
        <v>CRACKERITEM(BREAD, ItemRegistry.crackerItem, 4 ,2f,0f,1f,0f,0f,0f,0f,1f),</v>
      </c>
      <c r="DF399" t="s">
        <v>2330</v>
      </c>
    </row>
    <row r="400" spans="2:110" x14ac:dyDescent="0.3">
      <c r="B400" t="s">
        <v>697</v>
      </c>
      <c r="C400" t="str">
        <f>INDEX('PH Itemnames'!$B$1:$B$723,MATCH(B400,'PH Itemnames'!$A$1:$A$723),1)</f>
        <v>garammasalaItem</v>
      </c>
      <c r="D400" t="s">
        <v>253</v>
      </c>
      <c r="E400" t="s">
        <v>1209</v>
      </c>
      <c r="F400" s="10" t="s">
        <v>415</v>
      </c>
      <c r="G400" s="11" t="s">
        <v>414</v>
      </c>
      <c r="H400" s="11" t="s">
        <v>124</v>
      </c>
      <c r="I400" s="11" t="s">
        <v>535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146"/>
        <v>-1</v>
      </c>
      <c r="W400" s="11">
        <f t="shared" si="127"/>
        <v>2</v>
      </c>
      <c r="X400" s="44" t="str">
        <f t="shared" ca="1" si="147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128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129"/>
        <v>0</v>
      </c>
      <c r="AQ400" s="30">
        <f>SUMIF(Ingredients!$B$3:$B$217,F400,Ingredients!$E$3:$E$217)+SUMIF($B$3:$B$724,F400,$AY$3:$AY$727)</f>
        <v>48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130"/>
        <v>24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131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132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133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134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135"/>
        <v>0</v>
      </c>
      <c r="CS400" s="34">
        <f t="shared" si="136"/>
        <v>0</v>
      </c>
      <c r="CT400" s="30">
        <f t="shared" si="137"/>
        <v>0</v>
      </c>
      <c r="CU400" s="30">
        <f t="shared" si="138"/>
        <v>24</v>
      </c>
      <c r="CV400" s="35">
        <f t="shared" si="139"/>
        <v>0</v>
      </c>
      <c r="CW400" s="36">
        <f t="shared" si="140"/>
        <v>0</v>
      </c>
      <c r="CX400" s="37">
        <f t="shared" si="141"/>
        <v>0</v>
      </c>
      <c r="CY400" s="38">
        <f t="shared" si="142"/>
        <v>0</v>
      </c>
      <c r="CZ400" s="39">
        <f t="shared" si="143"/>
        <v>0</v>
      </c>
      <c r="DA400" t="s">
        <v>212</v>
      </c>
      <c r="DB400" t="str">
        <f t="shared" ca="1" si="144"/>
        <v>No</v>
      </c>
      <c r="DD400" t="s">
        <v>213</v>
      </c>
      <c r="DE400" t="str">
        <f t="shared" ca="1" si="145"/>
        <v/>
      </c>
      <c r="DF400" t="s">
        <v>2312</v>
      </c>
    </row>
    <row r="401" spans="2:110" x14ac:dyDescent="0.3">
      <c r="B401" t="s">
        <v>698</v>
      </c>
      <c r="C401" t="str">
        <f>INDEX('PH Itemnames'!$B$1:$B$723,MATCH(B401,'PH Itemnames'!$A$1:$A$723),1)</f>
        <v>paneerItem</v>
      </c>
      <c r="D401" t="s">
        <v>253</v>
      </c>
      <c r="E401" t="s">
        <v>1209</v>
      </c>
      <c r="F401" s="10" t="s">
        <v>251</v>
      </c>
      <c r="G401" s="11" t="s">
        <v>364</v>
      </c>
      <c r="H401" s="11" t="s">
        <v>395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146"/>
        <v>1</v>
      </c>
      <c r="W401" s="11">
        <f t="shared" si="127"/>
        <v>1</v>
      </c>
      <c r="X401" s="44" t="str">
        <f t="shared" ca="1" si="147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128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129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130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131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132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133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134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135"/>
        <v>2</v>
      </c>
      <c r="CS401" s="34">
        <v>10</v>
      </c>
      <c r="CT401" s="30">
        <v>0</v>
      </c>
      <c r="CU401" s="30">
        <v>21</v>
      </c>
      <c r="CV401" s="35">
        <f t="shared" si="139"/>
        <v>0</v>
      </c>
      <c r="CW401" s="36">
        <v>1.5</v>
      </c>
      <c r="CX401" s="37">
        <f t="shared" si="141"/>
        <v>0</v>
      </c>
      <c r="CY401" s="38">
        <f t="shared" si="142"/>
        <v>0</v>
      </c>
      <c r="CZ401" s="39">
        <f t="shared" si="143"/>
        <v>2</v>
      </c>
      <c r="DA401" t="s">
        <v>215</v>
      </c>
      <c r="DB401" t="str">
        <f t="shared" ca="1" si="144"/>
        <v>-</v>
      </c>
      <c r="DD401" t="s">
        <v>213</v>
      </c>
      <c r="DE401" t="str">
        <f t="shared" ca="1" si="145"/>
        <v>PANEERITEM(MEAL, ItemRegistry.paneerItem, 4 ,2f,0f,0f,0f,1.5f,0f,2f,1f),</v>
      </c>
      <c r="DF401" t="s">
        <v>2544</v>
      </c>
    </row>
    <row r="402" spans="2:110" x14ac:dyDescent="0.3">
      <c r="B402" t="s">
        <v>699</v>
      </c>
      <c r="C402" t="str">
        <f>INDEX('PH Itemnames'!$B$1:$B$723,MATCH(B402,'PH Itemnames'!$A$1:$A$723),1)</f>
        <v>gravyItem</v>
      </c>
      <c r="D402" t="s">
        <v>253</v>
      </c>
      <c r="E402" t="s">
        <v>1209</v>
      </c>
      <c r="F402" s="10" t="s">
        <v>283</v>
      </c>
      <c r="G402" s="11" t="s">
        <v>277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146"/>
        <v>1</v>
      </c>
      <c r="W402" s="11">
        <f t="shared" si="127"/>
        <v>2</v>
      </c>
      <c r="X402" s="44" t="str">
        <f t="shared" ca="1" si="147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128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129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130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131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132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133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134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135"/>
        <v>0</v>
      </c>
      <c r="CS402" s="34">
        <v>15</v>
      </c>
      <c r="CT402" s="30">
        <v>5</v>
      </c>
      <c r="CU402" s="30">
        <v>9</v>
      </c>
      <c r="CV402" s="35">
        <f t="shared" si="139"/>
        <v>1</v>
      </c>
      <c r="CW402" s="36">
        <f t="shared" si="140"/>
        <v>0</v>
      </c>
      <c r="CX402" s="37">
        <v>1</v>
      </c>
      <c r="CY402" s="38">
        <f t="shared" si="142"/>
        <v>2.5</v>
      </c>
      <c r="CZ402" s="39">
        <f t="shared" si="143"/>
        <v>0</v>
      </c>
      <c r="DA402" t="s">
        <v>215</v>
      </c>
      <c r="DB402" t="str">
        <f t="shared" ca="1" si="144"/>
        <v>-</v>
      </c>
      <c r="DD402" t="s">
        <v>213</v>
      </c>
      <c r="DE402" t="str">
        <f t="shared" ca="1" si="145"/>
        <v>GRAVYITEM(MEAL, ItemRegistry.gravyItem, 4 ,3f,5f,1f,1f,0f,2.5f,0f,2.33f),</v>
      </c>
      <c r="DF402" t="s">
        <v>2545</v>
      </c>
    </row>
    <row r="403" spans="2:110" x14ac:dyDescent="0.3">
      <c r="B403" t="s">
        <v>700</v>
      </c>
      <c r="C403" t="str">
        <f>INDEX('PH Itemnames'!$B$1:$B$723,MATCH(B403,'PH Itemnames'!$A$1:$A$723),1)</f>
        <v>mangochutneyItem</v>
      </c>
      <c r="D403" t="s">
        <v>253</v>
      </c>
      <c r="E403" t="s">
        <v>1209</v>
      </c>
      <c r="F403" s="10" t="s">
        <v>198</v>
      </c>
      <c r="G403" s="11" t="s">
        <v>124</v>
      </c>
      <c r="H403" s="11" t="s">
        <v>127</v>
      </c>
      <c r="I403" s="11" t="s">
        <v>359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146"/>
        <v>0</v>
      </c>
      <c r="W403" s="11">
        <f t="shared" si="127"/>
        <v>2</v>
      </c>
      <c r="X403" s="44" t="str">
        <f t="shared" ca="1" si="147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128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129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130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131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132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133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134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135"/>
        <v>0</v>
      </c>
      <c r="CS403" s="34">
        <f t="shared" si="136"/>
        <v>4</v>
      </c>
      <c r="CT403" s="30">
        <f t="shared" si="137"/>
        <v>0</v>
      </c>
      <c r="CU403" s="30">
        <f t="shared" si="138"/>
        <v>24</v>
      </c>
      <c r="CV403" s="35">
        <f t="shared" si="139"/>
        <v>0</v>
      </c>
      <c r="CW403" s="36">
        <f t="shared" si="140"/>
        <v>0</v>
      </c>
      <c r="CX403" s="37">
        <f t="shared" si="141"/>
        <v>0</v>
      </c>
      <c r="CY403" s="38">
        <f t="shared" si="142"/>
        <v>0</v>
      </c>
      <c r="CZ403" s="39">
        <f t="shared" si="143"/>
        <v>0</v>
      </c>
      <c r="DA403" t="s">
        <v>212</v>
      </c>
      <c r="DB403" t="str">
        <f t="shared" ca="1" si="144"/>
        <v>No</v>
      </c>
      <c r="DD403" t="s">
        <v>213</v>
      </c>
      <c r="DE403" t="str">
        <f t="shared" ca="1" si="145"/>
        <v/>
      </c>
      <c r="DF403" t="s">
        <v>2312</v>
      </c>
    </row>
    <row r="404" spans="2:110" x14ac:dyDescent="0.3">
      <c r="B404" t="s">
        <v>701</v>
      </c>
      <c r="C404" t="str">
        <f>INDEX('PH Itemnames'!$B$1:$B$723,MATCH(B404,'PH Itemnames'!$A$1:$A$723),1)</f>
        <v>marzipanItem</v>
      </c>
      <c r="D404" t="s">
        <v>253</v>
      </c>
      <c r="E404" t="s">
        <v>1201</v>
      </c>
      <c r="F404" s="10" t="s">
        <v>566</v>
      </c>
      <c r="G404" s="11" t="s">
        <v>194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146"/>
        <v>0</v>
      </c>
      <c r="W404" s="11">
        <f t="shared" si="127"/>
        <v>1</v>
      </c>
      <c r="X404" s="44" t="str">
        <f t="shared" ca="1" si="147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128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129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130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131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132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133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134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135"/>
        <v>0</v>
      </c>
      <c r="CS404" s="34">
        <f t="shared" si="136"/>
        <v>1</v>
      </c>
      <c r="CT404" s="30">
        <f t="shared" si="137"/>
        <v>0</v>
      </c>
      <c r="CU404" s="30">
        <f t="shared" si="138"/>
        <v>15</v>
      </c>
      <c r="CV404" s="35">
        <f t="shared" si="139"/>
        <v>0</v>
      </c>
      <c r="CW404" s="36">
        <f t="shared" si="140"/>
        <v>0</v>
      </c>
      <c r="CX404" s="37">
        <f t="shared" si="141"/>
        <v>0</v>
      </c>
      <c r="CY404" s="38">
        <f t="shared" si="142"/>
        <v>0</v>
      </c>
      <c r="CZ404" s="39">
        <f t="shared" si="143"/>
        <v>0</v>
      </c>
      <c r="DA404" t="s">
        <v>212</v>
      </c>
      <c r="DB404" t="str">
        <f t="shared" ca="1" si="144"/>
        <v>No</v>
      </c>
      <c r="DD404" t="s">
        <v>213</v>
      </c>
      <c r="DE404" t="str">
        <f t="shared" ca="1" si="145"/>
        <v/>
      </c>
      <c r="DF404" t="s">
        <v>2312</v>
      </c>
    </row>
    <row r="405" spans="2:110" x14ac:dyDescent="0.3">
      <c r="B405" t="s">
        <v>702</v>
      </c>
      <c r="C405" t="str">
        <f>INDEX('PH Itemnames'!$B$1:$B$723,MATCH(B405,'PH Itemnames'!$A$1:$A$723),1)</f>
        <v>paneertikkamasalaItem</v>
      </c>
      <c r="D405" t="s">
        <v>258</v>
      </c>
      <c r="E405" t="s">
        <v>1209</v>
      </c>
      <c r="F405" s="10" t="s">
        <v>698</v>
      </c>
      <c r="G405" s="11" t="s">
        <v>697</v>
      </c>
      <c r="H405" s="11" t="s">
        <v>375</v>
      </c>
      <c r="I405" s="11" t="s">
        <v>695</v>
      </c>
      <c r="J405" s="11" t="s">
        <v>64</v>
      </c>
      <c r="K405" s="11" t="s">
        <v>138</v>
      </c>
      <c r="L405" s="11" t="s">
        <v>70</v>
      </c>
      <c r="M405" s="11" t="s">
        <v>123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146"/>
        <v>-3</v>
      </c>
      <c r="W405" s="11">
        <f t="shared" si="127"/>
        <v>0</v>
      </c>
      <c r="X405" s="44" t="str">
        <f t="shared" ca="1" si="147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128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129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24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130"/>
        <v>15.861111111111112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131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132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133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134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135"/>
        <v>2</v>
      </c>
      <c r="CS405" s="34">
        <f t="shared" si="136"/>
        <v>17</v>
      </c>
      <c r="CT405" s="30">
        <f t="shared" si="137"/>
        <v>20</v>
      </c>
      <c r="CU405" s="30">
        <f t="shared" si="138"/>
        <v>15.861111111111112</v>
      </c>
      <c r="CV405" s="35">
        <f t="shared" si="139"/>
        <v>0</v>
      </c>
      <c r="CW405" s="36">
        <f t="shared" si="140"/>
        <v>1.6</v>
      </c>
      <c r="CX405" s="37">
        <f t="shared" si="141"/>
        <v>3.5</v>
      </c>
      <c r="CY405" s="38">
        <f t="shared" si="142"/>
        <v>0</v>
      </c>
      <c r="CZ405" s="39">
        <f t="shared" si="143"/>
        <v>2</v>
      </c>
      <c r="DA405" t="s">
        <v>212</v>
      </c>
      <c r="DB405" t="str">
        <f t="shared" ca="1" si="144"/>
        <v>No</v>
      </c>
      <c r="DD405" t="s">
        <v>213</v>
      </c>
      <c r="DE405" t="str">
        <f t="shared" ca="1" si="145"/>
        <v/>
      </c>
      <c r="DF405" t="s">
        <v>2312</v>
      </c>
    </row>
    <row r="406" spans="2:110" x14ac:dyDescent="0.3">
      <c r="B406" t="s">
        <v>703</v>
      </c>
      <c r="C406" t="str">
        <f>INDEX('PH Itemnames'!$B$1:$B$723,MATCH(B406,'PH Itemnames'!$A$1:$A$723),1)</f>
        <v>peaandhamsoupItem</v>
      </c>
      <c r="D406" t="s">
        <v>258</v>
      </c>
      <c r="E406" t="s">
        <v>1209</v>
      </c>
      <c r="F406" s="10" t="s">
        <v>142</v>
      </c>
      <c r="G406" s="11" t="s">
        <v>76</v>
      </c>
      <c r="H406" s="11" t="s">
        <v>64</v>
      </c>
      <c r="I406" s="11" t="s">
        <v>61</v>
      </c>
      <c r="J406" s="11" t="s">
        <v>122</v>
      </c>
      <c r="K406" s="11" t="s">
        <v>415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146"/>
        <v>1</v>
      </c>
      <c r="W406" s="11">
        <f t="shared" si="127"/>
        <v>0</v>
      </c>
      <c r="X406" s="44" t="str">
        <f t="shared" ca="1" si="147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128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129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48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130"/>
        <v>24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131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132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133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134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135"/>
        <v>0</v>
      </c>
      <c r="CS406" s="34">
        <v>30</v>
      </c>
      <c r="CT406" s="30">
        <v>15</v>
      </c>
      <c r="CU406" s="30">
        <v>6</v>
      </c>
      <c r="CV406" s="35">
        <f t="shared" si="139"/>
        <v>0</v>
      </c>
      <c r="CW406" s="36">
        <f t="shared" si="140"/>
        <v>0</v>
      </c>
      <c r="CX406" s="37">
        <f t="shared" si="141"/>
        <v>4</v>
      </c>
      <c r="CY406" s="38">
        <f t="shared" si="142"/>
        <v>1.5</v>
      </c>
      <c r="CZ406" s="39">
        <f t="shared" si="143"/>
        <v>0</v>
      </c>
      <c r="DA406" t="s">
        <v>215</v>
      </c>
      <c r="DB406" t="str">
        <f t="shared" ca="1" si="144"/>
        <v>-</v>
      </c>
      <c r="DD406" t="s">
        <v>213</v>
      </c>
      <c r="DE406" t="str">
        <f t="shared" ca="1" si="145"/>
        <v>PEAANDHAMSOUPITEM(MEAL, ItemRegistry.peaandhamsoupItem, 4 ,6f,15f,0f,4f,0f,1.5f,0f,3.5f),</v>
      </c>
      <c r="DF406" t="s">
        <v>2546</v>
      </c>
    </row>
    <row r="407" spans="2:110" x14ac:dyDescent="0.3">
      <c r="B407" t="s">
        <v>704</v>
      </c>
      <c r="C407" t="str">
        <f>INDEX('PH Itemnames'!$B$1:$B$723,MATCH(B407,'PH Itemnames'!$A$1:$A$723),1)</f>
        <v>potatoandleeksoupItem</v>
      </c>
      <c r="D407" t="s">
        <v>258</v>
      </c>
      <c r="E407" t="s">
        <v>1209</v>
      </c>
      <c r="F407" s="10" t="s">
        <v>65</v>
      </c>
      <c r="G407" s="11" t="s">
        <v>130</v>
      </c>
      <c r="H407" s="11" t="s">
        <v>283</v>
      </c>
      <c r="I407" s="11" t="s">
        <v>240</v>
      </c>
      <c r="J407" s="11" t="s">
        <v>124</v>
      </c>
      <c r="K407" s="11" t="s">
        <v>415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146"/>
        <v>0</v>
      </c>
      <c r="W407" s="11">
        <f t="shared" si="127"/>
        <v>0</v>
      </c>
      <c r="X407" s="44" t="str">
        <f t="shared" ca="1" si="147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128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129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48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130"/>
        <v>24.238095238095241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131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132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133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134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135"/>
        <v>1</v>
      </c>
      <c r="CS407" s="34">
        <f t="shared" si="136"/>
        <v>27.30952380952381</v>
      </c>
      <c r="CT407" s="30">
        <f t="shared" si="137"/>
        <v>0.35714285714285715</v>
      </c>
      <c r="CU407" s="30">
        <f t="shared" si="138"/>
        <v>24.238095238095241</v>
      </c>
      <c r="CV407" s="35">
        <f t="shared" si="139"/>
        <v>0</v>
      </c>
      <c r="CW407" s="36">
        <f t="shared" si="140"/>
        <v>0</v>
      </c>
      <c r="CX407" s="37">
        <f t="shared" si="141"/>
        <v>2.6428571428571428</v>
      </c>
      <c r="CY407" s="38">
        <f t="shared" si="142"/>
        <v>2.5</v>
      </c>
      <c r="CZ407" s="39">
        <f t="shared" si="143"/>
        <v>1</v>
      </c>
      <c r="DA407" t="s">
        <v>212</v>
      </c>
      <c r="DB407" t="str">
        <f t="shared" ca="1" si="144"/>
        <v>No</v>
      </c>
      <c r="DD407" t="s">
        <v>213</v>
      </c>
      <c r="DE407" t="str">
        <f t="shared" ca="1" si="145"/>
        <v/>
      </c>
      <c r="DF407" t="s">
        <v>2312</v>
      </c>
    </row>
    <row r="408" spans="2:110" x14ac:dyDescent="0.3">
      <c r="B408" t="s">
        <v>705</v>
      </c>
      <c r="C408" t="str">
        <f>INDEX('PH Itemnames'!$B$1:$B$723,MATCH(B408,'PH Itemnames'!$A$1:$A$723),1)</f>
        <v>yorkshirepuddingItem</v>
      </c>
      <c r="D408" t="s">
        <v>253</v>
      </c>
      <c r="E408" t="s">
        <v>1209</v>
      </c>
      <c r="F408" s="10" t="s">
        <v>229</v>
      </c>
      <c r="G408" s="11" t="s">
        <v>262</v>
      </c>
      <c r="H408" s="11" t="s">
        <v>283</v>
      </c>
      <c r="I408" s="11" t="s">
        <v>251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146"/>
        <v>1</v>
      </c>
      <c r="W408" s="11">
        <f t="shared" si="127"/>
        <v>1</v>
      </c>
      <c r="X408" s="44" t="str">
        <f t="shared" ca="1" si="147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128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129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130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131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132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133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134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135"/>
        <v>2</v>
      </c>
      <c r="CS408" s="34">
        <v>20</v>
      </c>
      <c r="CT408" s="30">
        <v>0</v>
      </c>
      <c r="CU408" s="30">
        <v>18</v>
      </c>
      <c r="CV408" s="35">
        <f t="shared" si="139"/>
        <v>1</v>
      </c>
      <c r="CW408" s="36">
        <f t="shared" si="140"/>
        <v>0</v>
      </c>
      <c r="CX408" s="37">
        <v>1</v>
      </c>
      <c r="CY408" s="38">
        <f t="shared" si="142"/>
        <v>2.5</v>
      </c>
      <c r="CZ408" s="39">
        <f t="shared" si="143"/>
        <v>2</v>
      </c>
      <c r="DA408" t="s">
        <v>215</v>
      </c>
      <c r="DB408" t="str">
        <f t="shared" ca="1" si="144"/>
        <v>-</v>
      </c>
      <c r="DD408" t="s">
        <v>213</v>
      </c>
      <c r="DE408" t="str">
        <f t="shared" ca="1" si="145"/>
        <v>YORKSHIREPUDDINGITEM(MEAL, ItemRegistry.yorkshirepuddingItem, 4 ,4f,0f,1f,1f,0f,2.5f,2f,1.17f),</v>
      </c>
      <c r="DF408" t="s">
        <v>2547</v>
      </c>
    </row>
    <row r="409" spans="2:110" x14ac:dyDescent="0.3">
      <c r="B409" t="s">
        <v>706</v>
      </c>
      <c r="C409" t="str">
        <f>INDEX('PH Itemnames'!$B$1:$B$723,MATCH(B409,'PH Itemnames'!$A$1:$A$723),1)</f>
        <v>sesameoilItem</v>
      </c>
      <c r="D409" t="s">
        <v>253</v>
      </c>
      <c r="E409" t="s">
        <v>213</v>
      </c>
      <c r="F409" s="10" t="s">
        <v>148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146"/>
        <v>1</v>
      </c>
      <c r="W409" s="11">
        <f t="shared" si="127"/>
        <v>3</v>
      </c>
      <c r="X409" s="44" t="str">
        <f t="shared" ca="1" si="147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128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129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130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131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132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133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134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135"/>
        <v>0</v>
      </c>
      <c r="CS409" s="34">
        <f t="shared" si="136"/>
        <v>1</v>
      </c>
      <c r="CT409" s="30">
        <f t="shared" si="137"/>
        <v>0</v>
      </c>
      <c r="CU409" s="30">
        <f t="shared" si="138"/>
        <v>87</v>
      </c>
      <c r="CV409" s="35">
        <f t="shared" si="139"/>
        <v>0.5</v>
      </c>
      <c r="CW409" s="36">
        <f t="shared" si="140"/>
        <v>0</v>
      </c>
      <c r="CX409" s="37">
        <f t="shared" si="141"/>
        <v>0</v>
      </c>
      <c r="CY409" s="38">
        <f t="shared" si="142"/>
        <v>0</v>
      </c>
      <c r="CZ409" s="39">
        <f t="shared" si="143"/>
        <v>0</v>
      </c>
      <c r="DA409" t="s">
        <v>212</v>
      </c>
      <c r="DB409" t="str">
        <f t="shared" ca="1" si="144"/>
        <v>-</v>
      </c>
      <c r="DC409" t="s">
        <v>1160</v>
      </c>
      <c r="DD409" t="s">
        <v>212</v>
      </c>
      <c r="DE409" t="str">
        <f t="shared" ca="1" si="145"/>
        <v/>
      </c>
      <c r="DF409" t="s">
        <v>2312</v>
      </c>
    </row>
    <row r="410" spans="2:110" x14ac:dyDescent="0.3">
      <c r="B410" t="s">
        <v>707</v>
      </c>
      <c r="C410" t="str">
        <f>INDEX('PH Itemnames'!$B$1:$B$723,MATCH(B410,'PH Itemnames'!$A$1:$A$723),1)</f>
        <v>noodlesItem</v>
      </c>
      <c r="D410" t="s">
        <v>253</v>
      </c>
      <c r="E410" t="s">
        <v>213</v>
      </c>
      <c r="F410" s="10" t="s">
        <v>222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146"/>
        <v>1</v>
      </c>
      <c r="W410" s="11">
        <f t="shared" si="127"/>
        <v>7</v>
      </c>
      <c r="X410" s="44" t="str">
        <f t="shared" ca="1" si="147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128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129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130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131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132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133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134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135"/>
        <v>0</v>
      </c>
      <c r="CS410" s="34">
        <f t="shared" si="136"/>
        <v>5</v>
      </c>
      <c r="CT410" s="30">
        <f t="shared" si="137"/>
        <v>0</v>
      </c>
      <c r="CU410" s="30">
        <f t="shared" si="138"/>
        <v>7</v>
      </c>
      <c r="CV410" s="35">
        <f t="shared" si="139"/>
        <v>1</v>
      </c>
      <c r="CW410" s="36">
        <f t="shared" si="140"/>
        <v>0</v>
      </c>
      <c r="CX410" s="37">
        <f t="shared" si="141"/>
        <v>0</v>
      </c>
      <c r="CY410" s="38">
        <f t="shared" si="142"/>
        <v>0</v>
      </c>
      <c r="CZ410" s="39">
        <f t="shared" si="143"/>
        <v>0</v>
      </c>
      <c r="DA410" t="s">
        <v>212</v>
      </c>
      <c r="DB410" t="str">
        <f t="shared" ca="1" si="144"/>
        <v>-</v>
      </c>
      <c r="DC410" t="s">
        <v>1160</v>
      </c>
      <c r="DD410" t="s">
        <v>212</v>
      </c>
      <c r="DE410" t="str">
        <f t="shared" ca="1" si="145"/>
        <v/>
      </c>
      <c r="DF410" t="s">
        <v>2312</v>
      </c>
    </row>
    <row r="411" spans="2:110" x14ac:dyDescent="0.3">
      <c r="B411" t="s">
        <v>708</v>
      </c>
      <c r="C411" t="str">
        <f>INDEX('PH Itemnames'!$B$1:$B$723,MATCH(B411,'PH Itemnames'!$A$1:$A$723),1)</f>
        <v>chickenchowmeinItem</v>
      </c>
      <c r="D411" t="s">
        <v>258</v>
      </c>
      <c r="E411" t="s">
        <v>1209</v>
      </c>
      <c r="F411" s="10" t="s">
        <v>300</v>
      </c>
      <c r="G411" s="11" t="s">
        <v>707</v>
      </c>
      <c r="H411" s="11" t="s">
        <v>64</v>
      </c>
      <c r="I411" s="11" t="s">
        <v>122</v>
      </c>
      <c r="J411" s="11" t="s">
        <v>61</v>
      </c>
      <c r="K411" s="11" t="s">
        <v>283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146"/>
        <v>1</v>
      </c>
      <c r="W411" s="11">
        <f t="shared" si="127"/>
        <v>0</v>
      </c>
      <c r="X411" s="44" t="str">
        <f t="shared" ca="1" si="147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128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129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130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131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132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133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134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135"/>
        <v>0</v>
      </c>
      <c r="CS411" s="34">
        <v>45</v>
      </c>
      <c r="CT411" s="30">
        <f t="shared" si="137"/>
        <v>0.35714285714285715</v>
      </c>
      <c r="CU411" s="30">
        <v>12</v>
      </c>
      <c r="CV411" s="35">
        <f t="shared" si="139"/>
        <v>1</v>
      </c>
      <c r="CW411" s="36">
        <f t="shared" si="140"/>
        <v>0</v>
      </c>
      <c r="CX411" s="37">
        <v>4</v>
      </c>
      <c r="CY411" s="38">
        <f t="shared" si="142"/>
        <v>5</v>
      </c>
      <c r="CZ411" s="39">
        <f t="shared" si="143"/>
        <v>0</v>
      </c>
      <c r="DA411" t="s">
        <v>215</v>
      </c>
      <c r="DB411" t="str">
        <f t="shared" ca="1" si="144"/>
        <v>-</v>
      </c>
      <c r="DD411" t="s">
        <v>213</v>
      </c>
      <c r="DE411" t="str">
        <f t="shared" ca="1" si="145"/>
        <v>CHICKENCHOWMEINITEM(MEAL, ItemRegistry.chickenchowmeinItem, 4 ,9f,0f,1f,4f,0f,5f,0f,1.75f),</v>
      </c>
      <c r="DF411" t="s">
        <v>2548</v>
      </c>
    </row>
    <row r="412" spans="2:110" x14ac:dyDescent="0.3">
      <c r="B412" t="s">
        <v>709</v>
      </c>
      <c r="C412" t="str">
        <f>INDEX('PH Itemnames'!$B$1:$B$723,MATCH(B412,'PH Itemnames'!$A$1:$A$723),1)</f>
        <v>kungpaochickenItem</v>
      </c>
      <c r="D412" t="s">
        <v>258</v>
      </c>
      <c r="E412" t="s">
        <v>1209</v>
      </c>
      <c r="F412" s="10" t="s">
        <v>300</v>
      </c>
      <c r="G412" s="11" t="s">
        <v>22</v>
      </c>
      <c r="H412" s="11" t="s">
        <v>123</v>
      </c>
      <c r="I412" s="11" t="s">
        <v>62</v>
      </c>
      <c r="J412" s="11" t="s">
        <v>223</v>
      </c>
      <c r="K412" s="11" t="s">
        <v>359</v>
      </c>
      <c r="L412" s="11" t="s">
        <v>193</v>
      </c>
      <c r="M412" s="11" t="s">
        <v>116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146"/>
        <v>1</v>
      </c>
      <c r="W412" s="11">
        <f t="shared" si="127"/>
        <v>0</v>
      </c>
      <c r="X412" s="44" t="str">
        <f t="shared" ca="1" si="147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128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129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0</v>
      </c>
      <c r="AX412" s="30">
        <f>SUMIF(Ingredients!$B$3:$B$217,M412,Ingredients!$E$3:$E$217)+SUMIF($B$3:$B$724,M412,$AY$3:$AY$727)</f>
        <v>45</v>
      </c>
      <c r="AY412" s="29">
        <f t="shared" si="130"/>
        <v>21.125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131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132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133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134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135"/>
        <v>0</v>
      </c>
      <c r="CS412" s="34">
        <f t="shared" si="136"/>
        <v>25</v>
      </c>
      <c r="CT412" s="30">
        <v>0</v>
      </c>
      <c r="CU412" s="30">
        <v>12</v>
      </c>
      <c r="CV412" s="35">
        <f t="shared" si="139"/>
        <v>0.5</v>
      </c>
      <c r="CW412" s="36">
        <f t="shared" si="140"/>
        <v>0.5</v>
      </c>
      <c r="CX412" s="37">
        <f t="shared" si="141"/>
        <v>2</v>
      </c>
      <c r="CY412" s="38">
        <f t="shared" si="142"/>
        <v>2.5</v>
      </c>
      <c r="CZ412" s="39">
        <f t="shared" si="143"/>
        <v>0</v>
      </c>
      <c r="DA412" t="s">
        <v>215</v>
      </c>
      <c r="DB412" t="str">
        <f t="shared" ca="1" si="144"/>
        <v>-</v>
      </c>
      <c r="DD412" t="s">
        <v>213</v>
      </c>
      <c r="DE412" t="str">
        <f t="shared" ca="1" si="145"/>
        <v>KUNGPAOCHICKENITEM(MEAL, ItemRegistry.kungpaochickenItem, 4 ,5f,0f,1f,2f,0.5f,2.5f,0f,1.75f),</v>
      </c>
      <c r="DF412" t="s">
        <v>2741</v>
      </c>
    </row>
    <row r="413" spans="2:110" x14ac:dyDescent="0.3">
      <c r="B413" t="s">
        <v>710</v>
      </c>
      <c r="C413" t="str">
        <f>INDEX('PH Itemnames'!$B$1:$B$723,MATCH(B413,'PH Itemnames'!$A$1:$A$723),1)</f>
        <v>hoisinsauceItem</v>
      </c>
      <c r="D413" t="s">
        <v>253</v>
      </c>
      <c r="E413" t="s">
        <v>213</v>
      </c>
      <c r="F413" s="10" t="s">
        <v>119</v>
      </c>
      <c r="G413" s="11" t="s">
        <v>9</v>
      </c>
      <c r="H413" s="11" t="s">
        <v>223</v>
      </c>
      <c r="I413" s="11" t="s">
        <v>68</v>
      </c>
      <c r="J413" s="11" t="s">
        <v>148</v>
      </c>
      <c r="K413" s="11" t="s">
        <v>364</v>
      </c>
      <c r="L413" s="11" t="s">
        <v>62</v>
      </c>
      <c r="M413" s="11" t="s">
        <v>139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146"/>
        <v>1</v>
      </c>
      <c r="W413" s="11">
        <f t="shared" si="127"/>
        <v>3</v>
      </c>
      <c r="X413" s="44" t="str">
        <f t="shared" ca="1" si="147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128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129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130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131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132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133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134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135"/>
        <v>0</v>
      </c>
      <c r="CS413" s="34">
        <f t="shared" si="136"/>
        <v>24</v>
      </c>
      <c r="CT413" s="30">
        <f t="shared" si="137"/>
        <v>10</v>
      </c>
      <c r="CU413" s="30">
        <f t="shared" si="138"/>
        <v>34.125</v>
      </c>
      <c r="CV413" s="35">
        <f t="shared" si="139"/>
        <v>0.5</v>
      </c>
      <c r="CW413" s="36">
        <f t="shared" si="140"/>
        <v>0</v>
      </c>
      <c r="CX413" s="37">
        <f t="shared" si="141"/>
        <v>4.5</v>
      </c>
      <c r="CY413" s="38">
        <f t="shared" si="142"/>
        <v>1</v>
      </c>
      <c r="CZ413" s="39">
        <f t="shared" si="143"/>
        <v>0</v>
      </c>
      <c r="DA413" t="s">
        <v>212</v>
      </c>
      <c r="DB413" t="str">
        <f t="shared" ca="1" si="144"/>
        <v>-</v>
      </c>
      <c r="DC413" t="s">
        <v>1160</v>
      </c>
      <c r="DD413" t="s">
        <v>212</v>
      </c>
      <c r="DE413" t="str">
        <f t="shared" ca="1" si="145"/>
        <v/>
      </c>
      <c r="DF413" t="s">
        <v>2312</v>
      </c>
    </row>
    <row r="414" spans="2:110" x14ac:dyDescent="0.3">
      <c r="B414" t="s">
        <v>711</v>
      </c>
      <c r="C414" t="str">
        <f>INDEX('PH Itemnames'!$B$1:$B$723,MATCH(B414,'PH Itemnames'!$A$1:$A$723),1)</f>
        <v>fivespiceItem</v>
      </c>
      <c r="D414" t="s">
        <v>253</v>
      </c>
      <c r="E414" t="s">
        <v>1209</v>
      </c>
      <c r="F414" s="10" t="s">
        <v>193</v>
      </c>
      <c r="G414" s="11" t="s">
        <v>124</v>
      </c>
      <c r="H414" s="11" t="s">
        <v>208</v>
      </c>
      <c r="I414" s="11" t="s">
        <v>205</v>
      </c>
      <c r="J414" s="11" t="s">
        <v>123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146"/>
        <v>-1</v>
      </c>
      <c r="W414" s="11">
        <f t="shared" si="127"/>
        <v>2</v>
      </c>
      <c r="X414" s="44" t="str">
        <f t="shared" ca="1" si="147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128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129"/>
        <v>0</v>
      </c>
      <c r="AQ414" s="30">
        <f>SUMIF(Ingredients!$B$3:$B$217,F414,Ingredients!$E$3:$E$217)+SUMIF($B$3:$B$724,F414,$AY$3:$AY$727)</f>
        <v>0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130"/>
        <v>14.4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131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132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133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134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135"/>
        <v>0</v>
      </c>
      <c r="CS414" s="34">
        <f t="shared" si="136"/>
        <v>2</v>
      </c>
      <c r="CT414" s="30">
        <f t="shared" si="137"/>
        <v>0</v>
      </c>
      <c r="CU414" s="30">
        <f t="shared" si="138"/>
        <v>14.4</v>
      </c>
      <c r="CV414" s="35">
        <f t="shared" si="139"/>
        <v>0</v>
      </c>
      <c r="CW414" s="36">
        <f t="shared" si="140"/>
        <v>0</v>
      </c>
      <c r="CX414" s="37">
        <f t="shared" si="141"/>
        <v>0</v>
      </c>
      <c r="CY414" s="38">
        <f t="shared" si="142"/>
        <v>0</v>
      </c>
      <c r="CZ414" s="39">
        <f t="shared" si="143"/>
        <v>0</v>
      </c>
      <c r="DA414" t="s">
        <v>212</v>
      </c>
      <c r="DB414" t="str">
        <f t="shared" ca="1" si="144"/>
        <v>No</v>
      </c>
      <c r="DD414" t="s">
        <v>213</v>
      </c>
      <c r="DE414" t="str">
        <f t="shared" ca="1" si="145"/>
        <v/>
      </c>
      <c r="DF414" t="s">
        <v>2312</v>
      </c>
    </row>
    <row r="415" spans="2:110" x14ac:dyDescent="0.3">
      <c r="B415" t="s">
        <v>712</v>
      </c>
      <c r="C415" t="str">
        <f>INDEX('PH Itemnames'!$B$1:$B$723,MATCH(B415,'PH Itemnames'!$A$1:$A$723),1)</f>
        <v>charsiuItem</v>
      </c>
      <c r="D415" t="s">
        <v>253</v>
      </c>
      <c r="E415" t="s">
        <v>1209</v>
      </c>
      <c r="F415" s="10" t="s">
        <v>77</v>
      </c>
      <c r="G415" s="11" t="s">
        <v>710</v>
      </c>
      <c r="H415" s="11" t="s">
        <v>711</v>
      </c>
      <c r="I415" s="11" t="s">
        <v>566</v>
      </c>
      <c r="J415" s="11" t="s">
        <v>677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146"/>
        <v>-1</v>
      </c>
      <c r="W415" s="11">
        <f t="shared" si="127"/>
        <v>0</v>
      </c>
      <c r="X415" s="44" t="str">
        <f t="shared" ca="1" si="147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128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129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14.4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130"/>
        <v>21.038333333333334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131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132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133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134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135"/>
        <v>0</v>
      </c>
      <c r="CS415" s="34">
        <f t="shared" si="136"/>
        <v>47</v>
      </c>
      <c r="CT415" s="30">
        <f t="shared" si="137"/>
        <v>20</v>
      </c>
      <c r="CU415" s="30">
        <f t="shared" si="138"/>
        <v>21.038333333333334</v>
      </c>
      <c r="CV415" s="35">
        <f t="shared" si="139"/>
        <v>0.5</v>
      </c>
      <c r="CW415" s="36">
        <f t="shared" si="140"/>
        <v>0</v>
      </c>
      <c r="CX415" s="37">
        <f t="shared" si="141"/>
        <v>5</v>
      </c>
      <c r="CY415" s="38">
        <f t="shared" si="142"/>
        <v>4.5</v>
      </c>
      <c r="CZ415" s="39">
        <f t="shared" si="143"/>
        <v>0</v>
      </c>
      <c r="DA415" t="s">
        <v>212</v>
      </c>
      <c r="DB415" t="str">
        <f t="shared" ca="1" si="144"/>
        <v>No</v>
      </c>
      <c r="DD415" t="s">
        <v>213</v>
      </c>
      <c r="DE415" t="str">
        <f t="shared" ca="1" si="145"/>
        <v/>
      </c>
      <c r="DF415" t="s">
        <v>2312</v>
      </c>
    </row>
    <row r="416" spans="2:110" x14ac:dyDescent="0.3">
      <c r="B416" t="s">
        <v>713</v>
      </c>
      <c r="C416" t="str">
        <f>INDEX('PH Itemnames'!$B$1:$B$723,MATCH(B416,'PH Itemnames'!$A$1:$A$723),1)</f>
        <v>sweetandsoursauceItem</v>
      </c>
      <c r="D416" t="s">
        <v>253</v>
      </c>
      <c r="E416" t="s">
        <v>213</v>
      </c>
      <c r="F416" s="10" t="s">
        <v>335</v>
      </c>
      <c r="G416" s="11" t="s">
        <v>566</v>
      </c>
      <c r="H416" s="11" t="s">
        <v>364</v>
      </c>
      <c r="I416" s="11" t="s">
        <v>677</v>
      </c>
      <c r="J416" s="11" t="s">
        <v>123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146"/>
        <v>1</v>
      </c>
      <c r="W416" s="11">
        <f t="shared" si="127"/>
        <v>1</v>
      </c>
      <c r="X416" s="44" t="str">
        <f t="shared" ca="1" si="147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128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129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130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131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132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133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134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135"/>
        <v>0</v>
      </c>
      <c r="CS416" s="34">
        <f t="shared" si="136"/>
        <v>15</v>
      </c>
      <c r="CT416" s="30">
        <f t="shared" si="137"/>
        <v>15</v>
      </c>
      <c r="CU416" s="30">
        <f t="shared" si="138"/>
        <v>20.333333333333336</v>
      </c>
      <c r="CV416" s="35">
        <f t="shared" si="139"/>
        <v>0</v>
      </c>
      <c r="CW416" s="36">
        <f t="shared" si="140"/>
        <v>0</v>
      </c>
      <c r="CX416" s="37">
        <f t="shared" si="141"/>
        <v>2</v>
      </c>
      <c r="CY416" s="38">
        <f t="shared" si="142"/>
        <v>1</v>
      </c>
      <c r="CZ416" s="39">
        <f t="shared" si="143"/>
        <v>0</v>
      </c>
      <c r="DA416" t="s">
        <v>212</v>
      </c>
      <c r="DB416" t="str">
        <f t="shared" ca="1" si="144"/>
        <v>-</v>
      </c>
      <c r="DC416" t="s">
        <v>1160</v>
      </c>
      <c r="DD416" t="s">
        <v>212</v>
      </c>
      <c r="DE416" t="str">
        <f t="shared" ca="1" si="145"/>
        <v/>
      </c>
      <c r="DF416" t="s">
        <v>2312</v>
      </c>
    </row>
    <row r="417" spans="2:110" x14ac:dyDescent="0.3">
      <c r="B417" t="s">
        <v>714</v>
      </c>
      <c r="C417" t="str">
        <f>INDEX('PH Itemnames'!$B$1:$B$723,MATCH(B417,'PH Itemnames'!$A$1:$A$723),1)</f>
        <v>sweetandsourchickenItem</v>
      </c>
      <c r="D417" t="s">
        <v>258</v>
      </c>
      <c r="E417" t="s">
        <v>1209</v>
      </c>
      <c r="F417" s="10" t="s">
        <v>300</v>
      </c>
      <c r="G417" s="11" t="s">
        <v>229</v>
      </c>
      <c r="H417" s="11" t="s">
        <v>144</v>
      </c>
      <c r="I417" s="11" t="s">
        <v>138</v>
      </c>
      <c r="J417" s="11" t="s">
        <v>64</v>
      </c>
      <c r="K417" s="11" t="s">
        <v>713</v>
      </c>
      <c r="L417" s="11" t="s">
        <v>335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146"/>
        <v>0</v>
      </c>
      <c r="W417" s="11">
        <f t="shared" si="127"/>
        <v>0</v>
      </c>
      <c r="X417" s="44" t="str">
        <f t="shared" ca="1" si="147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128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129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130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131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132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133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134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135"/>
        <v>0</v>
      </c>
      <c r="CS417" s="34">
        <f t="shared" si="136"/>
        <v>38</v>
      </c>
      <c r="CT417" s="30">
        <f t="shared" si="137"/>
        <v>20</v>
      </c>
      <c r="CU417" s="30">
        <f t="shared" si="138"/>
        <v>16.071428571428573</v>
      </c>
      <c r="CV417" s="35">
        <f t="shared" si="139"/>
        <v>1</v>
      </c>
      <c r="CW417" s="36">
        <f t="shared" si="140"/>
        <v>0</v>
      </c>
      <c r="CX417" s="37">
        <f t="shared" si="141"/>
        <v>5.5</v>
      </c>
      <c r="CY417" s="38">
        <f t="shared" si="142"/>
        <v>3.5</v>
      </c>
      <c r="CZ417" s="39">
        <f t="shared" si="143"/>
        <v>0</v>
      </c>
      <c r="DA417" t="s">
        <v>212</v>
      </c>
      <c r="DB417" t="str">
        <f t="shared" ca="1" si="144"/>
        <v>No</v>
      </c>
      <c r="DD417" t="s">
        <v>213</v>
      </c>
      <c r="DE417" t="str">
        <f t="shared" ca="1" si="145"/>
        <v/>
      </c>
      <c r="DF417" t="s">
        <v>2312</v>
      </c>
    </row>
    <row r="418" spans="2:110" x14ac:dyDescent="0.3">
      <c r="B418" t="s">
        <v>715</v>
      </c>
      <c r="C418" t="str">
        <f>INDEX('PH Itemnames'!$B$1:$B$723,MATCH(B418,'PH Itemnames'!$A$1:$A$723),1)</f>
        <v>baconandeggsItem</v>
      </c>
      <c r="D418" t="s">
        <v>253</v>
      </c>
      <c r="E418" t="s">
        <v>1209</v>
      </c>
      <c r="F418" s="10" t="s">
        <v>76</v>
      </c>
      <c r="G418" s="11" t="s">
        <v>239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146"/>
        <v>1</v>
      </c>
      <c r="W418" s="11">
        <f t="shared" si="127"/>
        <v>0</v>
      </c>
      <c r="X418" s="44" t="str">
        <f t="shared" ca="1" si="147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128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129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130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131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132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133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134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135"/>
        <v>0</v>
      </c>
      <c r="CS418" s="34">
        <v>15</v>
      </c>
      <c r="CT418" s="30">
        <f t="shared" si="137"/>
        <v>0</v>
      </c>
      <c r="CU418" s="30">
        <f t="shared" si="138"/>
        <v>13</v>
      </c>
      <c r="CV418" s="35">
        <f t="shared" si="139"/>
        <v>0</v>
      </c>
      <c r="CW418" s="36">
        <f t="shared" si="140"/>
        <v>0</v>
      </c>
      <c r="CX418" s="37">
        <f t="shared" si="141"/>
        <v>0</v>
      </c>
      <c r="CY418" s="38">
        <f t="shared" si="142"/>
        <v>1.5</v>
      </c>
      <c r="CZ418" s="39">
        <v>0.3</v>
      </c>
      <c r="DA418" t="s">
        <v>215</v>
      </c>
      <c r="DB418" t="str">
        <f t="shared" ca="1" si="144"/>
        <v>-</v>
      </c>
      <c r="DD418" t="s">
        <v>213</v>
      </c>
      <c r="DE418" t="str">
        <f t="shared" ca="1" si="145"/>
        <v>BACONANDEGGSITEM(MEAL, ItemRegistry.baconandeggsItem, 4 ,3f,0f,0f,0f,0f,1.5f,0.3f,1.62f),</v>
      </c>
      <c r="DF418" t="s">
        <v>2549</v>
      </c>
    </row>
    <row r="419" spans="2:110" x14ac:dyDescent="0.3">
      <c r="B419" t="s">
        <v>716</v>
      </c>
      <c r="C419" t="str">
        <f>INDEX('PH Itemnames'!$B$1:$B$723,MATCH(B419,'PH Itemnames'!$A$1:$A$723),1)</f>
        <v>biscuitsandgravyItem</v>
      </c>
      <c r="D419" t="s">
        <v>253</v>
      </c>
      <c r="E419" t="s">
        <v>1209</v>
      </c>
      <c r="F419" s="10" t="s">
        <v>510</v>
      </c>
      <c r="G419" s="11" t="s">
        <v>699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146"/>
        <v>1</v>
      </c>
      <c r="W419" s="11">
        <f t="shared" si="127"/>
        <v>1</v>
      </c>
      <c r="X419" s="44" t="str">
        <f t="shared" ca="1" si="147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128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129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130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131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132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133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134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135"/>
        <v>1</v>
      </c>
      <c r="CS419" s="34">
        <v>30</v>
      </c>
      <c r="CT419" s="30">
        <f t="shared" si="137"/>
        <v>0.35714285714285715</v>
      </c>
      <c r="CU419" s="30">
        <v>11</v>
      </c>
      <c r="CV419" s="35">
        <f t="shared" si="139"/>
        <v>2</v>
      </c>
      <c r="CW419" s="36">
        <f t="shared" si="140"/>
        <v>0</v>
      </c>
      <c r="CX419" s="37">
        <v>1</v>
      </c>
      <c r="CY419" s="38">
        <f t="shared" si="142"/>
        <v>2.5</v>
      </c>
      <c r="CZ419" s="39">
        <f t="shared" si="143"/>
        <v>1</v>
      </c>
      <c r="DA419" t="s">
        <v>215</v>
      </c>
      <c r="DB419" t="str">
        <f t="shared" ca="1" si="144"/>
        <v>-</v>
      </c>
      <c r="DD419" t="s">
        <v>213</v>
      </c>
      <c r="DE419" t="str">
        <f t="shared" ca="1" si="145"/>
        <v>BISCUITSANDGRAVYITEM(MEAL, ItemRegistry.biscuitsandgravyItem, 4 ,6f,0f,2f,1f,0f,2.5f,1f,1.91f),</v>
      </c>
      <c r="DF419" t="s">
        <v>2550</v>
      </c>
    </row>
    <row r="420" spans="2:110" x14ac:dyDescent="0.3">
      <c r="B420" t="s">
        <v>717</v>
      </c>
      <c r="C420" t="str">
        <f>INDEX('PH Itemnames'!$B$1:$B$723,MATCH(B420,'PH Itemnames'!$A$1:$A$723),1)</f>
        <v>applefritterItem</v>
      </c>
      <c r="D420" t="s">
        <v>253</v>
      </c>
      <c r="E420" t="s">
        <v>1209</v>
      </c>
      <c r="F420" s="10" t="s">
        <v>180</v>
      </c>
      <c r="G420" s="11" t="s">
        <v>222</v>
      </c>
      <c r="H420" s="11" t="s">
        <v>223</v>
      </c>
      <c r="I420" s="11" t="s">
        <v>359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146"/>
        <v>1</v>
      </c>
      <c r="W420" s="11">
        <f t="shared" si="127"/>
        <v>0</v>
      </c>
      <c r="X420" s="44" t="str">
        <f t="shared" ca="1" si="147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128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129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130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131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132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133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134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135"/>
        <v>0</v>
      </c>
      <c r="CS420" s="34">
        <v>10</v>
      </c>
      <c r="CT420" s="30">
        <f t="shared" si="137"/>
        <v>0</v>
      </c>
      <c r="CU420" s="30">
        <f t="shared" si="138"/>
        <v>11.75</v>
      </c>
      <c r="CV420" s="35">
        <f t="shared" si="139"/>
        <v>1</v>
      </c>
      <c r="CW420" s="36">
        <f t="shared" si="140"/>
        <v>1</v>
      </c>
      <c r="CX420" s="37">
        <f t="shared" si="141"/>
        <v>0</v>
      </c>
      <c r="CY420" s="38">
        <f t="shared" si="142"/>
        <v>0</v>
      </c>
      <c r="CZ420" s="39">
        <f t="shared" si="143"/>
        <v>0</v>
      </c>
      <c r="DA420" t="s">
        <v>215</v>
      </c>
      <c r="DB420" t="str">
        <f t="shared" ca="1" si="144"/>
        <v>-</v>
      </c>
      <c r="DD420" t="s">
        <v>213</v>
      </c>
      <c r="DE420" t="str">
        <f t="shared" ca="1" si="145"/>
        <v>APPLEFRITTERITEM(MEAL, ItemRegistry.applefritterItem, 4 ,2f,0f,1f,0f,1f,0f,0f,1.79f),</v>
      </c>
      <c r="DF420" t="s">
        <v>2551</v>
      </c>
    </row>
    <row r="421" spans="2:110" x14ac:dyDescent="0.3">
      <c r="B421" t="s">
        <v>718</v>
      </c>
      <c r="C421" t="str">
        <f>INDEX('PH Itemnames'!$B$1:$B$723,MATCH(B421,'PH Itemnames'!$A$1:$A$723),1)</f>
        <v>sweetteaItem</v>
      </c>
      <c r="D421" t="s">
        <v>253</v>
      </c>
      <c r="E421" t="s">
        <v>1209</v>
      </c>
      <c r="F421" s="10" t="s">
        <v>271</v>
      </c>
      <c r="G421" s="11" t="s">
        <v>223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146"/>
        <v>1</v>
      </c>
      <c r="W421" s="11">
        <f t="shared" si="127"/>
        <v>0</v>
      </c>
      <c r="X421" s="44" t="str">
        <f t="shared" ca="1" si="147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128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129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130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131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132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133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134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135"/>
        <v>0</v>
      </c>
      <c r="CS421" s="34">
        <f t="shared" si="136"/>
        <v>2</v>
      </c>
      <c r="CT421" s="30">
        <v>20</v>
      </c>
      <c r="CU421" s="30">
        <f t="shared" si="138"/>
        <v>23.333333333333332</v>
      </c>
      <c r="CV421" s="35">
        <f t="shared" si="139"/>
        <v>0</v>
      </c>
      <c r="CW421" s="36">
        <f t="shared" si="140"/>
        <v>0.8</v>
      </c>
      <c r="CX421" s="37">
        <f t="shared" si="141"/>
        <v>0</v>
      </c>
      <c r="CY421" s="38">
        <f t="shared" si="142"/>
        <v>0</v>
      </c>
      <c r="CZ421" s="39">
        <f t="shared" si="143"/>
        <v>0</v>
      </c>
      <c r="DA421" t="s">
        <v>215</v>
      </c>
      <c r="DB421" t="str">
        <f t="shared" ca="1" si="144"/>
        <v>-</v>
      </c>
      <c r="DD421" t="s">
        <v>213</v>
      </c>
      <c r="DE421" t="str">
        <f t="shared" ca="1" si="145"/>
        <v>SWEETTEAITEM(MEAL, ItemRegistry.sweetteaItem, 4 ,0.4f,20f,0f,0f,0.8f,0f,0f,0.9f),</v>
      </c>
      <c r="DF421" t="s">
        <v>2552</v>
      </c>
    </row>
    <row r="422" spans="2:110" x14ac:dyDescent="0.3">
      <c r="B422" t="s">
        <v>719</v>
      </c>
      <c r="C422" t="str">
        <f>INDEX('PH Itemnames'!$B$1:$B$723,MATCH(B422,'PH Itemnames'!$A$1:$A$723),1)</f>
        <v>creepercookieItem</v>
      </c>
      <c r="D422" t="s">
        <v>253</v>
      </c>
      <c r="E422" t="s">
        <v>1209</v>
      </c>
      <c r="F422" s="10" t="s">
        <v>229</v>
      </c>
      <c r="G422" s="11" t="s">
        <v>223</v>
      </c>
      <c r="H422" s="11" t="s">
        <v>236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146"/>
        <v>1</v>
      </c>
      <c r="W422" s="11">
        <f t="shared" si="127"/>
        <v>0</v>
      </c>
      <c r="X422" s="44" t="str">
        <f t="shared" ca="1" si="147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128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129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130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131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132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133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134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135"/>
        <v>0</v>
      </c>
      <c r="CS422" s="34">
        <f t="shared" si="136"/>
        <v>5</v>
      </c>
      <c r="CT422" s="30">
        <f t="shared" si="137"/>
        <v>0</v>
      </c>
      <c r="CU422" s="30">
        <v>21</v>
      </c>
      <c r="CV422" s="35">
        <f t="shared" si="139"/>
        <v>1</v>
      </c>
      <c r="CW422" s="36">
        <f t="shared" si="140"/>
        <v>0</v>
      </c>
      <c r="CX422" s="37">
        <f t="shared" si="141"/>
        <v>0</v>
      </c>
      <c r="CY422" s="38">
        <f t="shared" si="142"/>
        <v>0</v>
      </c>
      <c r="CZ422" s="39">
        <f t="shared" si="143"/>
        <v>0</v>
      </c>
      <c r="DA422" t="s">
        <v>215</v>
      </c>
      <c r="DB422" t="str">
        <f t="shared" ca="1" si="144"/>
        <v>-</v>
      </c>
      <c r="DD422" t="s">
        <v>213</v>
      </c>
      <c r="DE422" t="str">
        <f t="shared" ca="1" si="145"/>
        <v>CREEPERCOOKIEITEM(MEAL, ItemRegistry.creepercookieItem, 4 ,1f,0f,1f,0f,0f,0f,0f,1f),</v>
      </c>
      <c r="DF422" t="s">
        <v>2331</v>
      </c>
    </row>
    <row r="423" spans="2:110" x14ac:dyDescent="0.3">
      <c r="B423" t="s">
        <v>720</v>
      </c>
      <c r="C423" t="str">
        <f>INDEX('PH Itemnames'!$B$1:$B$723,MATCH(B423,'PH Itemnames'!$A$1:$A$723),1)</f>
        <v>honeybreadItem</v>
      </c>
      <c r="D423" t="s">
        <v>253</v>
      </c>
      <c r="E423" t="s">
        <v>1204</v>
      </c>
      <c r="F423" s="10" t="s">
        <v>259</v>
      </c>
      <c r="G423" s="11" t="s">
        <v>566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146"/>
        <v>1</v>
      </c>
      <c r="W423" s="11">
        <f t="shared" si="127"/>
        <v>0</v>
      </c>
      <c r="X423" s="44" t="str">
        <f t="shared" ca="1" si="147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128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129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130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131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132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133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134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135"/>
        <v>0</v>
      </c>
      <c r="CS423" s="34">
        <v>5</v>
      </c>
      <c r="CT423" s="30">
        <f t="shared" si="137"/>
        <v>0</v>
      </c>
      <c r="CU423" s="30">
        <f t="shared" si="138"/>
        <v>25.5</v>
      </c>
      <c r="CV423" s="35">
        <f t="shared" si="139"/>
        <v>1.5</v>
      </c>
      <c r="CW423" s="36">
        <f t="shared" si="140"/>
        <v>0</v>
      </c>
      <c r="CX423" s="37">
        <f t="shared" si="141"/>
        <v>0</v>
      </c>
      <c r="CY423" s="38">
        <f t="shared" si="142"/>
        <v>0</v>
      </c>
      <c r="CZ423" s="39">
        <f t="shared" si="143"/>
        <v>0</v>
      </c>
      <c r="DA423" t="s">
        <v>215</v>
      </c>
      <c r="DB423" t="str">
        <f t="shared" ca="1" si="144"/>
        <v>-</v>
      </c>
      <c r="DD423" t="s">
        <v>213</v>
      </c>
      <c r="DE423" t="str">
        <f t="shared" ca="1" si="145"/>
        <v>HONEYBREADITEM(BREAD, ItemRegistry.honeybreadItem, 4 ,1f,0f,2f,0f,0f,0f,0f,0.82f),</v>
      </c>
      <c r="DF423" t="s">
        <v>2553</v>
      </c>
    </row>
    <row r="424" spans="2:110" x14ac:dyDescent="0.3">
      <c r="B424" t="s">
        <v>721</v>
      </c>
      <c r="C424" t="str">
        <f>INDEX('PH Itemnames'!$B$1:$B$723,MATCH(B424,'PH Itemnames'!$A$1:$A$723),1)</f>
        <v>honeybunItem</v>
      </c>
      <c r="D424" t="s">
        <v>253</v>
      </c>
      <c r="E424" t="s">
        <v>1209</v>
      </c>
      <c r="F424" s="10" t="s">
        <v>288</v>
      </c>
      <c r="G424" s="11" t="s">
        <v>239</v>
      </c>
      <c r="H424" s="11" t="s">
        <v>566</v>
      </c>
      <c r="I424" s="11" t="s">
        <v>222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146"/>
        <v>1</v>
      </c>
      <c r="W424" s="11">
        <f t="shared" si="127"/>
        <v>0</v>
      </c>
      <c r="X424" s="44" t="str">
        <f t="shared" ca="1" si="147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128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129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130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131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132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133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134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135"/>
        <v>1</v>
      </c>
      <c r="CS424" s="34">
        <v>20</v>
      </c>
      <c r="CT424" s="30">
        <f t="shared" si="137"/>
        <v>0</v>
      </c>
      <c r="CU424" s="30">
        <v>21</v>
      </c>
      <c r="CV424" s="35">
        <f t="shared" si="139"/>
        <v>1</v>
      </c>
      <c r="CW424" s="36">
        <f t="shared" si="140"/>
        <v>0</v>
      </c>
      <c r="CX424" s="37">
        <f t="shared" si="141"/>
        <v>1.5</v>
      </c>
      <c r="CY424" s="38">
        <f t="shared" si="142"/>
        <v>0</v>
      </c>
      <c r="CZ424" s="39">
        <v>1.3</v>
      </c>
      <c r="DA424" t="s">
        <v>215</v>
      </c>
      <c r="DB424" t="str">
        <f t="shared" ca="1" si="144"/>
        <v>-</v>
      </c>
      <c r="DD424" t="s">
        <v>213</v>
      </c>
      <c r="DE424" t="str">
        <f t="shared" ca="1" si="145"/>
        <v>HONEYBUNITEM(MEAL, ItemRegistry.honeybunItem, 4 ,4f,0f,1f,1.5f,0f,0f,1.3f,1f),</v>
      </c>
      <c r="DF424" t="s">
        <v>2554</v>
      </c>
    </row>
    <row r="425" spans="2:110" x14ac:dyDescent="0.3">
      <c r="B425" t="s">
        <v>722</v>
      </c>
      <c r="C425" t="str">
        <f>INDEX('PH Itemnames'!$B$1:$B$723,MATCH(B425,'PH Itemnames'!$A$1:$A$723),1)</f>
        <v>honeyglazedcarrotsItem</v>
      </c>
      <c r="D425" t="s">
        <v>258</v>
      </c>
      <c r="E425" t="s">
        <v>1209</v>
      </c>
      <c r="F425" s="10" t="s">
        <v>61</v>
      </c>
      <c r="G425" s="11" t="s">
        <v>566</v>
      </c>
      <c r="H425" s="11" t="s">
        <v>260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146"/>
        <v>1</v>
      </c>
      <c r="W425" s="11">
        <f t="shared" si="127"/>
        <v>0</v>
      </c>
      <c r="X425" s="44" t="str">
        <f t="shared" ca="1" si="147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128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129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130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131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132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133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134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135"/>
        <v>1</v>
      </c>
      <c r="CS425" s="34">
        <v>15</v>
      </c>
      <c r="CT425" s="30">
        <v>0</v>
      </c>
      <c r="CU425" s="30">
        <v>18</v>
      </c>
      <c r="CV425" s="35">
        <f t="shared" si="139"/>
        <v>0</v>
      </c>
      <c r="CW425" s="36">
        <f t="shared" si="140"/>
        <v>0.8</v>
      </c>
      <c r="CX425" s="37">
        <f t="shared" si="141"/>
        <v>1</v>
      </c>
      <c r="CY425" s="38">
        <f t="shared" si="142"/>
        <v>0</v>
      </c>
      <c r="CZ425" s="39">
        <f t="shared" si="143"/>
        <v>1</v>
      </c>
      <c r="DA425" t="s">
        <v>215</v>
      </c>
      <c r="DB425" t="str">
        <f t="shared" ca="1" si="144"/>
        <v>-</v>
      </c>
      <c r="DD425" t="s">
        <v>213</v>
      </c>
      <c r="DE425" t="str">
        <f t="shared" ca="1" si="145"/>
        <v>HONEYGLAZEDCARROTSITEM(MEAL, ItemRegistry.honeyglazedcarrotsItem, 4 ,3f,0f,0f,1f,0.8f,0f,1f,1.17f),</v>
      </c>
      <c r="DF425" t="s">
        <v>2555</v>
      </c>
    </row>
    <row r="426" spans="2:110" x14ac:dyDescent="0.3">
      <c r="B426" t="s">
        <v>723</v>
      </c>
      <c r="C426" t="str">
        <f>INDEX('PH Itemnames'!$B$1:$B$723,MATCH(B426,'PH Itemnames'!$A$1:$A$723),1)</f>
        <v>honeyglazedhamItem</v>
      </c>
      <c r="D426" t="s">
        <v>258</v>
      </c>
      <c r="E426" t="s">
        <v>1209</v>
      </c>
      <c r="F426" s="10" t="s">
        <v>76</v>
      </c>
      <c r="G426" s="11" t="s">
        <v>566</v>
      </c>
      <c r="H426" s="11" t="s">
        <v>415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146"/>
        <v>1</v>
      </c>
      <c r="W426" s="11">
        <f t="shared" si="127"/>
        <v>0</v>
      </c>
      <c r="X426" s="44" t="str">
        <f t="shared" ca="1" si="147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128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129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48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130"/>
        <v>29.333333333333332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131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132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133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134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135"/>
        <v>0</v>
      </c>
      <c r="CS426" s="34">
        <v>15</v>
      </c>
      <c r="CT426" s="30">
        <f t="shared" si="137"/>
        <v>0</v>
      </c>
      <c r="CU426" s="30">
        <v>18</v>
      </c>
      <c r="CV426" s="35">
        <f t="shared" si="139"/>
        <v>0</v>
      </c>
      <c r="CW426" s="36">
        <f t="shared" si="140"/>
        <v>0</v>
      </c>
      <c r="CX426" s="37">
        <f t="shared" si="141"/>
        <v>0</v>
      </c>
      <c r="CY426" s="38">
        <f t="shared" si="142"/>
        <v>1.5</v>
      </c>
      <c r="CZ426" s="39">
        <f t="shared" si="143"/>
        <v>0</v>
      </c>
      <c r="DA426" t="s">
        <v>215</v>
      </c>
      <c r="DB426" t="str">
        <f t="shared" ca="1" si="144"/>
        <v>-</v>
      </c>
      <c r="DD426" t="s">
        <v>213</v>
      </c>
      <c r="DE426" t="str">
        <f t="shared" ca="1" si="145"/>
        <v>HONEYGLAZEDHAMITEM(MEAL, ItemRegistry.honeyglazedhamItem, 4 ,3f,0f,0f,0f,0f,1.5f,0f,1.17f),</v>
      </c>
      <c r="DF426" t="s">
        <v>2556</v>
      </c>
    </row>
    <row r="427" spans="2:110" x14ac:dyDescent="0.3">
      <c r="B427" t="s">
        <v>724</v>
      </c>
      <c r="C427" t="str">
        <f>INDEX('PH Itemnames'!$B$1:$B$723,MATCH(B427,'PH Itemnames'!$A$1:$A$723),1)</f>
        <v>honeysoyribsItem</v>
      </c>
      <c r="D427" t="s">
        <v>258</v>
      </c>
      <c r="E427" t="s">
        <v>1209</v>
      </c>
      <c r="F427" s="10" t="s">
        <v>76</v>
      </c>
      <c r="G427" s="11" t="s">
        <v>566</v>
      </c>
      <c r="H427" s="11" t="s">
        <v>677</v>
      </c>
      <c r="I427" s="11" t="s">
        <v>62</v>
      </c>
      <c r="J427" s="11" t="s">
        <v>364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146"/>
        <v>1</v>
      </c>
      <c r="W427" s="11">
        <f t="shared" si="127"/>
        <v>0</v>
      </c>
      <c r="X427" s="44" t="str">
        <f t="shared" ca="1" si="147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128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129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130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131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132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133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134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135"/>
        <v>0</v>
      </c>
      <c r="CS427" s="34">
        <v>25</v>
      </c>
      <c r="CT427" s="30">
        <v>0</v>
      </c>
      <c r="CU427" s="30">
        <v>18</v>
      </c>
      <c r="CV427" s="35">
        <f t="shared" si="139"/>
        <v>0</v>
      </c>
      <c r="CW427" s="36">
        <f t="shared" si="140"/>
        <v>0</v>
      </c>
      <c r="CX427" s="37">
        <f t="shared" si="141"/>
        <v>2.5</v>
      </c>
      <c r="CY427" s="38">
        <f t="shared" si="142"/>
        <v>2.5</v>
      </c>
      <c r="CZ427" s="39">
        <f t="shared" si="143"/>
        <v>0</v>
      </c>
      <c r="DA427" t="s">
        <v>215</v>
      </c>
      <c r="DB427" t="str">
        <f t="shared" ca="1" si="144"/>
        <v>-</v>
      </c>
      <c r="DD427" t="s">
        <v>213</v>
      </c>
      <c r="DE427" t="str">
        <f t="shared" ca="1" si="145"/>
        <v>HONEYSOYRIBSITEM(MEAL, ItemRegistry.honeysoyribsItem, 4 ,5f,0f,0f,2.5f,0f,2.5f,0f,1.17f),</v>
      </c>
      <c r="DF427" t="s">
        <v>2557</v>
      </c>
    </row>
    <row r="428" spans="2:110" x14ac:dyDescent="0.3">
      <c r="B428" t="s">
        <v>725</v>
      </c>
      <c r="C428" t="str">
        <f>INDEX('PH Itemnames'!$B$1:$B$723,MATCH(B428,'PH Itemnames'!$A$1:$A$723),1)</f>
        <v>chocovoxelsItem</v>
      </c>
      <c r="D428" t="s">
        <v>253</v>
      </c>
      <c r="E428" t="s">
        <v>1209</v>
      </c>
      <c r="F428" s="10" t="s">
        <v>251</v>
      </c>
      <c r="G428" s="11" t="s">
        <v>726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146"/>
        <v>0</v>
      </c>
      <c r="W428" s="11">
        <f t="shared" si="127"/>
        <v>0</v>
      </c>
      <c r="X428" s="44" t="str">
        <f t="shared" ca="1" si="147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128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129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130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131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132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133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134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135"/>
        <v>2</v>
      </c>
      <c r="CS428" s="34">
        <f t="shared" si="136"/>
        <v>5</v>
      </c>
      <c r="CT428" s="30">
        <f t="shared" si="137"/>
        <v>5</v>
      </c>
      <c r="CU428" s="30">
        <f t="shared" si="138"/>
        <v>11.5</v>
      </c>
      <c r="CV428" s="35">
        <f t="shared" si="139"/>
        <v>0</v>
      </c>
      <c r="CW428" s="36">
        <f t="shared" si="140"/>
        <v>0</v>
      </c>
      <c r="CX428" s="37">
        <f t="shared" si="141"/>
        <v>0</v>
      </c>
      <c r="CY428" s="38">
        <f t="shared" si="142"/>
        <v>0</v>
      </c>
      <c r="CZ428" s="39">
        <f t="shared" si="143"/>
        <v>2</v>
      </c>
      <c r="DA428" t="s">
        <v>212</v>
      </c>
      <c r="DB428" t="str">
        <f t="shared" ca="1" si="144"/>
        <v>No</v>
      </c>
      <c r="DD428" t="s">
        <v>213</v>
      </c>
      <c r="DE428" t="str">
        <f t="shared" ca="1" si="145"/>
        <v/>
      </c>
      <c r="DF428" t="s">
        <v>2312</v>
      </c>
    </row>
    <row r="429" spans="2:110" x14ac:dyDescent="0.3">
      <c r="B429" t="s">
        <v>727</v>
      </c>
      <c r="C429" t="str">
        <f>INDEX('PH Itemnames'!$B$1:$B$723,MATCH(B429,'PH Itemnames'!$A$1:$A$723),1)</f>
        <v>cinnamontoastItem</v>
      </c>
      <c r="D429" t="s">
        <v>253</v>
      </c>
      <c r="E429" t="s">
        <v>1209</v>
      </c>
      <c r="F429" s="10" t="s">
        <v>259</v>
      </c>
      <c r="G429" s="11" t="s">
        <v>414</v>
      </c>
      <c r="H429" s="11" t="s">
        <v>260</v>
      </c>
      <c r="I429" s="11" t="s">
        <v>223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146"/>
        <v>0</v>
      </c>
      <c r="W429" s="11">
        <f t="shared" si="127"/>
        <v>0</v>
      </c>
      <c r="X429" s="44" t="str">
        <f t="shared" ca="1" si="147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128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129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130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131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132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133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134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135"/>
        <v>1</v>
      </c>
      <c r="CS429" s="34">
        <f t="shared" si="136"/>
        <v>10</v>
      </c>
      <c r="CT429" s="30">
        <f t="shared" si="137"/>
        <v>0</v>
      </c>
      <c r="CU429" s="30">
        <f t="shared" si="138"/>
        <v>15.75</v>
      </c>
      <c r="CV429" s="35">
        <f t="shared" si="139"/>
        <v>1.5</v>
      </c>
      <c r="CW429" s="36">
        <f t="shared" si="140"/>
        <v>0</v>
      </c>
      <c r="CX429" s="37">
        <f t="shared" si="141"/>
        <v>0</v>
      </c>
      <c r="CY429" s="38">
        <f t="shared" si="142"/>
        <v>0</v>
      </c>
      <c r="CZ429" s="39">
        <f t="shared" si="143"/>
        <v>1</v>
      </c>
      <c r="DA429" t="s">
        <v>212</v>
      </c>
      <c r="DB429" t="str">
        <f t="shared" ca="1" si="144"/>
        <v>No</v>
      </c>
      <c r="DD429" t="s">
        <v>213</v>
      </c>
      <c r="DE429" t="str">
        <f t="shared" ca="1" si="145"/>
        <v/>
      </c>
      <c r="DF429" t="s">
        <v>2312</v>
      </c>
    </row>
    <row r="430" spans="2:110" x14ac:dyDescent="0.3">
      <c r="B430" t="s">
        <v>728</v>
      </c>
      <c r="C430" t="str">
        <f>INDEX('PH Itemnames'!$B$1:$B$723,MATCH(B430,'PH Itemnames'!$A$1:$A$723),1)</f>
        <v>cornedbeefItem</v>
      </c>
      <c r="D430" t="s">
        <v>258</v>
      </c>
      <c r="E430" t="s">
        <v>1209</v>
      </c>
      <c r="F430" s="10" t="s">
        <v>75</v>
      </c>
      <c r="G430" s="11" t="s">
        <v>262</v>
      </c>
      <c r="H430" s="11" t="s">
        <v>223</v>
      </c>
      <c r="I430" s="11" t="s">
        <v>208</v>
      </c>
      <c r="J430" s="11" t="s">
        <v>127</v>
      </c>
      <c r="K430" s="11" t="s">
        <v>193</v>
      </c>
      <c r="L430" s="11" t="s">
        <v>124</v>
      </c>
      <c r="M430" s="11" t="s">
        <v>123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146"/>
        <v>0</v>
      </c>
      <c r="W430" s="11">
        <f t="shared" si="127"/>
        <v>1</v>
      </c>
      <c r="X430" s="44" t="str">
        <f t="shared" ca="1" si="147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128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129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0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130"/>
        <v>23.75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131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132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133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134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135"/>
        <v>0</v>
      </c>
      <c r="CS430" s="34">
        <f t="shared" si="136"/>
        <v>12</v>
      </c>
      <c r="CT430" s="30">
        <f t="shared" si="137"/>
        <v>0</v>
      </c>
      <c r="CU430" s="30">
        <f t="shared" si="138"/>
        <v>23.75</v>
      </c>
      <c r="CV430" s="35">
        <f t="shared" si="139"/>
        <v>0</v>
      </c>
      <c r="CW430" s="36">
        <f t="shared" si="140"/>
        <v>0</v>
      </c>
      <c r="CX430" s="37">
        <f t="shared" si="141"/>
        <v>0</v>
      </c>
      <c r="CY430" s="38">
        <f t="shared" si="142"/>
        <v>2</v>
      </c>
      <c r="CZ430" s="39">
        <f t="shared" si="143"/>
        <v>0</v>
      </c>
      <c r="DA430" t="s">
        <v>212</v>
      </c>
      <c r="DB430" t="str">
        <f t="shared" ca="1" si="144"/>
        <v>No</v>
      </c>
      <c r="DD430" t="s">
        <v>213</v>
      </c>
      <c r="DE430" t="str">
        <f t="shared" ca="1" si="145"/>
        <v/>
      </c>
      <c r="DF430" t="s">
        <v>2312</v>
      </c>
    </row>
    <row r="431" spans="2:110" x14ac:dyDescent="0.3">
      <c r="B431" t="s">
        <v>729</v>
      </c>
      <c r="C431" t="str">
        <f>INDEX('PH Itemnames'!$B$1:$B$723,MATCH(B431,'PH Itemnames'!$A$1:$A$723),1)</f>
        <v>cottoncandyItem</v>
      </c>
      <c r="D431" t="s">
        <v>253</v>
      </c>
      <c r="E431" t="s">
        <v>1209</v>
      </c>
      <c r="F431" s="10" t="s">
        <v>223</v>
      </c>
      <c r="G431" s="11" t="s">
        <v>9</v>
      </c>
      <c r="H431" s="11" t="s">
        <v>730</v>
      </c>
      <c r="I431" s="11" t="s">
        <v>731</v>
      </c>
      <c r="J431" s="11" t="s">
        <v>732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1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146"/>
        <v>0</v>
      </c>
      <c r="W431" s="11">
        <f t="shared" si="127"/>
        <v>0</v>
      </c>
      <c r="X431" s="44" t="str">
        <f t="shared" ca="1" si="147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128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129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130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131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132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133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134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135"/>
        <v>0</v>
      </c>
      <c r="CS431" s="34">
        <v>2</v>
      </c>
      <c r="CT431" s="30">
        <v>0</v>
      </c>
      <c r="CU431" s="30">
        <v>18</v>
      </c>
      <c r="CV431" s="35">
        <f t="shared" si="139"/>
        <v>0</v>
      </c>
      <c r="CW431" s="36">
        <f t="shared" si="140"/>
        <v>0</v>
      </c>
      <c r="CX431" s="37">
        <f t="shared" si="141"/>
        <v>0</v>
      </c>
      <c r="CY431" s="38">
        <f t="shared" si="142"/>
        <v>0</v>
      </c>
      <c r="CZ431" s="39">
        <f t="shared" si="143"/>
        <v>0</v>
      </c>
      <c r="DA431" t="s">
        <v>215</v>
      </c>
      <c r="DB431" t="str">
        <f t="shared" ca="1" si="144"/>
        <v>No</v>
      </c>
      <c r="DC431" t="s">
        <v>1185</v>
      </c>
      <c r="DD431" t="s">
        <v>213</v>
      </c>
      <c r="DE431" t="str">
        <f t="shared" ca="1" si="145"/>
        <v/>
      </c>
      <c r="DF431" t="s">
        <v>2312</v>
      </c>
    </row>
    <row r="432" spans="2:110" x14ac:dyDescent="0.3">
      <c r="B432" t="s">
        <v>733</v>
      </c>
      <c r="C432" t="str">
        <f>INDEX('PH Itemnames'!$B$1:$B$723,MATCH(B432,'PH Itemnames'!$A$1:$A$723),1)</f>
        <v>crackersItem</v>
      </c>
      <c r="D432" t="s">
        <v>253</v>
      </c>
      <c r="E432" t="s">
        <v>1204</v>
      </c>
      <c r="F432" s="10" t="s">
        <v>222</v>
      </c>
      <c r="G432" s="11" t="s">
        <v>260</v>
      </c>
      <c r="H432" s="11" t="s">
        <v>262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146"/>
        <v>1</v>
      </c>
      <c r="W432" s="11">
        <f t="shared" si="127"/>
        <v>3</v>
      </c>
      <c r="X432" s="44" t="str">
        <f t="shared" ca="1" si="147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128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129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130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131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132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133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134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135"/>
        <v>1</v>
      </c>
      <c r="CS432" s="34">
        <f t="shared" si="136"/>
        <v>10</v>
      </c>
      <c r="CT432" s="30">
        <f t="shared" si="137"/>
        <v>0</v>
      </c>
      <c r="CU432" s="30">
        <v>21</v>
      </c>
      <c r="CV432" s="35">
        <f t="shared" si="139"/>
        <v>1</v>
      </c>
      <c r="CW432" s="36">
        <f t="shared" si="140"/>
        <v>0</v>
      </c>
      <c r="CX432" s="37">
        <f t="shared" si="141"/>
        <v>0</v>
      </c>
      <c r="CY432" s="38">
        <f t="shared" si="142"/>
        <v>0</v>
      </c>
      <c r="CZ432" s="39">
        <f t="shared" si="143"/>
        <v>1</v>
      </c>
      <c r="DA432" t="s">
        <v>215</v>
      </c>
      <c r="DB432" t="str">
        <f t="shared" ca="1" si="144"/>
        <v>-</v>
      </c>
      <c r="DD432" t="s">
        <v>213</v>
      </c>
      <c r="DE432" t="str">
        <f t="shared" ca="1" si="145"/>
        <v>CRACKERSITEM(BREAD, ItemRegistry.crackersItem, 4 ,2f,0f,1f,0f,0f,0f,1f,1f),</v>
      </c>
      <c r="DF432" t="s">
        <v>2332</v>
      </c>
    </row>
    <row r="433" spans="2:110" x14ac:dyDescent="0.3">
      <c r="B433" t="s">
        <v>734</v>
      </c>
      <c r="C433" t="str">
        <f>INDEX('PH Itemnames'!$B$1:$B$723,MATCH(B433,'PH Itemnames'!$A$1:$A$723),1)</f>
        <v>creeperwingsItem</v>
      </c>
      <c r="D433" t="s">
        <v>253</v>
      </c>
      <c r="E433" t="s">
        <v>1209</v>
      </c>
      <c r="F433" s="10" t="s">
        <v>300</v>
      </c>
      <c r="G433" s="11" t="s">
        <v>391</v>
      </c>
      <c r="H433" s="11" t="s">
        <v>735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146"/>
        <v>0</v>
      </c>
      <c r="W433" s="11">
        <f t="shared" si="127"/>
        <v>0</v>
      </c>
      <c r="X433" s="44" t="str">
        <f t="shared" ca="1" si="147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128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129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130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131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132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133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134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135"/>
        <v>0</v>
      </c>
      <c r="CS433" s="34">
        <f t="shared" si="136"/>
        <v>13</v>
      </c>
      <c r="CT433" s="30">
        <f t="shared" si="137"/>
        <v>10</v>
      </c>
      <c r="CU433" s="30">
        <f t="shared" si="138"/>
        <v>12.066666666666668</v>
      </c>
      <c r="CV433" s="35">
        <f t="shared" si="139"/>
        <v>0</v>
      </c>
      <c r="CW433" s="36">
        <f t="shared" si="140"/>
        <v>0</v>
      </c>
      <c r="CX433" s="37">
        <f t="shared" si="141"/>
        <v>2.5</v>
      </c>
      <c r="CY433" s="38">
        <f t="shared" si="142"/>
        <v>2.5</v>
      </c>
      <c r="CZ433" s="39">
        <f t="shared" si="143"/>
        <v>0</v>
      </c>
      <c r="DA433" t="s">
        <v>212</v>
      </c>
      <c r="DB433" t="str">
        <f t="shared" ca="1" si="144"/>
        <v>No</v>
      </c>
      <c r="DD433" t="s">
        <v>213</v>
      </c>
      <c r="DE433" t="str">
        <f t="shared" ca="1" si="145"/>
        <v/>
      </c>
      <c r="DF433" t="s">
        <v>2312</v>
      </c>
    </row>
    <row r="434" spans="2:110" x14ac:dyDescent="0.3">
      <c r="B434" t="s">
        <v>736</v>
      </c>
      <c r="C434" t="str">
        <f>INDEX('PH Itemnames'!$B$1:$B$723,MATCH(B434,'PH Itemnames'!$A$1:$A$723),1)</f>
        <v>dhalItem</v>
      </c>
      <c r="D434" t="s">
        <v>258</v>
      </c>
      <c r="E434" t="s">
        <v>1209</v>
      </c>
      <c r="F434" s="10" t="s">
        <v>142</v>
      </c>
      <c r="G434" s="11" t="s">
        <v>697</v>
      </c>
      <c r="H434" s="11" t="s">
        <v>147</v>
      </c>
      <c r="I434" s="11" t="s">
        <v>127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146"/>
        <v>-2</v>
      </c>
      <c r="W434" s="11">
        <f t="shared" si="127"/>
        <v>0</v>
      </c>
      <c r="X434" s="44" t="str">
        <f t="shared" ca="1" si="147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128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129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24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130"/>
        <v>25.571428571428573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131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132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133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134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135"/>
        <v>0</v>
      </c>
      <c r="CS434" s="34">
        <f t="shared" si="136"/>
        <v>8</v>
      </c>
      <c r="CT434" s="30">
        <f t="shared" si="137"/>
        <v>5</v>
      </c>
      <c r="CU434" s="30">
        <f t="shared" si="138"/>
        <v>25.571428571428573</v>
      </c>
      <c r="CV434" s="35">
        <f t="shared" si="139"/>
        <v>0</v>
      </c>
      <c r="CW434" s="36">
        <f t="shared" si="140"/>
        <v>0</v>
      </c>
      <c r="CX434" s="37">
        <f t="shared" si="141"/>
        <v>5.5</v>
      </c>
      <c r="CY434" s="38">
        <f t="shared" si="142"/>
        <v>0</v>
      </c>
      <c r="CZ434" s="39">
        <f t="shared" si="143"/>
        <v>0</v>
      </c>
      <c r="DA434" t="s">
        <v>212</v>
      </c>
      <c r="DB434" t="str">
        <f t="shared" ca="1" si="144"/>
        <v>No</v>
      </c>
      <c r="DD434" t="s">
        <v>213</v>
      </c>
      <c r="DE434" t="str">
        <f t="shared" ca="1" si="145"/>
        <v/>
      </c>
      <c r="DF434" t="s">
        <v>2312</v>
      </c>
    </row>
    <row r="435" spans="2:110" x14ac:dyDescent="0.3">
      <c r="B435" t="s">
        <v>737</v>
      </c>
      <c r="C435" t="str">
        <f>INDEX('PH Itemnames'!$B$1:$B$723,MATCH(B435,'PH Itemnames'!$A$1:$A$723),1)</f>
        <v>durianmilkshakeItem</v>
      </c>
      <c r="D435" t="s">
        <v>253</v>
      </c>
      <c r="E435" t="s">
        <v>1209</v>
      </c>
      <c r="F435" s="10" t="s">
        <v>251</v>
      </c>
      <c r="G435" s="11" t="s">
        <v>206</v>
      </c>
      <c r="H435" s="11" t="s">
        <v>263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146"/>
        <v>0</v>
      </c>
      <c r="W435" s="11">
        <f t="shared" si="127"/>
        <v>0</v>
      </c>
      <c r="X435" s="44" t="str">
        <f t="shared" ca="1" si="147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128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129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130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131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132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133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134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135"/>
        <v>2</v>
      </c>
      <c r="CS435" s="34">
        <f t="shared" si="136"/>
        <v>5</v>
      </c>
      <c r="CT435" s="30">
        <f t="shared" si="137"/>
        <v>10</v>
      </c>
      <c r="CU435" s="30">
        <f t="shared" si="138"/>
        <v>7.666666666666667</v>
      </c>
      <c r="CV435" s="35">
        <f t="shared" si="139"/>
        <v>0</v>
      </c>
      <c r="CW435" s="36">
        <f t="shared" si="140"/>
        <v>0</v>
      </c>
      <c r="CX435" s="37">
        <f t="shared" si="141"/>
        <v>0</v>
      </c>
      <c r="CY435" s="38">
        <f t="shared" si="142"/>
        <v>0</v>
      </c>
      <c r="CZ435" s="39">
        <f t="shared" si="143"/>
        <v>2</v>
      </c>
      <c r="DA435" t="s">
        <v>212</v>
      </c>
      <c r="DB435" t="str">
        <f t="shared" ca="1" si="144"/>
        <v>No</v>
      </c>
      <c r="DD435" t="s">
        <v>212</v>
      </c>
      <c r="DE435" t="str">
        <f t="shared" ca="1" si="145"/>
        <v/>
      </c>
      <c r="DF435" t="s">
        <v>2312</v>
      </c>
    </row>
    <row r="436" spans="2:110" x14ac:dyDescent="0.3">
      <c r="B436" t="s">
        <v>738</v>
      </c>
      <c r="C436" t="str">
        <f>INDEX('PH Itemnames'!$B$1:$B$723,MATCH(B436,'PH Itemnames'!$A$1:$A$723),1)</f>
        <v>durianmuffinItem</v>
      </c>
      <c r="D436" t="s">
        <v>253</v>
      </c>
      <c r="E436" t="s">
        <v>1209</v>
      </c>
      <c r="F436" s="10" t="s">
        <v>206</v>
      </c>
      <c r="G436" s="11" t="s">
        <v>229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146"/>
        <v>0</v>
      </c>
      <c r="W436" s="11">
        <f t="shared" si="127"/>
        <v>0</v>
      </c>
      <c r="X436" s="44" t="str">
        <f t="shared" ca="1" si="147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128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129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130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131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132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133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134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135"/>
        <v>0</v>
      </c>
      <c r="CS436" s="34">
        <f t="shared" si="136"/>
        <v>5</v>
      </c>
      <c r="CT436" s="30">
        <f t="shared" si="137"/>
        <v>0</v>
      </c>
      <c r="CU436" s="30">
        <f t="shared" si="138"/>
        <v>14.75</v>
      </c>
      <c r="CV436" s="35">
        <f t="shared" si="139"/>
        <v>1</v>
      </c>
      <c r="CW436" s="36">
        <f t="shared" si="140"/>
        <v>0</v>
      </c>
      <c r="CX436" s="37">
        <f t="shared" si="141"/>
        <v>0</v>
      </c>
      <c r="CY436" s="38">
        <f t="shared" si="142"/>
        <v>0</v>
      </c>
      <c r="CZ436" s="39">
        <f t="shared" si="143"/>
        <v>0</v>
      </c>
      <c r="DA436" t="s">
        <v>212</v>
      </c>
      <c r="DB436" t="str">
        <f t="shared" ca="1" si="144"/>
        <v>No</v>
      </c>
      <c r="DD436" t="s">
        <v>213</v>
      </c>
      <c r="DE436" t="str">
        <f t="shared" ca="1" si="145"/>
        <v/>
      </c>
      <c r="DF436" t="s">
        <v>2312</v>
      </c>
    </row>
    <row r="437" spans="2:110" x14ac:dyDescent="0.3">
      <c r="B437" t="s">
        <v>391</v>
      </c>
      <c r="C437" t="str">
        <f>INDEX('PH Itemnames'!$B$1:$B$723,MATCH(B437,'PH Itemnames'!$A$1:$A$723),1)</f>
        <v>hotsauceItem</v>
      </c>
      <c r="D437" t="s">
        <v>253</v>
      </c>
      <c r="E437" t="s">
        <v>213</v>
      </c>
      <c r="F437" s="10" t="s">
        <v>9</v>
      </c>
      <c r="G437" s="11" t="s">
        <v>364</v>
      </c>
      <c r="H437" s="11" t="s">
        <v>139</v>
      </c>
      <c r="I437" s="11" t="s">
        <v>62</v>
      </c>
      <c r="J437" s="11" t="s">
        <v>262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146"/>
        <v>1</v>
      </c>
      <c r="W437" s="11">
        <f t="shared" si="127"/>
        <v>3</v>
      </c>
      <c r="X437" s="44" t="str">
        <f t="shared" ca="1" si="147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128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129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130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131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132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133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134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135"/>
        <v>0</v>
      </c>
      <c r="CS437" s="34">
        <f t="shared" si="136"/>
        <v>3</v>
      </c>
      <c r="CT437" s="30">
        <f t="shared" si="137"/>
        <v>10</v>
      </c>
      <c r="CU437" s="30">
        <f t="shared" si="138"/>
        <v>29.2</v>
      </c>
      <c r="CV437" s="35">
        <f t="shared" si="139"/>
        <v>0</v>
      </c>
      <c r="CW437" s="36">
        <f t="shared" si="140"/>
        <v>0</v>
      </c>
      <c r="CX437" s="37">
        <f t="shared" si="141"/>
        <v>2.5</v>
      </c>
      <c r="CY437" s="38">
        <f t="shared" si="142"/>
        <v>0</v>
      </c>
      <c r="CZ437" s="39">
        <f t="shared" si="143"/>
        <v>0</v>
      </c>
      <c r="DA437" t="s">
        <v>212</v>
      </c>
      <c r="DB437" t="str">
        <f t="shared" ca="1" si="144"/>
        <v>-</v>
      </c>
      <c r="DC437" t="s">
        <v>1160</v>
      </c>
      <c r="DD437" t="s">
        <v>212</v>
      </c>
      <c r="DE437" t="str">
        <f t="shared" ca="1" si="145"/>
        <v/>
      </c>
      <c r="DF437" t="s">
        <v>2312</v>
      </c>
    </row>
    <row r="438" spans="2:110" x14ac:dyDescent="0.3">
      <c r="B438" t="s">
        <v>739</v>
      </c>
      <c r="C438" t="str">
        <f>INDEX('PH Itemnames'!$B$1:$B$723,MATCH(B438,'PH Itemnames'!$A$1:$A$723),1)</f>
        <v>hummusItem</v>
      </c>
      <c r="D438" t="s">
        <v>253</v>
      </c>
      <c r="E438" t="s">
        <v>1209</v>
      </c>
      <c r="F438" s="10" t="s">
        <v>137</v>
      </c>
      <c r="G438" s="11" t="s">
        <v>62</v>
      </c>
      <c r="H438" s="11" t="s">
        <v>20</v>
      </c>
      <c r="I438" s="11" t="s">
        <v>62</v>
      </c>
      <c r="J438" s="11" t="s">
        <v>359</v>
      </c>
      <c r="K438" s="11" t="s">
        <v>148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146"/>
        <v>1</v>
      </c>
      <c r="W438" s="11">
        <f t="shared" si="127"/>
        <v>0</v>
      </c>
      <c r="X438" s="44" t="str">
        <f t="shared" ca="1" si="147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128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129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130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131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132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133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134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135"/>
        <v>0</v>
      </c>
      <c r="CS438" s="34">
        <v>10</v>
      </c>
      <c r="CT438" s="30">
        <v>0</v>
      </c>
      <c r="CU438" s="30">
        <v>12</v>
      </c>
      <c r="CV438" s="35">
        <f t="shared" si="139"/>
        <v>0.5</v>
      </c>
      <c r="CW438" s="36">
        <f t="shared" si="140"/>
        <v>0.8</v>
      </c>
      <c r="CX438" s="37">
        <f t="shared" si="141"/>
        <v>5</v>
      </c>
      <c r="CY438" s="38">
        <f t="shared" si="142"/>
        <v>0</v>
      </c>
      <c r="CZ438" s="39">
        <f t="shared" si="143"/>
        <v>0</v>
      </c>
      <c r="DA438" t="s">
        <v>215</v>
      </c>
      <c r="DB438" t="str">
        <f t="shared" ca="1" si="144"/>
        <v>-</v>
      </c>
      <c r="DD438" t="s">
        <v>213</v>
      </c>
      <c r="DE438" t="str">
        <f t="shared" ca="1" si="145"/>
        <v>HUMMUSITEM(MEAL, ItemRegistry.hummusItem, 4 ,2f,0f,1f,5f,0.8f,0f,0f,1.75f),</v>
      </c>
      <c r="DF438" t="s">
        <v>2558</v>
      </c>
    </row>
    <row r="439" spans="2:110" x14ac:dyDescent="0.3">
      <c r="B439" t="s">
        <v>740</v>
      </c>
      <c r="C439" t="str">
        <f>INDEX('PH Itemnames'!$B$1:$B$723,MATCH(B439,'PH Itemnames'!$A$1:$A$723),1)</f>
        <v>ironbrewItem</v>
      </c>
      <c r="D439" t="s">
        <v>253</v>
      </c>
      <c r="E439" t="s">
        <v>1209</v>
      </c>
      <c r="F439" s="10" t="s">
        <v>541</v>
      </c>
      <c r="G439" s="11" t="s">
        <v>223</v>
      </c>
      <c r="H439" s="11" t="s">
        <v>124</v>
      </c>
      <c r="I439" s="11" t="s">
        <v>634</v>
      </c>
      <c r="J439" s="11" t="s">
        <v>741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146"/>
        <v>-1</v>
      </c>
      <c r="W439" s="11">
        <f t="shared" si="127"/>
        <v>0</v>
      </c>
      <c r="X439" s="44" t="str">
        <f t="shared" ca="1" si="147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128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129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130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131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132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133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134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135"/>
        <v>0</v>
      </c>
      <c r="CS439" s="34">
        <f t="shared" si="136"/>
        <v>0</v>
      </c>
      <c r="CT439" s="30">
        <f t="shared" si="137"/>
        <v>20</v>
      </c>
      <c r="CU439" s="30">
        <f t="shared" si="138"/>
        <v>15.6</v>
      </c>
      <c r="CV439" s="35">
        <f t="shared" si="139"/>
        <v>0</v>
      </c>
      <c r="CW439" s="36">
        <f t="shared" si="140"/>
        <v>0</v>
      </c>
      <c r="CX439" s="37">
        <f t="shared" si="141"/>
        <v>0</v>
      </c>
      <c r="CY439" s="38">
        <f t="shared" si="142"/>
        <v>0</v>
      </c>
      <c r="CZ439" s="39">
        <f t="shared" si="143"/>
        <v>0</v>
      </c>
      <c r="DA439" t="s">
        <v>212</v>
      </c>
      <c r="DB439" t="str">
        <f t="shared" ca="1" si="144"/>
        <v>No</v>
      </c>
      <c r="DD439" t="s">
        <v>213</v>
      </c>
      <c r="DE439" t="str">
        <f t="shared" ca="1" si="145"/>
        <v/>
      </c>
      <c r="DF439" t="s">
        <v>2312</v>
      </c>
    </row>
    <row r="440" spans="2:110" x14ac:dyDescent="0.3">
      <c r="B440" t="s">
        <v>742</v>
      </c>
      <c r="C440" t="str">
        <f>INDEX('PH Itemnames'!$B$1:$B$723,MATCH(B440,'PH Itemnames'!$A$1:$A$723),1)</f>
        <v>lasagnaItem</v>
      </c>
      <c r="D440" t="s">
        <v>258</v>
      </c>
      <c r="E440" t="s">
        <v>1209</v>
      </c>
      <c r="F440" s="10" t="s">
        <v>280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146"/>
        <v>1</v>
      </c>
      <c r="W440" s="11">
        <f t="shared" si="127"/>
        <v>0</v>
      </c>
      <c r="X440" s="44" t="str">
        <f t="shared" ca="1" si="147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128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129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130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131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132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133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134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135"/>
        <v>4</v>
      </c>
      <c r="CS440" s="34">
        <v>25</v>
      </c>
      <c r="CT440" s="30">
        <v>0</v>
      </c>
      <c r="CU440" s="30">
        <v>12</v>
      </c>
      <c r="CV440" s="35">
        <f t="shared" si="139"/>
        <v>1</v>
      </c>
      <c r="CW440" s="36">
        <f t="shared" si="140"/>
        <v>0</v>
      </c>
      <c r="CX440" s="37">
        <f t="shared" si="141"/>
        <v>4.5</v>
      </c>
      <c r="CY440" s="38">
        <f t="shared" si="142"/>
        <v>0</v>
      </c>
      <c r="CZ440" s="39">
        <f t="shared" si="143"/>
        <v>4</v>
      </c>
      <c r="DA440" t="s">
        <v>215</v>
      </c>
      <c r="DB440" t="str">
        <f t="shared" ca="1" si="144"/>
        <v>-</v>
      </c>
      <c r="DD440" t="s">
        <v>213</v>
      </c>
      <c r="DE440" t="str">
        <f t="shared" ca="1" si="145"/>
        <v>LASAGNAITEM(MEAL, ItemRegistry.lasagnaItem, 4 ,5f,0f,1f,4.5f,0f,0f,4f,1.75f),</v>
      </c>
      <c r="DF440" t="s">
        <v>2559</v>
      </c>
    </row>
    <row r="441" spans="2:110" x14ac:dyDescent="0.3">
      <c r="B441" t="s">
        <v>743</v>
      </c>
      <c r="C441" t="str">
        <f>INDEX('PH Itemnames'!$B$1:$B$723,MATCH(B441,'PH Itemnames'!$A$1:$A$723),1)</f>
        <v>netherwingsItem</v>
      </c>
      <c r="D441" t="s">
        <v>253</v>
      </c>
      <c r="E441" t="s">
        <v>1209</v>
      </c>
      <c r="F441" s="10" t="s">
        <v>79</v>
      </c>
      <c r="G441" s="11" t="s">
        <v>391</v>
      </c>
      <c r="H441" s="11" t="s">
        <v>744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146"/>
        <v>0</v>
      </c>
      <c r="W441" s="11">
        <f t="shared" si="127"/>
        <v>0</v>
      </c>
      <c r="X441" s="44" t="str">
        <f t="shared" ca="1" si="147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128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129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130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131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132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133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134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135"/>
        <v>0</v>
      </c>
      <c r="CS441" s="34">
        <f t="shared" si="136"/>
        <v>13</v>
      </c>
      <c r="CT441" s="30">
        <f t="shared" si="137"/>
        <v>10</v>
      </c>
      <c r="CU441" s="30">
        <f t="shared" si="138"/>
        <v>12.733333333333334</v>
      </c>
      <c r="CV441" s="35">
        <f t="shared" si="139"/>
        <v>0</v>
      </c>
      <c r="CW441" s="36">
        <f t="shared" si="140"/>
        <v>0</v>
      </c>
      <c r="CX441" s="37">
        <f t="shared" si="141"/>
        <v>2.5</v>
      </c>
      <c r="CY441" s="38">
        <f t="shared" si="142"/>
        <v>2.5</v>
      </c>
      <c r="CZ441" s="39">
        <f t="shared" si="143"/>
        <v>0</v>
      </c>
      <c r="DA441" t="s">
        <v>212</v>
      </c>
      <c r="DB441" t="str">
        <f t="shared" ca="1" si="144"/>
        <v>No</v>
      </c>
      <c r="DC441" t="s">
        <v>745</v>
      </c>
      <c r="DD441" t="s">
        <v>213</v>
      </c>
      <c r="DE441" t="str">
        <f t="shared" ca="1" si="145"/>
        <v/>
      </c>
      <c r="DF441" t="s">
        <v>2312</v>
      </c>
    </row>
    <row r="442" spans="2:110" x14ac:dyDescent="0.3">
      <c r="B442" t="s">
        <v>746</v>
      </c>
      <c r="C442" t="str">
        <f>INDEX('PH Itemnames'!$B$1:$B$723,MATCH(B442,'PH Itemnames'!$A$1:$A$723),1)</f>
        <v>pizzasoupItem</v>
      </c>
      <c r="D442" t="s">
        <v>258</v>
      </c>
      <c r="E442" t="s">
        <v>1209</v>
      </c>
      <c r="F442" s="10" t="s">
        <v>334</v>
      </c>
      <c r="G442" s="11" t="s">
        <v>64</v>
      </c>
      <c r="H442" s="11" t="s">
        <v>138</v>
      </c>
      <c r="I442" s="11" t="s">
        <v>297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146"/>
        <v>1</v>
      </c>
      <c r="W442" s="11">
        <f t="shared" si="127"/>
        <v>0</v>
      </c>
      <c r="X442" s="44" t="str">
        <f t="shared" ca="1" si="147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128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129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130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131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132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133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134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135"/>
        <v>3</v>
      </c>
      <c r="CS442" s="34">
        <v>35</v>
      </c>
      <c r="CT442" s="30">
        <v>15</v>
      </c>
      <c r="CU442" s="30">
        <v>6</v>
      </c>
      <c r="CV442" s="35">
        <f t="shared" si="139"/>
        <v>0</v>
      </c>
      <c r="CW442" s="36">
        <f t="shared" si="140"/>
        <v>0</v>
      </c>
      <c r="CX442" s="37">
        <v>6</v>
      </c>
      <c r="CY442" s="38">
        <f t="shared" si="142"/>
        <v>3</v>
      </c>
      <c r="CZ442" s="39">
        <f t="shared" si="143"/>
        <v>3</v>
      </c>
      <c r="DA442" t="s">
        <v>215</v>
      </c>
      <c r="DB442" t="str">
        <f t="shared" ca="1" si="144"/>
        <v>-</v>
      </c>
      <c r="DD442" t="s">
        <v>213</v>
      </c>
      <c r="DE442" t="str">
        <f t="shared" ca="1" si="145"/>
        <v>PIZZASOUPITEM(MEAL, ItemRegistry.pizzasoupItem, 4 ,7f,15f,0f,6f,0f,3f,3f,3.5f),</v>
      </c>
      <c r="DF442" t="s">
        <v>2560</v>
      </c>
    </row>
    <row r="443" spans="2:110" x14ac:dyDescent="0.3">
      <c r="B443" t="s">
        <v>747</v>
      </c>
      <c r="C443" t="str">
        <f>INDEX('PH Itemnames'!$B$1:$B$723,MATCH(B443,'PH Itemnames'!$A$1:$A$723),1)</f>
        <v>poutineItem</v>
      </c>
      <c r="D443" t="s">
        <v>253</v>
      </c>
      <c r="E443" t="s">
        <v>1209</v>
      </c>
      <c r="F443" s="10" t="s">
        <v>295</v>
      </c>
      <c r="G443" s="11" t="s">
        <v>73</v>
      </c>
      <c r="H443" s="11" t="s">
        <v>699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146"/>
        <v>1</v>
      </c>
      <c r="W443" s="11">
        <f t="shared" si="127"/>
        <v>0</v>
      </c>
      <c r="X443" s="44" t="str">
        <f t="shared" ca="1" si="147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128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129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130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131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132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133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134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135"/>
        <v>3</v>
      </c>
      <c r="CS443" s="34">
        <v>35</v>
      </c>
      <c r="CT443" s="30">
        <f t="shared" si="137"/>
        <v>0.35714285714285715</v>
      </c>
      <c r="CU443" s="30">
        <v>18</v>
      </c>
      <c r="CV443" s="35">
        <f t="shared" si="139"/>
        <v>1</v>
      </c>
      <c r="CW443" s="36">
        <f t="shared" si="140"/>
        <v>0</v>
      </c>
      <c r="CX443" s="37">
        <v>2.5</v>
      </c>
      <c r="CY443" s="38">
        <f t="shared" si="142"/>
        <v>2.5</v>
      </c>
      <c r="CZ443" s="39">
        <f t="shared" si="143"/>
        <v>3</v>
      </c>
      <c r="DA443" t="s">
        <v>215</v>
      </c>
      <c r="DB443" t="str">
        <f t="shared" ca="1" si="144"/>
        <v>-</v>
      </c>
      <c r="DD443" t="s">
        <v>213</v>
      </c>
      <c r="DE443" t="str">
        <f t="shared" ca="1" si="145"/>
        <v>POUTINEITEM(MEAL, ItemRegistry.poutineItem, 4 ,7f,0f,1f,2.5f,0f,2.5f,3f,1.17f),</v>
      </c>
      <c r="DF443" t="s">
        <v>2561</v>
      </c>
    </row>
    <row r="444" spans="2:110" x14ac:dyDescent="0.3">
      <c r="B444" t="s">
        <v>748</v>
      </c>
      <c r="C444" t="str">
        <f>INDEX('PH Itemnames'!$B$1:$B$723,MATCH(B444,'PH Itemnames'!$A$1:$A$723),1)</f>
        <v>lemondrizzlecakeItem</v>
      </c>
      <c r="D444" t="s">
        <v>233</v>
      </c>
      <c r="E444" t="s">
        <v>1209</v>
      </c>
      <c r="F444" s="10" t="s">
        <v>20</v>
      </c>
      <c r="G444" s="11" t="s">
        <v>260</v>
      </c>
      <c r="H444" s="11" t="s">
        <v>223</v>
      </c>
      <c r="I444" s="11" t="s">
        <v>229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146"/>
        <v>1</v>
      </c>
      <c r="W444" s="11">
        <f t="shared" si="127"/>
        <v>0</v>
      </c>
      <c r="X444" s="44" t="str">
        <f t="shared" ca="1" si="147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128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129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130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131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132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133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134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135"/>
        <v>1</v>
      </c>
      <c r="CS444" s="34">
        <v>15</v>
      </c>
      <c r="CT444" s="30">
        <v>0</v>
      </c>
      <c r="CU444" s="30">
        <f t="shared" si="138"/>
        <v>20.375</v>
      </c>
      <c r="CV444" s="35">
        <f t="shared" si="139"/>
        <v>1</v>
      </c>
      <c r="CW444" s="36">
        <f t="shared" si="140"/>
        <v>0.8</v>
      </c>
      <c r="CX444" s="37">
        <f t="shared" si="141"/>
        <v>0</v>
      </c>
      <c r="CY444" s="38">
        <f t="shared" si="142"/>
        <v>0</v>
      </c>
      <c r="CZ444" s="39">
        <f t="shared" si="143"/>
        <v>1</v>
      </c>
      <c r="DA444" t="s">
        <v>215</v>
      </c>
      <c r="DB444" t="str">
        <f t="shared" ca="1" si="144"/>
        <v>-</v>
      </c>
      <c r="DD444" t="s">
        <v>213</v>
      </c>
      <c r="DE444" t="str">
        <f t="shared" ca="1" si="145"/>
        <v>LEMONDRIZZLECAKEITEM(MEAL, ItemRegistry.lemondrizzlecakeItem, 4 ,3f,0f,1f,0f,0.8f,0f,1f,1.03f),</v>
      </c>
      <c r="DF444" t="s">
        <v>2562</v>
      </c>
    </row>
    <row r="445" spans="2:110" x14ac:dyDescent="0.3">
      <c r="B445" t="s">
        <v>749</v>
      </c>
      <c r="C445" t="str">
        <f>INDEX('PH Itemnames'!$B$1:$B$723,MATCH(B445,'PH Itemnames'!$A$1:$A$723),1)</f>
        <v>meatloafItem</v>
      </c>
      <c r="D445" t="s">
        <v>258</v>
      </c>
      <c r="E445" t="s">
        <v>1209</v>
      </c>
      <c r="F445" s="10" t="s">
        <v>75</v>
      </c>
      <c r="G445" s="11" t="s">
        <v>259</v>
      </c>
      <c r="H445" s="11" t="s">
        <v>64</v>
      </c>
      <c r="I445" s="11" t="s">
        <v>62</v>
      </c>
      <c r="J445" s="11" t="s">
        <v>335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146"/>
        <v>1</v>
      </c>
      <c r="W445" s="11">
        <f t="shared" si="127"/>
        <v>1</v>
      </c>
      <c r="X445" s="44" t="str">
        <f t="shared" ca="1" si="147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128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129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130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131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132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133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134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135"/>
        <v>0</v>
      </c>
      <c r="CS445" s="34">
        <v>20</v>
      </c>
      <c r="CT445" s="30">
        <v>0</v>
      </c>
      <c r="CU445" s="30">
        <v>21</v>
      </c>
      <c r="CV445" s="35">
        <f t="shared" si="139"/>
        <v>1.5</v>
      </c>
      <c r="CW445" s="36">
        <f t="shared" si="140"/>
        <v>0</v>
      </c>
      <c r="CX445" s="37">
        <f t="shared" si="141"/>
        <v>4.5</v>
      </c>
      <c r="CY445" s="38">
        <f t="shared" si="142"/>
        <v>2</v>
      </c>
      <c r="CZ445" s="39">
        <f t="shared" si="143"/>
        <v>0</v>
      </c>
      <c r="DA445" t="s">
        <v>215</v>
      </c>
      <c r="DB445" t="str">
        <f t="shared" ca="1" si="144"/>
        <v>-</v>
      </c>
      <c r="DD445" t="s">
        <v>213</v>
      </c>
      <c r="DE445" t="str">
        <f t="shared" ca="1" si="145"/>
        <v>MEATLOAFITEM(MEAL, ItemRegistry.meatloafItem, 4 ,4f,0f,2f,4.5f,0f,2f,0f,1f),</v>
      </c>
      <c r="DF445" t="s">
        <v>2563</v>
      </c>
    </row>
    <row r="446" spans="2:110" x14ac:dyDescent="0.3">
      <c r="B446" t="s">
        <v>750</v>
      </c>
      <c r="C446" t="str">
        <f>INDEX('PH Itemnames'!$B$1:$B$723,MATCH(B446,'PH Itemnames'!$A$1:$A$723),1)</f>
        <v>mushroomlasagnaItem</v>
      </c>
      <c r="D446" t="s">
        <v>258</v>
      </c>
      <c r="E446" t="s">
        <v>1209</v>
      </c>
      <c r="F446" s="10" t="s">
        <v>280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297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146"/>
        <v>1</v>
      </c>
      <c r="W446" s="11">
        <f t="shared" si="127"/>
        <v>0</v>
      </c>
      <c r="X446" s="44" t="str">
        <f t="shared" ca="1" si="147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128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129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130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131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132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133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134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135"/>
        <v>4</v>
      </c>
      <c r="CS446" s="34">
        <v>25</v>
      </c>
      <c r="CT446" s="30">
        <v>0</v>
      </c>
      <c r="CU446" s="30">
        <v>18</v>
      </c>
      <c r="CV446" s="35">
        <f t="shared" si="139"/>
        <v>1</v>
      </c>
      <c r="CW446" s="36">
        <f t="shared" si="140"/>
        <v>0</v>
      </c>
      <c r="CX446" s="37">
        <f t="shared" si="141"/>
        <v>4.5</v>
      </c>
      <c r="CY446" s="38">
        <f t="shared" si="142"/>
        <v>0.5</v>
      </c>
      <c r="CZ446" s="39">
        <f t="shared" si="143"/>
        <v>4</v>
      </c>
      <c r="DA446" t="s">
        <v>215</v>
      </c>
      <c r="DB446" t="str">
        <f t="shared" ca="1" si="144"/>
        <v>-</v>
      </c>
      <c r="DD446" t="s">
        <v>213</v>
      </c>
      <c r="DE446" t="str">
        <f t="shared" ca="1" si="145"/>
        <v>MUSHROOMLASAGNAITEM(MEAL, ItemRegistry.mushroomlasagnaItem, 4 ,5f,0f,1f,4.5f,0f,0.5f,4f,1.17f),</v>
      </c>
      <c r="DF446" t="s">
        <v>2564</v>
      </c>
    </row>
    <row r="447" spans="2:110" x14ac:dyDescent="0.3">
      <c r="B447" t="s">
        <v>751</v>
      </c>
      <c r="C447" t="str">
        <f>INDEX('PH Itemnames'!$B$1:$B$723,MATCH(B447,'PH Itemnames'!$A$1:$A$723),1)</f>
        <v>salsaItem</v>
      </c>
      <c r="D447" t="s">
        <v>258</v>
      </c>
      <c r="E447" t="s">
        <v>1209</v>
      </c>
      <c r="F447" s="10" t="s">
        <v>70</v>
      </c>
      <c r="G447" s="11" t="s">
        <v>64</v>
      </c>
      <c r="H447" s="11" t="s">
        <v>124</v>
      </c>
      <c r="I447" s="11" t="s">
        <v>192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1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146"/>
        <v>1</v>
      </c>
      <c r="W447" s="11">
        <f t="shared" si="127"/>
        <v>3</v>
      </c>
      <c r="X447" s="44" t="str">
        <f t="shared" ca="1" si="147"/>
        <v>Yes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128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129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130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131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132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133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134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135"/>
        <v>0</v>
      </c>
      <c r="CS447" s="34">
        <f t="shared" si="136"/>
        <v>7</v>
      </c>
      <c r="CT447" s="30">
        <v>0</v>
      </c>
      <c r="CU447" s="30">
        <v>11</v>
      </c>
      <c r="CV447" s="35">
        <f t="shared" si="139"/>
        <v>0</v>
      </c>
      <c r="CW447" s="36">
        <f t="shared" si="140"/>
        <v>0.8</v>
      </c>
      <c r="CX447" s="37">
        <f t="shared" si="141"/>
        <v>4.5</v>
      </c>
      <c r="CY447" s="38">
        <f t="shared" si="142"/>
        <v>0</v>
      </c>
      <c r="CZ447" s="39">
        <f t="shared" si="143"/>
        <v>0</v>
      </c>
      <c r="DA447" t="s">
        <v>215</v>
      </c>
      <c r="DB447" t="str">
        <f t="shared" ca="1" si="144"/>
        <v>-</v>
      </c>
      <c r="DD447" t="s">
        <v>213</v>
      </c>
      <c r="DE447" t="str">
        <f t="shared" ca="1" si="145"/>
        <v>SALSAITEM(MEAL, ItemRegistry.salsaItem, 4 ,1.4f,0f,0f,4.5f,0.8f,0f,0f,1.91f),</v>
      </c>
      <c r="DF447" t="s">
        <v>2565</v>
      </c>
    </row>
    <row r="448" spans="2:110" x14ac:dyDescent="0.3">
      <c r="B448" t="s">
        <v>752</v>
      </c>
      <c r="C448" t="str">
        <f>INDEX('PH Itemnames'!$B$1:$B$723,MATCH(B448,'PH Itemnames'!$A$1:$A$723),1)</f>
        <v>sardinesinhotsauceItem</v>
      </c>
      <c r="D448" t="s">
        <v>253</v>
      </c>
      <c r="E448" t="s">
        <v>1209</v>
      </c>
      <c r="F448" s="10" t="s">
        <v>753</v>
      </c>
      <c r="G448" s="11" t="s">
        <v>391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146"/>
        <v>0</v>
      </c>
      <c r="W448" s="11">
        <f t="shared" si="127"/>
        <v>0</v>
      </c>
      <c r="X448" s="44" t="str">
        <f t="shared" ca="1" si="147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128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129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130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131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132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133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134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135"/>
        <v>0</v>
      </c>
      <c r="CS448" s="34">
        <v>10</v>
      </c>
      <c r="CT448" s="30">
        <v>0</v>
      </c>
      <c r="CU448" s="30">
        <f t="shared" si="138"/>
        <v>18.100000000000001</v>
      </c>
      <c r="CV448" s="35">
        <f t="shared" si="139"/>
        <v>0</v>
      </c>
      <c r="CW448" s="36">
        <f t="shared" si="140"/>
        <v>0</v>
      </c>
      <c r="CX448" s="37">
        <f t="shared" si="141"/>
        <v>2.5</v>
      </c>
      <c r="CY448" s="38">
        <f t="shared" si="142"/>
        <v>1</v>
      </c>
      <c r="CZ448" s="39">
        <f t="shared" si="143"/>
        <v>0</v>
      </c>
      <c r="DA448" t="s">
        <v>215</v>
      </c>
      <c r="DB448" t="str">
        <f t="shared" ca="1" si="144"/>
        <v>No</v>
      </c>
      <c r="DD448" t="s">
        <v>213</v>
      </c>
      <c r="DE448" t="str">
        <f t="shared" ca="1" si="145"/>
        <v/>
      </c>
      <c r="DF448" t="s">
        <v>2312</v>
      </c>
    </row>
    <row r="449" spans="2:110" x14ac:dyDescent="0.3">
      <c r="B449" t="s">
        <v>754</v>
      </c>
      <c r="C449" t="str">
        <f>INDEX('PH Itemnames'!$B$1:$B$723,MATCH(B449,'PH Itemnames'!$A$1:$A$723),1)</f>
        <v>teriyakichickenItem</v>
      </c>
      <c r="D449" t="s">
        <v>258</v>
      </c>
      <c r="E449" t="s">
        <v>1209</v>
      </c>
      <c r="F449" s="10" t="s">
        <v>300</v>
      </c>
      <c r="G449" s="11" t="s">
        <v>44</v>
      </c>
      <c r="H449" s="11" t="s">
        <v>677</v>
      </c>
      <c r="I449" s="11" t="s">
        <v>566</v>
      </c>
      <c r="J449" s="11" t="s">
        <v>132</v>
      </c>
      <c r="K449" s="11" t="s">
        <v>359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146"/>
        <v>1</v>
      </c>
      <c r="W449" s="11">
        <f t="shared" si="127"/>
        <v>1</v>
      </c>
      <c r="X449" s="44" t="str">
        <f t="shared" ca="1" si="147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128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129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130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131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132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133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134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135"/>
        <v>0</v>
      </c>
      <c r="CS449" s="34">
        <v>25</v>
      </c>
      <c r="CT449" s="30">
        <v>0</v>
      </c>
      <c r="CU449" s="30">
        <f t="shared" si="138"/>
        <v>11.944444444444443</v>
      </c>
      <c r="CV449" s="35">
        <f t="shared" si="139"/>
        <v>0</v>
      </c>
      <c r="CW449" s="36">
        <f t="shared" si="140"/>
        <v>0</v>
      </c>
      <c r="CX449" s="37">
        <f t="shared" si="141"/>
        <v>1.5</v>
      </c>
      <c r="CY449" s="38">
        <f t="shared" si="142"/>
        <v>3.5</v>
      </c>
      <c r="CZ449" s="39">
        <f t="shared" si="143"/>
        <v>0</v>
      </c>
      <c r="DA449" t="s">
        <v>215</v>
      </c>
      <c r="DB449" t="str">
        <f t="shared" ca="1" si="144"/>
        <v>-</v>
      </c>
      <c r="DD449" t="s">
        <v>213</v>
      </c>
      <c r="DE449" t="str">
        <f t="shared" ca="1" si="145"/>
        <v>TERIYAKICHICKENITEM(MEAL, ItemRegistry.teriyakichickenItem, 4 ,5f,0f,0f,1.5f,0f,3.5f,0f,1.76f),</v>
      </c>
      <c r="DF449" t="s">
        <v>2566</v>
      </c>
    </row>
    <row r="450" spans="2:110" x14ac:dyDescent="0.3">
      <c r="B450" t="s">
        <v>755</v>
      </c>
      <c r="C450" t="str">
        <f>INDEX('PH Itemnames'!$B$1:$B$723,MATCH(B450,'PH Itemnames'!$A$1:$A$723),1)</f>
        <v>turkishdelightItem</v>
      </c>
      <c r="D450" t="s">
        <v>253</v>
      </c>
      <c r="E450" t="s">
        <v>1209</v>
      </c>
      <c r="F450" s="10" t="s">
        <v>9</v>
      </c>
      <c r="G450" s="11" t="s">
        <v>223</v>
      </c>
      <c r="H450" s="11" t="s">
        <v>22</v>
      </c>
      <c r="I450" s="11" t="s">
        <v>756</v>
      </c>
      <c r="J450" s="11" t="s">
        <v>190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146"/>
        <v>-1</v>
      </c>
      <c r="W450" s="11">
        <f t="shared" si="127"/>
        <v>0</v>
      </c>
      <c r="X450" s="44" t="str">
        <f t="shared" ca="1" si="147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128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129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130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131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132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133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134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135"/>
        <v>0</v>
      </c>
      <c r="CS450" s="34">
        <f t="shared" si="136"/>
        <v>2</v>
      </c>
      <c r="CT450" s="30">
        <f t="shared" si="137"/>
        <v>20</v>
      </c>
      <c r="CU450" s="30">
        <f t="shared" si="138"/>
        <v>7.8</v>
      </c>
      <c r="CV450" s="35">
        <f t="shared" si="139"/>
        <v>0</v>
      </c>
      <c r="CW450" s="36">
        <f t="shared" si="140"/>
        <v>0.5</v>
      </c>
      <c r="CX450" s="37">
        <f t="shared" si="141"/>
        <v>0</v>
      </c>
      <c r="CY450" s="38">
        <f t="shared" si="142"/>
        <v>0</v>
      </c>
      <c r="CZ450" s="39">
        <f t="shared" si="143"/>
        <v>0</v>
      </c>
      <c r="DA450" t="s">
        <v>212</v>
      </c>
      <c r="DB450" t="str">
        <f t="shared" ca="1" si="144"/>
        <v>No</v>
      </c>
      <c r="DD450" t="s">
        <v>213</v>
      </c>
      <c r="DE450" t="str">
        <f t="shared" ca="1" si="145"/>
        <v/>
      </c>
      <c r="DF450" t="s">
        <v>2312</v>
      </c>
    </row>
    <row r="451" spans="2:110" x14ac:dyDescent="0.3">
      <c r="B451" t="s">
        <v>757</v>
      </c>
      <c r="C451" t="str">
        <f>INDEX('PH Itemnames'!$B$1:$B$723,MATCH(B451,'PH Itemnames'!$A$1:$A$723),1)</f>
        <v>greeneggsandhamItem</v>
      </c>
      <c r="D451" t="s">
        <v>258</v>
      </c>
      <c r="E451" t="s">
        <v>1209</v>
      </c>
      <c r="F451" s="10" t="s">
        <v>77</v>
      </c>
      <c r="G451" s="11" t="s">
        <v>239</v>
      </c>
      <c r="H451" s="11" t="s">
        <v>236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146"/>
        <v>1</v>
      </c>
      <c r="W451" s="11">
        <f t="shared" si="127"/>
        <v>0</v>
      </c>
      <c r="X451" s="44" t="str">
        <f t="shared" ca="1" si="147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128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129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130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131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132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133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134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135"/>
        <v>0</v>
      </c>
      <c r="CS451" s="34">
        <f t="shared" si="136"/>
        <v>10</v>
      </c>
      <c r="CT451" s="30">
        <f t="shared" si="137"/>
        <v>0</v>
      </c>
      <c r="CU451" s="30">
        <f t="shared" si="138"/>
        <v>10</v>
      </c>
      <c r="CV451" s="35">
        <f t="shared" si="139"/>
        <v>0</v>
      </c>
      <c r="CW451" s="36">
        <f t="shared" si="140"/>
        <v>0</v>
      </c>
      <c r="CX451" s="37">
        <f t="shared" si="141"/>
        <v>0</v>
      </c>
      <c r="CY451" s="38">
        <f t="shared" si="142"/>
        <v>2.5</v>
      </c>
      <c r="CZ451" s="39">
        <v>0.3</v>
      </c>
      <c r="DA451" t="s">
        <v>215</v>
      </c>
      <c r="DB451" t="str">
        <f t="shared" ca="1" si="144"/>
        <v>-</v>
      </c>
      <c r="DD451" t="s">
        <v>213</v>
      </c>
      <c r="DE451" t="str">
        <f t="shared" ca="1" si="145"/>
        <v>GREENEGGSANDHAMITEM(MEAL, ItemRegistry.greeneggsandhamItem, 4 ,2f,0f,0f,0f,0f,2.5f,0.3f,2.1f),</v>
      </c>
      <c r="DF451" t="s">
        <v>2567</v>
      </c>
    </row>
    <row r="452" spans="2:110" x14ac:dyDescent="0.3">
      <c r="B452" t="s">
        <v>1156</v>
      </c>
      <c r="C452" t="str">
        <f>INDEX('PH Itemnames'!$B$1:$B$723,MATCH(B452,'PH Itemnames'!$A$1:$A$723),1)</f>
        <v>theatreboxItem</v>
      </c>
      <c r="D452" t="s">
        <v>253</v>
      </c>
      <c r="E452" t="s">
        <v>1209</v>
      </c>
      <c r="F452" s="10" t="s">
        <v>34</v>
      </c>
      <c r="G452" s="11" t="s">
        <v>260</v>
      </c>
      <c r="H452" s="11" t="s">
        <v>243</v>
      </c>
      <c r="I452" s="11" t="s">
        <v>758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146"/>
        <v>0</v>
      </c>
      <c r="W452" s="11">
        <f t="shared" ref="W452:W515" si="148">COUNTIF(F452:M1174,B452)</f>
        <v>0</v>
      </c>
      <c r="X452" s="44" t="str">
        <f t="shared" ca="1" si="147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149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150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151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152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153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154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155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56">SUM(CJ452:CQ452)</f>
        <v>4</v>
      </c>
      <c r="CS452" s="34">
        <f t="shared" ref="CS452:CS514" si="157">AG452</f>
        <v>15</v>
      </c>
      <c r="CT452" s="30">
        <f t="shared" ref="CT452:CT513" si="158">AP452</f>
        <v>25</v>
      </c>
      <c r="CU452" s="30">
        <f t="shared" ref="CU452:CU515" si="159">AY452</f>
        <v>15.916666666666666</v>
      </c>
      <c r="CV452" s="35">
        <f t="shared" ref="CV452:CV515" si="160">BH452</f>
        <v>0</v>
      </c>
      <c r="CW452" s="36">
        <f t="shared" ref="CW452:CW515" si="161">BQ452</f>
        <v>0</v>
      </c>
      <c r="CX452" s="37">
        <f t="shared" ref="CX452:CX515" si="162">BZ452</f>
        <v>0</v>
      </c>
      <c r="CY452" s="38">
        <f t="shared" ref="CY452:CY515" si="163">CI452</f>
        <v>0</v>
      </c>
      <c r="CZ452" s="39">
        <f t="shared" ref="CZ452:CZ515" si="164">CR452</f>
        <v>4</v>
      </c>
      <c r="DA452" t="s">
        <v>212</v>
      </c>
      <c r="DB452" t="str">
        <f t="shared" ref="DB452:DB515" ca="1" si="165">IF(X452="No", "No", "-")</f>
        <v>No</v>
      </c>
      <c r="DC452" t="s">
        <v>1175</v>
      </c>
      <c r="DD452" t="s">
        <v>213</v>
      </c>
      <c r="DE452" t="str">
        <f t="shared" ref="DE452:DE515" ca="1" si="166">IF(AND(X452="Yes",NOT(DD452="No")),CONCATENATE(UPPER(C452), "(", E452, ", ItemRegistry.",C452,", ",4," ,", ROUND(CS452/5,2),"f,",ROUND(CT452,0),"f,",ROUND(CV452,0),"f,",ROUND(CX452,2),"f,",ROUND(CW452,2),"f,",ROUND(CY452,2),"f,",ROUND(CZ452,2),"f,",ROUND(21/CU452,2), "f),"),"")</f>
        <v/>
      </c>
      <c r="DF452" t="s">
        <v>2312</v>
      </c>
    </row>
    <row r="453" spans="2:110" x14ac:dyDescent="0.3">
      <c r="B453" t="s">
        <v>759</v>
      </c>
      <c r="C453" t="str">
        <f>INDEX('PH Itemnames'!$B$1:$B$723,MATCH(B453,'PH Itemnames'!$A$1:$A$723),1)</f>
        <v>cookiesandmilkItem</v>
      </c>
      <c r="D453" t="s">
        <v>253</v>
      </c>
      <c r="E453" t="s">
        <v>1209</v>
      </c>
      <c r="F453" s="10" t="s">
        <v>251</v>
      </c>
      <c r="G453" s="11" t="s">
        <v>760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146"/>
        <v>0</v>
      </c>
      <c r="W453" s="11">
        <f t="shared" si="148"/>
        <v>0</v>
      </c>
      <c r="X453" s="44" t="str">
        <f t="shared" ca="1" si="147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149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150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151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152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153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154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155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56"/>
        <v>2</v>
      </c>
      <c r="CS453" s="34">
        <f t="shared" si="157"/>
        <v>5</v>
      </c>
      <c r="CT453" s="30">
        <f t="shared" si="158"/>
        <v>5</v>
      </c>
      <c r="CU453" s="30">
        <f t="shared" si="159"/>
        <v>11.5</v>
      </c>
      <c r="CV453" s="35">
        <f t="shared" si="160"/>
        <v>0</v>
      </c>
      <c r="CW453" s="36">
        <f t="shared" si="161"/>
        <v>0</v>
      </c>
      <c r="CX453" s="37">
        <f t="shared" si="162"/>
        <v>0</v>
      </c>
      <c r="CY453" s="38">
        <f t="shared" si="163"/>
        <v>0</v>
      </c>
      <c r="CZ453" s="39">
        <f t="shared" si="164"/>
        <v>2</v>
      </c>
      <c r="DA453" t="s">
        <v>212</v>
      </c>
      <c r="DB453" t="str">
        <f t="shared" ca="1" si="165"/>
        <v>No</v>
      </c>
      <c r="DC453" t="s">
        <v>1176</v>
      </c>
      <c r="DD453" t="s">
        <v>213</v>
      </c>
      <c r="DE453" t="str">
        <f t="shared" ca="1" si="166"/>
        <v/>
      </c>
      <c r="DF453" t="s">
        <v>2312</v>
      </c>
    </row>
    <row r="454" spans="2:110" x14ac:dyDescent="0.3">
      <c r="B454" t="s">
        <v>761</v>
      </c>
      <c r="C454" t="str">
        <f>INDEX('PH Itemnames'!$B$1:$B$723,MATCH(B454,'PH Itemnames'!$A$1:$A$723),1)</f>
        <v>crackersandcheeseItem</v>
      </c>
      <c r="D454" t="s">
        <v>253</v>
      </c>
      <c r="E454" t="s">
        <v>1209</v>
      </c>
      <c r="F454" s="10" t="s">
        <v>73</v>
      </c>
      <c r="G454" s="11" t="s">
        <v>733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67">SUM(N454:U454)-COUNTA(F454:M454)+1</f>
        <v>1</v>
      </c>
      <c r="W454" s="11">
        <f t="shared" si="148"/>
        <v>0</v>
      </c>
      <c r="X454" s="44" t="str">
        <f t="shared" ca="1" si="147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149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150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151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152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153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154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155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56"/>
        <v>4</v>
      </c>
      <c r="CS454" s="34">
        <f t="shared" si="157"/>
        <v>20</v>
      </c>
      <c r="CT454" s="30">
        <f t="shared" si="158"/>
        <v>0</v>
      </c>
      <c r="CU454" s="30">
        <v>21</v>
      </c>
      <c r="CV454" s="35">
        <f t="shared" si="160"/>
        <v>1</v>
      </c>
      <c r="CW454" s="36">
        <f t="shared" si="161"/>
        <v>0</v>
      </c>
      <c r="CX454" s="37">
        <f t="shared" si="162"/>
        <v>0</v>
      </c>
      <c r="CY454" s="38">
        <f t="shared" si="163"/>
        <v>0</v>
      </c>
      <c r="CZ454" s="39">
        <f t="shared" si="164"/>
        <v>4</v>
      </c>
      <c r="DA454" t="s">
        <v>215</v>
      </c>
      <c r="DB454" t="str">
        <f t="shared" ca="1" si="165"/>
        <v>-</v>
      </c>
      <c r="DD454" t="s">
        <v>213</v>
      </c>
      <c r="DE454" t="str">
        <f t="shared" ca="1" si="166"/>
        <v>CRACKERSANDCHEESEITEM(MEAL, ItemRegistry.crackersandcheeseItem, 4 ,4f,0f,1f,0f,0f,0f,4f,1f),</v>
      </c>
      <c r="DF454" t="s">
        <v>2333</v>
      </c>
    </row>
    <row r="455" spans="2:110" x14ac:dyDescent="0.3">
      <c r="B455" t="s">
        <v>762</v>
      </c>
      <c r="C455" t="str">
        <f>INDEX('PH Itemnames'!$B$1:$B$723,MATCH(B455,'PH Itemnames'!$A$1:$A$723),1)</f>
        <v>chickendinnerItem</v>
      </c>
      <c r="D455" t="s">
        <v>258</v>
      </c>
      <c r="E455" t="s">
        <v>1209</v>
      </c>
      <c r="F455" s="10" t="s">
        <v>300</v>
      </c>
      <c r="G455" s="11" t="s">
        <v>291</v>
      </c>
      <c r="H455" s="11" t="s">
        <v>138</v>
      </c>
      <c r="I455" s="11" t="s">
        <v>251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67"/>
        <v>1</v>
      </c>
      <c r="W455" s="11">
        <f t="shared" si="148"/>
        <v>0</v>
      </c>
      <c r="X455" s="44" t="str">
        <f t="shared" ref="X455:X518" ca="1" si="168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149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150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151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152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153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154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155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56"/>
        <v>3</v>
      </c>
      <c r="CS455" s="34">
        <v>35</v>
      </c>
      <c r="CT455" s="30">
        <v>5</v>
      </c>
      <c r="CU455" s="30">
        <v>12</v>
      </c>
      <c r="CV455" s="35">
        <f t="shared" si="160"/>
        <v>0</v>
      </c>
      <c r="CW455" s="36">
        <f t="shared" si="161"/>
        <v>0</v>
      </c>
      <c r="CX455" s="37">
        <f t="shared" si="162"/>
        <v>2.5</v>
      </c>
      <c r="CY455" s="38">
        <f t="shared" si="163"/>
        <v>2.5</v>
      </c>
      <c r="CZ455" s="39">
        <f t="shared" si="164"/>
        <v>3</v>
      </c>
      <c r="DA455" t="s">
        <v>215</v>
      </c>
      <c r="DB455" t="str">
        <f t="shared" ca="1" si="165"/>
        <v>-</v>
      </c>
      <c r="DD455" t="s">
        <v>213</v>
      </c>
      <c r="DE455" t="str">
        <f t="shared" ca="1" si="166"/>
        <v>CHICKENDINNERITEM(MEAL, ItemRegistry.chickendinnerItem, 4 ,7f,5f,0f,2.5f,0f,2.5f,3f,1.75f),</v>
      </c>
      <c r="DF455" t="s">
        <v>2568</v>
      </c>
    </row>
    <row r="456" spans="2:110" x14ac:dyDescent="0.3">
      <c r="B456" t="s">
        <v>763</v>
      </c>
      <c r="C456" t="str">
        <f>INDEX('PH Itemnames'!$B$1:$B$723,MATCH(B456,'PH Itemnames'!$A$1:$A$723),1)</f>
        <v>corndogItem</v>
      </c>
      <c r="D456" t="s">
        <v>253</v>
      </c>
      <c r="E456" t="s">
        <v>1209</v>
      </c>
      <c r="F456" s="10" t="s">
        <v>229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67"/>
        <v>1</v>
      </c>
      <c r="W456" s="11">
        <f t="shared" si="148"/>
        <v>0</v>
      </c>
      <c r="X456" s="44" t="str">
        <f t="shared" ca="1" si="168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149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150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151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152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153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154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155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56"/>
        <v>0</v>
      </c>
      <c r="CS456" s="34">
        <f t="shared" si="157"/>
        <v>15</v>
      </c>
      <c r="CT456" s="30">
        <f t="shared" si="158"/>
        <v>0</v>
      </c>
      <c r="CU456" s="30">
        <f t="shared" si="159"/>
        <v>19.75</v>
      </c>
      <c r="CV456" s="35">
        <f t="shared" si="160"/>
        <v>1</v>
      </c>
      <c r="CW456" s="36">
        <f t="shared" si="161"/>
        <v>0</v>
      </c>
      <c r="CX456" s="37">
        <f t="shared" si="162"/>
        <v>0</v>
      </c>
      <c r="CY456" s="38">
        <f t="shared" si="163"/>
        <v>1.5</v>
      </c>
      <c r="CZ456" s="39">
        <f t="shared" si="164"/>
        <v>0</v>
      </c>
      <c r="DA456" t="s">
        <v>215</v>
      </c>
      <c r="DB456" t="str">
        <f t="shared" ca="1" si="165"/>
        <v>-</v>
      </c>
      <c r="DD456" t="s">
        <v>213</v>
      </c>
      <c r="DE456" t="str">
        <f t="shared" ca="1" si="166"/>
        <v>CORNDOGITEM(MEAL, ItemRegistry.corndogItem, 4 ,3f,0f,1f,0f,0f,1.5f,0f,1.06f),</v>
      </c>
      <c r="DF456" t="s">
        <v>2569</v>
      </c>
    </row>
    <row r="457" spans="2:110" x14ac:dyDescent="0.3">
      <c r="B457" t="s">
        <v>764</v>
      </c>
      <c r="C457" t="str">
        <f>INDEX('PH Itemnames'!$B$1:$B$723,MATCH(B457,'PH Itemnames'!$A$1:$A$723),1)</f>
        <v>hamandcheesesandwichItem</v>
      </c>
      <c r="D457" t="s">
        <v>253</v>
      </c>
      <c r="E457" t="s">
        <v>1209</v>
      </c>
      <c r="F457" s="10" t="s">
        <v>259</v>
      </c>
      <c r="G457" s="11" t="s">
        <v>382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67"/>
        <v>1</v>
      </c>
      <c r="W457" s="11">
        <f t="shared" si="148"/>
        <v>0</v>
      </c>
      <c r="X457" s="44" t="str">
        <f t="shared" ca="1" si="168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149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150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151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152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153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154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155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56"/>
        <v>3</v>
      </c>
      <c r="CS457" s="34">
        <f t="shared" si="157"/>
        <v>25</v>
      </c>
      <c r="CT457" s="30">
        <f t="shared" si="158"/>
        <v>0</v>
      </c>
      <c r="CU457" s="30">
        <v>18</v>
      </c>
      <c r="CV457" s="35">
        <f t="shared" si="160"/>
        <v>1.5</v>
      </c>
      <c r="CW457" s="36">
        <f t="shared" si="161"/>
        <v>0</v>
      </c>
      <c r="CX457" s="37">
        <f t="shared" si="162"/>
        <v>0</v>
      </c>
      <c r="CY457" s="38">
        <f t="shared" si="163"/>
        <v>2.5</v>
      </c>
      <c r="CZ457" s="39">
        <f t="shared" si="164"/>
        <v>3</v>
      </c>
      <c r="DA457" t="s">
        <v>215</v>
      </c>
      <c r="DB457" t="str">
        <f t="shared" ca="1" si="165"/>
        <v>-</v>
      </c>
      <c r="DD457" t="s">
        <v>213</v>
      </c>
      <c r="DE457" t="str">
        <f t="shared" ca="1" si="166"/>
        <v>HAMANDCHEESESANDWICHITEM(MEAL, ItemRegistry.hamandcheesesandwichItem, 4 ,5f,0f,2f,0f,0f,2.5f,3f,1.17f),</v>
      </c>
      <c r="DF457" t="s">
        <v>2570</v>
      </c>
    </row>
    <row r="458" spans="2:110" x14ac:dyDescent="0.3">
      <c r="B458" t="s">
        <v>765</v>
      </c>
      <c r="C458" t="str">
        <f>INDEX('PH Itemnames'!$B$1:$B$723,MATCH(B458,'PH Itemnames'!$A$1:$A$723),1)</f>
        <v>tunasaladItem</v>
      </c>
      <c r="D458" t="s">
        <v>258</v>
      </c>
      <c r="E458" t="s">
        <v>1209</v>
      </c>
      <c r="F458" s="10" t="s">
        <v>766</v>
      </c>
      <c r="G458" s="11" t="s">
        <v>363</v>
      </c>
      <c r="H458" s="11" t="s">
        <v>293</v>
      </c>
      <c r="I458" s="11" t="s">
        <v>122</v>
      </c>
      <c r="J458" s="11" t="s">
        <v>415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67"/>
        <v>0</v>
      </c>
      <c r="W458" s="11">
        <f t="shared" si="148"/>
        <v>0</v>
      </c>
      <c r="X458" s="44" t="str">
        <f t="shared" ca="1" si="168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149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150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48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151"/>
        <v>20.066666666666666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152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153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154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155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56"/>
        <v>0</v>
      </c>
      <c r="CS458" s="34">
        <v>10</v>
      </c>
      <c r="CT458" s="30">
        <v>0</v>
      </c>
      <c r="CU458" s="30">
        <f t="shared" si="159"/>
        <v>20.066666666666666</v>
      </c>
      <c r="CV458" s="35">
        <f t="shared" si="160"/>
        <v>0</v>
      </c>
      <c r="CW458" s="36">
        <f t="shared" si="161"/>
        <v>0</v>
      </c>
      <c r="CX458" s="37">
        <f t="shared" si="162"/>
        <v>2.5</v>
      </c>
      <c r="CY458" s="38">
        <f t="shared" si="163"/>
        <v>1</v>
      </c>
      <c r="CZ458" s="39">
        <f t="shared" si="164"/>
        <v>0</v>
      </c>
      <c r="DA458" t="s">
        <v>215</v>
      </c>
      <c r="DB458" t="str">
        <f t="shared" ca="1" si="165"/>
        <v>No</v>
      </c>
      <c r="DD458" t="s">
        <v>213</v>
      </c>
      <c r="DE458" t="str">
        <f t="shared" ca="1" si="166"/>
        <v/>
      </c>
      <c r="DF458" t="s">
        <v>2312</v>
      </c>
    </row>
    <row r="459" spans="2:110" x14ac:dyDescent="0.3">
      <c r="B459" t="s">
        <v>767</v>
      </c>
      <c r="C459" t="str">
        <f>INDEX('PH Itemnames'!$B$1:$B$723,MATCH(B459,'PH Itemnames'!$A$1:$A$723),1)</f>
        <v>gritsItem</v>
      </c>
      <c r="D459" t="s">
        <v>258</v>
      </c>
      <c r="E459" t="s">
        <v>1209</v>
      </c>
      <c r="F459" s="10" t="s">
        <v>36</v>
      </c>
      <c r="G459" s="11" t="s">
        <v>251</v>
      </c>
      <c r="H459" s="11" t="s">
        <v>9</v>
      </c>
      <c r="I459" s="11" t="s">
        <v>262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67"/>
        <v>1</v>
      </c>
      <c r="W459" s="11">
        <f t="shared" si="148"/>
        <v>1</v>
      </c>
      <c r="X459" s="44" t="str">
        <f t="shared" ca="1" si="168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149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150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151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152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153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154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155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56"/>
        <v>2</v>
      </c>
      <c r="CS459" s="34">
        <f t="shared" si="157"/>
        <v>5</v>
      </c>
      <c r="CT459" s="30">
        <v>0</v>
      </c>
      <c r="CU459" s="30">
        <f t="shared" si="159"/>
        <v>24</v>
      </c>
      <c r="CV459" s="35">
        <v>1</v>
      </c>
      <c r="CW459" s="36">
        <f t="shared" si="161"/>
        <v>0</v>
      </c>
      <c r="CX459" s="37">
        <f t="shared" si="162"/>
        <v>0</v>
      </c>
      <c r="CY459" s="38">
        <f t="shared" si="163"/>
        <v>0</v>
      </c>
      <c r="CZ459" s="39">
        <f t="shared" si="164"/>
        <v>2</v>
      </c>
      <c r="DA459" t="s">
        <v>215</v>
      </c>
      <c r="DB459" t="str">
        <f t="shared" ca="1" si="165"/>
        <v>-</v>
      </c>
      <c r="DD459" t="s">
        <v>213</v>
      </c>
      <c r="DE459" t="str">
        <f t="shared" ca="1" si="166"/>
        <v>GRITSITEM(MEAL, ItemRegistry.gritsItem, 4 ,1f,0f,1f,0f,0f,0f,2f,0.88f),</v>
      </c>
      <c r="DF459" t="s">
        <v>2571</v>
      </c>
    </row>
    <row r="460" spans="2:110" x14ac:dyDescent="0.3">
      <c r="B460" t="s">
        <v>768</v>
      </c>
      <c r="C460" t="str">
        <f>INDEX('PH Itemnames'!$B$1:$B$723,MATCH(B460,'PH Itemnames'!$A$1:$A$723),1)</f>
        <v>buttercookieItem</v>
      </c>
      <c r="D460" t="s">
        <v>253</v>
      </c>
      <c r="E460" t="s">
        <v>1209</v>
      </c>
      <c r="F460" s="10" t="s">
        <v>277</v>
      </c>
      <c r="G460" s="11" t="s">
        <v>262</v>
      </c>
      <c r="H460" s="11" t="s">
        <v>186</v>
      </c>
      <c r="I460" s="11" t="s">
        <v>260</v>
      </c>
      <c r="J460" s="11" t="s">
        <v>223</v>
      </c>
      <c r="K460" s="11" t="s">
        <v>239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67"/>
        <v>0</v>
      </c>
      <c r="W460" s="11">
        <f t="shared" si="148"/>
        <v>0</v>
      </c>
      <c r="X460" s="44" t="str">
        <f t="shared" ca="1" si="168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149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150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151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152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153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154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155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56"/>
        <v>1</v>
      </c>
      <c r="CS460" s="34">
        <f t="shared" si="157"/>
        <v>11</v>
      </c>
      <c r="CT460" s="30">
        <f t="shared" si="158"/>
        <v>0</v>
      </c>
      <c r="CU460" s="30">
        <f t="shared" si="159"/>
        <v>24.833333333333332</v>
      </c>
      <c r="CV460" s="35">
        <f t="shared" si="160"/>
        <v>1</v>
      </c>
      <c r="CW460" s="36">
        <f t="shared" si="161"/>
        <v>0</v>
      </c>
      <c r="CX460" s="37">
        <f t="shared" si="162"/>
        <v>0</v>
      </c>
      <c r="CY460" s="38">
        <f t="shared" si="163"/>
        <v>0</v>
      </c>
      <c r="CZ460" s="39">
        <f t="shared" si="164"/>
        <v>1</v>
      </c>
      <c r="DA460" t="s">
        <v>212</v>
      </c>
      <c r="DB460" t="str">
        <f t="shared" ca="1" si="165"/>
        <v>No</v>
      </c>
      <c r="DD460" t="s">
        <v>213</v>
      </c>
      <c r="DE460" t="str">
        <f t="shared" ca="1" si="166"/>
        <v/>
      </c>
      <c r="DF460" t="s">
        <v>2312</v>
      </c>
    </row>
    <row r="461" spans="2:110" x14ac:dyDescent="0.3">
      <c r="B461" t="s">
        <v>769</v>
      </c>
      <c r="C461" t="str">
        <f>INDEX('PH Itemnames'!$B$1:$B$723,MATCH(B461,'PH Itemnames'!$A$1:$A$723),1)</f>
        <v>sugarcookieItem</v>
      </c>
      <c r="D461" t="s">
        <v>253</v>
      </c>
      <c r="E461" t="s">
        <v>1209</v>
      </c>
      <c r="F461" s="10" t="s">
        <v>277</v>
      </c>
      <c r="G461" s="11" t="s">
        <v>260</v>
      </c>
      <c r="H461" s="11" t="s">
        <v>223</v>
      </c>
      <c r="I461" s="11" t="s">
        <v>223</v>
      </c>
      <c r="J461" s="11" t="s">
        <v>239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67"/>
        <v>1</v>
      </c>
      <c r="W461" s="11">
        <f t="shared" si="148"/>
        <v>0</v>
      </c>
      <c r="X461" s="44" t="str">
        <f t="shared" ca="1" si="168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149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150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151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152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153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154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155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56"/>
        <v>1</v>
      </c>
      <c r="CS461" s="34">
        <f t="shared" si="157"/>
        <v>10</v>
      </c>
      <c r="CT461" s="30">
        <f t="shared" si="158"/>
        <v>0</v>
      </c>
      <c r="CU461" s="30">
        <v>21</v>
      </c>
      <c r="CV461" s="35">
        <f t="shared" si="160"/>
        <v>1</v>
      </c>
      <c r="CW461" s="36">
        <f t="shared" si="161"/>
        <v>0</v>
      </c>
      <c r="CX461" s="37">
        <f t="shared" si="162"/>
        <v>0</v>
      </c>
      <c r="CY461" s="38">
        <f t="shared" si="163"/>
        <v>0</v>
      </c>
      <c r="CZ461" s="39">
        <f t="shared" si="164"/>
        <v>1</v>
      </c>
      <c r="DA461" t="s">
        <v>215</v>
      </c>
      <c r="DB461" t="str">
        <f t="shared" ca="1" si="165"/>
        <v>-</v>
      </c>
      <c r="DC461" t="s">
        <v>1186</v>
      </c>
      <c r="DD461" t="s">
        <v>213</v>
      </c>
      <c r="DE461" t="str">
        <f t="shared" ca="1" si="166"/>
        <v>SUGARCOOKIEITEM(MEAL, ItemRegistry.sugarcookieItem, 4 ,2f,0f,1f,0f,0f,0f,1f,1f),</v>
      </c>
      <c r="DF461" t="s">
        <v>2334</v>
      </c>
    </row>
    <row r="462" spans="2:110" x14ac:dyDescent="0.3">
      <c r="B462" t="s">
        <v>770</v>
      </c>
      <c r="C462" t="str">
        <f>INDEX('PH Itemnames'!$B$1:$B$723,MATCH(B462,'PH Itemnames'!$A$1:$A$723),1)</f>
        <v>potatochipsItem</v>
      </c>
      <c r="D462" t="s">
        <v>253</v>
      </c>
      <c r="E462" t="s">
        <v>1209</v>
      </c>
      <c r="F462" s="10" t="s">
        <v>65</v>
      </c>
      <c r="G462" s="11" t="s">
        <v>262</v>
      </c>
      <c r="H462" s="11" t="s">
        <v>359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67"/>
        <v>1</v>
      </c>
      <c r="W462" s="11">
        <f t="shared" si="148"/>
        <v>5</v>
      </c>
      <c r="X462" s="44" t="str">
        <f t="shared" ca="1" si="168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149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150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151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152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153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154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155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56"/>
        <v>0</v>
      </c>
      <c r="CS462" s="34">
        <v>15</v>
      </c>
      <c r="CT462" s="30">
        <f t="shared" si="158"/>
        <v>0</v>
      </c>
      <c r="CU462" s="30">
        <v>87</v>
      </c>
      <c r="CV462" s="35">
        <f t="shared" si="160"/>
        <v>0</v>
      </c>
      <c r="CW462" s="36">
        <f t="shared" si="161"/>
        <v>0</v>
      </c>
      <c r="CX462" s="37">
        <f t="shared" si="162"/>
        <v>1.5</v>
      </c>
      <c r="CY462" s="38">
        <f t="shared" si="163"/>
        <v>0</v>
      </c>
      <c r="CZ462" s="39">
        <f t="shared" si="164"/>
        <v>0</v>
      </c>
      <c r="DA462" t="s">
        <v>215</v>
      </c>
      <c r="DB462" t="str">
        <f t="shared" ca="1" si="165"/>
        <v>-</v>
      </c>
      <c r="DC462" t="s">
        <v>1187</v>
      </c>
      <c r="DD462" t="s">
        <v>213</v>
      </c>
      <c r="DE462" t="str">
        <f t="shared" ca="1" si="166"/>
        <v>POTATOCHIPSITEM(MEAL, ItemRegistry.potatochipsItem, 4 ,3f,0f,0f,1.5f,0f,0f,0f,0.24f),</v>
      </c>
      <c r="DF462" t="s">
        <v>2572</v>
      </c>
    </row>
    <row r="463" spans="2:110" x14ac:dyDescent="0.3">
      <c r="B463" t="s">
        <v>771</v>
      </c>
      <c r="C463" t="str">
        <f>INDEX('PH Itemnames'!$B$1:$B$723,MATCH(B463,'PH Itemnames'!$A$1:$A$723),1)</f>
        <v>bbqpotatochipsItem</v>
      </c>
      <c r="D463" t="s">
        <v>253</v>
      </c>
      <c r="E463" t="s">
        <v>1209</v>
      </c>
      <c r="F463" s="10" t="s">
        <v>770</v>
      </c>
      <c r="G463" s="11" t="s">
        <v>335</v>
      </c>
      <c r="H463" s="11" t="s">
        <v>364</v>
      </c>
      <c r="I463" s="11" t="s">
        <v>223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67"/>
        <v>1</v>
      </c>
      <c r="W463" s="11">
        <f t="shared" si="148"/>
        <v>0</v>
      </c>
      <c r="X463" s="44" t="str">
        <f t="shared" ca="1" si="168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149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150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151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152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153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154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155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56"/>
        <v>0</v>
      </c>
      <c r="CS463" s="34">
        <v>15</v>
      </c>
      <c r="CT463" s="30">
        <v>0</v>
      </c>
      <c r="CU463" s="30">
        <v>87</v>
      </c>
      <c r="CV463" s="35">
        <f t="shared" si="160"/>
        <v>0</v>
      </c>
      <c r="CW463" s="36">
        <f t="shared" si="161"/>
        <v>0</v>
      </c>
      <c r="CX463" s="37">
        <f t="shared" si="162"/>
        <v>3</v>
      </c>
      <c r="CY463" s="38">
        <f t="shared" si="163"/>
        <v>0</v>
      </c>
      <c r="CZ463" s="39">
        <f t="shared" si="164"/>
        <v>0</v>
      </c>
      <c r="DA463" t="s">
        <v>215</v>
      </c>
      <c r="DB463" t="str">
        <f t="shared" ca="1" si="165"/>
        <v>-</v>
      </c>
      <c r="DD463" t="s">
        <v>213</v>
      </c>
      <c r="DE463" t="str">
        <f t="shared" ca="1" si="166"/>
        <v>BBQPOTATOCHIPSITEM(MEAL, ItemRegistry.bbqpotatochipsItem, 4 ,3f,0f,0f,3f,0f,0f,0f,0.24f),</v>
      </c>
      <c r="DF463" t="s">
        <v>2573</v>
      </c>
    </row>
    <row r="464" spans="2:110" x14ac:dyDescent="0.3">
      <c r="B464" t="s">
        <v>772</v>
      </c>
      <c r="C464" t="str">
        <f>INDEX('PH Itemnames'!$B$1:$B$723,MATCH(B464,'PH Itemnames'!$A$1:$A$723),1)</f>
        <v>sourcreamandonionpotatochipsItem</v>
      </c>
      <c r="D464" t="s">
        <v>253</v>
      </c>
      <c r="E464" t="s">
        <v>1209</v>
      </c>
      <c r="F464" s="10" t="s">
        <v>770</v>
      </c>
      <c r="G464" s="11" t="s">
        <v>230</v>
      </c>
      <c r="H464" s="11" t="s">
        <v>132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67"/>
        <v>1</v>
      </c>
      <c r="W464" s="11">
        <f t="shared" si="148"/>
        <v>0</v>
      </c>
      <c r="X464" s="44" t="str">
        <f t="shared" ca="1" si="168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149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150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151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152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153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154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155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56"/>
        <v>1</v>
      </c>
      <c r="CS464" s="34">
        <v>20</v>
      </c>
      <c r="CT464" s="30">
        <f t="shared" si="158"/>
        <v>0</v>
      </c>
      <c r="CU464" s="30">
        <v>87</v>
      </c>
      <c r="CV464" s="35">
        <f t="shared" si="160"/>
        <v>0</v>
      </c>
      <c r="CW464" s="36">
        <f t="shared" si="161"/>
        <v>0</v>
      </c>
      <c r="CX464" s="37">
        <f t="shared" si="162"/>
        <v>2.5</v>
      </c>
      <c r="CY464" s="38">
        <f t="shared" si="163"/>
        <v>0</v>
      </c>
      <c r="CZ464" s="39">
        <f t="shared" si="164"/>
        <v>1</v>
      </c>
      <c r="DA464" t="s">
        <v>215</v>
      </c>
      <c r="DB464" t="str">
        <f t="shared" ca="1" si="165"/>
        <v>-</v>
      </c>
      <c r="DD464" t="s">
        <v>213</v>
      </c>
      <c r="DE464" t="str">
        <f t="shared" ca="1" si="166"/>
        <v>SOURCREAMANDONIONPOTATOCHIPSITEM(MEAL, ItemRegistry.sourcreamandonionpotatochipsItem, 4 ,4f,0f,0f,2.5f,0f,0f,1f,0.24f),</v>
      </c>
      <c r="DF464" t="s">
        <v>2574</v>
      </c>
    </row>
    <row r="465" spans="2:110" x14ac:dyDescent="0.3">
      <c r="B465" t="s">
        <v>773</v>
      </c>
      <c r="C465" t="str">
        <f>INDEX('PH Itemnames'!$B$1:$B$723,MATCH(B465,'PH Itemnames'!$A$1:$A$723),1)</f>
        <v>cheddarandsourcreampotatochipsItem</v>
      </c>
      <c r="D465" t="s">
        <v>253</v>
      </c>
      <c r="E465" t="s">
        <v>1209</v>
      </c>
      <c r="F465" s="10" t="s">
        <v>770</v>
      </c>
      <c r="G465" s="11" t="s">
        <v>73</v>
      </c>
      <c r="H465" s="11" t="s">
        <v>240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67"/>
        <v>1</v>
      </c>
      <c r="W465" s="11">
        <f t="shared" si="148"/>
        <v>0</v>
      </c>
      <c r="X465" s="44" t="str">
        <f t="shared" ca="1" si="168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149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150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151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152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153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154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155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56"/>
        <v>4</v>
      </c>
      <c r="CS465" s="34">
        <v>25</v>
      </c>
      <c r="CT465" s="30">
        <f t="shared" si="158"/>
        <v>0</v>
      </c>
      <c r="CU465" s="30">
        <v>87</v>
      </c>
      <c r="CV465" s="35">
        <f t="shared" si="160"/>
        <v>0</v>
      </c>
      <c r="CW465" s="36">
        <f t="shared" si="161"/>
        <v>0</v>
      </c>
      <c r="CX465" s="37">
        <f t="shared" si="162"/>
        <v>1.5</v>
      </c>
      <c r="CY465" s="38">
        <f t="shared" si="163"/>
        <v>0</v>
      </c>
      <c r="CZ465" s="39">
        <f t="shared" si="164"/>
        <v>4</v>
      </c>
      <c r="DA465" t="s">
        <v>215</v>
      </c>
      <c r="DB465" t="str">
        <f t="shared" ca="1" si="165"/>
        <v>-</v>
      </c>
      <c r="DD465" t="s">
        <v>213</v>
      </c>
      <c r="DE465" t="str">
        <f t="shared" ca="1" si="166"/>
        <v>CHEDDARANDSOURCREAMPOTATOCHIPSITEM(MEAL, ItemRegistry.cheddarandsourcreampotatochipsItem, 4 ,5f,0f,0f,1.5f,0f,0f,4f,0.24f),</v>
      </c>
      <c r="DF465" t="s">
        <v>2575</v>
      </c>
    </row>
    <row r="466" spans="2:110" x14ac:dyDescent="0.3">
      <c r="B466" t="s">
        <v>774</v>
      </c>
      <c r="C466" t="str">
        <f>INDEX('PH Itemnames'!$B$1:$B$723,MATCH(B466,'PH Itemnames'!$A$1:$A$723),1)</f>
        <v>tortillachipsItem</v>
      </c>
      <c r="D466" t="s">
        <v>253</v>
      </c>
      <c r="E466" t="s">
        <v>1209</v>
      </c>
      <c r="F466" s="10" t="s">
        <v>348</v>
      </c>
      <c r="G466" s="11" t="s">
        <v>262</v>
      </c>
      <c r="H466" s="11" t="s">
        <v>192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1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67"/>
        <v>1</v>
      </c>
      <c r="W466" s="11">
        <f t="shared" si="148"/>
        <v>2</v>
      </c>
      <c r="X466" s="44" t="str">
        <f t="shared" ca="1" si="168"/>
        <v>Yes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149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150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151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152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153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154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155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56"/>
        <v>0</v>
      </c>
      <c r="CS466" s="34">
        <v>5</v>
      </c>
      <c r="CT466" s="30">
        <v>0</v>
      </c>
      <c r="CU466" s="30">
        <f t="shared" si="159"/>
        <v>20.5</v>
      </c>
      <c r="CV466" s="35">
        <v>1</v>
      </c>
      <c r="CW466" s="36">
        <f t="shared" si="161"/>
        <v>0.8</v>
      </c>
      <c r="CX466" s="37">
        <f t="shared" si="162"/>
        <v>0</v>
      </c>
      <c r="CY466" s="38">
        <f t="shared" si="163"/>
        <v>0</v>
      </c>
      <c r="CZ466" s="39">
        <f t="shared" si="164"/>
        <v>0</v>
      </c>
      <c r="DA466" t="s">
        <v>215</v>
      </c>
      <c r="DB466" t="str">
        <f t="shared" ca="1" si="165"/>
        <v>-</v>
      </c>
      <c r="DD466" t="s">
        <v>213</v>
      </c>
      <c r="DE466" t="str">
        <f t="shared" ca="1" si="166"/>
        <v>TORTILLACHIPSITEM(MEAL, ItemRegistry.tortillachipsItem, 4 ,1f,0f,1f,0f,0.8f,0f,0f,1.02f),</v>
      </c>
      <c r="DF466" t="s">
        <v>2576</v>
      </c>
    </row>
    <row r="467" spans="2:110" x14ac:dyDescent="0.3">
      <c r="B467" t="s">
        <v>775</v>
      </c>
      <c r="C467" t="str">
        <f>INDEX('PH Itemnames'!$B$1:$B$723,MATCH(B467,'PH Itemnames'!$A$1:$A$723),1)</f>
        <v>chipsanddipItem</v>
      </c>
      <c r="D467" t="s">
        <v>253</v>
      </c>
      <c r="E467" t="s">
        <v>1209</v>
      </c>
      <c r="F467" s="10" t="s">
        <v>770</v>
      </c>
      <c r="G467" s="11" t="s">
        <v>230</v>
      </c>
      <c r="H467" s="11" t="s">
        <v>132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67"/>
        <v>1</v>
      </c>
      <c r="W467" s="11">
        <f t="shared" si="148"/>
        <v>0</v>
      </c>
      <c r="X467" s="44" t="str">
        <f t="shared" ca="1" si="168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149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150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151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152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153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154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155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56"/>
        <v>1</v>
      </c>
      <c r="CS467" s="34">
        <v>20</v>
      </c>
      <c r="CT467" s="30">
        <f t="shared" si="158"/>
        <v>0</v>
      </c>
      <c r="CU467" s="30">
        <v>21</v>
      </c>
      <c r="CV467" s="35">
        <f t="shared" si="160"/>
        <v>0</v>
      </c>
      <c r="CW467" s="36">
        <f t="shared" si="161"/>
        <v>0</v>
      </c>
      <c r="CX467" s="37">
        <f t="shared" si="162"/>
        <v>2.5</v>
      </c>
      <c r="CY467" s="38">
        <f t="shared" si="163"/>
        <v>0</v>
      </c>
      <c r="CZ467" s="39">
        <f t="shared" si="164"/>
        <v>1</v>
      </c>
      <c r="DA467" t="s">
        <v>215</v>
      </c>
      <c r="DB467" t="str">
        <f t="shared" ca="1" si="165"/>
        <v>-</v>
      </c>
      <c r="DD467" t="s">
        <v>213</v>
      </c>
      <c r="DE467" t="str">
        <f t="shared" ca="1" si="166"/>
        <v>CHIPSANDDIPITEM(MEAL, ItemRegistry.chipsanddipItem, 4 ,4f,0f,0f,2.5f,0f,0f,1f,1f),</v>
      </c>
      <c r="DF467" t="s">
        <v>2577</v>
      </c>
    </row>
    <row r="468" spans="2:110" x14ac:dyDescent="0.3">
      <c r="B468" t="s">
        <v>1188</v>
      </c>
      <c r="C468" t="str">
        <f>INDEX('PH Itemnames'!$B$1:$B$723,MATCH(B468,'PH Itemnames'!$A$1:$A$723),1)</f>
        <v>cheezepuffsItem</v>
      </c>
      <c r="D468" t="s">
        <v>253</v>
      </c>
      <c r="E468" t="s">
        <v>1209</v>
      </c>
      <c r="F468" s="10" t="s">
        <v>36</v>
      </c>
      <c r="G468" s="11" t="s">
        <v>73</v>
      </c>
      <c r="H468" s="11" t="s">
        <v>359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67"/>
        <v>1</v>
      </c>
      <c r="W468" s="11">
        <f t="shared" si="148"/>
        <v>0</v>
      </c>
      <c r="X468" s="44" t="str">
        <f t="shared" ca="1" si="168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149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150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151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152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153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154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155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56"/>
        <v>3</v>
      </c>
      <c r="CS468" s="34">
        <v>15</v>
      </c>
      <c r="CT468" s="30">
        <f t="shared" si="158"/>
        <v>0</v>
      </c>
      <c r="CU468" s="30">
        <v>87</v>
      </c>
      <c r="CV468" s="35">
        <f t="shared" si="160"/>
        <v>0</v>
      </c>
      <c r="CW468" s="36">
        <f t="shared" si="161"/>
        <v>0</v>
      </c>
      <c r="CX468" s="37">
        <f t="shared" si="162"/>
        <v>0</v>
      </c>
      <c r="CY468" s="38">
        <f t="shared" si="163"/>
        <v>0</v>
      </c>
      <c r="CZ468" s="39">
        <f t="shared" si="164"/>
        <v>3</v>
      </c>
      <c r="DA468" t="s">
        <v>215</v>
      </c>
      <c r="DB468" t="str">
        <f t="shared" ca="1" si="165"/>
        <v>-</v>
      </c>
      <c r="DD468" t="s">
        <v>213</v>
      </c>
      <c r="DE468" t="str">
        <f t="shared" ca="1" si="166"/>
        <v>CHEEZEPUFFSITEM(MEAL, ItemRegistry.cheezepuffsItem, 4 ,3f,0f,0f,0f,0f,0f,3f,0.24f),</v>
      </c>
      <c r="DF468" t="s">
        <v>2578</v>
      </c>
    </row>
    <row r="469" spans="2:110" x14ac:dyDescent="0.3">
      <c r="B469" t="s">
        <v>776</v>
      </c>
      <c r="C469" t="str">
        <f>INDEX('PH Itemnames'!$B$1:$B$723,MATCH(B469,'PH Itemnames'!$A$1:$A$723),1)</f>
        <v>surfandturfItem</v>
      </c>
      <c r="D469" t="s">
        <v>258</v>
      </c>
      <c r="E469" t="s">
        <v>1209</v>
      </c>
      <c r="F469" s="10" t="s">
        <v>83</v>
      </c>
      <c r="G469" s="11" t="s">
        <v>225</v>
      </c>
      <c r="H469" s="11" t="s">
        <v>327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67"/>
        <v>1</v>
      </c>
      <c r="W469" s="11">
        <f t="shared" si="148"/>
        <v>0</v>
      </c>
      <c r="X469" s="44" t="str">
        <f t="shared" ca="1" si="168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149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150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151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152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153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154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155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56"/>
        <v>0</v>
      </c>
      <c r="CS469" s="34">
        <v>15</v>
      </c>
      <c r="CT469" s="30">
        <f t="shared" si="158"/>
        <v>0.35714285714285715</v>
      </c>
      <c r="CU469" s="30">
        <f t="shared" si="159"/>
        <v>13.428571428571429</v>
      </c>
      <c r="CV469" s="35">
        <f t="shared" si="160"/>
        <v>0</v>
      </c>
      <c r="CW469" s="36">
        <f t="shared" si="161"/>
        <v>0</v>
      </c>
      <c r="CX469" s="37">
        <v>1</v>
      </c>
      <c r="CY469" s="38">
        <f t="shared" si="163"/>
        <v>4</v>
      </c>
      <c r="CZ469" s="39">
        <f t="shared" si="164"/>
        <v>0</v>
      </c>
      <c r="DA469" t="s">
        <v>215</v>
      </c>
      <c r="DB469" t="str">
        <f t="shared" ca="1" si="165"/>
        <v>-</v>
      </c>
      <c r="DD469" t="s">
        <v>213</v>
      </c>
      <c r="DE469" t="str">
        <f t="shared" ca="1" si="166"/>
        <v>SURFANDTURFITEM(MEAL, ItemRegistry.surfandturfItem, 4 ,3f,0f,0f,1f,0f,4f,0f,1.56f),</v>
      </c>
      <c r="DF469" t="s">
        <v>2579</v>
      </c>
    </row>
    <row r="470" spans="2:110" x14ac:dyDescent="0.3">
      <c r="B470" t="s">
        <v>777</v>
      </c>
      <c r="C470" t="str">
        <f>INDEX('PH Itemnames'!$B$1:$B$723,MATCH(B470,'PH Itemnames'!$A$1:$A$723),1)</f>
        <v>liverandonionsItem</v>
      </c>
      <c r="D470" t="s">
        <v>258</v>
      </c>
      <c r="E470" t="s">
        <v>1209</v>
      </c>
      <c r="F470" s="10" t="s">
        <v>83</v>
      </c>
      <c r="G470" s="11" t="s">
        <v>64</v>
      </c>
      <c r="H470" s="11" t="s">
        <v>327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67"/>
        <v>1</v>
      </c>
      <c r="W470" s="11">
        <f t="shared" si="148"/>
        <v>0</v>
      </c>
      <c r="X470" s="44" t="str">
        <f t="shared" ca="1" si="168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149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150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151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152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153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154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155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56"/>
        <v>0</v>
      </c>
      <c r="CS470" s="34">
        <v>15</v>
      </c>
      <c r="CT470" s="30">
        <f t="shared" si="158"/>
        <v>0.35714285714285715</v>
      </c>
      <c r="CU470" s="30">
        <v>13</v>
      </c>
      <c r="CV470" s="35">
        <f t="shared" si="160"/>
        <v>0</v>
      </c>
      <c r="CW470" s="36">
        <f t="shared" si="161"/>
        <v>0</v>
      </c>
      <c r="CX470" s="37">
        <v>2</v>
      </c>
      <c r="CY470" s="38">
        <f t="shared" si="163"/>
        <v>2</v>
      </c>
      <c r="CZ470" s="39">
        <f t="shared" si="164"/>
        <v>0</v>
      </c>
      <c r="DA470" t="s">
        <v>215</v>
      </c>
      <c r="DB470" t="str">
        <f t="shared" ca="1" si="165"/>
        <v>-</v>
      </c>
      <c r="DD470" t="s">
        <v>213</v>
      </c>
      <c r="DE470" t="str">
        <f t="shared" ca="1" si="166"/>
        <v>LIVERANDONIONSITEM(MEAL, ItemRegistry.liverandonionsItem, 4 ,3f,0f,0f,2f,0f,2f,0f,1.62f),</v>
      </c>
      <c r="DF470" t="s">
        <v>2580</v>
      </c>
    </row>
    <row r="471" spans="2:110" x14ac:dyDescent="0.3">
      <c r="B471" t="s">
        <v>778</v>
      </c>
      <c r="C471" t="str">
        <f>INDEX('PH Itemnames'!$B$1:$B$723,MATCH(B471,'PH Itemnames'!$A$1:$A$723),1)</f>
        <v>fortunecookieItem</v>
      </c>
      <c r="D471" t="s">
        <v>253</v>
      </c>
      <c r="E471" t="s">
        <v>1209</v>
      </c>
      <c r="F471" s="10" t="s">
        <v>222</v>
      </c>
      <c r="G471" s="11" t="s">
        <v>223</v>
      </c>
      <c r="H471" s="11" t="s">
        <v>732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1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67"/>
        <v>1</v>
      </c>
      <c r="W471" s="11">
        <f t="shared" si="148"/>
        <v>0</v>
      </c>
      <c r="X471" s="44" t="str">
        <f t="shared" ca="1" si="168"/>
        <v>Yes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149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150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151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152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153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154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155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56"/>
        <v>0</v>
      </c>
      <c r="CS471" s="34">
        <f t="shared" si="157"/>
        <v>5</v>
      </c>
      <c r="CT471" s="30">
        <f t="shared" si="158"/>
        <v>0</v>
      </c>
      <c r="CU471" s="30">
        <v>18</v>
      </c>
      <c r="CV471" s="35">
        <f t="shared" si="160"/>
        <v>1</v>
      </c>
      <c r="CW471" s="36">
        <f t="shared" si="161"/>
        <v>0</v>
      </c>
      <c r="CX471" s="37">
        <f t="shared" si="162"/>
        <v>0</v>
      </c>
      <c r="CY471" s="38">
        <f t="shared" si="163"/>
        <v>0</v>
      </c>
      <c r="CZ471" s="39">
        <f t="shared" si="164"/>
        <v>0</v>
      </c>
      <c r="DA471" t="s">
        <v>215</v>
      </c>
      <c r="DB471" t="str">
        <f t="shared" ca="1" si="165"/>
        <v>-</v>
      </c>
      <c r="DD471" t="s">
        <v>213</v>
      </c>
      <c r="DE471" t="str">
        <f t="shared" ca="1" si="166"/>
        <v>FORTUNECOOKIEITEM(MEAL, ItemRegistry.fortunecookieItem, 4 ,1f,0f,1f,0f,0f,0f,0f,1.17f),</v>
      </c>
      <c r="DF471" t="s">
        <v>2581</v>
      </c>
    </row>
    <row r="472" spans="2:110" x14ac:dyDescent="0.3">
      <c r="B472" t="s">
        <v>779</v>
      </c>
      <c r="C472" t="str">
        <f>INDEX('PH Itemnames'!$B$1:$B$723,MATCH(B472,'PH Itemnames'!$A$1:$A$723),1)</f>
        <v>deviledeggItem</v>
      </c>
      <c r="D472" t="s">
        <v>253</v>
      </c>
      <c r="E472" t="s">
        <v>1209</v>
      </c>
      <c r="F472" s="10" t="s">
        <v>239</v>
      </c>
      <c r="G472" s="11" t="s">
        <v>293</v>
      </c>
      <c r="H472" s="11" t="s">
        <v>442</v>
      </c>
      <c r="I472" s="11" t="s">
        <v>124</v>
      </c>
      <c r="J472" s="11" t="s">
        <v>262</v>
      </c>
      <c r="K472" s="11" t="s">
        <v>415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67"/>
        <v>1</v>
      </c>
      <c r="W472" s="11">
        <f t="shared" si="148"/>
        <v>1</v>
      </c>
      <c r="X472" s="44" t="str">
        <f t="shared" ca="1" si="168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149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150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48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151"/>
        <v>34.333333333333336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152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153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154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155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56"/>
        <v>0</v>
      </c>
      <c r="CS472" s="34">
        <v>5</v>
      </c>
      <c r="CT472" s="30">
        <f t="shared" si="158"/>
        <v>0</v>
      </c>
      <c r="CU472" s="30">
        <v>18</v>
      </c>
      <c r="CV472" s="35">
        <f t="shared" si="160"/>
        <v>0</v>
      </c>
      <c r="CW472" s="36">
        <f t="shared" si="161"/>
        <v>0</v>
      </c>
      <c r="CX472" s="37">
        <f t="shared" si="162"/>
        <v>0</v>
      </c>
      <c r="CY472" s="38">
        <v>0.8</v>
      </c>
      <c r="CZ472" s="39">
        <v>0.3</v>
      </c>
      <c r="DA472" t="s">
        <v>215</v>
      </c>
      <c r="DB472" t="str">
        <f t="shared" ca="1" si="165"/>
        <v>-</v>
      </c>
      <c r="DD472" t="s">
        <v>213</v>
      </c>
      <c r="DE472" t="str">
        <f t="shared" ca="1" si="166"/>
        <v>DEVILEDEGGITEM(MEAL, ItemRegistry.deviledeggItem, 4 ,1f,0f,0f,0f,0f,0.8f,0.3f,1.17f),</v>
      </c>
      <c r="DF472" t="s">
        <v>2582</v>
      </c>
    </row>
    <row r="473" spans="2:110" x14ac:dyDescent="0.3">
      <c r="B473" t="s">
        <v>780</v>
      </c>
      <c r="C473" t="str">
        <f>INDEX('PH Itemnames'!$B$1:$B$723,MATCH(B473,'PH Itemnames'!$A$1:$A$723),1)</f>
        <v>mozzerellasticksItem</v>
      </c>
      <c r="D473" t="s">
        <v>253</v>
      </c>
      <c r="E473" t="s">
        <v>1209</v>
      </c>
      <c r="F473" s="10" t="s">
        <v>73</v>
      </c>
      <c r="G473" s="11" t="s">
        <v>359</v>
      </c>
      <c r="H473" s="11" t="s">
        <v>229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67"/>
        <v>1</v>
      </c>
      <c r="W473" s="11">
        <f t="shared" si="148"/>
        <v>0</v>
      </c>
      <c r="X473" s="44" t="str">
        <f t="shared" ca="1" si="168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149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150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151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152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153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154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155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56"/>
        <v>3</v>
      </c>
      <c r="CS473" s="34">
        <v>20</v>
      </c>
      <c r="CT473" s="30">
        <f t="shared" si="158"/>
        <v>0</v>
      </c>
      <c r="CU473" s="30">
        <v>18</v>
      </c>
      <c r="CV473" s="35">
        <f t="shared" si="160"/>
        <v>1</v>
      </c>
      <c r="CW473" s="36">
        <f t="shared" si="161"/>
        <v>0</v>
      </c>
      <c r="CX473" s="37">
        <f t="shared" si="162"/>
        <v>0</v>
      </c>
      <c r="CY473" s="38">
        <v>0</v>
      </c>
      <c r="CZ473" s="39">
        <f t="shared" si="164"/>
        <v>3</v>
      </c>
      <c r="DA473" t="s">
        <v>215</v>
      </c>
      <c r="DB473" t="str">
        <f t="shared" ca="1" si="165"/>
        <v>-</v>
      </c>
      <c r="DD473" t="s">
        <v>213</v>
      </c>
      <c r="DE473" t="str">
        <f t="shared" ca="1" si="166"/>
        <v>MOZZERELLASTICKSITEM(MEAL, ItemRegistry.mozzerellasticksItem, 4 ,4f,0f,1f,0f,0f,0f,3f,1.17f),</v>
      </c>
      <c r="DF473" t="s">
        <v>2583</v>
      </c>
    </row>
    <row r="474" spans="2:110" x14ac:dyDescent="0.3">
      <c r="B474" t="s">
        <v>781</v>
      </c>
      <c r="C474" t="str">
        <f>INDEX('PH Itemnames'!$B$1:$B$723,MATCH(B474,'PH Itemnames'!$A$1:$A$723),1)</f>
        <v>succotashItem</v>
      </c>
      <c r="D474" t="s">
        <v>253</v>
      </c>
      <c r="E474" t="s">
        <v>1209</v>
      </c>
      <c r="F474" s="10" t="s">
        <v>137</v>
      </c>
      <c r="G474" s="11" t="s">
        <v>34</v>
      </c>
      <c r="H474" s="11" t="s">
        <v>64</v>
      </c>
      <c r="I474" s="11" t="s">
        <v>124</v>
      </c>
      <c r="J474" s="11" t="s">
        <v>70</v>
      </c>
      <c r="K474" s="11" t="s">
        <v>260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67"/>
        <v>1</v>
      </c>
      <c r="W474" s="11">
        <f t="shared" si="148"/>
        <v>0</v>
      </c>
      <c r="X474" s="44" t="str">
        <f t="shared" ca="1" si="168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149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150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151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152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153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154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155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56"/>
        <v>1</v>
      </c>
      <c r="CS474" s="34">
        <v>15</v>
      </c>
      <c r="CT474" s="30">
        <v>0</v>
      </c>
      <c r="CU474" s="30">
        <f t="shared" si="159"/>
        <v>20.5</v>
      </c>
      <c r="CV474" s="35">
        <v>1</v>
      </c>
      <c r="CW474" s="36">
        <f t="shared" si="161"/>
        <v>0</v>
      </c>
      <c r="CX474" s="37">
        <f t="shared" si="162"/>
        <v>3.5</v>
      </c>
      <c r="CY474" s="38">
        <f t="shared" si="163"/>
        <v>0</v>
      </c>
      <c r="CZ474" s="39">
        <f t="shared" si="164"/>
        <v>1</v>
      </c>
      <c r="DA474" t="s">
        <v>215</v>
      </c>
      <c r="DB474" t="str">
        <f t="shared" ca="1" si="165"/>
        <v>-</v>
      </c>
      <c r="DD474" t="s">
        <v>213</v>
      </c>
      <c r="DE474" t="str">
        <f t="shared" ca="1" si="166"/>
        <v>SUCCOTASHITEM(MEAL, ItemRegistry.succotashItem, 4 ,3f,0f,1f,3.5f,0f,0f,1f,1.02f),</v>
      </c>
      <c r="DF474" t="s">
        <v>2584</v>
      </c>
    </row>
    <row r="475" spans="2:110" x14ac:dyDescent="0.3">
      <c r="B475" t="s">
        <v>782</v>
      </c>
      <c r="C475" t="str">
        <f>INDEX('PH Itemnames'!$B$1:$B$723,MATCH(B475,'PH Itemnames'!$A$1:$A$723),1)</f>
        <v>friedgreentomatoesItem</v>
      </c>
      <c r="D475" t="s">
        <v>253</v>
      </c>
      <c r="E475" t="s">
        <v>1209</v>
      </c>
      <c r="F475" s="10" t="s">
        <v>70</v>
      </c>
      <c r="G475" s="11" t="s">
        <v>359</v>
      </c>
      <c r="H475" s="11" t="s">
        <v>229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67"/>
        <v>1</v>
      </c>
      <c r="W475" s="11">
        <f t="shared" si="148"/>
        <v>0</v>
      </c>
      <c r="X475" s="44" t="str">
        <f t="shared" ca="1" si="168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149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150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151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152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153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154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155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56"/>
        <v>0</v>
      </c>
      <c r="CS475" s="34">
        <v>10</v>
      </c>
      <c r="CT475" s="30">
        <v>0</v>
      </c>
      <c r="CU475" s="30">
        <f t="shared" si="159"/>
        <v>11.5</v>
      </c>
      <c r="CV475" s="35">
        <f t="shared" si="160"/>
        <v>1</v>
      </c>
      <c r="CW475" s="36">
        <f t="shared" si="161"/>
        <v>0</v>
      </c>
      <c r="CX475" s="37">
        <f t="shared" si="162"/>
        <v>1.5</v>
      </c>
      <c r="CY475" s="38">
        <f t="shared" si="163"/>
        <v>0</v>
      </c>
      <c r="CZ475" s="39">
        <f t="shared" si="164"/>
        <v>0</v>
      </c>
      <c r="DA475" t="s">
        <v>215</v>
      </c>
      <c r="DB475" t="str">
        <f t="shared" ca="1" si="165"/>
        <v>-</v>
      </c>
      <c r="DD475" t="s">
        <v>213</v>
      </c>
      <c r="DE475" t="str">
        <f t="shared" ca="1" si="166"/>
        <v>FRIEDGREENTOMATOESITEM(MEAL, ItemRegistry.friedgreentomatoesItem, 4 ,2f,0f,1f,1.5f,0f,0f,0f,1.83f),</v>
      </c>
      <c r="DF475" t="s">
        <v>2585</v>
      </c>
    </row>
    <row r="476" spans="2:110" x14ac:dyDescent="0.3">
      <c r="B476" t="s">
        <v>783</v>
      </c>
      <c r="C476" t="str">
        <f>INDEX('PH Itemnames'!$B$1:$B$723,MATCH(B476,'PH Itemnames'!$A$1:$A$723),1)</f>
        <v>potatoesobrienItem</v>
      </c>
      <c r="D476" t="s">
        <v>253</v>
      </c>
      <c r="E476" t="s">
        <v>1209</v>
      </c>
      <c r="F476" s="10" t="s">
        <v>65</v>
      </c>
      <c r="G476" s="11" t="s">
        <v>64</v>
      </c>
      <c r="H476" s="11" t="s">
        <v>138</v>
      </c>
      <c r="I476" s="11" t="s">
        <v>359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67"/>
        <v>1</v>
      </c>
      <c r="W476" s="11">
        <f t="shared" si="148"/>
        <v>0</v>
      </c>
      <c r="X476" s="44" t="str">
        <f t="shared" ca="1" si="168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149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150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151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152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153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154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155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56"/>
        <v>0</v>
      </c>
      <c r="CS476" s="34">
        <f t="shared" si="157"/>
        <v>20</v>
      </c>
      <c r="CT476" s="30">
        <f t="shared" si="158"/>
        <v>0</v>
      </c>
      <c r="CU476" s="30">
        <v>12</v>
      </c>
      <c r="CV476" s="35">
        <f t="shared" si="160"/>
        <v>0</v>
      </c>
      <c r="CW476" s="36">
        <f t="shared" si="161"/>
        <v>0</v>
      </c>
      <c r="CX476" s="37">
        <f t="shared" si="162"/>
        <v>3.5</v>
      </c>
      <c r="CY476" s="38">
        <f t="shared" si="163"/>
        <v>0</v>
      </c>
      <c r="CZ476" s="39">
        <f t="shared" si="164"/>
        <v>0</v>
      </c>
      <c r="DA476" t="s">
        <v>215</v>
      </c>
      <c r="DB476" t="str">
        <f t="shared" ca="1" si="165"/>
        <v>-</v>
      </c>
      <c r="DD476" t="s">
        <v>213</v>
      </c>
      <c r="DE476" t="str">
        <f t="shared" ca="1" si="166"/>
        <v>POTATOESOBRIENITEM(MEAL, ItemRegistry.potatoesobrienItem, 4 ,4f,0f,0f,3.5f,0f,0f,0f,1.75f),</v>
      </c>
      <c r="DF476" t="s">
        <v>2586</v>
      </c>
    </row>
    <row r="477" spans="2:110" x14ac:dyDescent="0.3">
      <c r="B477" t="s">
        <v>846</v>
      </c>
      <c r="C477" t="str">
        <f>INDEX('PH Itemnames'!$B$1:$B$723,MATCH(B477,'PH Itemnames'!$A$1:$A$723),1)</f>
        <v>tatertotsItem</v>
      </c>
      <c r="D477" t="s">
        <v>253</v>
      </c>
      <c r="E477" t="s">
        <v>1209</v>
      </c>
      <c r="F477" s="10" t="s">
        <v>65</v>
      </c>
      <c r="G477" s="11" t="s">
        <v>277</v>
      </c>
      <c r="H477" s="11" t="s">
        <v>262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67"/>
        <v>1</v>
      </c>
      <c r="W477" s="11">
        <f t="shared" si="148"/>
        <v>1</v>
      </c>
      <c r="X477" s="44" t="str">
        <f t="shared" ca="1" si="168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149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150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151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152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153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154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155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56"/>
        <v>0</v>
      </c>
      <c r="CS477" s="34">
        <f t="shared" si="157"/>
        <v>15</v>
      </c>
      <c r="CT477" s="30">
        <f t="shared" si="158"/>
        <v>0</v>
      </c>
      <c r="CU477" s="30">
        <v>21</v>
      </c>
      <c r="CV477" s="35">
        <f t="shared" si="160"/>
        <v>1</v>
      </c>
      <c r="CW477" s="36">
        <f t="shared" si="161"/>
        <v>0</v>
      </c>
      <c r="CX477" s="37">
        <f t="shared" si="162"/>
        <v>1.5</v>
      </c>
      <c r="CY477" s="38">
        <f t="shared" si="163"/>
        <v>0</v>
      </c>
      <c r="CZ477" s="39">
        <f t="shared" si="164"/>
        <v>0</v>
      </c>
      <c r="DA477" t="s">
        <v>215</v>
      </c>
      <c r="DB477" t="str">
        <f t="shared" ca="1" si="165"/>
        <v>-</v>
      </c>
      <c r="DD477" t="s">
        <v>213</v>
      </c>
      <c r="DE477" t="str">
        <f t="shared" ca="1" si="166"/>
        <v>TATERTOTSITEM(MEAL, ItemRegistry.tatertotsItem, 4 ,3f,0f,1f,1.5f,0f,0f,0f,1f),</v>
      </c>
      <c r="DF477" t="s">
        <v>2587</v>
      </c>
    </row>
    <row r="478" spans="2:110" x14ac:dyDescent="0.3">
      <c r="B478" t="s">
        <v>784</v>
      </c>
      <c r="C478" t="str">
        <f>INDEX('PH Itemnames'!$B$1:$B$723,MATCH(B478,'PH Itemnames'!$A$1:$A$723),1)</f>
        <v>smoresItem</v>
      </c>
      <c r="D478" t="s">
        <v>253</v>
      </c>
      <c r="E478" t="s">
        <v>1209</v>
      </c>
      <c r="F478" s="10" t="s">
        <v>733</v>
      </c>
      <c r="G478" s="11" t="s">
        <v>243</v>
      </c>
      <c r="H478" s="11" t="s">
        <v>428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67"/>
        <v>0</v>
      </c>
      <c r="W478" s="11">
        <f t="shared" si="148"/>
        <v>0</v>
      </c>
      <c r="X478" s="44" t="str">
        <f t="shared" ca="1" si="168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149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150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151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152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153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154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155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56"/>
        <v>4</v>
      </c>
      <c r="CS478" s="34">
        <f t="shared" si="157"/>
        <v>20</v>
      </c>
      <c r="CT478" s="30">
        <f t="shared" si="158"/>
        <v>15</v>
      </c>
      <c r="CU478" s="30">
        <f t="shared" si="159"/>
        <v>14.444444444444445</v>
      </c>
      <c r="CV478" s="35">
        <f t="shared" si="160"/>
        <v>1</v>
      </c>
      <c r="CW478" s="36">
        <f t="shared" si="161"/>
        <v>0</v>
      </c>
      <c r="CX478" s="37">
        <f t="shared" si="162"/>
        <v>0</v>
      </c>
      <c r="CY478" s="38">
        <f t="shared" si="163"/>
        <v>0</v>
      </c>
      <c r="CZ478" s="39">
        <f t="shared" si="164"/>
        <v>4</v>
      </c>
      <c r="DA478" t="s">
        <v>212</v>
      </c>
      <c r="DB478" t="str">
        <f t="shared" ca="1" si="165"/>
        <v>No</v>
      </c>
      <c r="DD478" t="s">
        <v>213</v>
      </c>
      <c r="DE478" t="str">
        <f t="shared" ca="1" si="166"/>
        <v/>
      </c>
      <c r="DF478" t="s">
        <v>2312</v>
      </c>
    </row>
    <row r="479" spans="2:110" x14ac:dyDescent="0.3">
      <c r="B479" t="s">
        <v>785</v>
      </c>
      <c r="C479" t="str">
        <f>INDEX('PH Itemnames'!$B$1:$B$723,MATCH(B479,'PH Itemnames'!$A$1:$A$723),1)</f>
        <v>steakfajitaItem</v>
      </c>
      <c r="D479" t="s">
        <v>253</v>
      </c>
      <c r="E479" t="s">
        <v>1209</v>
      </c>
      <c r="F479" s="10" t="s">
        <v>75</v>
      </c>
      <c r="G479" s="11" t="s">
        <v>64</v>
      </c>
      <c r="H479" s="11" t="s">
        <v>138</v>
      </c>
      <c r="I479" s="11" t="s">
        <v>139</v>
      </c>
      <c r="J479" s="11" t="s">
        <v>124</v>
      </c>
      <c r="K479" s="11" t="s">
        <v>348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67"/>
        <v>1</v>
      </c>
      <c r="W479" s="11">
        <f t="shared" si="148"/>
        <v>0</v>
      </c>
      <c r="X479" s="44" t="str">
        <f t="shared" ca="1" si="168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149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150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151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152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153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154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155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56"/>
        <v>0</v>
      </c>
      <c r="CS479" s="34">
        <v>20</v>
      </c>
      <c r="CT479" s="30">
        <v>0</v>
      </c>
      <c r="CU479" s="30">
        <v>18</v>
      </c>
      <c r="CV479" s="35">
        <f t="shared" si="160"/>
        <v>0</v>
      </c>
      <c r="CW479" s="36">
        <f t="shared" si="161"/>
        <v>0</v>
      </c>
      <c r="CX479" s="37">
        <f t="shared" si="162"/>
        <v>2.5</v>
      </c>
      <c r="CY479" s="38">
        <f t="shared" si="163"/>
        <v>2</v>
      </c>
      <c r="CZ479" s="39">
        <f t="shared" si="164"/>
        <v>0</v>
      </c>
      <c r="DA479" t="s">
        <v>215</v>
      </c>
      <c r="DB479" t="str">
        <f t="shared" ca="1" si="165"/>
        <v>-</v>
      </c>
      <c r="DD479" t="s">
        <v>213</v>
      </c>
      <c r="DE479" t="str">
        <f t="shared" ca="1" si="166"/>
        <v>STEAKFAJITAITEM(MEAL, ItemRegistry.steakfajitaItem, 4 ,4f,0f,0f,2.5f,0f,2f,0f,1.17f),</v>
      </c>
      <c r="DF479" t="s">
        <v>2588</v>
      </c>
    </row>
    <row r="480" spans="2:110" x14ac:dyDescent="0.3">
      <c r="B480" t="s">
        <v>786</v>
      </c>
      <c r="C480" t="str">
        <f>INDEX('PH Itemnames'!$B$1:$B$723,MATCH(B480,'PH Itemnames'!$A$1:$A$723),1)</f>
        <v>ramenItem</v>
      </c>
      <c r="D480" t="s">
        <v>258</v>
      </c>
      <c r="E480" t="s">
        <v>1209</v>
      </c>
      <c r="F480" s="10" t="s">
        <v>707</v>
      </c>
      <c r="G480" s="11" t="s">
        <v>283</v>
      </c>
      <c r="H480" s="11" t="s">
        <v>262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67"/>
        <v>1</v>
      </c>
      <c r="W480" s="11">
        <f t="shared" si="148"/>
        <v>0</v>
      </c>
      <c r="X480" s="44" t="str">
        <f t="shared" ca="1" si="168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149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150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151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152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153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154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155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56"/>
        <v>0</v>
      </c>
      <c r="CS480" s="34">
        <v>20</v>
      </c>
      <c r="CT480" s="30">
        <v>15</v>
      </c>
      <c r="CU480" s="30">
        <v>9</v>
      </c>
      <c r="CV480" s="35">
        <f t="shared" si="160"/>
        <v>1</v>
      </c>
      <c r="CW480" s="36">
        <f t="shared" si="161"/>
        <v>0</v>
      </c>
      <c r="CX480" s="37">
        <f t="shared" si="162"/>
        <v>1.1428571428571428</v>
      </c>
      <c r="CY480" s="38">
        <f t="shared" si="163"/>
        <v>2.5</v>
      </c>
      <c r="CZ480" s="39">
        <f t="shared" si="164"/>
        <v>0</v>
      </c>
      <c r="DA480" t="s">
        <v>215</v>
      </c>
      <c r="DB480" t="str">
        <f t="shared" ca="1" si="165"/>
        <v>-</v>
      </c>
      <c r="DD480" t="s">
        <v>213</v>
      </c>
      <c r="DE480" t="str">
        <f t="shared" ca="1" si="166"/>
        <v>RAMENITEM(MEAL, ItemRegistry.ramenItem, 4 ,4f,15f,1f,1.14f,0f,2.5f,0f,2.33f),</v>
      </c>
      <c r="DF480" t="s">
        <v>2589</v>
      </c>
    </row>
    <row r="481" spans="2:110" x14ac:dyDescent="0.3">
      <c r="B481" t="s">
        <v>787</v>
      </c>
      <c r="C481" t="str">
        <f>INDEX('PH Itemnames'!$B$1:$B$723,MATCH(B481,'PH Itemnames'!$A$1:$A$723),1)</f>
        <v>misosoupItem</v>
      </c>
      <c r="D481" t="s">
        <v>258</v>
      </c>
      <c r="E481" t="s">
        <v>1209</v>
      </c>
      <c r="F481" s="10" t="s">
        <v>788</v>
      </c>
      <c r="G481" s="11" t="s">
        <v>9</v>
      </c>
      <c r="H481" s="11" t="s">
        <v>132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1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67"/>
        <v>1</v>
      </c>
      <c r="W481" s="11">
        <f t="shared" si="148"/>
        <v>0</v>
      </c>
      <c r="X481" s="44" t="str">
        <f t="shared" ca="1" si="168"/>
        <v>Yes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149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150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151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152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153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154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155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56"/>
        <v>0</v>
      </c>
      <c r="CS481" s="34">
        <v>10</v>
      </c>
      <c r="CT481" s="30">
        <v>15</v>
      </c>
      <c r="CU481" s="30">
        <v>6</v>
      </c>
      <c r="CV481" s="35">
        <f t="shared" si="160"/>
        <v>0</v>
      </c>
      <c r="CW481" s="36">
        <f t="shared" si="161"/>
        <v>0</v>
      </c>
      <c r="CX481" s="37">
        <f t="shared" si="162"/>
        <v>1</v>
      </c>
      <c r="CY481" s="38">
        <f t="shared" si="163"/>
        <v>0</v>
      </c>
      <c r="CZ481" s="39">
        <f t="shared" si="164"/>
        <v>0</v>
      </c>
      <c r="DA481" t="s">
        <v>215</v>
      </c>
      <c r="DB481" t="str">
        <f t="shared" ca="1" si="165"/>
        <v>-</v>
      </c>
      <c r="DD481" t="s">
        <v>213</v>
      </c>
      <c r="DE481" t="str">
        <f t="shared" ca="1" si="166"/>
        <v>MISOSOUPITEM(MEAL, ItemRegistry.misosoupItem, 4 ,2f,15f,0f,1f,0f,0f,0f,3.5f),</v>
      </c>
      <c r="DF481" t="s">
        <v>2590</v>
      </c>
    </row>
    <row r="482" spans="2:110" x14ac:dyDescent="0.3">
      <c r="B482" t="s">
        <v>789</v>
      </c>
      <c r="C482" t="str">
        <f>INDEX('PH Itemnames'!$B$1:$B$723,MATCH(B482,'PH Itemnames'!$A$1:$A$723),1)</f>
        <v>onigiriItem</v>
      </c>
      <c r="D482" t="s">
        <v>253</v>
      </c>
      <c r="E482" t="s">
        <v>1209</v>
      </c>
      <c r="F482" s="10" t="s">
        <v>44</v>
      </c>
      <c r="G482" s="11" t="s">
        <v>67</v>
      </c>
      <c r="H482" s="11" t="s">
        <v>148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67"/>
        <v>1</v>
      </c>
      <c r="W482" s="11">
        <f t="shared" si="148"/>
        <v>2</v>
      </c>
      <c r="X482" s="44" t="str">
        <f t="shared" ca="1" si="168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149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150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151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152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153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154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155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56"/>
        <v>0</v>
      </c>
      <c r="CS482" s="34">
        <v>5</v>
      </c>
      <c r="CT482" s="30">
        <f t="shared" si="158"/>
        <v>0</v>
      </c>
      <c r="CU482" s="30">
        <v>18</v>
      </c>
      <c r="CV482" s="35">
        <v>1</v>
      </c>
      <c r="CW482" s="36">
        <f t="shared" si="161"/>
        <v>0</v>
      </c>
      <c r="CX482" s="37">
        <f t="shared" si="162"/>
        <v>1</v>
      </c>
      <c r="CY482" s="38">
        <f t="shared" si="163"/>
        <v>0</v>
      </c>
      <c r="CZ482" s="39">
        <f t="shared" si="164"/>
        <v>0</v>
      </c>
      <c r="DA482" t="s">
        <v>215</v>
      </c>
      <c r="DB482" t="str">
        <f t="shared" ca="1" si="165"/>
        <v>-</v>
      </c>
      <c r="DD482" t="s">
        <v>213</v>
      </c>
      <c r="DE482" t="str">
        <f t="shared" ca="1" si="166"/>
        <v>ONIGIRIITEM(MEAL, ItemRegistry.onigiriItem, 4 ,1f,0f,1f,1f,0f,0f,0f,1.17f),</v>
      </c>
      <c r="DF482" t="s">
        <v>2591</v>
      </c>
    </row>
    <row r="483" spans="2:110" x14ac:dyDescent="0.3">
      <c r="B483" t="s">
        <v>790</v>
      </c>
      <c r="C483" t="str">
        <f>INDEX('PH Itemnames'!$B$1:$B$723,MATCH(B483,'PH Itemnames'!$A$1:$A$723),1)</f>
        <v>grilledcheesevegemitetoastItem</v>
      </c>
      <c r="D483" t="s">
        <v>253</v>
      </c>
      <c r="E483" t="s">
        <v>1209</v>
      </c>
      <c r="F483" s="10" t="s">
        <v>264</v>
      </c>
      <c r="G483" s="11" t="s">
        <v>610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67"/>
        <v>1</v>
      </c>
      <c r="W483" s="11">
        <f t="shared" si="148"/>
        <v>0</v>
      </c>
      <c r="X483" s="44" t="str">
        <f t="shared" ca="1" si="168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149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150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151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152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153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154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155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56"/>
        <v>5</v>
      </c>
      <c r="CS483" s="34">
        <f t="shared" si="157"/>
        <v>25</v>
      </c>
      <c r="CT483" s="30">
        <v>0</v>
      </c>
      <c r="CU483" s="30">
        <v>21</v>
      </c>
      <c r="CV483" s="35">
        <f t="shared" si="160"/>
        <v>1.5</v>
      </c>
      <c r="CW483" s="36">
        <f t="shared" si="161"/>
        <v>0</v>
      </c>
      <c r="CX483" s="37">
        <f t="shared" si="162"/>
        <v>0</v>
      </c>
      <c r="CY483" s="38">
        <f t="shared" si="163"/>
        <v>0</v>
      </c>
      <c r="CZ483" s="39">
        <f t="shared" si="164"/>
        <v>5</v>
      </c>
      <c r="DA483" t="s">
        <v>215</v>
      </c>
      <c r="DB483" t="str">
        <f t="shared" ca="1" si="165"/>
        <v>-</v>
      </c>
      <c r="DD483" t="s">
        <v>213</v>
      </c>
      <c r="DE483" t="str">
        <f t="shared" ca="1" si="166"/>
        <v>GRILLEDCHEESEVEGEMITETOASTITEM(MEAL, ItemRegistry.grilledcheesevegemitetoastItem, 4 ,5f,0f,2f,0f,0f,0f,5f,1f),</v>
      </c>
      <c r="DF483" t="s">
        <v>2335</v>
      </c>
    </row>
    <row r="484" spans="2:110" x14ac:dyDescent="0.3">
      <c r="B484" t="s">
        <v>791</v>
      </c>
      <c r="C484" t="str">
        <f>INDEX('PH Itemnames'!$B$1:$B$723,MATCH(B484,'PH Itemnames'!$A$1:$A$723),1)</f>
        <v>monsterfrieddumplingsItem</v>
      </c>
      <c r="D484" t="s">
        <v>253</v>
      </c>
      <c r="E484" t="s">
        <v>1209</v>
      </c>
      <c r="F484" s="10" t="s">
        <v>318</v>
      </c>
      <c r="G484" s="11" t="s">
        <v>62</v>
      </c>
      <c r="H484" s="11" t="s">
        <v>64</v>
      </c>
      <c r="I484" s="11" t="s">
        <v>229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67"/>
        <v>0</v>
      </c>
      <c r="W484" s="11">
        <f t="shared" si="148"/>
        <v>0</v>
      </c>
      <c r="X484" s="44" t="str">
        <f t="shared" ca="1" si="168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149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150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151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152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153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154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155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56"/>
        <v>0</v>
      </c>
      <c r="CS484" s="34">
        <f t="shared" si="157"/>
        <v>9</v>
      </c>
      <c r="CT484" s="30">
        <f t="shared" si="158"/>
        <v>0</v>
      </c>
      <c r="CU484" s="30">
        <f t="shared" si="159"/>
        <v>31.625</v>
      </c>
      <c r="CV484" s="35">
        <f t="shared" si="160"/>
        <v>1</v>
      </c>
      <c r="CW484" s="36">
        <f t="shared" si="161"/>
        <v>0</v>
      </c>
      <c r="CX484" s="37">
        <f t="shared" si="162"/>
        <v>3</v>
      </c>
      <c r="CY484" s="38">
        <f t="shared" si="163"/>
        <v>0</v>
      </c>
      <c r="CZ484" s="39">
        <f t="shared" si="164"/>
        <v>0</v>
      </c>
      <c r="DA484" t="s">
        <v>212</v>
      </c>
      <c r="DB484" t="str">
        <f t="shared" ca="1" si="165"/>
        <v>No</v>
      </c>
      <c r="DD484" t="s">
        <v>213</v>
      </c>
      <c r="DE484" t="str">
        <f t="shared" ca="1" si="166"/>
        <v/>
      </c>
      <c r="DF484" t="s">
        <v>2312</v>
      </c>
    </row>
    <row r="485" spans="2:110" x14ac:dyDescent="0.3">
      <c r="B485" t="s">
        <v>792</v>
      </c>
      <c r="C485" t="str">
        <f>INDEX('PH Itemnames'!$B$1:$B$723,MATCH(B485,'PH Itemnames'!$A$1:$A$723),1)</f>
        <v>crispyricepuffcerealItem</v>
      </c>
      <c r="D485" t="s">
        <v>253</v>
      </c>
      <c r="E485" t="s">
        <v>1209</v>
      </c>
      <c r="F485" s="10" t="s">
        <v>44</v>
      </c>
      <c r="G485" s="11" t="s">
        <v>251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67"/>
        <v>1</v>
      </c>
      <c r="W485" s="11">
        <f t="shared" si="148"/>
        <v>0</v>
      </c>
      <c r="X485" s="44" t="str">
        <f t="shared" ca="1" si="168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149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150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151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152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153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154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155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56"/>
        <v>2</v>
      </c>
      <c r="CS485" s="34">
        <f t="shared" si="157"/>
        <v>5</v>
      </c>
      <c r="CT485" s="30">
        <v>5</v>
      </c>
      <c r="CU485" s="30">
        <v>11</v>
      </c>
      <c r="CV485" s="35">
        <v>1</v>
      </c>
      <c r="CW485" s="36">
        <f t="shared" si="161"/>
        <v>0</v>
      </c>
      <c r="CX485" s="37">
        <f t="shared" si="162"/>
        <v>0</v>
      </c>
      <c r="CY485" s="38">
        <f t="shared" si="163"/>
        <v>0</v>
      </c>
      <c r="CZ485" s="39">
        <f t="shared" si="164"/>
        <v>2</v>
      </c>
      <c r="DA485" t="s">
        <v>215</v>
      </c>
      <c r="DB485" t="str">
        <f t="shared" ca="1" si="165"/>
        <v>-</v>
      </c>
      <c r="DD485" t="s">
        <v>213</v>
      </c>
      <c r="DE485" t="str">
        <f t="shared" ca="1" si="166"/>
        <v>CRISPYRICEPUFFCEREALITEM(MEAL, ItemRegistry.crispyricepuffcerealItem, 4 ,1f,5f,1f,0f,0f,0f,2f,1.91f),</v>
      </c>
      <c r="DF485" t="s">
        <v>2592</v>
      </c>
    </row>
    <row r="486" spans="2:110" x14ac:dyDescent="0.3">
      <c r="B486" t="s">
        <v>793</v>
      </c>
      <c r="C486" t="str">
        <f>INDEX('PH Itemnames'!$B$1:$B$723,MATCH(B486,'PH Itemnames'!$A$1:$A$723),1)</f>
        <v>crispyricepuffbarsItem</v>
      </c>
      <c r="D486" t="s">
        <v>253</v>
      </c>
      <c r="E486" t="s">
        <v>1209</v>
      </c>
      <c r="F486" s="10" t="s">
        <v>44</v>
      </c>
      <c r="G486" s="11" t="s">
        <v>428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67"/>
        <v>1</v>
      </c>
      <c r="W486" s="11">
        <f t="shared" si="148"/>
        <v>0</v>
      </c>
      <c r="X486" s="44" t="str">
        <f t="shared" ca="1" si="168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149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150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151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152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153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154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155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56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f t="shared" si="161"/>
        <v>0</v>
      </c>
      <c r="CX486" s="37">
        <f t="shared" si="162"/>
        <v>0</v>
      </c>
      <c r="CY486" s="38">
        <f t="shared" si="163"/>
        <v>0</v>
      </c>
      <c r="CZ486" s="39">
        <f t="shared" si="164"/>
        <v>0</v>
      </c>
      <c r="DA486" t="s">
        <v>215</v>
      </c>
      <c r="DB486" t="str">
        <f t="shared" ca="1" si="165"/>
        <v>-</v>
      </c>
      <c r="DD486" t="s">
        <v>213</v>
      </c>
      <c r="DE486" t="str">
        <f t="shared" ca="1" si="166"/>
        <v>CRISPYRICEPUFFBARSITEM(MEAL, ItemRegistry.crispyricepuffbarsItem, 4 ,1f,0f,1f,0f,0f,0f,0f,1.75f),</v>
      </c>
      <c r="DF486" t="s">
        <v>2593</v>
      </c>
    </row>
    <row r="487" spans="2:110" x14ac:dyDescent="0.3">
      <c r="B487" t="s">
        <v>794</v>
      </c>
      <c r="C487" t="str">
        <f>INDEX('PH Itemnames'!$B$1:$B$723,MATCH(B487,'PH Itemnames'!$A$1:$A$723),1)</f>
        <v>babaganoushItem</v>
      </c>
      <c r="D487" t="s">
        <v>258</v>
      </c>
      <c r="E487" t="s">
        <v>1209</v>
      </c>
      <c r="F487" s="10" t="s">
        <v>140</v>
      </c>
      <c r="G487" s="11" t="s">
        <v>62</v>
      </c>
      <c r="H487" s="11" t="s">
        <v>20</v>
      </c>
      <c r="I487" s="11" t="s">
        <v>359</v>
      </c>
      <c r="J487" s="11" t="s">
        <v>124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67"/>
        <v>1</v>
      </c>
      <c r="W487" s="11">
        <f t="shared" si="148"/>
        <v>0</v>
      </c>
      <c r="X487" s="44" t="str">
        <f t="shared" ca="1" si="168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149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150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151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152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153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154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155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56"/>
        <v>0</v>
      </c>
      <c r="CS487" s="34">
        <v>10</v>
      </c>
      <c r="CT487" s="30">
        <v>0</v>
      </c>
      <c r="CU487" s="30">
        <v>12</v>
      </c>
      <c r="CV487" s="35">
        <f t="shared" si="160"/>
        <v>0</v>
      </c>
      <c r="CW487" s="36">
        <v>1</v>
      </c>
      <c r="CX487" s="37">
        <f t="shared" si="162"/>
        <v>3.5</v>
      </c>
      <c r="CY487" s="38">
        <f t="shared" si="163"/>
        <v>0</v>
      </c>
      <c r="CZ487" s="39">
        <f t="shared" si="164"/>
        <v>0</v>
      </c>
      <c r="DA487" t="s">
        <v>215</v>
      </c>
      <c r="DB487" t="str">
        <f t="shared" ca="1" si="165"/>
        <v>-</v>
      </c>
      <c r="DD487" t="s">
        <v>213</v>
      </c>
      <c r="DE487" t="str">
        <f t="shared" ca="1" si="166"/>
        <v>BABAGANOUSHITEM(MEAL, ItemRegistry.babaganoushItem, 4 ,2f,0f,0f,3.5f,1f,0f,0f,1.75f),</v>
      </c>
      <c r="DF487" t="s">
        <v>2594</v>
      </c>
    </row>
    <row r="488" spans="2:110" x14ac:dyDescent="0.3">
      <c r="B488" t="s">
        <v>795</v>
      </c>
      <c r="C488" t="str">
        <f>INDEX('PH Itemnames'!$B$1:$B$723,MATCH(B488,'PH Itemnames'!$A$1:$A$723),1)</f>
        <v>berryvinaigrettesaladItem</v>
      </c>
      <c r="D488" t="s">
        <v>253</v>
      </c>
      <c r="E488" t="s">
        <v>1209</v>
      </c>
      <c r="F488" s="10" t="s">
        <v>327</v>
      </c>
      <c r="G488" s="11" t="s">
        <v>796</v>
      </c>
      <c r="H488" s="11" t="s">
        <v>532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67"/>
        <v>1</v>
      </c>
      <c r="W488" s="11">
        <f t="shared" si="148"/>
        <v>0</v>
      </c>
      <c r="X488" s="44" t="str">
        <f t="shared" ca="1" si="168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149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150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151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152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153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154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155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56"/>
        <v>0</v>
      </c>
      <c r="CS488" s="34">
        <v>10</v>
      </c>
      <c r="CT488" s="30">
        <v>0</v>
      </c>
      <c r="CU488" s="30">
        <f t="shared" si="159"/>
        <v>14.695238095238096</v>
      </c>
      <c r="CV488" s="35">
        <f t="shared" si="160"/>
        <v>0</v>
      </c>
      <c r="CW488" s="36">
        <v>1</v>
      </c>
      <c r="CX488" s="37">
        <v>1</v>
      </c>
      <c r="CY488" s="38">
        <f t="shared" si="163"/>
        <v>0</v>
      </c>
      <c r="CZ488" s="39">
        <f t="shared" si="164"/>
        <v>0</v>
      </c>
      <c r="DA488" t="s">
        <v>215</v>
      </c>
      <c r="DB488" t="str">
        <f t="shared" ca="1" si="165"/>
        <v>-</v>
      </c>
      <c r="DD488" t="s">
        <v>213</v>
      </c>
      <c r="DE488" t="str">
        <f t="shared" ca="1" si="166"/>
        <v>BERRYVINAIGRETTESALADITEM(MEAL, ItemRegistry.berryvinaigrettesaladItem, 4 ,2f,0f,0f,1f,1f,0f,0f,1.43f),</v>
      </c>
      <c r="DF488" t="s">
        <v>2595</v>
      </c>
    </row>
    <row r="489" spans="2:110" x14ac:dyDescent="0.3">
      <c r="B489" t="s">
        <v>797</v>
      </c>
      <c r="C489" t="str">
        <f>INDEX('PH Itemnames'!$B$1:$B$723,MATCH(B489,'PH Itemnames'!$A$1:$A$723),1)</f>
        <v>tomatoherbchickenItem</v>
      </c>
      <c r="D489" t="s">
        <v>258</v>
      </c>
      <c r="E489" t="s">
        <v>1209</v>
      </c>
      <c r="F489" s="10" t="s">
        <v>300</v>
      </c>
      <c r="G489" s="11" t="s">
        <v>70</v>
      </c>
      <c r="H489" s="11" t="s">
        <v>124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67"/>
        <v>1</v>
      </c>
      <c r="W489" s="11">
        <f t="shared" si="148"/>
        <v>0</v>
      </c>
      <c r="X489" s="44" t="str">
        <f t="shared" ca="1" si="168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149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150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151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152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153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154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155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56"/>
        <v>0</v>
      </c>
      <c r="CS489" s="34">
        <v>15</v>
      </c>
      <c r="CT489" s="30">
        <v>0</v>
      </c>
      <c r="CU489" s="30">
        <v>11</v>
      </c>
      <c r="CV489" s="35">
        <f t="shared" si="160"/>
        <v>0</v>
      </c>
      <c r="CW489" s="36">
        <f t="shared" si="161"/>
        <v>0</v>
      </c>
      <c r="CX489" s="37">
        <f t="shared" si="162"/>
        <v>1.5</v>
      </c>
      <c r="CY489" s="38">
        <f t="shared" si="163"/>
        <v>2.5</v>
      </c>
      <c r="CZ489" s="39">
        <f t="shared" si="164"/>
        <v>0</v>
      </c>
      <c r="DA489" t="s">
        <v>215</v>
      </c>
      <c r="DB489" t="str">
        <f t="shared" ca="1" si="165"/>
        <v>-</v>
      </c>
      <c r="DD489" t="s">
        <v>213</v>
      </c>
      <c r="DE489" t="str">
        <f t="shared" ca="1" si="166"/>
        <v>TOMATOHERBCHICKENITEM(MEAL, ItemRegistry.tomatoherbchickenItem, 4 ,3f,0f,0f,1.5f,0f,2.5f,0f,1.91f),</v>
      </c>
      <c r="DF489" t="s">
        <v>2596</v>
      </c>
    </row>
    <row r="490" spans="2:110" x14ac:dyDescent="0.3">
      <c r="B490" t="s">
        <v>798</v>
      </c>
      <c r="C490" t="str">
        <f>INDEX('PH Itemnames'!$B$1:$B$723,MATCH(B490,'PH Itemnames'!$A$1:$A$723),1)</f>
        <v>pastagardeniaItem</v>
      </c>
      <c r="D490" t="s">
        <v>258</v>
      </c>
      <c r="E490" t="s">
        <v>1209</v>
      </c>
      <c r="F490" s="10" t="s">
        <v>280</v>
      </c>
      <c r="G490" s="11" t="s">
        <v>359</v>
      </c>
      <c r="H490" s="11" t="s">
        <v>70</v>
      </c>
      <c r="I490" s="11" t="s">
        <v>124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67"/>
        <v>1</v>
      </c>
      <c r="W490" s="11">
        <f t="shared" si="148"/>
        <v>0</v>
      </c>
      <c r="X490" s="44" t="str">
        <f t="shared" ca="1" si="168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149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150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151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152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153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154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155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56"/>
        <v>4</v>
      </c>
      <c r="CS490" s="34">
        <v>25</v>
      </c>
      <c r="CT490" s="30">
        <v>0</v>
      </c>
      <c r="CU490" s="30">
        <f t="shared" si="159"/>
        <v>27.1</v>
      </c>
      <c r="CV490" s="35">
        <f t="shared" si="160"/>
        <v>1</v>
      </c>
      <c r="CW490" s="36">
        <f t="shared" si="161"/>
        <v>0</v>
      </c>
      <c r="CX490" s="37">
        <f t="shared" si="162"/>
        <v>1.5</v>
      </c>
      <c r="CY490" s="38">
        <f t="shared" si="163"/>
        <v>0</v>
      </c>
      <c r="CZ490" s="39">
        <f t="shared" si="164"/>
        <v>4</v>
      </c>
      <c r="DA490" t="s">
        <v>215</v>
      </c>
      <c r="DB490" t="str">
        <f t="shared" ca="1" si="165"/>
        <v>-</v>
      </c>
      <c r="DD490" t="s">
        <v>213</v>
      </c>
      <c r="DE490" t="str">
        <f t="shared" ca="1" si="166"/>
        <v>PASTAGARDENIAITEM(MEAL, ItemRegistry.pastagardeniaItem, 4 ,5f,0f,1f,1.5f,0f,0f,4f,0.77f),</v>
      </c>
      <c r="DF490" t="s">
        <v>2597</v>
      </c>
    </row>
    <row r="491" spans="2:110" x14ac:dyDescent="0.3">
      <c r="B491" t="s">
        <v>799</v>
      </c>
      <c r="C491" t="str">
        <f>INDEX('PH Itemnames'!$B$1:$B$723,MATCH(B491,'PH Itemnames'!$A$1:$A$723),1)</f>
        <v>fiestacornsaladItem</v>
      </c>
      <c r="D491" t="s">
        <v>258</v>
      </c>
      <c r="E491" t="s">
        <v>1209</v>
      </c>
      <c r="F491" s="10" t="s">
        <v>34</v>
      </c>
      <c r="G491" s="11" t="s">
        <v>68</v>
      </c>
      <c r="H491" s="11" t="s">
        <v>64</v>
      </c>
      <c r="I491" s="11" t="s">
        <v>192</v>
      </c>
      <c r="J491" s="11" t="s">
        <v>62</v>
      </c>
      <c r="K491" s="11" t="s">
        <v>139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1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67"/>
        <v>1</v>
      </c>
      <c r="W491" s="11">
        <f t="shared" si="148"/>
        <v>0</v>
      </c>
      <c r="X491" s="44" t="str">
        <f t="shared" ca="1" si="168"/>
        <v>Yes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149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150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151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152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153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154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155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56"/>
        <v>0</v>
      </c>
      <c r="CS491" s="34">
        <v>15</v>
      </c>
      <c r="CT491" s="30">
        <v>0</v>
      </c>
      <c r="CU491" s="30">
        <v>12</v>
      </c>
      <c r="CV491" s="35">
        <f t="shared" si="160"/>
        <v>0</v>
      </c>
      <c r="CW491" s="36">
        <v>1</v>
      </c>
      <c r="CX491" s="37">
        <v>5</v>
      </c>
      <c r="CY491" s="38">
        <f t="shared" si="163"/>
        <v>1</v>
      </c>
      <c r="CZ491" s="39">
        <f t="shared" si="164"/>
        <v>0</v>
      </c>
      <c r="DA491" t="s">
        <v>215</v>
      </c>
      <c r="DB491" t="str">
        <f t="shared" ca="1" si="165"/>
        <v>-</v>
      </c>
      <c r="DD491" t="s">
        <v>213</v>
      </c>
      <c r="DE491" t="str">
        <f t="shared" ca="1" si="166"/>
        <v>FIESTACORNSALADITEM(MEAL, ItemRegistry.fiestacornsaladItem, 4 ,3f,0f,0f,5f,1f,1f,0f,1.75f),</v>
      </c>
      <c r="DF491" t="s">
        <v>2598</v>
      </c>
    </row>
    <row r="492" spans="2:110" x14ac:dyDescent="0.3">
      <c r="B492" t="s">
        <v>800</v>
      </c>
      <c r="C492" t="str">
        <f>INDEX('PH Itemnames'!$B$1:$B$723,MATCH(B492,'PH Itemnames'!$A$1:$A$723),1)</f>
        <v>threebeansaladItem</v>
      </c>
      <c r="D492" t="s">
        <v>258</v>
      </c>
      <c r="E492" t="s">
        <v>1209</v>
      </c>
      <c r="F492" s="10" t="s">
        <v>137</v>
      </c>
      <c r="G492" s="11" t="s">
        <v>137</v>
      </c>
      <c r="H492" s="11" t="s">
        <v>137</v>
      </c>
      <c r="I492" s="11" t="s">
        <v>124</v>
      </c>
      <c r="J492" s="11" t="s">
        <v>64</v>
      </c>
      <c r="K492" s="11" t="s">
        <v>359</v>
      </c>
      <c r="L492" s="11" t="s">
        <v>415</v>
      </c>
      <c r="M492" s="11" t="s">
        <v>364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67"/>
        <v>1</v>
      </c>
      <c r="W492" s="11">
        <f t="shared" si="148"/>
        <v>0</v>
      </c>
      <c r="X492" s="44" t="str">
        <f t="shared" ca="1" si="168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149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150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48</v>
      </c>
      <c r="AX492" s="30">
        <f>SUMIF(Ingredients!$B$3:$B$217,M492,Ingredients!$E$3:$E$217)+SUMIF($B$3:$B$724,M492,$AY$3:$AY$727)</f>
        <v>30</v>
      </c>
      <c r="AY492" s="29">
        <f t="shared" si="151"/>
        <v>23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152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153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154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155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56"/>
        <v>0</v>
      </c>
      <c r="CS492" s="34">
        <v>15</v>
      </c>
      <c r="CT492" s="30">
        <f t="shared" si="158"/>
        <v>0</v>
      </c>
      <c r="CU492" s="30">
        <f t="shared" si="159"/>
        <v>23</v>
      </c>
      <c r="CV492" s="35">
        <f t="shared" si="160"/>
        <v>0</v>
      </c>
      <c r="CW492" s="36">
        <f t="shared" si="161"/>
        <v>0</v>
      </c>
      <c r="CX492" s="37">
        <f t="shared" si="162"/>
        <v>4</v>
      </c>
      <c r="CY492" s="38">
        <f t="shared" si="163"/>
        <v>0</v>
      </c>
      <c r="CZ492" s="39">
        <f t="shared" si="164"/>
        <v>0</v>
      </c>
      <c r="DA492" t="s">
        <v>215</v>
      </c>
      <c r="DB492" t="str">
        <f t="shared" ca="1" si="165"/>
        <v>-</v>
      </c>
      <c r="DD492" t="s">
        <v>213</v>
      </c>
      <c r="DE492" t="str">
        <f t="shared" ca="1" si="166"/>
        <v>THREEBEANSALADITEM(MEAL, ItemRegistry.threebeansaladItem, 4 ,3f,0f,0f,4f,0f,0f,0f,0.91f),</v>
      </c>
      <c r="DF492" t="s">
        <v>2599</v>
      </c>
    </row>
    <row r="493" spans="2:110" x14ac:dyDescent="0.3">
      <c r="B493" t="s">
        <v>801</v>
      </c>
      <c r="C493" t="str">
        <f>INDEX('PH Itemnames'!$B$1:$B$723,MATCH(B493,'PH Itemnames'!$A$1:$A$723),1)</f>
        <v>sweetandsourmeatballsItem</v>
      </c>
      <c r="D493" t="s">
        <v>253</v>
      </c>
      <c r="E493" t="s">
        <v>1209</v>
      </c>
      <c r="F493" s="10" t="s">
        <v>332</v>
      </c>
      <c r="G493" s="11" t="s">
        <v>802</v>
      </c>
      <c r="H493" s="11" t="s">
        <v>803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67"/>
        <v>1</v>
      </c>
      <c r="W493" s="11">
        <f t="shared" si="148"/>
        <v>0</v>
      </c>
      <c r="X493" s="44" t="str">
        <f t="shared" ca="1" si="168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149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150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151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152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153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154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155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56"/>
        <v>0</v>
      </c>
      <c r="CS493" s="34">
        <v>15</v>
      </c>
      <c r="CT493" s="30">
        <f t="shared" si="158"/>
        <v>0</v>
      </c>
      <c r="CU493" s="30">
        <v>18</v>
      </c>
      <c r="CV493" s="35">
        <f t="shared" si="160"/>
        <v>0</v>
      </c>
      <c r="CW493" s="36">
        <f t="shared" si="161"/>
        <v>1</v>
      </c>
      <c r="CX493" s="37">
        <f t="shared" si="162"/>
        <v>0</v>
      </c>
      <c r="CY493" s="38">
        <f t="shared" si="163"/>
        <v>2.5</v>
      </c>
      <c r="CZ493" s="39">
        <f t="shared" si="164"/>
        <v>0</v>
      </c>
      <c r="DA493" t="s">
        <v>215</v>
      </c>
      <c r="DB493" t="str">
        <f t="shared" ca="1" si="165"/>
        <v>-</v>
      </c>
      <c r="DD493" t="s">
        <v>213</v>
      </c>
      <c r="DE493" t="str">
        <f t="shared" ca="1" si="166"/>
        <v>SWEETANDSOURMEATBALLSITEM(MEAL, ItemRegistry.sweetandsourmeatballsItem, 4 ,3f,0f,0f,0f,1f,2.5f,0f,1.17f),</v>
      </c>
      <c r="DF493" t="s">
        <v>2600</v>
      </c>
    </row>
    <row r="494" spans="2:110" x14ac:dyDescent="0.3">
      <c r="B494" t="s">
        <v>804</v>
      </c>
      <c r="C494" t="str">
        <f>INDEX('PH Itemnames'!$B$1:$B$723,MATCH(B494,'PH Itemnames'!$A$1:$A$723),1)</f>
        <v>pepperjellyandcrackersItem</v>
      </c>
      <c r="D494" t="s">
        <v>253</v>
      </c>
      <c r="E494" t="s">
        <v>1209</v>
      </c>
      <c r="F494" s="10" t="s">
        <v>803</v>
      </c>
      <c r="G494" s="11" t="s">
        <v>733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67"/>
        <v>1</v>
      </c>
      <c r="W494" s="11">
        <f t="shared" si="148"/>
        <v>0</v>
      </c>
      <c r="X494" s="44" t="str">
        <f t="shared" ca="1" si="168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149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150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151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152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153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154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155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56"/>
        <v>1</v>
      </c>
      <c r="CS494" s="34">
        <f t="shared" si="157"/>
        <v>11.5</v>
      </c>
      <c r="CT494" s="30">
        <f t="shared" si="158"/>
        <v>0</v>
      </c>
      <c r="CU494" s="30">
        <v>21</v>
      </c>
      <c r="CV494" s="35">
        <f t="shared" si="160"/>
        <v>1</v>
      </c>
      <c r="CW494" s="36">
        <f t="shared" si="161"/>
        <v>0.5</v>
      </c>
      <c r="CX494" s="37">
        <f t="shared" si="162"/>
        <v>0</v>
      </c>
      <c r="CY494" s="38">
        <f t="shared" si="163"/>
        <v>0</v>
      </c>
      <c r="CZ494" s="39">
        <f t="shared" si="164"/>
        <v>1</v>
      </c>
      <c r="DA494" t="s">
        <v>215</v>
      </c>
      <c r="DB494" t="str">
        <f t="shared" ca="1" si="165"/>
        <v>-</v>
      </c>
      <c r="DD494" t="s">
        <v>213</v>
      </c>
      <c r="DE494" t="str">
        <f t="shared" ca="1" si="166"/>
        <v>PEPPERJELLYANDCRACKERSITEM(MEAL, ItemRegistry.pepperjellyandcrackersItem, 4 ,2.3f,0f,1f,0f,0.5f,0f,1f,1f),</v>
      </c>
      <c r="DF494" t="s">
        <v>2601</v>
      </c>
    </row>
    <row r="495" spans="2:110" x14ac:dyDescent="0.3">
      <c r="B495" t="s">
        <v>805</v>
      </c>
      <c r="C495" t="str">
        <f>INDEX('PH Itemnames'!$B$1:$B$723,MATCH(B495,'PH Itemnames'!$A$1:$A$723),1)</f>
        <v>saltedcaramelItem</v>
      </c>
      <c r="D495" t="s">
        <v>253</v>
      </c>
      <c r="E495" t="s">
        <v>1209</v>
      </c>
      <c r="F495" s="10" t="s">
        <v>269</v>
      </c>
      <c r="G495" s="11" t="s">
        <v>262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67"/>
        <v>1</v>
      </c>
      <c r="W495" s="11">
        <f t="shared" si="148"/>
        <v>0</v>
      </c>
      <c r="X495" s="44" t="str">
        <f t="shared" ca="1" si="168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149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150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151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152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153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154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155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56"/>
        <v>0</v>
      </c>
      <c r="CS495" s="34">
        <v>2</v>
      </c>
      <c r="CT495" s="30">
        <f t="shared" si="158"/>
        <v>0</v>
      </c>
      <c r="CU495" s="30">
        <f t="shared" si="159"/>
        <v>30</v>
      </c>
      <c r="CV495" s="35">
        <f t="shared" si="160"/>
        <v>0</v>
      </c>
      <c r="CW495" s="36">
        <f t="shared" si="161"/>
        <v>0</v>
      </c>
      <c r="CX495" s="37">
        <f t="shared" si="162"/>
        <v>0</v>
      </c>
      <c r="CY495" s="38">
        <f t="shared" si="163"/>
        <v>0</v>
      </c>
      <c r="CZ495" s="39">
        <f t="shared" si="164"/>
        <v>0</v>
      </c>
      <c r="DA495" t="s">
        <v>215</v>
      </c>
      <c r="DB495" t="str">
        <f t="shared" ca="1" si="165"/>
        <v>-</v>
      </c>
      <c r="DD495" t="s">
        <v>213</v>
      </c>
      <c r="DE495" t="str">
        <f t="shared" ca="1" si="166"/>
        <v>SALTEDCARAMELITEM(MEAL, ItemRegistry.saltedcaramelItem, 4 ,0.4f,0f,0f,0f,0f,0f,0f,0.7f),</v>
      </c>
      <c r="DF495" t="s">
        <v>2602</v>
      </c>
    </row>
    <row r="496" spans="2:110" x14ac:dyDescent="0.3">
      <c r="B496" t="s">
        <v>806</v>
      </c>
      <c r="C496" t="str">
        <f>INDEX('PH Itemnames'!$B$1:$B$723,MATCH(B496,'PH Itemnames'!$A$1:$A$723),1)</f>
        <v>spidereyepieItem</v>
      </c>
      <c r="D496" t="s">
        <v>258</v>
      </c>
      <c r="E496" t="s">
        <v>1209</v>
      </c>
      <c r="F496" s="10" t="s">
        <v>222</v>
      </c>
      <c r="G496" s="11" t="s">
        <v>807</v>
      </c>
      <c r="H496" s="11" t="s">
        <v>223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67"/>
        <v>0</v>
      </c>
      <c r="W496" s="11">
        <f t="shared" si="148"/>
        <v>0</v>
      </c>
      <c r="X496" s="44" t="str">
        <f t="shared" ca="1" si="168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149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150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151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152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153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154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155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56"/>
        <v>0</v>
      </c>
      <c r="CS496" s="34">
        <f t="shared" si="157"/>
        <v>5</v>
      </c>
      <c r="CT496" s="30">
        <f t="shared" si="158"/>
        <v>0</v>
      </c>
      <c r="CU496" s="30">
        <f t="shared" si="159"/>
        <v>12.333333333333334</v>
      </c>
      <c r="CV496" s="35">
        <f t="shared" si="160"/>
        <v>1</v>
      </c>
      <c r="CW496" s="36">
        <f t="shared" si="161"/>
        <v>0</v>
      </c>
      <c r="CX496" s="37">
        <f t="shared" si="162"/>
        <v>0</v>
      </c>
      <c r="CY496" s="38">
        <f t="shared" si="163"/>
        <v>0</v>
      </c>
      <c r="CZ496" s="39">
        <f t="shared" si="164"/>
        <v>0</v>
      </c>
      <c r="DA496" t="s">
        <v>212</v>
      </c>
      <c r="DB496" t="str">
        <f t="shared" ca="1" si="165"/>
        <v>No</v>
      </c>
      <c r="DD496" t="s">
        <v>213</v>
      </c>
      <c r="DE496" t="str">
        <f t="shared" ca="1" si="166"/>
        <v/>
      </c>
      <c r="DF496" t="s">
        <v>2312</v>
      </c>
    </row>
    <row r="497" spans="2:110" x14ac:dyDescent="0.3">
      <c r="B497" t="s">
        <v>808</v>
      </c>
      <c r="C497" t="str">
        <f>INDEX('PH Itemnames'!$B$1:$B$723,MATCH(B497,'PH Itemnames'!$A$1:$A$723),1)</f>
        <v>cheesyshrimpquinoaItem</v>
      </c>
      <c r="D497" t="s">
        <v>258</v>
      </c>
      <c r="E497" t="s">
        <v>1209</v>
      </c>
      <c r="F497" s="10" t="s">
        <v>73</v>
      </c>
      <c r="G497" s="11" t="s">
        <v>684</v>
      </c>
      <c r="H497" s="11" t="s">
        <v>4</v>
      </c>
      <c r="I497" s="11" t="s">
        <v>62</v>
      </c>
      <c r="J497" s="11" t="s">
        <v>283</v>
      </c>
      <c r="K497" s="11" t="s">
        <v>251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67"/>
        <v>0</v>
      </c>
      <c r="W497" s="11">
        <f t="shared" si="148"/>
        <v>0</v>
      </c>
      <c r="X497" s="44" t="str">
        <f t="shared" ca="1" si="168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149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150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151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152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153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154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155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56"/>
        <v>5</v>
      </c>
      <c r="CS497" s="34">
        <f t="shared" si="157"/>
        <v>34.30952380952381</v>
      </c>
      <c r="CT497" s="30">
        <f t="shared" si="158"/>
        <v>5.3571428571428568</v>
      </c>
      <c r="CU497" s="30">
        <f t="shared" si="159"/>
        <v>41.238095238095234</v>
      </c>
      <c r="CV497" s="35">
        <f t="shared" si="160"/>
        <v>1</v>
      </c>
      <c r="CW497" s="36">
        <f t="shared" si="161"/>
        <v>0</v>
      </c>
      <c r="CX497" s="37">
        <f t="shared" si="162"/>
        <v>3.1428571428571428</v>
      </c>
      <c r="CY497" s="38">
        <f t="shared" si="163"/>
        <v>2.5</v>
      </c>
      <c r="CZ497" s="39">
        <f t="shared" si="164"/>
        <v>5</v>
      </c>
      <c r="DA497" t="s">
        <v>212</v>
      </c>
      <c r="DB497" t="str">
        <f t="shared" ca="1" si="165"/>
        <v>No</v>
      </c>
      <c r="DD497" t="s">
        <v>213</v>
      </c>
      <c r="DE497" t="str">
        <f t="shared" ca="1" si="166"/>
        <v/>
      </c>
      <c r="DF497" t="s">
        <v>2312</v>
      </c>
    </row>
    <row r="498" spans="2:110" x14ac:dyDescent="0.3">
      <c r="B498" t="s">
        <v>809</v>
      </c>
      <c r="C498" t="str">
        <f>INDEX('PH Itemnames'!$B$1:$B$723,MATCH(B498,'PH Itemnames'!$A$1:$A$723),1)</f>
        <v>bulgogiItem</v>
      </c>
      <c r="D498" t="s">
        <v>253</v>
      </c>
      <c r="E498" t="s">
        <v>1209</v>
      </c>
      <c r="F498" s="10" t="s">
        <v>75</v>
      </c>
      <c r="G498" s="11" t="s">
        <v>62</v>
      </c>
      <c r="H498" s="11" t="s">
        <v>677</v>
      </c>
      <c r="I498" s="11" t="s">
        <v>223</v>
      </c>
      <c r="J498" s="11" t="s">
        <v>415</v>
      </c>
      <c r="K498" s="11" t="s">
        <v>132</v>
      </c>
      <c r="L498" s="11" t="s">
        <v>123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67"/>
        <v>1</v>
      </c>
      <c r="W498" s="11">
        <f t="shared" si="148"/>
        <v>1</v>
      </c>
      <c r="X498" s="44" t="str">
        <f t="shared" ca="1" si="168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149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150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48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151"/>
        <v>27.238095238095241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152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153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154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155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56"/>
        <v>0</v>
      </c>
      <c r="CS498" s="34">
        <v>25</v>
      </c>
      <c r="CT498" s="30">
        <v>0</v>
      </c>
      <c r="CU498" s="30">
        <v>18</v>
      </c>
      <c r="CV498" s="35">
        <f t="shared" si="160"/>
        <v>0</v>
      </c>
      <c r="CW498" s="36">
        <f t="shared" si="161"/>
        <v>0</v>
      </c>
      <c r="CX498" s="37">
        <f t="shared" si="162"/>
        <v>3.5</v>
      </c>
      <c r="CY498" s="38">
        <f t="shared" si="163"/>
        <v>3</v>
      </c>
      <c r="CZ498" s="39">
        <f t="shared" si="164"/>
        <v>0</v>
      </c>
      <c r="DA498" t="s">
        <v>215</v>
      </c>
      <c r="DB498" t="str">
        <f t="shared" ca="1" si="165"/>
        <v>-</v>
      </c>
      <c r="DD498" t="s">
        <v>213</v>
      </c>
      <c r="DE498" t="str">
        <f t="shared" ca="1" si="166"/>
        <v>BULGOGIITEM(MEAL, ItemRegistry.bulgogiItem, 4 ,5f,0f,0f,3.5f,0f,3f,0f,1.17f),</v>
      </c>
      <c r="DF498" t="s">
        <v>2603</v>
      </c>
    </row>
    <row r="499" spans="2:110" x14ac:dyDescent="0.3">
      <c r="B499" t="s">
        <v>810</v>
      </c>
      <c r="C499" t="str">
        <f>INDEX('PH Itemnames'!$B$1:$B$723,MATCH(B499,'PH Itemnames'!$A$1:$A$723),1)</f>
        <v>omuriceItem</v>
      </c>
      <c r="D499" t="s">
        <v>253</v>
      </c>
      <c r="E499" t="s">
        <v>1209</v>
      </c>
      <c r="F499" s="10" t="s">
        <v>75</v>
      </c>
      <c r="G499" s="11" t="s">
        <v>44</v>
      </c>
      <c r="H499" s="11" t="s">
        <v>132</v>
      </c>
      <c r="I499" s="11" t="s">
        <v>61</v>
      </c>
      <c r="J499" s="11" t="s">
        <v>64</v>
      </c>
      <c r="K499" s="11" t="s">
        <v>239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67"/>
        <v>1</v>
      </c>
      <c r="W499" s="11">
        <f t="shared" si="148"/>
        <v>1</v>
      </c>
      <c r="X499" s="44" t="str">
        <f t="shared" ca="1" si="168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149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150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151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152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153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154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155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56"/>
        <v>0</v>
      </c>
      <c r="CS499" s="34">
        <f t="shared" si="157"/>
        <v>24</v>
      </c>
      <c r="CT499" s="30">
        <f t="shared" si="158"/>
        <v>0</v>
      </c>
      <c r="CU499" s="30">
        <v>12</v>
      </c>
      <c r="CV499" s="35">
        <v>1</v>
      </c>
      <c r="CW499" s="36">
        <f t="shared" si="161"/>
        <v>0</v>
      </c>
      <c r="CX499" s="37">
        <f t="shared" si="162"/>
        <v>3</v>
      </c>
      <c r="CY499" s="38">
        <f t="shared" si="163"/>
        <v>2</v>
      </c>
      <c r="CZ499" s="39">
        <v>0.3</v>
      </c>
      <c r="DA499" t="s">
        <v>215</v>
      </c>
      <c r="DB499" t="str">
        <f t="shared" ca="1" si="165"/>
        <v>-</v>
      </c>
      <c r="DD499" t="s">
        <v>213</v>
      </c>
      <c r="DE499" t="str">
        <f t="shared" ca="1" si="166"/>
        <v>OMURICEITEM(MEAL, ItemRegistry.omuriceItem, 4 ,4.8f,0f,1f,3f,0f,2f,0.3f,1.75f),</v>
      </c>
      <c r="DF499" t="s">
        <v>2604</v>
      </c>
    </row>
    <row r="500" spans="2:110" x14ac:dyDescent="0.3">
      <c r="B500" t="s">
        <v>811</v>
      </c>
      <c r="C500" t="str">
        <f>INDEX('PH Itemnames'!$B$1:$B$723,MATCH(B500,'PH Itemnames'!$A$1:$A$723),1)</f>
        <v>pemmicanItem</v>
      </c>
      <c r="D500" t="s">
        <v>253</v>
      </c>
      <c r="E500" t="s">
        <v>1209</v>
      </c>
      <c r="F500" s="10" t="s">
        <v>116</v>
      </c>
      <c r="G500" s="11" t="s">
        <v>5</v>
      </c>
      <c r="H500" s="11" t="s">
        <v>225</v>
      </c>
      <c r="I500" s="11" t="s">
        <v>566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67"/>
        <v>1</v>
      </c>
      <c r="W500" s="11">
        <f t="shared" si="148"/>
        <v>0</v>
      </c>
      <c r="X500" s="44" t="str">
        <f t="shared" ca="1" si="168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149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150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151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152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153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154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155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56"/>
        <v>0</v>
      </c>
      <c r="CS500" s="34">
        <f t="shared" si="157"/>
        <v>14.666666666666668</v>
      </c>
      <c r="CT500" s="30">
        <v>0</v>
      </c>
      <c r="CU500" s="30">
        <f t="shared" si="159"/>
        <v>23.412500000000001</v>
      </c>
      <c r="CV500" s="35">
        <f t="shared" si="160"/>
        <v>0.5</v>
      </c>
      <c r="CW500" s="36">
        <f t="shared" si="161"/>
        <v>0.84500000000000008</v>
      </c>
      <c r="CX500" s="37">
        <f t="shared" si="162"/>
        <v>0</v>
      </c>
      <c r="CY500" s="38">
        <f t="shared" si="163"/>
        <v>2</v>
      </c>
      <c r="CZ500" s="39">
        <f t="shared" si="164"/>
        <v>0</v>
      </c>
      <c r="DA500" t="s">
        <v>215</v>
      </c>
      <c r="DB500" t="str">
        <f t="shared" ca="1" si="165"/>
        <v>-</v>
      </c>
      <c r="DD500" t="s">
        <v>213</v>
      </c>
      <c r="DE500" t="str">
        <f t="shared" ca="1" si="166"/>
        <v>PEMMICANITEM(MEAL, ItemRegistry.pemmicanItem, 4 ,2.93f,0f,1f,0f,0.85f,2f,0f,0.9f),</v>
      </c>
      <c r="DF500" t="s">
        <v>2605</v>
      </c>
    </row>
    <row r="501" spans="2:110" x14ac:dyDescent="0.3">
      <c r="B501" t="s">
        <v>812</v>
      </c>
      <c r="C501" t="str">
        <f>INDEX('PH Itemnames'!$B$1:$B$723,MATCH(B501,'PH Itemnames'!$A$1:$A$723),1)</f>
        <v>driedsoupItem</v>
      </c>
      <c r="D501" t="s">
        <v>253</v>
      </c>
      <c r="E501" t="s">
        <v>1209</v>
      </c>
      <c r="F501" s="10" t="s">
        <v>283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67"/>
        <v>1</v>
      </c>
      <c r="W501" s="11">
        <f t="shared" si="148"/>
        <v>0</v>
      </c>
      <c r="X501" s="44" t="str">
        <f t="shared" ca="1" si="168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149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150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151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152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153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154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155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56"/>
        <v>0</v>
      </c>
      <c r="CS501" s="34">
        <v>2</v>
      </c>
      <c r="CT501" s="30">
        <f t="shared" si="158"/>
        <v>0.35714285714285715</v>
      </c>
      <c r="CU501" s="30">
        <v>87</v>
      </c>
      <c r="CV501" s="35">
        <f t="shared" si="160"/>
        <v>0</v>
      </c>
      <c r="CW501" s="36">
        <f t="shared" si="161"/>
        <v>0</v>
      </c>
      <c r="CX501" s="37">
        <v>0.5</v>
      </c>
      <c r="CY501" s="38">
        <v>1</v>
      </c>
      <c r="CZ501" s="39">
        <f t="shared" si="164"/>
        <v>0</v>
      </c>
      <c r="DA501" t="s">
        <v>215</v>
      </c>
      <c r="DB501" t="str">
        <f t="shared" ca="1" si="165"/>
        <v>-</v>
      </c>
      <c r="DC501" t="s">
        <v>1124</v>
      </c>
      <c r="DD501" t="s">
        <v>213</v>
      </c>
      <c r="DE501" t="str">
        <f t="shared" ca="1" si="166"/>
        <v>DRIEDSOUPITEM(MEAL, ItemRegistry.driedsoupItem, 4 ,0.4f,0f,0f,0.5f,0f,1f,0f,0.24f),</v>
      </c>
      <c r="DF501" t="s">
        <v>2606</v>
      </c>
    </row>
    <row r="502" spans="2:110" x14ac:dyDescent="0.3">
      <c r="B502" t="s">
        <v>813</v>
      </c>
      <c r="C502" t="str">
        <f>INDEX('PH Itemnames'!$B$1:$B$723,MATCH(B502,'PH Itemnames'!$A$1:$A$723),1)</f>
        <v>crabkimbapItem</v>
      </c>
      <c r="D502" t="s">
        <v>253</v>
      </c>
      <c r="E502" t="s">
        <v>1209</v>
      </c>
      <c r="F502" s="10" t="s">
        <v>61</v>
      </c>
      <c r="G502" s="11" t="s">
        <v>67</v>
      </c>
      <c r="H502" s="11" t="s">
        <v>113</v>
      </c>
      <c r="I502" s="11" t="s">
        <v>44</v>
      </c>
      <c r="J502" s="11" t="s">
        <v>814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67"/>
        <v>0</v>
      </c>
      <c r="W502" s="11">
        <f t="shared" si="148"/>
        <v>0</v>
      </c>
      <c r="X502" s="44" t="str">
        <f t="shared" ca="1" si="168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149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150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151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152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153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154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155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56"/>
        <v>0</v>
      </c>
      <c r="CS502" s="34">
        <f t="shared" si="157"/>
        <v>17</v>
      </c>
      <c r="CT502" s="30">
        <f t="shared" si="158"/>
        <v>5</v>
      </c>
      <c r="CU502" s="30">
        <f t="shared" si="159"/>
        <v>11.2</v>
      </c>
      <c r="CV502" s="35">
        <f t="shared" si="160"/>
        <v>0</v>
      </c>
      <c r="CW502" s="36">
        <f t="shared" si="161"/>
        <v>0</v>
      </c>
      <c r="CX502" s="37">
        <f t="shared" si="162"/>
        <v>3.5</v>
      </c>
      <c r="CY502" s="38">
        <f t="shared" si="163"/>
        <v>0</v>
      </c>
      <c r="CZ502" s="39">
        <f t="shared" si="164"/>
        <v>0</v>
      </c>
      <c r="DA502" t="s">
        <v>212</v>
      </c>
      <c r="DB502" t="str">
        <f t="shared" ca="1" si="165"/>
        <v>No</v>
      </c>
      <c r="DD502" t="s">
        <v>213</v>
      </c>
      <c r="DE502" t="str">
        <f t="shared" ca="1" si="166"/>
        <v/>
      </c>
      <c r="DF502" t="s">
        <v>2312</v>
      </c>
    </row>
    <row r="503" spans="2:110" x14ac:dyDescent="0.3">
      <c r="B503" t="s">
        <v>815</v>
      </c>
      <c r="C503" t="str">
        <f>INDEX('PH Itemnames'!$B$1:$B$723,MATCH(B503,'PH Itemnames'!$A$1:$A$723),1)</f>
        <v>froglegstirfryItem</v>
      </c>
      <c r="D503" t="s">
        <v>258</v>
      </c>
      <c r="E503" t="s">
        <v>1209</v>
      </c>
      <c r="F503" s="10" t="s">
        <v>816</v>
      </c>
      <c r="G503" s="11" t="s">
        <v>44</v>
      </c>
      <c r="H503" s="11" t="s">
        <v>424</v>
      </c>
      <c r="I503" s="11" t="s">
        <v>61</v>
      </c>
      <c r="J503" s="11" t="s">
        <v>138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67"/>
        <v>0</v>
      </c>
      <c r="W503" s="11">
        <f t="shared" si="148"/>
        <v>0</v>
      </c>
      <c r="X503" s="44" t="str">
        <f t="shared" ca="1" si="168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149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150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151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152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153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154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155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56"/>
        <v>0</v>
      </c>
      <c r="CS503" s="34">
        <f t="shared" si="157"/>
        <v>16</v>
      </c>
      <c r="CT503" s="30">
        <f t="shared" si="158"/>
        <v>0</v>
      </c>
      <c r="CU503" s="30">
        <f t="shared" si="159"/>
        <v>11.133333333333333</v>
      </c>
      <c r="CV503" s="35">
        <f t="shared" si="160"/>
        <v>0</v>
      </c>
      <c r="CW503" s="36">
        <f t="shared" si="161"/>
        <v>0</v>
      </c>
      <c r="CX503" s="37">
        <f t="shared" si="162"/>
        <v>3</v>
      </c>
      <c r="CY503" s="38">
        <f t="shared" si="163"/>
        <v>0</v>
      </c>
      <c r="CZ503" s="39">
        <f t="shared" si="164"/>
        <v>0</v>
      </c>
      <c r="DA503" t="s">
        <v>212</v>
      </c>
      <c r="DB503" t="str">
        <f t="shared" ca="1" si="165"/>
        <v>No</v>
      </c>
      <c r="DD503" t="s">
        <v>213</v>
      </c>
      <c r="DE503" t="str">
        <f t="shared" ca="1" si="166"/>
        <v/>
      </c>
      <c r="DF503" t="s">
        <v>2312</v>
      </c>
    </row>
    <row r="504" spans="2:110" x14ac:dyDescent="0.3">
      <c r="B504" t="s">
        <v>817</v>
      </c>
      <c r="C504" t="str">
        <f>INDEX('PH Itemnames'!$B$1:$B$723,MATCH(B504,'PH Itemnames'!$A$1:$A$723),1)</f>
        <v>haggisItem</v>
      </c>
      <c r="D504" t="s">
        <v>253</v>
      </c>
      <c r="E504" t="s">
        <v>1209</v>
      </c>
      <c r="F504" s="10" t="s">
        <v>318</v>
      </c>
      <c r="G504" s="11" t="s">
        <v>807</v>
      </c>
      <c r="H504" s="11" t="s">
        <v>64</v>
      </c>
      <c r="I504" s="11" t="s">
        <v>44</v>
      </c>
      <c r="J504" s="11" t="s">
        <v>262</v>
      </c>
      <c r="K504" s="11" t="s">
        <v>415</v>
      </c>
      <c r="L504" s="11" t="s">
        <v>124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67"/>
        <v>-1</v>
      </c>
      <c r="W504" s="11">
        <f t="shared" si="148"/>
        <v>0</v>
      </c>
      <c r="X504" s="44" t="str">
        <f t="shared" ca="1" si="168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149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150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48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151"/>
        <v>25.571428571428573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152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153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154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155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56"/>
        <v>0</v>
      </c>
      <c r="CS504" s="34">
        <f t="shared" si="157"/>
        <v>2</v>
      </c>
      <c r="CT504" s="30">
        <f t="shared" si="158"/>
        <v>0</v>
      </c>
      <c r="CU504" s="30">
        <f t="shared" si="159"/>
        <v>25.571428571428573</v>
      </c>
      <c r="CV504" s="35">
        <f t="shared" si="160"/>
        <v>0</v>
      </c>
      <c r="CW504" s="36">
        <f t="shared" si="161"/>
        <v>0</v>
      </c>
      <c r="CX504" s="37">
        <f t="shared" si="162"/>
        <v>1</v>
      </c>
      <c r="CY504" s="38">
        <f t="shared" si="163"/>
        <v>0</v>
      </c>
      <c r="CZ504" s="39">
        <f t="shared" si="164"/>
        <v>0</v>
      </c>
      <c r="DA504" t="s">
        <v>212</v>
      </c>
      <c r="DB504" t="str">
        <f t="shared" ca="1" si="165"/>
        <v>No</v>
      </c>
      <c r="DD504" t="s">
        <v>213</v>
      </c>
      <c r="DE504" t="str">
        <f t="shared" ca="1" si="166"/>
        <v/>
      </c>
      <c r="DF504" t="s">
        <v>2312</v>
      </c>
    </row>
    <row r="505" spans="2:110" x14ac:dyDescent="0.3">
      <c r="B505" t="s">
        <v>818</v>
      </c>
      <c r="C505" t="str">
        <f>INDEX('PH Itemnames'!$B$1:$B$723,MATCH(B505,'PH Itemnames'!$A$1:$A$723),1)</f>
        <v>chickenkatsuItem</v>
      </c>
      <c r="D505" t="s">
        <v>258</v>
      </c>
      <c r="E505" t="s">
        <v>1209</v>
      </c>
      <c r="F505" s="10" t="s">
        <v>300</v>
      </c>
      <c r="G505" s="11" t="s">
        <v>277</v>
      </c>
      <c r="H505" s="11" t="s">
        <v>239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67"/>
        <v>1</v>
      </c>
      <c r="W505" s="11">
        <f t="shared" si="148"/>
        <v>0</v>
      </c>
      <c r="X505" s="44" t="str">
        <f t="shared" ca="1" si="168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149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150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151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152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153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154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155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56"/>
        <v>0</v>
      </c>
      <c r="CS505" s="34">
        <f t="shared" si="157"/>
        <v>15</v>
      </c>
      <c r="CT505" s="30">
        <f t="shared" si="158"/>
        <v>0</v>
      </c>
      <c r="CU505" s="30">
        <v>18</v>
      </c>
      <c r="CV505" s="35">
        <f t="shared" si="160"/>
        <v>1</v>
      </c>
      <c r="CW505" s="36">
        <f t="shared" si="161"/>
        <v>0</v>
      </c>
      <c r="CX505" s="37">
        <f t="shared" si="162"/>
        <v>0</v>
      </c>
      <c r="CY505" s="38">
        <f t="shared" si="163"/>
        <v>2.5</v>
      </c>
      <c r="CZ505" s="39">
        <v>0.3</v>
      </c>
      <c r="DA505" t="s">
        <v>215</v>
      </c>
      <c r="DB505" t="str">
        <f t="shared" ca="1" si="165"/>
        <v>-</v>
      </c>
      <c r="DD505" t="s">
        <v>213</v>
      </c>
      <c r="DE505" t="str">
        <f t="shared" ca="1" si="166"/>
        <v>CHICKENKATSUITEM(MEAL, ItemRegistry.chickenkatsuItem, 4 ,3f,0f,1f,0f,0f,2.5f,0.3f,1.17f),</v>
      </c>
      <c r="DF505" t="s">
        <v>2607</v>
      </c>
    </row>
    <row r="506" spans="2:110" x14ac:dyDescent="0.3">
      <c r="B506" t="s">
        <v>819</v>
      </c>
      <c r="C506" t="str">
        <f>INDEX('PH Itemnames'!$B$1:$B$723,MATCH(B506,'PH Itemnames'!$A$1:$A$723),1)</f>
        <v>chocolateorangeItem</v>
      </c>
      <c r="D506" t="s">
        <v>253</v>
      </c>
      <c r="E506" t="s">
        <v>1209</v>
      </c>
      <c r="F506" s="10" t="s">
        <v>243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67"/>
        <v>0</v>
      </c>
      <c r="W506" s="11">
        <f t="shared" si="148"/>
        <v>0</v>
      </c>
      <c r="X506" s="44" t="str">
        <f t="shared" ca="1" si="168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149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150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151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152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153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154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155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56"/>
        <v>3</v>
      </c>
      <c r="CS506" s="34">
        <f t="shared" si="157"/>
        <v>12</v>
      </c>
      <c r="CT506" s="30">
        <f t="shared" si="158"/>
        <v>15</v>
      </c>
      <c r="CU506" s="30">
        <f t="shared" si="159"/>
        <v>10.333333333333332</v>
      </c>
      <c r="CV506" s="35">
        <f t="shared" si="160"/>
        <v>0</v>
      </c>
      <c r="CW506" s="36">
        <f t="shared" si="161"/>
        <v>0.5</v>
      </c>
      <c r="CX506" s="37">
        <f t="shared" si="162"/>
        <v>0</v>
      </c>
      <c r="CY506" s="38">
        <f t="shared" si="163"/>
        <v>0</v>
      </c>
      <c r="CZ506" s="39">
        <f t="shared" si="164"/>
        <v>3</v>
      </c>
      <c r="DA506" t="s">
        <v>212</v>
      </c>
      <c r="DB506" t="str">
        <f t="shared" ca="1" si="165"/>
        <v>No</v>
      </c>
      <c r="DD506" t="s">
        <v>213</v>
      </c>
      <c r="DE506" t="str">
        <f t="shared" ca="1" si="166"/>
        <v/>
      </c>
      <c r="DF506" t="s">
        <v>2312</v>
      </c>
    </row>
    <row r="507" spans="2:110" x14ac:dyDescent="0.3">
      <c r="B507" t="s">
        <v>820</v>
      </c>
      <c r="C507" t="str">
        <f>INDEX('PH Itemnames'!$B$1:$B$723,MATCH(B507,'PH Itemnames'!$A$1:$A$723),1)</f>
        <v>festivalbreadItem</v>
      </c>
      <c r="D507" t="s">
        <v>253</v>
      </c>
      <c r="E507" t="s">
        <v>1204</v>
      </c>
      <c r="F507" s="10" t="s">
        <v>222</v>
      </c>
      <c r="G507" s="11" t="s">
        <v>359</v>
      </c>
      <c r="H507" s="11" t="s">
        <v>223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67"/>
        <v>1</v>
      </c>
      <c r="W507" s="11">
        <f t="shared" si="148"/>
        <v>1</v>
      </c>
      <c r="X507" s="44" t="str">
        <f t="shared" ca="1" si="168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149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150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151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152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153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154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155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56"/>
        <v>0</v>
      </c>
      <c r="CS507" s="34">
        <v>10</v>
      </c>
      <c r="CT507" s="30">
        <f t="shared" si="158"/>
        <v>0</v>
      </c>
      <c r="CU507" s="30">
        <v>21</v>
      </c>
      <c r="CV507" s="35">
        <f t="shared" si="160"/>
        <v>1</v>
      </c>
      <c r="CW507" s="36">
        <f t="shared" si="161"/>
        <v>0</v>
      </c>
      <c r="CX507" s="37">
        <f t="shared" si="162"/>
        <v>0</v>
      </c>
      <c r="CY507" s="38">
        <f t="shared" si="163"/>
        <v>0</v>
      </c>
      <c r="CZ507" s="39">
        <f t="shared" si="164"/>
        <v>0</v>
      </c>
      <c r="DA507" t="s">
        <v>215</v>
      </c>
      <c r="DB507" t="str">
        <f t="shared" ca="1" si="165"/>
        <v>-</v>
      </c>
      <c r="DD507" t="s">
        <v>213</v>
      </c>
      <c r="DE507" t="str">
        <f t="shared" ca="1" si="166"/>
        <v>FESTIVALBREADITEM(BREAD, ItemRegistry.festivalbreadItem, 4 ,2f,0f,1f,0f,0f,0f,0f,1f),</v>
      </c>
      <c r="DF507" t="s">
        <v>2336</v>
      </c>
    </row>
    <row r="508" spans="2:110" x14ac:dyDescent="0.3">
      <c r="B508" t="s">
        <v>821</v>
      </c>
      <c r="C508" t="str">
        <f>INDEX('PH Itemnames'!$B$1:$B$723,MATCH(B508,'PH Itemnames'!$A$1:$A$723),1)</f>
        <v>fruitcreamfestivalbreadItem</v>
      </c>
      <c r="D508" t="s">
        <v>253</v>
      </c>
      <c r="E508" t="s">
        <v>1204</v>
      </c>
      <c r="F508" s="10" t="s">
        <v>820</v>
      </c>
      <c r="G508" s="11" t="s">
        <v>5</v>
      </c>
      <c r="H508" s="11" t="s">
        <v>240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67"/>
        <v>1</v>
      </c>
      <c r="W508" s="11">
        <f t="shared" si="148"/>
        <v>0</v>
      </c>
      <c r="X508" s="44" t="str">
        <f t="shared" ca="1" si="168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149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150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151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152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153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154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155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56"/>
        <v>1</v>
      </c>
      <c r="CS508" s="34">
        <v>15</v>
      </c>
      <c r="CT508" s="30">
        <v>0</v>
      </c>
      <c r="CU508" s="30">
        <v>21</v>
      </c>
      <c r="CV508" s="35">
        <f t="shared" si="160"/>
        <v>1</v>
      </c>
      <c r="CW508" s="36">
        <f t="shared" si="161"/>
        <v>0.84500000000000008</v>
      </c>
      <c r="CX508" s="37">
        <f t="shared" si="162"/>
        <v>0</v>
      </c>
      <c r="CY508" s="38">
        <f t="shared" si="163"/>
        <v>0</v>
      </c>
      <c r="CZ508" s="39">
        <f t="shared" si="164"/>
        <v>1</v>
      </c>
      <c r="DA508" t="s">
        <v>215</v>
      </c>
      <c r="DB508" t="str">
        <f t="shared" ca="1" si="165"/>
        <v>-</v>
      </c>
      <c r="DD508" t="s">
        <v>213</v>
      </c>
      <c r="DE508" t="str">
        <f t="shared" ca="1" si="166"/>
        <v>FRUITCREAMFESTIVALBREADITEM(BREAD, ItemRegistry.fruitcreamfestivalbreadItem, 4 ,3f,0f,1f,0f,0.85f,0f,1f,1f),</v>
      </c>
      <c r="DF508" t="s">
        <v>2608</v>
      </c>
    </row>
    <row r="509" spans="2:110" x14ac:dyDescent="0.3">
      <c r="B509" t="s">
        <v>822</v>
      </c>
      <c r="C509" t="str">
        <f>INDEX('PH Itemnames'!$B$1:$B$723,MATCH(B509,'PH Itemnames'!$A$1:$A$723),1)</f>
        <v>phoItem</v>
      </c>
      <c r="D509" t="s">
        <v>258</v>
      </c>
      <c r="E509" t="s">
        <v>1209</v>
      </c>
      <c r="F509" s="10" t="s">
        <v>283</v>
      </c>
      <c r="G509" s="11" t="s">
        <v>707</v>
      </c>
      <c r="H509" s="11" t="s">
        <v>124</v>
      </c>
      <c r="I509" s="11" t="s">
        <v>414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67"/>
        <v>0</v>
      </c>
      <c r="W509" s="11">
        <f t="shared" si="148"/>
        <v>0</v>
      </c>
      <c r="X509" s="44" t="str">
        <f t="shared" ca="1" si="168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149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150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151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152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153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154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155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56"/>
        <v>0</v>
      </c>
      <c r="CS509" s="34">
        <f t="shared" si="157"/>
        <v>19.30952380952381</v>
      </c>
      <c r="CT509" s="30">
        <f t="shared" si="158"/>
        <v>0.35714285714285715</v>
      </c>
      <c r="CU509" s="30">
        <f t="shared" si="159"/>
        <v>21.685714285714287</v>
      </c>
      <c r="CV509" s="35">
        <f t="shared" si="160"/>
        <v>1</v>
      </c>
      <c r="CW509" s="36">
        <f t="shared" si="161"/>
        <v>0</v>
      </c>
      <c r="CX509" s="37">
        <f t="shared" si="162"/>
        <v>2.1428571428571428</v>
      </c>
      <c r="CY509" s="38">
        <f t="shared" si="163"/>
        <v>2.5</v>
      </c>
      <c r="CZ509" s="39">
        <f t="shared" si="164"/>
        <v>0</v>
      </c>
      <c r="DA509" t="s">
        <v>212</v>
      </c>
      <c r="DB509" t="str">
        <f t="shared" ca="1" si="165"/>
        <v>No</v>
      </c>
      <c r="DD509" t="s">
        <v>213</v>
      </c>
      <c r="DE509" t="str">
        <f t="shared" ca="1" si="166"/>
        <v/>
      </c>
      <c r="DF509" t="s">
        <v>2312</v>
      </c>
    </row>
    <row r="510" spans="2:110" x14ac:dyDescent="0.3">
      <c r="B510" t="s">
        <v>823</v>
      </c>
      <c r="C510" t="str">
        <f>INDEX('PH Itemnames'!$B$1:$B$723,MATCH(B510,'PH Itemnames'!$A$1:$A$723),1)</f>
        <v>bubbleteaItem</v>
      </c>
      <c r="D510" t="s">
        <v>253</v>
      </c>
      <c r="E510" t="s">
        <v>1209</v>
      </c>
      <c r="F510" s="10" t="s">
        <v>277</v>
      </c>
      <c r="G510" s="11" t="s">
        <v>223</v>
      </c>
      <c r="H510" s="11" t="s">
        <v>9</v>
      </c>
      <c r="I510" s="11" t="s">
        <v>125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67"/>
        <v>1</v>
      </c>
      <c r="W510" s="11">
        <f t="shared" si="148"/>
        <v>0</v>
      </c>
      <c r="X510" s="44" t="str">
        <f t="shared" ca="1" si="168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149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150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151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152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153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154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155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56"/>
        <v>0</v>
      </c>
      <c r="CS510" s="34">
        <v>5</v>
      </c>
      <c r="CT510" s="30">
        <v>20</v>
      </c>
      <c r="CU510" s="30">
        <v>12</v>
      </c>
      <c r="CV510" s="35">
        <f t="shared" si="160"/>
        <v>1</v>
      </c>
      <c r="CW510" s="36">
        <f t="shared" si="161"/>
        <v>0</v>
      </c>
      <c r="CX510" s="37">
        <f t="shared" si="162"/>
        <v>0</v>
      </c>
      <c r="CY510" s="38">
        <f t="shared" si="163"/>
        <v>0</v>
      </c>
      <c r="CZ510" s="39">
        <f t="shared" si="164"/>
        <v>0</v>
      </c>
      <c r="DA510" t="s">
        <v>215</v>
      </c>
      <c r="DB510" t="str">
        <f t="shared" ca="1" si="165"/>
        <v>-</v>
      </c>
      <c r="DD510" t="s">
        <v>213</v>
      </c>
      <c r="DE510" t="str">
        <f t="shared" ca="1" si="166"/>
        <v>BUBBLETEAITEM(MEAL, ItemRegistry.bubbleteaItem, 4 ,1f,20f,1f,0f,0f,0f,0f,1.75f),</v>
      </c>
      <c r="DF510" t="s">
        <v>2609</v>
      </c>
    </row>
    <row r="511" spans="2:110" x14ac:dyDescent="0.3">
      <c r="B511" t="s">
        <v>824</v>
      </c>
      <c r="C511" t="str">
        <f>INDEX('PH Itemnames'!$B$1:$B$723,MATCH(B511,'PH Itemnames'!$A$1:$A$723),1)</f>
        <v>wontonsoupItem</v>
      </c>
      <c r="D511" t="s">
        <v>258</v>
      </c>
      <c r="E511" t="s">
        <v>1209</v>
      </c>
      <c r="F511" s="10" t="s">
        <v>283</v>
      </c>
      <c r="G511" s="11" t="s">
        <v>222</v>
      </c>
      <c r="H511" s="11" t="s">
        <v>132</v>
      </c>
      <c r="I511" s="11" t="s">
        <v>123</v>
      </c>
      <c r="J511" s="11" t="s">
        <v>677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67"/>
        <v>1</v>
      </c>
      <c r="W511" s="11">
        <f t="shared" si="148"/>
        <v>0</v>
      </c>
      <c r="X511" s="44" t="str">
        <f t="shared" ca="1" si="168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149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150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151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152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153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154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155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56"/>
        <v>0</v>
      </c>
      <c r="CS511" s="34">
        <v>30</v>
      </c>
      <c r="CT511" s="30">
        <v>15</v>
      </c>
      <c r="CU511" s="30">
        <v>6</v>
      </c>
      <c r="CV511" s="35">
        <f t="shared" si="160"/>
        <v>1</v>
      </c>
      <c r="CW511" s="36">
        <f t="shared" si="161"/>
        <v>0</v>
      </c>
      <c r="CX511" s="37">
        <v>2.5</v>
      </c>
      <c r="CY511" s="38">
        <f t="shared" si="163"/>
        <v>3.5</v>
      </c>
      <c r="CZ511" s="39">
        <f t="shared" si="164"/>
        <v>0</v>
      </c>
      <c r="DA511" t="s">
        <v>215</v>
      </c>
      <c r="DB511" t="str">
        <f t="shared" ca="1" si="165"/>
        <v>-</v>
      </c>
      <c r="DD511" t="s">
        <v>213</v>
      </c>
      <c r="DE511" t="str">
        <f t="shared" ca="1" si="166"/>
        <v>WONTONSOUPITEM(MEAL, ItemRegistry.wontonsoupItem, 4 ,6f,15f,1f,2.5f,0f,3.5f,0f,3.5f),</v>
      </c>
      <c r="DF511" t="s">
        <v>2610</v>
      </c>
    </row>
    <row r="512" spans="2:110" x14ac:dyDescent="0.3">
      <c r="B512" t="s">
        <v>825</v>
      </c>
      <c r="C512" t="str">
        <f>INDEX('PH Itemnames'!$B$1:$B$723,MATCH(B512,'PH Itemnames'!$A$1:$A$723),1)</f>
        <v>springrollItem</v>
      </c>
      <c r="D512" t="s">
        <v>253</v>
      </c>
      <c r="E512" t="s">
        <v>1209</v>
      </c>
      <c r="F512" s="10" t="s">
        <v>44</v>
      </c>
      <c r="G512" s="11" t="s">
        <v>710</v>
      </c>
      <c r="H512" s="11" t="s">
        <v>116</v>
      </c>
      <c r="I512" s="11" t="s">
        <v>62</v>
      </c>
      <c r="J512" s="11" t="s">
        <v>192</v>
      </c>
      <c r="K512" s="11" t="s">
        <v>124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1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67"/>
        <v>1</v>
      </c>
      <c r="W512" s="11">
        <f t="shared" si="148"/>
        <v>0</v>
      </c>
      <c r="X512" s="44" t="str">
        <f t="shared" ca="1" si="168"/>
        <v>Yes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149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150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151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152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153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154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155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56"/>
        <v>0</v>
      </c>
      <c r="CS512" s="34">
        <v>30</v>
      </c>
      <c r="CT512" s="30">
        <v>0</v>
      </c>
      <c r="CU512" s="30">
        <v>18</v>
      </c>
      <c r="CV512" s="35">
        <f t="shared" si="160"/>
        <v>1</v>
      </c>
      <c r="CW512" s="36">
        <v>1</v>
      </c>
      <c r="CX512" s="37">
        <v>5</v>
      </c>
      <c r="CY512" s="38">
        <f t="shared" si="163"/>
        <v>1</v>
      </c>
      <c r="CZ512" s="39">
        <f t="shared" si="164"/>
        <v>0</v>
      </c>
      <c r="DA512" t="s">
        <v>215</v>
      </c>
      <c r="DB512" t="str">
        <f t="shared" ca="1" si="165"/>
        <v>-</v>
      </c>
      <c r="DD512" t="s">
        <v>213</v>
      </c>
      <c r="DE512" t="str">
        <f t="shared" ca="1" si="166"/>
        <v>SPRINGROLLITEM(MEAL, ItemRegistry.springrollItem, 4 ,6f,0f,1f,5f,1f,1f,0f,1.17f),</v>
      </c>
      <c r="DF512" t="s">
        <v>2611</v>
      </c>
    </row>
    <row r="513" spans="2:110" x14ac:dyDescent="0.3">
      <c r="B513" t="s">
        <v>826</v>
      </c>
      <c r="C513" t="str">
        <f>INDEX('PH Itemnames'!$B$1:$B$723,MATCH(B513,'PH Itemnames'!$A$1:$A$723),1)</f>
        <v>meatystirfryItem</v>
      </c>
      <c r="D513" t="s">
        <v>258</v>
      </c>
      <c r="E513" t="s">
        <v>1209</v>
      </c>
      <c r="F513" s="10" t="s">
        <v>138</v>
      </c>
      <c r="G513" s="11" t="s">
        <v>61</v>
      </c>
      <c r="H513" s="11" t="s">
        <v>44</v>
      </c>
      <c r="I513" s="11" t="s">
        <v>64</v>
      </c>
      <c r="J513" s="11" t="s">
        <v>225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67"/>
        <v>1</v>
      </c>
      <c r="W513" s="11">
        <f t="shared" si="148"/>
        <v>0</v>
      </c>
      <c r="X513" s="44" t="str">
        <f t="shared" ca="1" si="168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149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150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151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152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153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154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155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56"/>
        <v>0</v>
      </c>
      <c r="CS513" s="34">
        <v>25</v>
      </c>
      <c r="CT513" s="30">
        <f t="shared" si="158"/>
        <v>0</v>
      </c>
      <c r="CU513" s="30">
        <v>12</v>
      </c>
      <c r="CV513" s="35">
        <f t="shared" si="160"/>
        <v>0</v>
      </c>
      <c r="CW513" s="36">
        <f t="shared" si="161"/>
        <v>0</v>
      </c>
      <c r="CX513" s="37">
        <f t="shared" si="162"/>
        <v>3</v>
      </c>
      <c r="CY513" s="38">
        <f t="shared" si="163"/>
        <v>2</v>
      </c>
      <c r="CZ513" s="39">
        <f t="shared" si="164"/>
        <v>0</v>
      </c>
      <c r="DA513" t="s">
        <v>215</v>
      </c>
      <c r="DB513" t="str">
        <f t="shared" ca="1" si="165"/>
        <v>-</v>
      </c>
      <c r="DD513" t="s">
        <v>213</v>
      </c>
      <c r="DE513" t="str">
        <f t="shared" ca="1" si="166"/>
        <v>MEATYSTIRFRYITEM(MEAL, ItemRegistry.meatystirfryItem, 4 ,5f,0f,0f,3f,0f,2f,0f,1.75f),</v>
      </c>
      <c r="DF513" t="s">
        <v>2612</v>
      </c>
    </row>
    <row r="514" spans="2:110" x14ac:dyDescent="0.3">
      <c r="B514" t="s">
        <v>827</v>
      </c>
      <c r="C514" t="str">
        <f>INDEX('PH Itemnames'!$B$1:$B$723,MATCH(B514,'PH Itemnames'!$A$1:$A$723),1)</f>
        <v>potstickersItem</v>
      </c>
      <c r="D514" t="s">
        <v>253</v>
      </c>
      <c r="E514" t="s">
        <v>1209</v>
      </c>
      <c r="F514" s="10" t="s">
        <v>76</v>
      </c>
      <c r="G514" s="11" t="s">
        <v>60</v>
      </c>
      <c r="H514" s="11" t="s">
        <v>132</v>
      </c>
      <c r="I514" s="11" t="s">
        <v>359</v>
      </c>
      <c r="J514" s="11" t="s">
        <v>677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67"/>
        <v>1</v>
      </c>
      <c r="W514" s="11">
        <f t="shared" si="148"/>
        <v>0</v>
      </c>
      <c r="X514" s="44" t="str">
        <f t="shared" ca="1" si="168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149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150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151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152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153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154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155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56"/>
        <v>0</v>
      </c>
      <c r="CS514" s="34">
        <f t="shared" si="157"/>
        <v>30</v>
      </c>
      <c r="CT514" s="30">
        <v>0</v>
      </c>
      <c r="CU514" s="30">
        <f t="shared" si="159"/>
        <v>17.777777777777775</v>
      </c>
      <c r="CV514" s="35">
        <f t="shared" si="160"/>
        <v>0</v>
      </c>
      <c r="CW514" s="36">
        <f t="shared" si="161"/>
        <v>0</v>
      </c>
      <c r="CX514" s="37">
        <f t="shared" si="162"/>
        <v>4.5</v>
      </c>
      <c r="CY514" s="38">
        <f t="shared" si="163"/>
        <v>2.5</v>
      </c>
      <c r="CZ514" s="39">
        <f t="shared" si="164"/>
        <v>0</v>
      </c>
      <c r="DA514" t="s">
        <v>215</v>
      </c>
      <c r="DB514" t="str">
        <f t="shared" ca="1" si="165"/>
        <v>-</v>
      </c>
      <c r="DD514" t="s">
        <v>213</v>
      </c>
      <c r="DE514" t="str">
        <f t="shared" ca="1" si="166"/>
        <v>POTSTICKERSITEM(MEAL, ItemRegistry.potstickersItem, 4 ,6f,0f,0f,4.5f,0f,2.5f,0f,1.18f),</v>
      </c>
      <c r="DF514" t="s">
        <v>2613</v>
      </c>
    </row>
    <row r="515" spans="2:110" x14ac:dyDescent="0.3">
      <c r="B515" t="s">
        <v>828</v>
      </c>
      <c r="C515" t="str">
        <f>INDEX('PH Itemnames'!$B$1:$B$723,MATCH(B515,'PH Itemnames'!$A$1:$A$723),1)</f>
        <v>orangeduckItem</v>
      </c>
      <c r="D515" t="s">
        <v>258</v>
      </c>
      <c r="E515" t="s">
        <v>1209</v>
      </c>
      <c r="F515" s="10" t="s">
        <v>829</v>
      </c>
      <c r="G515" s="11" t="s">
        <v>551</v>
      </c>
      <c r="H515" s="11" t="s">
        <v>124</v>
      </c>
      <c r="I515" s="11" t="s">
        <v>61</v>
      </c>
      <c r="J515" s="11" t="s">
        <v>122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67"/>
        <v>1</v>
      </c>
      <c r="W515" s="11">
        <f t="shared" si="148"/>
        <v>0</v>
      </c>
      <c r="X515" s="44" t="str">
        <f t="shared" ca="1" si="168"/>
        <v>Yes</v>
      </c>
      <c r="Y515" s="34">
        <f>SUMIF(Ingredients!$B$3:$B$217,F515,Ingredients!$C$3:$C$217)+SUMIF($B$3:$B$724,F515,$AG$3:$AG$724)</f>
        <v>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149"/>
        <v>18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150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151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152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153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154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155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56"/>
        <v>0</v>
      </c>
      <c r="CS515" s="34">
        <v>30</v>
      </c>
      <c r="CT515" s="30">
        <v>10</v>
      </c>
      <c r="CU515" s="30">
        <f t="shared" si="159"/>
        <v>20.399999999999999</v>
      </c>
      <c r="CV515" s="35">
        <f t="shared" si="160"/>
        <v>0</v>
      </c>
      <c r="CW515" s="36">
        <f t="shared" si="161"/>
        <v>1.5</v>
      </c>
      <c r="CX515" s="37">
        <f t="shared" si="162"/>
        <v>2</v>
      </c>
      <c r="CY515" s="38">
        <f t="shared" si="163"/>
        <v>1.5</v>
      </c>
      <c r="CZ515" s="39">
        <f t="shared" si="164"/>
        <v>0</v>
      </c>
      <c r="DA515" t="s">
        <v>215</v>
      </c>
      <c r="DB515" t="str">
        <f t="shared" ca="1" si="165"/>
        <v>-</v>
      </c>
      <c r="DD515" t="s">
        <v>213</v>
      </c>
      <c r="DE515" t="str">
        <f t="shared" ca="1" si="166"/>
        <v>ORANGEDUCKITEM(MEAL, ItemRegistry.orangeduckItem, 4 ,6f,10f,0f,2f,1.5f,1.5f,0f,1.03f),</v>
      </c>
      <c r="DF515" t="s">
        <v>2614</v>
      </c>
    </row>
    <row r="516" spans="2:110" x14ac:dyDescent="0.3">
      <c r="B516" t="s">
        <v>830</v>
      </c>
      <c r="C516" t="str">
        <f>INDEX('PH Itemnames'!$B$1:$B$723,MATCH(B516,'PH Itemnames'!$A$1:$A$723),1)</f>
        <v>pekingduckItem</v>
      </c>
      <c r="D516" t="s">
        <v>258</v>
      </c>
      <c r="E516" t="s">
        <v>1209</v>
      </c>
      <c r="F516" s="10" t="s">
        <v>829</v>
      </c>
      <c r="G516" s="11" t="s">
        <v>677</v>
      </c>
      <c r="H516" s="11" t="s">
        <v>706</v>
      </c>
      <c r="I516" s="11" t="s">
        <v>711</v>
      </c>
      <c r="J516" s="11" t="s">
        <v>277</v>
      </c>
      <c r="K516" s="11" t="s">
        <v>706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67"/>
        <v>-1</v>
      </c>
      <c r="W516" s="11">
        <f t="shared" ref="W516:W579" si="169">COUNTIF(F516:M1238,B516)</f>
        <v>0</v>
      </c>
      <c r="X516" s="44" t="str">
        <f t="shared" ca="1" si="168"/>
        <v>No</v>
      </c>
      <c r="Y516" s="34">
        <f>SUMIF(Ingredients!$B$3:$B$217,F516,Ingredients!$C$3:$C$217)+SUMIF($B$3:$B$724,F516,$AG$3:$AG$724)</f>
        <v>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70">SUM(Y516:AF516)</f>
        <v>19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71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14.4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72">SUM(AQ516:AX516)/COUNTA(F516:M516)</f>
        <v>41.677777777777777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73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74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75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76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77">SUM(CJ516:CQ516)</f>
        <v>0</v>
      </c>
      <c r="CS516" s="34">
        <f t="shared" ref="CS516:CS579" si="178">AG516</f>
        <v>19</v>
      </c>
      <c r="CT516" s="30">
        <f t="shared" ref="CT516:CT579" si="179">AP516</f>
        <v>10</v>
      </c>
      <c r="CU516" s="30">
        <f t="shared" ref="CU516:CU570" si="180">AY516</f>
        <v>41.677777777777777</v>
      </c>
      <c r="CV516" s="35">
        <f t="shared" ref="CV516:CV579" si="181">BH516</f>
        <v>2</v>
      </c>
      <c r="CW516" s="36">
        <f t="shared" ref="CW516:CW579" si="182">BQ516</f>
        <v>0</v>
      </c>
      <c r="CX516" s="37">
        <f t="shared" ref="CX516:CX579" si="183">BZ516</f>
        <v>0.5</v>
      </c>
      <c r="CY516" s="38">
        <f t="shared" ref="CY516:CY579" si="184">CI516</f>
        <v>2.5</v>
      </c>
      <c r="CZ516" s="39">
        <f t="shared" ref="CZ516:CZ579" si="185">CR516</f>
        <v>0</v>
      </c>
      <c r="DA516" t="s">
        <v>212</v>
      </c>
      <c r="DB516" t="str">
        <f t="shared" ref="DB516:DB579" ca="1" si="186">IF(X516="No", "No", "-")</f>
        <v>No</v>
      </c>
      <c r="DD516" t="s">
        <v>213</v>
      </c>
      <c r="DE516" t="str">
        <f t="shared" ref="DE516:DF579" ca="1" si="187">IF(AND(X516="Yes",NOT(DD516="No")),CONCATENATE(UPPER(C516), "(", E516, ", ItemRegistry.",C516,", ",4," ,", ROUND(CS516/5,2),"f,",ROUND(CT516,0),"f,",ROUND(CV516,0),"f,",ROUND(CX516,2),"f,",ROUND(CW516,2),"f,",ROUND(CY516,2),"f,",ROUND(CZ516,2),"f,",ROUND(21/CU516,2), "f),"),"")</f>
        <v/>
      </c>
      <c r="DF516" t="s">
        <v>2312</v>
      </c>
    </row>
    <row r="517" spans="2:110" x14ac:dyDescent="0.3">
      <c r="B517" t="s">
        <v>831</v>
      </c>
      <c r="C517" t="str">
        <f>INDEX('PH Itemnames'!$B$1:$B$723,MATCH(B517,'PH Itemnames'!$A$1:$A$723),1)</f>
        <v>stuffedduckItem</v>
      </c>
      <c r="D517" t="s">
        <v>258</v>
      </c>
      <c r="E517" t="s">
        <v>1209</v>
      </c>
      <c r="F517" s="10" t="s">
        <v>829</v>
      </c>
      <c r="G517" s="11" t="s">
        <v>64</v>
      </c>
      <c r="H517" s="11" t="s">
        <v>62</v>
      </c>
      <c r="I517" s="11" t="s">
        <v>44</v>
      </c>
      <c r="J517" s="11" t="s">
        <v>180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67"/>
        <v>1</v>
      </c>
      <c r="W517" s="11">
        <f t="shared" si="169"/>
        <v>0</v>
      </c>
      <c r="X517" s="44" t="str">
        <f t="shared" ca="1" si="168"/>
        <v>Yes</v>
      </c>
      <c r="Y517" s="34">
        <f>SUMIF(Ingredients!$B$3:$B$217,F517,Ingredients!$C$3:$C$217)+SUMIF($B$3:$B$724,F517,$AG$3:$AG$724)</f>
        <v>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70"/>
        <v>16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71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72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73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74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75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76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77"/>
        <v>0</v>
      </c>
      <c r="CS517" s="34">
        <v>25</v>
      </c>
      <c r="CT517" s="30">
        <f t="shared" si="179"/>
        <v>0</v>
      </c>
      <c r="CU517" s="30">
        <v>12</v>
      </c>
      <c r="CV517" s="35">
        <f t="shared" si="181"/>
        <v>0</v>
      </c>
      <c r="CW517" s="36">
        <f t="shared" si="182"/>
        <v>1</v>
      </c>
      <c r="CX517" s="37">
        <f t="shared" si="183"/>
        <v>4</v>
      </c>
      <c r="CY517" s="38">
        <f t="shared" si="184"/>
        <v>1.5</v>
      </c>
      <c r="CZ517" s="39">
        <f t="shared" si="185"/>
        <v>0</v>
      </c>
      <c r="DA517" t="s">
        <v>215</v>
      </c>
      <c r="DB517" t="str">
        <f t="shared" ca="1" si="186"/>
        <v>-</v>
      </c>
      <c r="DD517" t="s">
        <v>213</v>
      </c>
      <c r="DE517" t="str">
        <f t="shared" ca="1" si="187"/>
        <v>STUFFEDDUCKITEM(MEAL, ItemRegistry.stuffedduckItem, 4 ,5f,0f,0f,4f,1f,1.5f,0f,1.75f),</v>
      </c>
      <c r="DF517" t="s">
        <v>2615</v>
      </c>
    </row>
    <row r="518" spans="2:110" x14ac:dyDescent="0.3">
      <c r="B518" t="s">
        <v>832</v>
      </c>
      <c r="C518" t="str">
        <f>INDEX('PH Itemnames'!$B$1:$B$723,MATCH(B518,'PH Itemnames'!$A$1:$A$723),1)</f>
        <v>rouxItem</v>
      </c>
      <c r="D518" t="s">
        <v>253</v>
      </c>
      <c r="E518" t="s">
        <v>1209</v>
      </c>
      <c r="F518" s="10" t="s">
        <v>260</v>
      </c>
      <c r="G518" s="11" t="s">
        <v>277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88">SUM(N518:U518)-COUNTA(F518:M518)+1</f>
        <v>1</v>
      </c>
      <c r="W518" s="11">
        <f t="shared" si="169"/>
        <v>0</v>
      </c>
      <c r="X518" s="44" t="str">
        <f t="shared" ca="1" si="168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70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71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72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73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74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75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76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77"/>
        <v>1</v>
      </c>
      <c r="CS518" s="34">
        <f t="shared" si="178"/>
        <v>10</v>
      </c>
      <c r="CT518" s="30">
        <f t="shared" si="179"/>
        <v>0</v>
      </c>
      <c r="CU518" s="30">
        <v>21</v>
      </c>
      <c r="CV518" s="35">
        <f t="shared" si="181"/>
        <v>1</v>
      </c>
      <c r="CW518" s="36">
        <f t="shared" si="182"/>
        <v>0</v>
      </c>
      <c r="CX518" s="37">
        <f t="shared" si="183"/>
        <v>0</v>
      </c>
      <c r="CY518" s="38">
        <f t="shared" si="184"/>
        <v>0</v>
      </c>
      <c r="CZ518" s="39">
        <f t="shared" si="185"/>
        <v>1</v>
      </c>
      <c r="DA518" t="s">
        <v>215</v>
      </c>
      <c r="DB518" t="str">
        <f t="shared" ca="1" si="186"/>
        <v>-</v>
      </c>
      <c r="DD518" t="s">
        <v>213</v>
      </c>
      <c r="DE518" t="str">
        <f t="shared" ca="1" si="187"/>
        <v>ROUXITEM(MEAL, ItemRegistry.rouxItem, 4 ,2f,0f,1f,0f,0f,0f,1f,1f),</v>
      </c>
      <c r="DF518" t="s">
        <v>2337</v>
      </c>
    </row>
    <row r="519" spans="2:110" x14ac:dyDescent="0.3">
      <c r="B519" t="s">
        <v>833</v>
      </c>
      <c r="C519" t="str">
        <f>INDEX('PH Itemnames'!$B$1:$B$723,MATCH(B519,'PH Itemnames'!$A$1:$A$723),1)</f>
        <v>candiedpecansItem</v>
      </c>
      <c r="D519" t="s">
        <v>253</v>
      </c>
      <c r="E519" t="s">
        <v>1209</v>
      </c>
      <c r="F519" s="10" t="s">
        <v>189</v>
      </c>
      <c r="G519" s="11" t="s">
        <v>223</v>
      </c>
      <c r="H519" s="11" t="s">
        <v>414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88"/>
        <v>-1</v>
      </c>
      <c r="W519" s="11">
        <f t="shared" si="169"/>
        <v>0</v>
      </c>
      <c r="X519" s="44" t="str">
        <f t="shared" ref="X519:X582" ca="1" si="189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70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71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72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73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74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75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76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77"/>
        <v>0</v>
      </c>
      <c r="CS519" s="34">
        <f t="shared" si="178"/>
        <v>0</v>
      </c>
      <c r="CT519" s="30">
        <f t="shared" si="179"/>
        <v>0</v>
      </c>
      <c r="CU519" s="30">
        <f t="shared" si="180"/>
        <v>10</v>
      </c>
      <c r="CV519" s="35">
        <f t="shared" si="181"/>
        <v>0</v>
      </c>
      <c r="CW519" s="36">
        <f t="shared" si="182"/>
        <v>0</v>
      </c>
      <c r="CX519" s="37">
        <f t="shared" si="183"/>
        <v>0</v>
      </c>
      <c r="CY519" s="38">
        <f t="shared" si="184"/>
        <v>0</v>
      </c>
      <c r="CZ519" s="39">
        <f t="shared" si="185"/>
        <v>0</v>
      </c>
      <c r="DA519" t="s">
        <v>212</v>
      </c>
      <c r="DB519" t="str">
        <f t="shared" ca="1" si="186"/>
        <v>No</v>
      </c>
      <c r="DD519" t="s">
        <v>213</v>
      </c>
      <c r="DE519" t="str">
        <f t="shared" ca="1" si="187"/>
        <v/>
      </c>
      <c r="DF519" t="s">
        <v>2312</v>
      </c>
    </row>
    <row r="520" spans="2:110" x14ac:dyDescent="0.3">
      <c r="B520" t="s">
        <v>834</v>
      </c>
      <c r="C520" t="str">
        <f>INDEX('PH Itemnames'!$B$1:$B$723,MATCH(B520,'PH Itemnames'!$A$1:$A$723),1)</f>
        <v>stuffingItem</v>
      </c>
      <c r="D520" t="s">
        <v>258</v>
      </c>
      <c r="E520" t="s">
        <v>1209</v>
      </c>
      <c r="F520" s="10" t="s">
        <v>257</v>
      </c>
      <c r="G520" s="11" t="s">
        <v>124</v>
      </c>
      <c r="H520" s="11" t="s">
        <v>122</v>
      </c>
      <c r="I520" s="11" t="s">
        <v>283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88"/>
        <v>1</v>
      </c>
      <c r="W520" s="11">
        <f t="shared" si="169"/>
        <v>0</v>
      </c>
      <c r="X520" s="44" t="str">
        <f t="shared" ca="1" si="189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70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71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72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73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74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75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76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77"/>
        <v>1</v>
      </c>
      <c r="CS520" s="34">
        <v>25</v>
      </c>
      <c r="CT520" s="30">
        <f t="shared" si="179"/>
        <v>0.35714285714285715</v>
      </c>
      <c r="CU520" s="30">
        <v>12</v>
      </c>
      <c r="CV520" s="35">
        <f t="shared" si="181"/>
        <v>1.5</v>
      </c>
      <c r="CW520" s="36">
        <f t="shared" si="182"/>
        <v>0</v>
      </c>
      <c r="CX520" s="37">
        <v>2</v>
      </c>
      <c r="CY520" s="38">
        <f t="shared" si="184"/>
        <v>2.5</v>
      </c>
      <c r="CZ520" s="39">
        <f t="shared" si="185"/>
        <v>1</v>
      </c>
      <c r="DA520" t="s">
        <v>215</v>
      </c>
      <c r="DB520" t="str">
        <f t="shared" ca="1" si="186"/>
        <v>-</v>
      </c>
      <c r="DD520" t="s">
        <v>213</v>
      </c>
      <c r="DE520" t="str">
        <f t="shared" ca="1" si="187"/>
        <v>STUFFINGITEM(MEAL, ItemRegistry.stuffingItem, 4 ,5f,0f,2f,2f,0f,2.5f,1f,1.75f),</v>
      </c>
      <c r="DF520" t="s">
        <v>2616</v>
      </c>
    </row>
    <row r="521" spans="2:110" x14ac:dyDescent="0.3">
      <c r="B521" t="s">
        <v>835</v>
      </c>
      <c r="C521" t="str">
        <f>INDEX('PH Itemnames'!$B$1:$B$723,MATCH(B521,'PH Itemnames'!$A$1:$A$723),1)</f>
        <v>greenbeancasseroleItem</v>
      </c>
      <c r="D521" t="s">
        <v>258</v>
      </c>
      <c r="E521" t="s">
        <v>1209</v>
      </c>
      <c r="F521" s="10" t="s">
        <v>137</v>
      </c>
      <c r="G521" s="11" t="s">
        <v>297</v>
      </c>
      <c r="H521" s="11" t="s">
        <v>64</v>
      </c>
      <c r="I521" s="11" t="s">
        <v>240</v>
      </c>
      <c r="J521" s="11" t="s">
        <v>277</v>
      </c>
      <c r="K521" s="11" t="s">
        <v>262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88"/>
        <v>1</v>
      </c>
      <c r="W521" s="11">
        <f t="shared" si="169"/>
        <v>0</v>
      </c>
      <c r="X521" s="44" t="str">
        <f t="shared" ca="1" si="189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70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71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72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73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74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75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76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77"/>
        <v>1</v>
      </c>
      <c r="CS521" s="34">
        <v>15</v>
      </c>
      <c r="CT521" s="30">
        <f t="shared" si="179"/>
        <v>0</v>
      </c>
      <c r="CU521" s="30">
        <f t="shared" si="180"/>
        <v>25.333333333333332</v>
      </c>
      <c r="CV521" s="35">
        <f t="shared" si="181"/>
        <v>1</v>
      </c>
      <c r="CW521" s="36">
        <f t="shared" si="182"/>
        <v>0</v>
      </c>
      <c r="CX521" s="37">
        <f t="shared" si="183"/>
        <v>2</v>
      </c>
      <c r="CY521" s="38">
        <f t="shared" si="184"/>
        <v>0.5</v>
      </c>
      <c r="CZ521" s="39">
        <f t="shared" si="185"/>
        <v>1</v>
      </c>
      <c r="DA521" t="s">
        <v>215</v>
      </c>
      <c r="DB521" t="str">
        <f t="shared" ca="1" si="186"/>
        <v>-</v>
      </c>
      <c r="DD521" t="s">
        <v>213</v>
      </c>
      <c r="DE521" t="str">
        <f t="shared" ca="1" si="187"/>
        <v>GREENBEANCASSEROLEITEM(MEAL, ItemRegistry.greenbeancasseroleItem, 4 ,3f,0f,1f,2f,0f,0.5f,1f,0.83f),</v>
      </c>
      <c r="DF521" t="s">
        <v>2617</v>
      </c>
    </row>
    <row r="522" spans="2:110" x14ac:dyDescent="0.3">
      <c r="B522" t="s">
        <v>836</v>
      </c>
      <c r="C522" t="str">
        <f>INDEX('PH Itemnames'!$B$1:$B$723,MATCH(B522,'PH Itemnames'!$A$1:$A$723),1)</f>
        <v>hamandpineapplepizzaItem</v>
      </c>
      <c r="D522" t="s">
        <v>258</v>
      </c>
      <c r="E522" t="s">
        <v>1209</v>
      </c>
      <c r="F522" s="10" t="s">
        <v>222</v>
      </c>
      <c r="G522" s="11" t="s">
        <v>70</v>
      </c>
      <c r="H522" s="11" t="s">
        <v>77</v>
      </c>
      <c r="I522" s="11" t="s">
        <v>144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88"/>
        <v>0</v>
      </c>
      <c r="W522" s="11">
        <f t="shared" si="169"/>
        <v>0</v>
      </c>
      <c r="X522" s="44" t="str">
        <f t="shared" ca="1" si="189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70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71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72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73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74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75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76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77"/>
        <v>3</v>
      </c>
      <c r="CS522" s="34">
        <f t="shared" si="178"/>
        <v>27</v>
      </c>
      <c r="CT522" s="30">
        <f t="shared" si="179"/>
        <v>5</v>
      </c>
      <c r="CU522" s="30">
        <f t="shared" si="180"/>
        <v>19.8</v>
      </c>
      <c r="CV522" s="35">
        <f t="shared" si="181"/>
        <v>1</v>
      </c>
      <c r="CW522" s="36">
        <f t="shared" si="182"/>
        <v>0</v>
      </c>
      <c r="CX522" s="37">
        <f t="shared" si="183"/>
        <v>1.5</v>
      </c>
      <c r="CY522" s="38">
        <f t="shared" si="184"/>
        <v>2.5</v>
      </c>
      <c r="CZ522" s="39">
        <f t="shared" si="185"/>
        <v>3</v>
      </c>
      <c r="DA522" t="s">
        <v>212</v>
      </c>
      <c r="DB522" t="str">
        <f t="shared" ca="1" si="186"/>
        <v>No</v>
      </c>
      <c r="DD522" t="s">
        <v>213</v>
      </c>
      <c r="DE522" t="str">
        <f t="shared" ca="1" si="187"/>
        <v/>
      </c>
      <c r="DF522" t="s">
        <v>2312</v>
      </c>
    </row>
    <row r="523" spans="2:110" x14ac:dyDescent="0.3">
      <c r="B523" t="s">
        <v>837</v>
      </c>
      <c r="C523" t="str">
        <f>INDEX('PH Itemnames'!$B$1:$B$723,MATCH(B523,'PH Itemnames'!$A$1:$A$723),1)</f>
        <v>cobblestonecobblerItem</v>
      </c>
      <c r="D523" t="s">
        <v>258</v>
      </c>
      <c r="E523" t="s">
        <v>1209</v>
      </c>
      <c r="F523" s="10" t="s">
        <v>222</v>
      </c>
      <c r="G523" s="11" t="s">
        <v>260</v>
      </c>
      <c r="H523" s="11" t="s">
        <v>838</v>
      </c>
      <c r="I523" s="11" t="s">
        <v>838</v>
      </c>
      <c r="J523" s="11" t="s">
        <v>838</v>
      </c>
      <c r="K523" s="11" t="s">
        <v>838</v>
      </c>
      <c r="L523" s="11" t="s">
        <v>838</v>
      </c>
      <c r="M523" s="11" t="s">
        <v>838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88"/>
        <v>-5</v>
      </c>
      <c r="W523" s="11">
        <f t="shared" si="169"/>
        <v>0</v>
      </c>
      <c r="X523" s="44" t="str">
        <f t="shared" ca="1" si="189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70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71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72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73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74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75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76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77"/>
        <v>1</v>
      </c>
      <c r="CS523" s="34">
        <f t="shared" si="178"/>
        <v>10</v>
      </c>
      <c r="CT523" s="30">
        <f t="shared" si="179"/>
        <v>0</v>
      </c>
      <c r="CU523" s="30">
        <f t="shared" si="180"/>
        <v>2.375</v>
      </c>
      <c r="CV523" s="35">
        <f t="shared" si="181"/>
        <v>1</v>
      </c>
      <c r="CW523" s="36">
        <f t="shared" si="182"/>
        <v>0</v>
      </c>
      <c r="CX523" s="37">
        <f t="shared" si="183"/>
        <v>0</v>
      </c>
      <c r="CY523" s="38">
        <f t="shared" si="184"/>
        <v>0</v>
      </c>
      <c r="CZ523" s="39">
        <f t="shared" si="185"/>
        <v>1</v>
      </c>
      <c r="DA523" t="s">
        <v>212</v>
      </c>
      <c r="DB523" t="str">
        <f t="shared" ca="1" si="186"/>
        <v>No</v>
      </c>
      <c r="DC523" t="s">
        <v>1148</v>
      </c>
      <c r="DD523" t="s">
        <v>213</v>
      </c>
      <c r="DE523" t="str">
        <f t="shared" ca="1" si="187"/>
        <v/>
      </c>
      <c r="DF523" t="s">
        <v>2312</v>
      </c>
    </row>
    <row r="524" spans="2:110" x14ac:dyDescent="0.3">
      <c r="B524" t="s">
        <v>839</v>
      </c>
      <c r="C524" t="str">
        <f>INDEX('PH Itemnames'!$B$1:$B$723,MATCH(B524,'PH Itemnames'!$A$1:$A$723),1)</f>
        <v>crayfishsaladItem</v>
      </c>
      <c r="D524" t="s">
        <v>258</v>
      </c>
      <c r="E524" t="s">
        <v>1209</v>
      </c>
      <c r="F524" s="10" t="s">
        <v>840</v>
      </c>
      <c r="G524" s="11" t="s">
        <v>131</v>
      </c>
      <c r="H524" s="11" t="s">
        <v>70</v>
      </c>
      <c r="I524" s="11" t="s">
        <v>359</v>
      </c>
      <c r="J524" s="11" t="s">
        <v>124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88"/>
        <v>0</v>
      </c>
      <c r="W524" s="11">
        <f t="shared" si="169"/>
        <v>0</v>
      </c>
      <c r="X524" s="44" t="str">
        <f t="shared" ca="1" si="189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70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71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72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73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74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75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76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77"/>
        <v>3</v>
      </c>
      <c r="CS524" s="34">
        <f t="shared" si="178"/>
        <v>18</v>
      </c>
      <c r="CT524" s="30">
        <f t="shared" si="179"/>
        <v>5</v>
      </c>
      <c r="CU524" s="30">
        <f t="shared" si="180"/>
        <v>24</v>
      </c>
      <c r="CV524" s="35">
        <f t="shared" si="181"/>
        <v>0</v>
      </c>
      <c r="CW524" s="36">
        <f t="shared" si="182"/>
        <v>0</v>
      </c>
      <c r="CX524" s="37">
        <f t="shared" si="183"/>
        <v>2.5</v>
      </c>
      <c r="CY524" s="38">
        <f t="shared" si="184"/>
        <v>0</v>
      </c>
      <c r="CZ524" s="39">
        <f t="shared" si="185"/>
        <v>3</v>
      </c>
      <c r="DA524" t="s">
        <v>212</v>
      </c>
      <c r="DB524" t="str">
        <f t="shared" ca="1" si="186"/>
        <v>No</v>
      </c>
      <c r="DD524" t="s">
        <v>213</v>
      </c>
      <c r="DE524" t="str">
        <f t="shared" ca="1" si="187"/>
        <v/>
      </c>
      <c r="DF524" t="s">
        <v>2312</v>
      </c>
    </row>
    <row r="525" spans="2:110" x14ac:dyDescent="0.3">
      <c r="B525" t="s">
        <v>841</v>
      </c>
      <c r="C525" t="str">
        <f>INDEX('PH Itemnames'!$B$1:$B$723,MATCH(B525,'PH Itemnames'!$A$1:$A$723),1)</f>
        <v>cevicheItem</v>
      </c>
      <c r="D525" t="s">
        <v>253</v>
      </c>
      <c r="E525" t="s">
        <v>1209</v>
      </c>
      <c r="F525" s="10" t="s">
        <v>82</v>
      </c>
      <c r="G525" s="11" t="s">
        <v>262</v>
      </c>
      <c r="H525" s="11" t="s">
        <v>20</v>
      </c>
      <c r="I525" s="11" t="s">
        <v>64</v>
      </c>
      <c r="J525" s="11" t="s">
        <v>119</v>
      </c>
      <c r="K525" s="11" t="s">
        <v>124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88"/>
        <v>1</v>
      </c>
      <c r="W525" s="11">
        <f t="shared" si="169"/>
        <v>0</v>
      </c>
      <c r="X525" s="44" t="str">
        <f t="shared" ca="1" si="189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70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71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72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73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74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75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76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77"/>
        <v>0</v>
      </c>
      <c r="CS525" s="34">
        <v>20</v>
      </c>
      <c r="CT525" s="30">
        <v>0</v>
      </c>
      <c r="CU525" s="30">
        <v>12</v>
      </c>
      <c r="CV525" s="35">
        <f t="shared" si="181"/>
        <v>0</v>
      </c>
      <c r="CW525" s="36">
        <f t="shared" si="182"/>
        <v>0.8</v>
      </c>
      <c r="CX525" s="37">
        <f t="shared" si="183"/>
        <v>2.5</v>
      </c>
      <c r="CY525" s="38">
        <f t="shared" si="184"/>
        <v>1</v>
      </c>
      <c r="CZ525" s="39">
        <f t="shared" si="185"/>
        <v>0</v>
      </c>
      <c r="DA525" t="s">
        <v>215</v>
      </c>
      <c r="DB525" t="str">
        <f t="shared" ca="1" si="186"/>
        <v>-</v>
      </c>
      <c r="DD525" t="s">
        <v>213</v>
      </c>
      <c r="DE525" t="str">
        <f t="shared" ca="1" si="187"/>
        <v>CEVICHEITEM(MEAL, ItemRegistry.cevicheItem, 4 ,4f,0f,0f,2.5f,0.8f,1f,0f,1.75f),</v>
      </c>
      <c r="DF525" t="s">
        <v>2618</v>
      </c>
    </row>
    <row r="526" spans="2:110" x14ac:dyDescent="0.3">
      <c r="B526" t="s">
        <v>842</v>
      </c>
      <c r="C526" t="str">
        <f>INDEX('PH Itemnames'!$B$1:$B$723,MATCH(B526,'PH Itemnames'!$A$1:$A$723),1)</f>
        <v>bakedcactusItem</v>
      </c>
      <c r="D526" t="s">
        <v>253</v>
      </c>
      <c r="E526" t="s">
        <v>1209</v>
      </c>
      <c r="F526" s="10" t="s">
        <v>506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88"/>
        <v>1</v>
      </c>
      <c r="W526" s="11">
        <f t="shared" si="169"/>
        <v>0</v>
      </c>
      <c r="X526" s="44" t="str">
        <f t="shared" ca="1" si="189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70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71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72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73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74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75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76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77"/>
        <v>0</v>
      </c>
      <c r="CS526" s="34">
        <f t="shared" si="178"/>
        <v>5</v>
      </c>
      <c r="CT526" s="30">
        <f t="shared" si="179"/>
        <v>0</v>
      </c>
      <c r="CU526" s="30">
        <f t="shared" si="180"/>
        <v>20</v>
      </c>
      <c r="CV526" s="35">
        <f t="shared" si="181"/>
        <v>0</v>
      </c>
      <c r="CW526" s="36">
        <f t="shared" si="182"/>
        <v>0</v>
      </c>
      <c r="CX526" s="37">
        <f t="shared" si="183"/>
        <v>1</v>
      </c>
      <c r="CY526" s="38">
        <f t="shared" si="184"/>
        <v>0</v>
      </c>
      <c r="CZ526" s="39">
        <f t="shared" si="185"/>
        <v>0</v>
      </c>
      <c r="DA526" t="s">
        <v>215</v>
      </c>
      <c r="DB526" t="str">
        <f t="shared" ca="1" si="186"/>
        <v>-</v>
      </c>
      <c r="DC526" t="s">
        <v>1189</v>
      </c>
      <c r="DD526" t="s">
        <v>213</v>
      </c>
      <c r="DE526" t="str">
        <f t="shared" ca="1" si="187"/>
        <v>BAKEDCACTUSITEM(MEAL, ItemRegistry.bakedcactusItem, 4 ,1f,0f,0f,1f,0f,0f,0f,1.05f),</v>
      </c>
      <c r="DF526" t="s">
        <v>2619</v>
      </c>
    </row>
    <row r="527" spans="2:110" x14ac:dyDescent="0.3">
      <c r="B527" t="s">
        <v>843</v>
      </c>
      <c r="C527" t="str">
        <f>INDEX('PH Itemnames'!$B$1:$B$723,MATCH(B527,'PH Itemnames'!$A$1:$A$723),1)</f>
        <v>garlicsteakItem</v>
      </c>
      <c r="D527" t="s">
        <v>253</v>
      </c>
      <c r="E527" t="s">
        <v>1209</v>
      </c>
      <c r="F527" s="10" t="s">
        <v>75</v>
      </c>
      <c r="G527" s="12" t="s">
        <v>62</v>
      </c>
      <c r="H527" s="12" t="s">
        <v>415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88"/>
        <v>1</v>
      </c>
      <c r="W527" s="11">
        <f t="shared" si="169"/>
        <v>0</v>
      </c>
      <c r="X527" s="44" t="str">
        <f t="shared" ca="1" si="189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70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71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48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72"/>
        <v>37.333333333333336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73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74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75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76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77"/>
        <v>0</v>
      </c>
      <c r="CS527" s="34">
        <v>15</v>
      </c>
      <c r="CT527" s="30">
        <f t="shared" si="179"/>
        <v>0</v>
      </c>
      <c r="CU527" s="30">
        <v>12</v>
      </c>
      <c r="CV527" s="35">
        <f t="shared" si="181"/>
        <v>0</v>
      </c>
      <c r="CW527" s="36">
        <f t="shared" si="182"/>
        <v>0</v>
      </c>
      <c r="CX527" s="37">
        <f t="shared" si="183"/>
        <v>2</v>
      </c>
      <c r="CY527" s="38">
        <f t="shared" si="184"/>
        <v>2</v>
      </c>
      <c r="CZ527" s="39">
        <f t="shared" si="185"/>
        <v>0</v>
      </c>
      <c r="DA527" t="s">
        <v>215</v>
      </c>
      <c r="DB527" t="str">
        <f t="shared" ca="1" si="186"/>
        <v>-</v>
      </c>
      <c r="DC527" t="s">
        <v>1279</v>
      </c>
      <c r="DD527" t="s">
        <v>213</v>
      </c>
      <c r="DE527" t="str">
        <f t="shared" ca="1" si="187"/>
        <v>GARLICSTEAKITEM(MEAL, ItemRegistry.garlicsteakItem, 4 ,3f,0f,0f,2f,0f,2f,0f,1.75f),</v>
      </c>
      <c r="DF527" t="s">
        <v>2620</v>
      </c>
    </row>
    <row r="528" spans="2:110" x14ac:dyDescent="0.3">
      <c r="B528" t="s">
        <v>844</v>
      </c>
      <c r="C528" t="str">
        <f>INDEX('PH Itemnames'!$B$1:$B$723,MATCH(B528,'PH Itemnames'!$A$1:$A$723),1)</f>
        <v>mushroomsteakItem</v>
      </c>
      <c r="D528" t="s">
        <v>258</v>
      </c>
      <c r="E528" t="s">
        <v>1209</v>
      </c>
      <c r="F528" s="10" t="s">
        <v>75</v>
      </c>
      <c r="G528" s="11" t="s">
        <v>297</v>
      </c>
      <c r="H528" s="11" t="s">
        <v>260</v>
      </c>
      <c r="I528" s="11" t="s">
        <v>415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88"/>
        <v>1</v>
      </c>
      <c r="W528" s="11">
        <f t="shared" si="169"/>
        <v>0</v>
      </c>
      <c r="X528" s="44" t="str">
        <f t="shared" ca="1" si="189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70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71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48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72"/>
        <v>23.5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73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74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75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76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77"/>
        <v>1</v>
      </c>
      <c r="CS528" s="34">
        <v>15</v>
      </c>
      <c r="CT528" s="30">
        <f t="shared" si="179"/>
        <v>0</v>
      </c>
      <c r="CU528" s="30">
        <f t="shared" si="180"/>
        <v>23.5</v>
      </c>
      <c r="CV528" s="35">
        <f t="shared" si="181"/>
        <v>0</v>
      </c>
      <c r="CW528" s="36">
        <f t="shared" si="182"/>
        <v>0</v>
      </c>
      <c r="CX528" s="37">
        <f t="shared" si="183"/>
        <v>0</v>
      </c>
      <c r="CY528" s="38">
        <f t="shared" si="184"/>
        <v>2.5</v>
      </c>
      <c r="CZ528" s="39">
        <f t="shared" si="185"/>
        <v>1</v>
      </c>
      <c r="DA528" t="s">
        <v>215</v>
      </c>
      <c r="DB528" t="str">
        <f t="shared" ca="1" si="186"/>
        <v>-</v>
      </c>
      <c r="DD528" t="s">
        <v>213</v>
      </c>
      <c r="DE528" t="str">
        <f t="shared" ca="1" si="187"/>
        <v>MUSHROOMSTEAKITEM(MEAL, ItemRegistry.mushroomsteakItem, 4 ,3f,0f,0f,0f,0f,2.5f,1f,0.89f),</v>
      </c>
      <c r="DF528" t="s">
        <v>2621</v>
      </c>
    </row>
    <row r="529" spans="2:110" x14ac:dyDescent="0.3">
      <c r="B529" t="s">
        <v>845</v>
      </c>
      <c r="C529" t="str">
        <f>INDEX('PH Itemnames'!$B$1:$B$723,MATCH(B529,'PH Itemnames'!$A$1:$A$723),1)</f>
        <v>hotdishcasseroleItem</v>
      </c>
      <c r="D529" t="s">
        <v>258</v>
      </c>
      <c r="E529" t="s">
        <v>1209</v>
      </c>
      <c r="F529" s="10" t="s">
        <v>225</v>
      </c>
      <c r="G529" s="11" t="s">
        <v>6</v>
      </c>
      <c r="H529" s="11" t="s">
        <v>6</v>
      </c>
      <c r="I529" s="11" t="s">
        <v>73</v>
      </c>
      <c r="J529" s="11" t="s">
        <v>846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88"/>
        <v>1</v>
      </c>
      <c r="W529" s="11">
        <f t="shared" si="169"/>
        <v>0</v>
      </c>
      <c r="X529" s="44" t="str">
        <f t="shared" ca="1" si="189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70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71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72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73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74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75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76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77"/>
        <v>3</v>
      </c>
      <c r="CS529" s="34">
        <v>40</v>
      </c>
      <c r="CT529" s="30">
        <v>0</v>
      </c>
      <c r="CU529" s="30">
        <v>12</v>
      </c>
      <c r="CV529" s="35">
        <f t="shared" si="181"/>
        <v>1</v>
      </c>
      <c r="CW529" s="36">
        <f t="shared" si="182"/>
        <v>0</v>
      </c>
      <c r="CX529" s="37">
        <f t="shared" si="183"/>
        <v>3.7857142857142856</v>
      </c>
      <c r="CY529" s="38">
        <f t="shared" si="184"/>
        <v>2</v>
      </c>
      <c r="CZ529" s="39">
        <f t="shared" si="185"/>
        <v>3</v>
      </c>
      <c r="DA529" t="s">
        <v>215</v>
      </c>
      <c r="DB529" t="str">
        <f t="shared" ca="1" si="186"/>
        <v>-</v>
      </c>
      <c r="DD529" t="s">
        <v>213</v>
      </c>
      <c r="DE529" t="str">
        <f t="shared" ca="1" si="187"/>
        <v>HOTDISHCASSEROLEITEM(MEAL, ItemRegistry.hotdishcasseroleItem, 4 ,8f,0f,1f,3.79f,0f,2f,3f,1.75f),</v>
      </c>
      <c r="DF529" t="s">
        <v>2622</v>
      </c>
    </row>
    <row r="530" spans="2:110" x14ac:dyDescent="0.3">
      <c r="B530" t="s">
        <v>847</v>
      </c>
      <c r="C530" t="str">
        <f>INDEX('PH Itemnames'!$B$1:$B$723,MATCH(B530,'PH Itemnames'!$A$1:$A$723),1)</f>
        <v>sausagebeanmeltItem</v>
      </c>
      <c r="D530" t="s">
        <v>253</v>
      </c>
      <c r="E530" t="s">
        <v>1209</v>
      </c>
      <c r="F530" s="10" t="s">
        <v>222</v>
      </c>
      <c r="G530" s="11" t="s">
        <v>679</v>
      </c>
      <c r="H530" s="11" t="s">
        <v>137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88"/>
        <v>1</v>
      </c>
      <c r="W530" s="11">
        <f t="shared" si="169"/>
        <v>0</v>
      </c>
      <c r="X530" s="44" t="str">
        <f t="shared" ca="1" si="189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70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71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72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73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74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75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76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77"/>
        <v>3</v>
      </c>
      <c r="CS530" s="34">
        <v>25</v>
      </c>
      <c r="CT530" s="30">
        <f t="shared" si="179"/>
        <v>0</v>
      </c>
      <c r="CU530" s="30">
        <v>12</v>
      </c>
      <c r="CV530" s="35">
        <f t="shared" si="181"/>
        <v>1</v>
      </c>
      <c r="CW530" s="36">
        <f t="shared" si="182"/>
        <v>0</v>
      </c>
      <c r="CX530" s="37">
        <f t="shared" si="183"/>
        <v>1</v>
      </c>
      <c r="CY530" s="38">
        <f t="shared" si="184"/>
        <v>2</v>
      </c>
      <c r="CZ530" s="39">
        <f t="shared" si="185"/>
        <v>3</v>
      </c>
      <c r="DA530" t="s">
        <v>215</v>
      </c>
      <c r="DB530" t="str">
        <f t="shared" ca="1" si="186"/>
        <v>-</v>
      </c>
      <c r="DD530" t="s">
        <v>213</v>
      </c>
      <c r="DE530" t="str">
        <f t="shared" ca="1" si="187"/>
        <v>SAUSAGEBEANMELTITEM(MEAL, ItemRegistry.sausagebeanmeltItem, 4 ,5f,0f,1f,1f,0f,2f,3f,1.75f),</v>
      </c>
      <c r="DF530" t="s">
        <v>2623</v>
      </c>
    </row>
    <row r="531" spans="2:110" x14ac:dyDescent="0.3">
      <c r="B531" t="s">
        <v>848</v>
      </c>
      <c r="C531" t="str">
        <f>INDEX('PH Itemnames'!$B$1:$B$723,MATCH(B531,'PH Itemnames'!$A$1:$A$723),1)</f>
        <v>mettbrotchenItem</v>
      </c>
      <c r="D531" t="s">
        <v>253</v>
      </c>
      <c r="E531" t="s">
        <v>1209</v>
      </c>
      <c r="F531" s="10" t="s">
        <v>76</v>
      </c>
      <c r="G531" s="11" t="s">
        <v>259</v>
      </c>
      <c r="H531" s="11" t="s">
        <v>64</v>
      </c>
      <c r="I531" s="11" t="s">
        <v>415</v>
      </c>
      <c r="J531" s="11" t="s">
        <v>262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88"/>
        <v>1</v>
      </c>
      <c r="W531" s="11">
        <f t="shared" si="169"/>
        <v>0</v>
      </c>
      <c r="X531" s="44" t="str">
        <f t="shared" ca="1" si="189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70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71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48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72"/>
        <v>30.4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73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74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75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76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77"/>
        <v>0</v>
      </c>
      <c r="CS531" s="34">
        <v>15</v>
      </c>
      <c r="CT531" s="30">
        <f t="shared" si="179"/>
        <v>0</v>
      </c>
      <c r="CU531" s="30">
        <f t="shared" si="180"/>
        <v>30.4</v>
      </c>
      <c r="CV531" s="35">
        <f t="shared" si="181"/>
        <v>1.5</v>
      </c>
      <c r="CW531" s="36">
        <f t="shared" si="182"/>
        <v>0</v>
      </c>
      <c r="CX531" s="37">
        <f t="shared" si="183"/>
        <v>1</v>
      </c>
      <c r="CY531" s="38">
        <f t="shared" si="184"/>
        <v>1.5</v>
      </c>
      <c r="CZ531" s="39">
        <f t="shared" si="185"/>
        <v>0</v>
      </c>
      <c r="DA531" t="s">
        <v>215</v>
      </c>
      <c r="DB531" t="str">
        <f t="shared" ca="1" si="186"/>
        <v>-</v>
      </c>
      <c r="DD531" t="s">
        <v>213</v>
      </c>
      <c r="DE531" t="str">
        <f t="shared" ca="1" si="187"/>
        <v>METTBROTCHENITEM(MEAL, ItemRegistry.mettbrotchenItem, 4 ,3f,0f,2f,1f,0f,1.5f,0f,0.69f),</v>
      </c>
      <c r="DF531" t="s">
        <v>2624</v>
      </c>
    </row>
    <row r="532" spans="2:110" x14ac:dyDescent="0.3">
      <c r="B532" t="s">
        <v>849</v>
      </c>
      <c r="C532" t="str">
        <f>INDEX('PH Itemnames'!$B$1:$B$723,MATCH(B532,'PH Itemnames'!$A$1:$A$723),1)</f>
        <v>porkrindsItem</v>
      </c>
      <c r="D532" t="s">
        <v>253</v>
      </c>
      <c r="E532" t="s">
        <v>1209</v>
      </c>
      <c r="F532" s="10" t="s">
        <v>850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88"/>
        <v>0</v>
      </c>
      <c r="W532" s="11">
        <f t="shared" si="169"/>
        <v>0</v>
      </c>
      <c r="X532" s="44" t="str">
        <f t="shared" ca="1" si="189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70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71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72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73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74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75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76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77"/>
        <v>0</v>
      </c>
      <c r="CS532" s="34">
        <f t="shared" si="178"/>
        <v>0</v>
      </c>
      <c r="CT532" s="30">
        <f t="shared" si="179"/>
        <v>0</v>
      </c>
      <c r="CU532" s="30">
        <f t="shared" si="180"/>
        <v>0</v>
      </c>
      <c r="CV532" s="35">
        <f t="shared" si="181"/>
        <v>0</v>
      </c>
      <c r="CW532" s="36">
        <f t="shared" si="182"/>
        <v>0</v>
      </c>
      <c r="CX532" s="37">
        <f t="shared" si="183"/>
        <v>0</v>
      </c>
      <c r="CY532" s="38">
        <f t="shared" si="184"/>
        <v>0</v>
      </c>
      <c r="CZ532" s="39">
        <f t="shared" si="185"/>
        <v>0</v>
      </c>
      <c r="DA532" t="s">
        <v>212</v>
      </c>
      <c r="DB532" t="str">
        <f t="shared" ca="1" si="186"/>
        <v>No</v>
      </c>
      <c r="DC532" t="s">
        <v>1177</v>
      </c>
      <c r="DD532" t="s">
        <v>213</v>
      </c>
      <c r="DE532" t="str">
        <f t="shared" ca="1" si="187"/>
        <v/>
      </c>
      <c r="DF532" t="s">
        <v>2312</v>
      </c>
    </row>
    <row r="533" spans="2:110" x14ac:dyDescent="0.3">
      <c r="B533" t="s">
        <v>851</v>
      </c>
      <c r="C533" t="str">
        <f>INDEX('PH Itemnames'!$B$1:$B$723,MATCH(B533,'PH Itemnames'!$A$1:$A$723),1)</f>
        <v>cracklinsItem</v>
      </c>
      <c r="D533" t="s">
        <v>253</v>
      </c>
      <c r="E533" t="s">
        <v>1209</v>
      </c>
      <c r="F533" s="10" t="s">
        <v>850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88"/>
        <v>0</v>
      </c>
      <c r="W533" s="11">
        <f t="shared" si="169"/>
        <v>0</v>
      </c>
      <c r="X533" s="44" t="str">
        <f t="shared" ca="1" si="189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70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71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72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73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74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75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76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77"/>
        <v>0</v>
      </c>
      <c r="CS533" s="34">
        <f t="shared" si="178"/>
        <v>0</v>
      </c>
      <c r="CT533" s="30">
        <f t="shared" si="179"/>
        <v>0</v>
      </c>
      <c r="CU533" s="30">
        <f t="shared" si="180"/>
        <v>0</v>
      </c>
      <c r="CV533" s="35">
        <f t="shared" si="181"/>
        <v>0</v>
      </c>
      <c r="CW533" s="36">
        <f t="shared" si="182"/>
        <v>0</v>
      </c>
      <c r="CX533" s="37">
        <f t="shared" si="183"/>
        <v>0</v>
      </c>
      <c r="CY533" s="38">
        <f t="shared" si="184"/>
        <v>0</v>
      </c>
      <c r="CZ533" s="39">
        <f t="shared" si="185"/>
        <v>0</v>
      </c>
      <c r="DA533" t="s">
        <v>212</v>
      </c>
      <c r="DB533" t="str">
        <f t="shared" ca="1" si="186"/>
        <v>No</v>
      </c>
      <c r="DC533" t="s">
        <v>1177</v>
      </c>
      <c r="DD533" t="s">
        <v>213</v>
      </c>
      <c r="DE533" t="str">
        <f t="shared" ca="1" si="187"/>
        <v/>
      </c>
      <c r="DF533" t="s">
        <v>2312</v>
      </c>
    </row>
    <row r="534" spans="2:110" x14ac:dyDescent="0.3">
      <c r="B534" t="s">
        <v>852</v>
      </c>
      <c r="C534" t="str">
        <f>INDEX('PH Itemnames'!$B$1:$B$723,MATCH(B534,'PH Itemnames'!$A$1:$A$723),1)</f>
        <v>chorusfruitsoupItem</v>
      </c>
      <c r="D534" t="s">
        <v>258</v>
      </c>
      <c r="E534" t="s">
        <v>1209</v>
      </c>
      <c r="F534" s="10" t="s">
        <v>853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88"/>
        <v>0</v>
      </c>
      <c r="W534" s="11">
        <f t="shared" si="169"/>
        <v>0</v>
      </c>
      <c r="X534" s="44" t="str">
        <f t="shared" ca="1" si="189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70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71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72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73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74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75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76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77"/>
        <v>0</v>
      </c>
      <c r="CS534" s="34">
        <f t="shared" si="178"/>
        <v>0</v>
      </c>
      <c r="CT534" s="30">
        <f t="shared" si="179"/>
        <v>0</v>
      </c>
      <c r="CU534" s="30">
        <f t="shared" si="180"/>
        <v>0</v>
      </c>
      <c r="CV534" s="35">
        <f t="shared" si="181"/>
        <v>0</v>
      </c>
      <c r="CW534" s="36">
        <f t="shared" si="182"/>
        <v>0</v>
      </c>
      <c r="CX534" s="37">
        <f t="shared" si="183"/>
        <v>0</v>
      </c>
      <c r="CY534" s="38">
        <f t="shared" si="184"/>
        <v>0</v>
      </c>
      <c r="CZ534" s="39">
        <f t="shared" si="185"/>
        <v>0</v>
      </c>
      <c r="DA534" t="s">
        <v>212</v>
      </c>
      <c r="DB534" t="str">
        <f t="shared" ca="1" si="186"/>
        <v>No</v>
      </c>
      <c r="DC534" t="s">
        <v>1149</v>
      </c>
      <c r="DD534" t="s">
        <v>213</v>
      </c>
      <c r="DE534" t="str">
        <f t="shared" ca="1" si="187"/>
        <v/>
      </c>
      <c r="DF534" t="s">
        <v>2312</v>
      </c>
    </row>
    <row r="535" spans="2:110" x14ac:dyDescent="0.3">
      <c r="B535" t="s">
        <v>854</v>
      </c>
      <c r="C535" t="str">
        <f>INDEX('PH Itemnames'!$B$1:$B$723,MATCH(B535,'PH Itemnames'!$A$1:$A$723),1)</f>
        <v>akutuqItem</v>
      </c>
      <c r="D535" t="s">
        <v>258</v>
      </c>
      <c r="E535" t="s">
        <v>1209</v>
      </c>
      <c r="F535" s="10" t="s">
        <v>92</v>
      </c>
      <c r="G535" s="11" t="s">
        <v>359</v>
      </c>
      <c r="H535" s="11" t="s">
        <v>263</v>
      </c>
      <c r="I535" s="11" t="s">
        <v>796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88"/>
        <v>1</v>
      </c>
      <c r="W535" s="11">
        <f t="shared" si="169"/>
        <v>0</v>
      </c>
      <c r="X535" s="44" t="str">
        <f t="shared" ca="1" si="189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70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71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72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73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74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75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76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77"/>
        <v>0</v>
      </c>
      <c r="CS535" s="34">
        <f t="shared" si="178"/>
        <v>10.4</v>
      </c>
      <c r="CT535" s="30">
        <v>0</v>
      </c>
      <c r="CU535" s="30">
        <v>18</v>
      </c>
      <c r="CV535" s="35">
        <f t="shared" si="181"/>
        <v>0</v>
      </c>
      <c r="CW535" s="36">
        <f t="shared" si="182"/>
        <v>0.88000000000000012</v>
      </c>
      <c r="CX535" s="37">
        <f t="shared" si="183"/>
        <v>0</v>
      </c>
      <c r="CY535" s="38">
        <f t="shared" si="184"/>
        <v>1</v>
      </c>
      <c r="CZ535" s="39">
        <f t="shared" si="185"/>
        <v>0</v>
      </c>
      <c r="DA535" t="s">
        <v>215</v>
      </c>
      <c r="DB535" t="str">
        <f t="shared" ca="1" si="186"/>
        <v>-</v>
      </c>
      <c r="DD535" t="s">
        <v>213</v>
      </c>
      <c r="DE535" t="str">
        <f t="shared" ca="1" si="187"/>
        <v>AKUTUQITEM(MEAL, ItemRegistry.akutuqItem, 4 ,2.08f,0f,0f,0f,0.88f,1f,0f,1.17f),</v>
      </c>
      <c r="DF535" t="s">
        <v>2625</v>
      </c>
    </row>
    <row r="536" spans="2:110" x14ac:dyDescent="0.3">
      <c r="B536" t="s">
        <v>855</v>
      </c>
      <c r="C536" t="str">
        <f>INDEX('PH Itemnames'!$B$1:$B$723,MATCH(B536,'PH Itemnames'!$A$1:$A$723),1)</f>
        <v>cantonesegreensItem</v>
      </c>
      <c r="D536" t="s">
        <v>253</v>
      </c>
      <c r="E536" t="s">
        <v>1209</v>
      </c>
      <c r="F536" s="10" t="s">
        <v>60</v>
      </c>
      <c r="G536" s="11" t="s">
        <v>856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88"/>
        <v>0</v>
      </c>
      <c r="W536" s="11">
        <f t="shared" si="169"/>
        <v>0</v>
      </c>
      <c r="X536" s="44" t="str">
        <f t="shared" ca="1" si="189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70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71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72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73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74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75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76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77"/>
        <v>0</v>
      </c>
      <c r="CS536" s="34">
        <f t="shared" si="178"/>
        <v>2</v>
      </c>
      <c r="CT536" s="30">
        <f t="shared" si="179"/>
        <v>10</v>
      </c>
      <c r="CU536" s="30">
        <f t="shared" si="180"/>
        <v>16.5</v>
      </c>
      <c r="CV536" s="35">
        <f t="shared" si="181"/>
        <v>0</v>
      </c>
      <c r="CW536" s="36">
        <f t="shared" si="182"/>
        <v>0</v>
      </c>
      <c r="CX536" s="37">
        <f t="shared" si="183"/>
        <v>1</v>
      </c>
      <c r="CY536" s="38">
        <f t="shared" si="184"/>
        <v>0</v>
      </c>
      <c r="CZ536" s="39">
        <f t="shared" si="185"/>
        <v>0</v>
      </c>
      <c r="DA536" t="s">
        <v>212</v>
      </c>
      <c r="DB536" t="str">
        <f t="shared" ca="1" si="186"/>
        <v>No</v>
      </c>
      <c r="DD536" t="s">
        <v>213</v>
      </c>
      <c r="DE536" t="str">
        <f t="shared" ca="1" si="187"/>
        <v/>
      </c>
      <c r="DF536" t="s">
        <v>2312</v>
      </c>
    </row>
    <row r="537" spans="2:110" x14ac:dyDescent="0.3">
      <c r="B537" t="s">
        <v>857</v>
      </c>
      <c r="C537" t="str">
        <f>INDEX('PH Itemnames'!$B$1:$B$723,MATCH(B537,'PH Itemnames'!$A$1:$A$723),1)</f>
        <v>earlgreyteaItem</v>
      </c>
      <c r="D537" t="s">
        <v>253</v>
      </c>
      <c r="E537" t="s">
        <v>1209</v>
      </c>
      <c r="F537" s="10" t="s">
        <v>125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88"/>
        <v>1</v>
      </c>
      <c r="W537" s="11">
        <f t="shared" si="169"/>
        <v>1</v>
      </c>
      <c r="X537" s="44" t="str">
        <f t="shared" ca="1" si="189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70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71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72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73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74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75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76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77"/>
        <v>0</v>
      </c>
      <c r="CS537" s="34">
        <f t="shared" si="178"/>
        <v>3</v>
      </c>
      <c r="CT537" s="30">
        <v>20</v>
      </c>
      <c r="CU537" s="30">
        <v>12</v>
      </c>
      <c r="CV537" s="35">
        <f t="shared" si="181"/>
        <v>0</v>
      </c>
      <c r="CW537" s="36">
        <f t="shared" si="182"/>
        <v>0.5</v>
      </c>
      <c r="CX537" s="37">
        <f t="shared" si="183"/>
        <v>0</v>
      </c>
      <c r="CY537" s="38">
        <f t="shared" si="184"/>
        <v>0</v>
      </c>
      <c r="CZ537" s="39">
        <f t="shared" si="185"/>
        <v>0</v>
      </c>
      <c r="DA537" t="s">
        <v>215</v>
      </c>
      <c r="DB537" t="str">
        <f t="shared" ca="1" si="186"/>
        <v>-</v>
      </c>
      <c r="DD537" t="s">
        <v>213</v>
      </c>
      <c r="DE537" t="str">
        <f t="shared" ca="1" si="187"/>
        <v>EARLGREYTEAITEM(MEAL, ItemRegistry.earlgreyteaItem, 4 ,0.6f,20f,0f,0f,0.5f,0f,0f,1.75f),</v>
      </c>
      <c r="DF537" t="s">
        <v>2626</v>
      </c>
    </row>
    <row r="538" spans="2:110" x14ac:dyDescent="0.3">
      <c r="B538" t="s">
        <v>858</v>
      </c>
      <c r="C538" t="str">
        <f>INDEX('PH Itemnames'!$B$1:$B$723,MATCH(B538,'PH Itemnames'!$A$1:$A$723),1)</f>
        <v>eggrollItem</v>
      </c>
      <c r="D538" t="s">
        <v>253</v>
      </c>
      <c r="E538" t="s">
        <v>1209</v>
      </c>
      <c r="F538" s="10" t="s">
        <v>222</v>
      </c>
      <c r="G538" s="11" t="s">
        <v>60</v>
      </c>
      <c r="H538" s="11" t="s">
        <v>225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88"/>
        <v>1</v>
      </c>
      <c r="W538" s="11">
        <f t="shared" si="169"/>
        <v>0</v>
      </c>
      <c r="X538" s="44" t="str">
        <f t="shared" ca="1" si="189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70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71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72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73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74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75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76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77"/>
        <v>0</v>
      </c>
      <c r="CS538" s="34">
        <v>15</v>
      </c>
      <c r="CT538" s="30">
        <f t="shared" si="179"/>
        <v>0</v>
      </c>
      <c r="CU538" s="30">
        <f t="shared" si="180"/>
        <v>12.333333333333334</v>
      </c>
      <c r="CV538" s="35">
        <f t="shared" si="181"/>
        <v>1</v>
      </c>
      <c r="CW538" s="36">
        <f t="shared" si="182"/>
        <v>0</v>
      </c>
      <c r="CX538" s="37">
        <f t="shared" si="183"/>
        <v>1</v>
      </c>
      <c r="CY538" s="38">
        <f t="shared" si="184"/>
        <v>2</v>
      </c>
      <c r="CZ538" s="39">
        <f t="shared" si="185"/>
        <v>0</v>
      </c>
      <c r="DA538" t="s">
        <v>215</v>
      </c>
      <c r="DB538" t="str">
        <f t="shared" ca="1" si="186"/>
        <v>-</v>
      </c>
      <c r="DD538" t="s">
        <v>213</v>
      </c>
      <c r="DE538" t="str">
        <f t="shared" ca="1" si="187"/>
        <v>EGGROLLITEM(MEAL, ItemRegistry.eggrollItem, 4 ,3f,0f,1f,1f,0f,2f,0f,1.7f),</v>
      </c>
      <c r="DF538" t="s">
        <v>2627</v>
      </c>
    </row>
    <row r="539" spans="2:110" x14ac:dyDescent="0.3">
      <c r="B539" t="s">
        <v>859</v>
      </c>
      <c r="C539" t="str">
        <f>INDEX('PH Itemnames'!$B$1:$B$723,MATCH(B539,'PH Itemnames'!$A$1:$A$723),1)</f>
        <v>eggtartItem</v>
      </c>
      <c r="D539" t="s">
        <v>253</v>
      </c>
      <c r="E539" t="s">
        <v>1209</v>
      </c>
      <c r="F539" s="10" t="s">
        <v>222</v>
      </c>
      <c r="G539" s="11" t="s">
        <v>239</v>
      </c>
      <c r="H539" s="11" t="s">
        <v>223</v>
      </c>
      <c r="I539" s="11" t="s">
        <v>9</v>
      </c>
      <c r="J539" s="11" t="s">
        <v>251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88"/>
        <v>1</v>
      </c>
      <c r="W539" s="11">
        <f t="shared" si="169"/>
        <v>0</v>
      </c>
      <c r="X539" s="44" t="str">
        <f t="shared" ca="1" si="189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70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71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72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73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74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75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76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77"/>
        <v>2</v>
      </c>
      <c r="CS539" s="34">
        <f t="shared" si="178"/>
        <v>10</v>
      </c>
      <c r="CT539" s="30">
        <v>0</v>
      </c>
      <c r="CU539" s="30">
        <f t="shared" si="180"/>
        <v>15.2</v>
      </c>
      <c r="CV539" s="35">
        <f t="shared" si="181"/>
        <v>1</v>
      </c>
      <c r="CW539" s="36">
        <f t="shared" si="182"/>
        <v>0</v>
      </c>
      <c r="CX539" s="37">
        <f t="shared" si="183"/>
        <v>0</v>
      </c>
      <c r="CY539" s="38">
        <v>0.8</v>
      </c>
      <c r="CZ539" s="39">
        <f t="shared" si="185"/>
        <v>2</v>
      </c>
      <c r="DA539" t="s">
        <v>215</v>
      </c>
      <c r="DB539" t="str">
        <f t="shared" ca="1" si="186"/>
        <v>-</v>
      </c>
      <c r="DD539" t="s">
        <v>213</v>
      </c>
      <c r="DE539" t="str">
        <f t="shared" ca="1" si="187"/>
        <v>EGGTARTITEM(MEAL, ItemRegistry.eggtartItem, 4 ,2f,0f,1f,0f,0f,0.8f,2f,1.38f),</v>
      </c>
      <c r="DF539" t="s">
        <v>2628</v>
      </c>
    </row>
    <row r="540" spans="2:110" x14ac:dyDescent="0.3">
      <c r="B540" t="s">
        <v>860</v>
      </c>
      <c r="C540" t="str">
        <f>INDEX('PH Itemnames'!$B$1:$B$723,MATCH(B540,'PH Itemnames'!$A$1:$A$723),1)</f>
        <v>greenteaItem</v>
      </c>
      <c r="D540" t="s">
        <v>253</v>
      </c>
      <c r="E540" t="s">
        <v>1209</v>
      </c>
      <c r="F540" s="10" t="s">
        <v>125</v>
      </c>
      <c r="G540" s="11" t="s">
        <v>124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88"/>
        <v>1</v>
      </c>
      <c r="W540" s="11">
        <f t="shared" si="169"/>
        <v>0</v>
      </c>
      <c r="X540" s="44" t="str">
        <f t="shared" ca="1" si="189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70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71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72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73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74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75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76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77"/>
        <v>0</v>
      </c>
      <c r="CS540" s="34">
        <f t="shared" si="178"/>
        <v>1</v>
      </c>
      <c r="CT540" s="30">
        <v>20</v>
      </c>
      <c r="CU540" s="30">
        <f t="shared" si="180"/>
        <v>39</v>
      </c>
      <c r="CV540" s="35">
        <f t="shared" si="181"/>
        <v>0</v>
      </c>
      <c r="CW540" s="36">
        <f t="shared" si="182"/>
        <v>0</v>
      </c>
      <c r="CX540" s="37">
        <f t="shared" si="183"/>
        <v>0</v>
      </c>
      <c r="CY540" s="38">
        <f t="shared" si="184"/>
        <v>0</v>
      </c>
      <c r="CZ540" s="39">
        <f t="shared" si="185"/>
        <v>0</v>
      </c>
      <c r="DA540" t="s">
        <v>215</v>
      </c>
      <c r="DB540" t="str">
        <f t="shared" ca="1" si="186"/>
        <v>-</v>
      </c>
      <c r="DD540" t="s">
        <v>213</v>
      </c>
      <c r="DE540" t="str">
        <f t="shared" ca="1" si="187"/>
        <v>GREENTEAITEM(MEAL, ItemRegistry.greenteaItem, 4 ,0.2f,20f,0f,0f,0f,0f,0f,0.54f),</v>
      </c>
      <c r="DF540" t="s">
        <v>2629</v>
      </c>
    </row>
    <row r="541" spans="2:110" x14ac:dyDescent="0.3">
      <c r="B541" t="s">
        <v>861</v>
      </c>
      <c r="C541" t="str">
        <f>INDEX('PH Itemnames'!$B$1:$B$723,MATCH(B541,'PH Itemnames'!$A$1:$A$723),1)</f>
        <v>meesuaItem</v>
      </c>
      <c r="D541" t="s">
        <v>258</v>
      </c>
      <c r="E541" t="s">
        <v>1209</v>
      </c>
      <c r="F541" s="10" t="s">
        <v>707</v>
      </c>
      <c r="G541" s="11" t="s">
        <v>382</v>
      </c>
      <c r="H541" s="11" t="s">
        <v>34</v>
      </c>
      <c r="I541" s="11" t="s">
        <v>61</v>
      </c>
      <c r="J541" s="11" t="s">
        <v>132</v>
      </c>
      <c r="K541" s="11" t="s">
        <v>856</v>
      </c>
      <c r="L541" s="11" t="s">
        <v>374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88"/>
        <v>-1</v>
      </c>
      <c r="W541" s="11">
        <f t="shared" si="169"/>
        <v>0</v>
      </c>
      <c r="X541" s="44" t="str">
        <f t="shared" ca="1" si="189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70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71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72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73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74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75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76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77"/>
        <v>0</v>
      </c>
      <c r="CS541" s="34">
        <f t="shared" si="178"/>
        <v>27</v>
      </c>
      <c r="CT541" s="30">
        <f t="shared" si="179"/>
        <v>10</v>
      </c>
      <c r="CU541" s="30">
        <f t="shared" si="180"/>
        <v>12.714285714285714</v>
      </c>
      <c r="CV541" s="35">
        <f t="shared" si="181"/>
        <v>1</v>
      </c>
      <c r="CW541" s="36">
        <f t="shared" si="182"/>
        <v>0</v>
      </c>
      <c r="CX541" s="37">
        <f t="shared" si="183"/>
        <v>2</v>
      </c>
      <c r="CY541" s="38">
        <f t="shared" si="184"/>
        <v>2.5</v>
      </c>
      <c r="CZ541" s="39">
        <f t="shared" si="185"/>
        <v>0</v>
      </c>
      <c r="DA541" t="s">
        <v>212</v>
      </c>
      <c r="DB541" t="str">
        <f t="shared" ca="1" si="186"/>
        <v>No</v>
      </c>
      <c r="DD541" t="s">
        <v>213</v>
      </c>
      <c r="DE541" t="str">
        <f t="shared" ca="1" si="187"/>
        <v/>
      </c>
      <c r="DF541" t="s">
        <v>2312</v>
      </c>
    </row>
    <row r="542" spans="2:110" x14ac:dyDescent="0.3">
      <c r="B542" t="s">
        <v>856</v>
      </c>
      <c r="C542" t="str">
        <f>INDEX('PH Itemnames'!$B$1:$B$723,MATCH(B542,'PH Itemnames'!$A$1:$A$723),1)</f>
        <v>oystersauceItem</v>
      </c>
      <c r="D542" t="s">
        <v>253</v>
      </c>
      <c r="E542" t="s">
        <v>1209</v>
      </c>
      <c r="F542" s="10" t="s">
        <v>862</v>
      </c>
      <c r="G542" s="11" t="s">
        <v>9</v>
      </c>
      <c r="H542" s="11" t="s">
        <v>223</v>
      </c>
      <c r="I542" s="11" t="s">
        <v>262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88"/>
        <v>0</v>
      </c>
      <c r="W542" s="11">
        <f t="shared" si="169"/>
        <v>2</v>
      </c>
      <c r="X542" s="44" t="str">
        <f t="shared" ca="1" si="189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70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71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72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73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74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75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76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77"/>
        <v>0</v>
      </c>
      <c r="CS542" s="34">
        <f t="shared" si="178"/>
        <v>0</v>
      </c>
      <c r="CT542" s="30">
        <f t="shared" si="179"/>
        <v>10</v>
      </c>
      <c r="CU542" s="30">
        <f t="shared" si="180"/>
        <v>15</v>
      </c>
      <c r="CV542" s="35">
        <f t="shared" si="181"/>
        <v>0</v>
      </c>
      <c r="CW542" s="36">
        <f t="shared" si="182"/>
        <v>0</v>
      </c>
      <c r="CX542" s="37">
        <f t="shared" si="183"/>
        <v>0</v>
      </c>
      <c r="CY542" s="38">
        <f t="shared" si="184"/>
        <v>0</v>
      </c>
      <c r="CZ542" s="39">
        <f t="shared" si="185"/>
        <v>0</v>
      </c>
      <c r="DA542" t="s">
        <v>212</v>
      </c>
      <c r="DB542" t="str">
        <f t="shared" ca="1" si="186"/>
        <v>No</v>
      </c>
      <c r="DD542" t="s">
        <v>213</v>
      </c>
      <c r="DE542" t="str">
        <f t="shared" ca="1" si="187"/>
        <v/>
      </c>
      <c r="DF542" t="s">
        <v>2312</v>
      </c>
    </row>
    <row r="543" spans="2:110" x14ac:dyDescent="0.3">
      <c r="B543" t="s">
        <v>863</v>
      </c>
      <c r="C543" t="str">
        <f>INDEX('PH Itemnames'!$B$1:$B$723,MATCH(B543,'PH Itemnames'!$A$1:$A$723),1)</f>
        <v>squidinkspaghettiItem</v>
      </c>
      <c r="D543" t="s">
        <v>253</v>
      </c>
      <c r="E543" t="s">
        <v>1209</v>
      </c>
      <c r="F543" s="10" t="s">
        <v>280</v>
      </c>
      <c r="G543" s="11" t="s">
        <v>864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88"/>
        <v>1</v>
      </c>
      <c r="W543" s="11">
        <f t="shared" si="169"/>
        <v>0</v>
      </c>
      <c r="X543" s="44" t="str">
        <f t="shared" ca="1" si="189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70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71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72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73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74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75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76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77"/>
        <v>1</v>
      </c>
      <c r="CS543" s="34">
        <v>10</v>
      </c>
      <c r="CT543" s="30">
        <f t="shared" si="179"/>
        <v>0</v>
      </c>
      <c r="CU543" s="30">
        <v>12</v>
      </c>
      <c r="CV543" s="35">
        <f t="shared" si="181"/>
        <v>1</v>
      </c>
      <c r="CW543" s="36">
        <f t="shared" si="182"/>
        <v>0</v>
      </c>
      <c r="CX543" s="37">
        <f t="shared" si="183"/>
        <v>0</v>
      </c>
      <c r="CY543" s="38">
        <f t="shared" si="184"/>
        <v>0</v>
      </c>
      <c r="CZ543" s="39">
        <f t="shared" si="185"/>
        <v>1</v>
      </c>
      <c r="DA543" t="s">
        <v>215</v>
      </c>
      <c r="DB543" t="str">
        <f t="shared" ca="1" si="186"/>
        <v>-</v>
      </c>
      <c r="DD543" t="s">
        <v>213</v>
      </c>
      <c r="DE543" t="str">
        <f t="shared" ca="1" si="187"/>
        <v>SQUIDINKSPAGHETTIITEM(MEAL, ItemRegistry.squidinkspaghettiItem, 4 ,2f,0f,1f,0f,0f,0f,1f,1.75f),</v>
      </c>
      <c r="DF543" t="s">
        <v>2630</v>
      </c>
    </row>
    <row r="544" spans="2:110" x14ac:dyDescent="0.3">
      <c r="B544" t="s">
        <v>865</v>
      </c>
      <c r="C544" t="str">
        <f>INDEX('PH Itemnames'!$B$1:$B$723,MATCH(B544,'PH Itemnames'!$A$1:$A$723),1)</f>
        <v>steaktartareItem</v>
      </c>
      <c r="D544" t="s">
        <v>253</v>
      </c>
      <c r="E544" t="s">
        <v>1209</v>
      </c>
      <c r="F544" s="10" t="s">
        <v>75</v>
      </c>
      <c r="G544" s="11" t="s">
        <v>239</v>
      </c>
      <c r="H544" s="11" t="s">
        <v>64</v>
      </c>
      <c r="I544" s="11" t="s">
        <v>415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88"/>
        <v>1</v>
      </c>
      <c r="W544" s="11">
        <f t="shared" si="169"/>
        <v>0</v>
      </c>
      <c r="X544" s="44" t="str">
        <f t="shared" ca="1" si="189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70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71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48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72"/>
        <v>29.25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73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74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75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76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77"/>
        <v>0</v>
      </c>
      <c r="CS544" s="34">
        <v>15</v>
      </c>
      <c r="CT544" s="30">
        <f t="shared" si="179"/>
        <v>0</v>
      </c>
      <c r="CU544" s="30">
        <v>12</v>
      </c>
      <c r="CV544" s="35">
        <f t="shared" si="181"/>
        <v>0</v>
      </c>
      <c r="CW544" s="36">
        <f t="shared" si="182"/>
        <v>0</v>
      </c>
      <c r="CX544" s="37">
        <f t="shared" si="183"/>
        <v>1</v>
      </c>
      <c r="CY544" s="38">
        <f t="shared" si="184"/>
        <v>2</v>
      </c>
      <c r="CZ544" s="39">
        <v>0.3</v>
      </c>
      <c r="DA544" t="s">
        <v>215</v>
      </c>
      <c r="DB544" t="str">
        <f t="shared" ca="1" si="186"/>
        <v>-</v>
      </c>
      <c r="DD544" t="s">
        <v>213</v>
      </c>
      <c r="DE544" t="str">
        <f t="shared" ca="1" si="187"/>
        <v>STEAKTARTAREITEM(MEAL, ItemRegistry.steaktartareItem, 4 ,3f,0f,0f,1f,0f,2f,0.3f,1.75f),</v>
      </c>
      <c r="DF544" t="s">
        <v>2631</v>
      </c>
    </row>
    <row r="545" spans="2:110" x14ac:dyDescent="0.3">
      <c r="B545" t="s">
        <v>866</v>
      </c>
      <c r="C545" t="str">
        <f>INDEX('PH Itemnames'!$B$1:$B$723,MATCH(B545,'PH Itemnames'!$A$1:$A$723),1)</f>
        <v>szechuaneggplantItem</v>
      </c>
      <c r="D545" t="s">
        <v>258</v>
      </c>
      <c r="E545" t="s">
        <v>1209</v>
      </c>
      <c r="F545" s="10" t="s">
        <v>359</v>
      </c>
      <c r="G545" s="11" t="s">
        <v>140</v>
      </c>
      <c r="H545" s="11" t="s">
        <v>867</v>
      </c>
      <c r="I545" s="11" t="s">
        <v>44</v>
      </c>
      <c r="J545" s="11" t="s">
        <v>62</v>
      </c>
      <c r="K545" s="11" t="s">
        <v>139</v>
      </c>
      <c r="L545" s="11" t="s">
        <v>123</v>
      </c>
      <c r="M545" s="11" t="s">
        <v>364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1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88"/>
        <v>1</v>
      </c>
      <c r="W545" s="11">
        <f t="shared" si="169"/>
        <v>0</v>
      </c>
      <c r="X545" s="44" t="str">
        <f t="shared" ca="1" si="189"/>
        <v>Yes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70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71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72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73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74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75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76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77"/>
        <v>0</v>
      </c>
      <c r="CS545" s="34">
        <v>25</v>
      </c>
      <c r="CT545" s="30">
        <f t="shared" si="179"/>
        <v>0</v>
      </c>
      <c r="CU545" s="30">
        <v>12</v>
      </c>
      <c r="CV545" s="35">
        <f t="shared" si="181"/>
        <v>0</v>
      </c>
      <c r="CW545" s="36">
        <f t="shared" si="182"/>
        <v>0</v>
      </c>
      <c r="CX545" s="37">
        <f t="shared" si="183"/>
        <v>4</v>
      </c>
      <c r="CY545" s="38">
        <f t="shared" si="184"/>
        <v>0</v>
      </c>
      <c r="CZ545" s="39">
        <f t="shared" si="185"/>
        <v>0</v>
      </c>
      <c r="DA545" t="s">
        <v>215</v>
      </c>
      <c r="DB545" t="str">
        <f t="shared" ca="1" si="186"/>
        <v>-</v>
      </c>
      <c r="DD545" t="s">
        <v>213</v>
      </c>
      <c r="DE545" t="str">
        <f t="shared" ca="1" si="187"/>
        <v>SZECHUANEGGPLANTITEM(MEAL, ItemRegistry.szechuaneggplantItem, 4 ,5f,0f,0f,4f,0f,0f,0f,1.75f),</v>
      </c>
      <c r="DF545" t="s">
        <v>2632</v>
      </c>
    </row>
    <row r="546" spans="2:110" x14ac:dyDescent="0.3">
      <c r="B546" t="s">
        <v>868</v>
      </c>
      <c r="C546" t="str">
        <f>INDEX('PH Itemnames'!$B$1:$B$723,MATCH(B546,'PH Itemnames'!$A$1:$A$723),1)</f>
        <v>baconpancakesItem</v>
      </c>
      <c r="D546" t="s">
        <v>253</v>
      </c>
      <c r="E546" t="s">
        <v>1209</v>
      </c>
      <c r="F546" s="10" t="s">
        <v>229</v>
      </c>
      <c r="G546" s="11" t="s">
        <v>251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88"/>
        <v>1</v>
      </c>
      <c r="W546" s="11">
        <f t="shared" si="169"/>
        <v>0</v>
      </c>
      <c r="X546" s="44" t="str">
        <f t="shared" ca="1" si="189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70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71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72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73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74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75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76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77"/>
        <v>2</v>
      </c>
      <c r="CS546" s="34">
        <f t="shared" si="178"/>
        <v>20</v>
      </c>
      <c r="CT546" s="30">
        <v>0</v>
      </c>
      <c r="CU546" s="30">
        <v>9</v>
      </c>
      <c r="CV546" s="35">
        <f t="shared" si="181"/>
        <v>1</v>
      </c>
      <c r="CW546" s="36">
        <f t="shared" si="182"/>
        <v>0</v>
      </c>
      <c r="CX546" s="37">
        <f t="shared" si="183"/>
        <v>0</v>
      </c>
      <c r="CY546" s="38">
        <f t="shared" si="184"/>
        <v>2.5</v>
      </c>
      <c r="CZ546" s="39">
        <f t="shared" si="185"/>
        <v>2</v>
      </c>
      <c r="DA546" t="s">
        <v>215</v>
      </c>
      <c r="DB546" t="str">
        <f t="shared" ca="1" si="186"/>
        <v>-</v>
      </c>
      <c r="DD546" t="s">
        <v>213</v>
      </c>
      <c r="DE546" t="str">
        <f t="shared" ca="1" si="187"/>
        <v>BACONPANCAKESITEM(MEAL, ItemRegistry.baconpancakesItem, 4 ,4f,0f,1f,0f,0f,2.5f,2f,2.33f),</v>
      </c>
      <c r="DF546" t="s">
        <v>2633</v>
      </c>
    </row>
    <row r="547" spans="2:110" x14ac:dyDescent="0.3">
      <c r="B547" t="s">
        <v>2870</v>
      </c>
      <c r="C547" t="str">
        <f>INDEX('PH Itemnames'!$B$1:$B$723,MATCH(B547,'PH Itemnames'!$A$1:$A$723),1)</f>
        <v>blackpaellaItem</v>
      </c>
      <c r="D547" t="s">
        <v>258</v>
      </c>
      <c r="E547" t="s">
        <v>1209</v>
      </c>
      <c r="F547" s="10" t="s">
        <v>86</v>
      </c>
      <c r="G547" s="11" t="s">
        <v>864</v>
      </c>
      <c r="H547" s="11" t="s">
        <v>44</v>
      </c>
      <c r="I547" s="11" t="s">
        <v>283</v>
      </c>
      <c r="J547" s="11" t="s">
        <v>62</v>
      </c>
      <c r="K547" s="11" t="s">
        <v>139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88"/>
        <v>1</v>
      </c>
      <c r="W547" s="11">
        <f t="shared" si="169"/>
        <v>0</v>
      </c>
      <c r="X547" s="44" t="str">
        <f t="shared" ca="1" si="189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70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71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72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73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74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75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76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77"/>
        <v>0</v>
      </c>
      <c r="CS547" s="34">
        <v>25</v>
      </c>
      <c r="CT547" s="30">
        <f t="shared" si="179"/>
        <v>0.35714285714285715</v>
      </c>
      <c r="CU547" s="30">
        <v>11</v>
      </c>
      <c r="CV547" s="35">
        <v>1</v>
      </c>
      <c r="CW547" s="36">
        <f t="shared" si="182"/>
        <v>0</v>
      </c>
      <c r="CX547" s="37">
        <f t="shared" si="183"/>
        <v>3.6428571428571428</v>
      </c>
      <c r="CY547" s="38">
        <f t="shared" si="184"/>
        <v>3</v>
      </c>
      <c r="CZ547" s="39">
        <f t="shared" si="185"/>
        <v>0</v>
      </c>
      <c r="DA547" t="s">
        <v>215</v>
      </c>
      <c r="DB547" t="str">
        <f t="shared" ca="1" si="186"/>
        <v>-</v>
      </c>
      <c r="DD547" t="s">
        <v>213</v>
      </c>
      <c r="DE547" t="str">
        <f t="shared" ca="1" si="187"/>
        <v>BLACKPAELLAITEM(MEAL, ItemRegistry.blackpaellaItem, 4 ,5f,0f,1f,3.64f,0f,3f,0f,1.91f),</v>
      </c>
      <c r="DF547" t="s">
        <v>2871</v>
      </c>
    </row>
    <row r="548" spans="2:110" x14ac:dyDescent="0.3">
      <c r="B548" t="s">
        <v>869</v>
      </c>
      <c r="C548" t="str">
        <f>INDEX('PH Itemnames'!$B$1:$B$723,MATCH(B548,'PH Itemnames'!$A$1:$A$723),1)</f>
        <v>blazingsoupItem</v>
      </c>
      <c r="D548" t="s">
        <v>258</v>
      </c>
      <c r="E548" t="s">
        <v>1209</v>
      </c>
      <c r="F548" s="10" t="s">
        <v>283</v>
      </c>
      <c r="G548" s="11" t="s">
        <v>744</v>
      </c>
      <c r="H548" s="11" t="s">
        <v>870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88"/>
        <v>-1</v>
      </c>
      <c r="W548" s="11">
        <f t="shared" si="169"/>
        <v>0</v>
      </c>
      <c r="X548" s="44" t="str">
        <f t="shared" ca="1" si="189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70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71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72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73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74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75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76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77"/>
        <v>0</v>
      </c>
      <c r="CS548" s="34">
        <f t="shared" si="178"/>
        <v>12.30952380952381</v>
      </c>
      <c r="CT548" s="30">
        <f t="shared" si="179"/>
        <v>0.35714285714285715</v>
      </c>
      <c r="CU548" s="30">
        <f t="shared" si="180"/>
        <v>3.4761904761904763</v>
      </c>
      <c r="CV548" s="35">
        <f t="shared" si="181"/>
        <v>0</v>
      </c>
      <c r="CW548" s="36">
        <f t="shared" si="182"/>
        <v>0</v>
      </c>
      <c r="CX548" s="37">
        <f t="shared" si="183"/>
        <v>1.1428571428571428</v>
      </c>
      <c r="CY548" s="38">
        <f t="shared" si="184"/>
        <v>2.5</v>
      </c>
      <c r="CZ548" s="39">
        <f t="shared" si="185"/>
        <v>0</v>
      </c>
      <c r="DA548" t="s">
        <v>212</v>
      </c>
      <c r="DB548" t="str">
        <f t="shared" ca="1" si="186"/>
        <v>No</v>
      </c>
      <c r="DC548" t="s">
        <v>871</v>
      </c>
      <c r="DD548" t="s">
        <v>213</v>
      </c>
      <c r="DE548" t="str">
        <f t="shared" ca="1" si="187"/>
        <v/>
      </c>
      <c r="DF548" t="s">
        <v>2312</v>
      </c>
    </row>
    <row r="549" spans="2:110" x14ac:dyDescent="0.3">
      <c r="B549" t="s">
        <v>872</v>
      </c>
      <c r="C549" t="str">
        <f>INDEX('PH Itemnames'!$B$1:$B$723,MATCH(B549,'PH Itemnames'!$A$1:$A$723),1)</f>
        <v>briochebunItem</v>
      </c>
      <c r="D549" t="s">
        <v>253</v>
      </c>
      <c r="E549" t="s">
        <v>1209</v>
      </c>
      <c r="F549" s="10" t="s">
        <v>277</v>
      </c>
      <c r="G549" s="11" t="s">
        <v>239</v>
      </c>
      <c r="H549" s="11" t="s">
        <v>260</v>
      </c>
      <c r="I549" s="11" t="s">
        <v>251</v>
      </c>
      <c r="J549" s="11" t="s">
        <v>9</v>
      </c>
      <c r="K549" s="11" t="s">
        <v>230</v>
      </c>
      <c r="L549" s="11" t="s">
        <v>223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88"/>
        <v>1</v>
      </c>
      <c r="W549" s="11">
        <f t="shared" si="169"/>
        <v>4</v>
      </c>
      <c r="X549" s="44" t="str">
        <f t="shared" ca="1" si="189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70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71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72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73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74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75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76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77"/>
        <v>4</v>
      </c>
      <c r="CS549" s="34">
        <f t="shared" si="178"/>
        <v>20</v>
      </c>
      <c r="CT549" s="30">
        <v>0</v>
      </c>
      <c r="CU549" s="30">
        <v>21</v>
      </c>
      <c r="CV549" s="35">
        <f t="shared" si="181"/>
        <v>1</v>
      </c>
      <c r="CW549" s="36">
        <f t="shared" si="182"/>
        <v>0</v>
      </c>
      <c r="CX549" s="37">
        <f t="shared" si="183"/>
        <v>0</v>
      </c>
      <c r="CY549" s="38">
        <f t="shared" si="184"/>
        <v>0</v>
      </c>
      <c r="CZ549" s="39">
        <f t="shared" si="185"/>
        <v>4</v>
      </c>
      <c r="DA549" t="s">
        <v>215</v>
      </c>
      <c r="DB549" t="str">
        <f t="shared" ca="1" si="186"/>
        <v>-</v>
      </c>
      <c r="DD549" t="s">
        <v>213</v>
      </c>
      <c r="DE549" t="str">
        <f t="shared" ca="1" si="187"/>
        <v>BRIOCHEBUNITEM(MEAL, ItemRegistry.briochebunItem, 4 ,4f,0f,1f,0f,0f,0f,4f,1f),</v>
      </c>
      <c r="DF549" t="s">
        <v>2338</v>
      </c>
    </row>
    <row r="550" spans="2:110" x14ac:dyDescent="0.3">
      <c r="B550" t="s">
        <v>873</v>
      </c>
      <c r="C550" t="str">
        <f>INDEX('PH Itemnames'!$B$1:$B$723,MATCH(B550,'PH Itemnames'!$A$1:$A$723),1)</f>
        <v>chickenpaellaItem</v>
      </c>
      <c r="D550" t="s">
        <v>258</v>
      </c>
      <c r="E550" t="s">
        <v>1209</v>
      </c>
      <c r="F550" s="10" t="s">
        <v>300</v>
      </c>
      <c r="G550" s="11" t="s">
        <v>486</v>
      </c>
      <c r="H550" s="11" t="s">
        <v>44</v>
      </c>
      <c r="I550" s="11" t="s">
        <v>283</v>
      </c>
      <c r="J550" s="11" t="s">
        <v>64</v>
      </c>
      <c r="K550" s="11" t="s">
        <v>124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88"/>
        <v>0</v>
      </c>
      <c r="W550" s="11">
        <f t="shared" si="169"/>
        <v>0</v>
      </c>
      <c r="X550" s="44" t="str">
        <f t="shared" ca="1" si="189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70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71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72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73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74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75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76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77"/>
        <v>0</v>
      </c>
      <c r="CS550" s="34">
        <f t="shared" si="178"/>
        <v>24.30952380952381</v>
      </c>
      <c r="CT550" s="30">
        <f t="shared" si="179"/>
        <v>0.35714285714285715</v>
      </c>
      <c r="CU550" s="30">
        <f t="shared" si="180"/>
        <v>19.738095238095237</v>
      </c>
      <c r="CV550" s="35">
        <f t="shared" si="181"/>
        <v>0</v>
      </c>
      <c r="CW550" s="36">
        <f t="shared" si="182"/>
        <v>0</v>
      </c>
      <c r="CX550" s="37">
        <f t="shared" si="183"/>
        <v>2.1428571428571428</v>
      </c>
      <c r="CY550" s="38">
        <f t="shared" si="184"/>
        <v>5</v>
      </c>
      <c r="CZ550" s="39">
        <f t="shared" si="185"/>
        <v>0</v>
      </c>
      <c r="DA550" t="s">
        <v>212</v>
      </c>
      <c r="DB550" t="str">
        <f t="shared" ca="1" si="186"/>
        <v>No</v>
      </c>
      <c r="DD550" t="s">
        <v>213</v>
      </c>
      <c r="DE550" t="str">
        <f t="shared" ca="1" si="187"/>
        <v/>
      </c>
      <c r="DF550" t="s">
        <v>2312</v>
      </c>
    </row>
    <row r="551" spans="2:110" x14ac:dyDescent="0.3">
      <c r="B551" t="s">
        <v>874</v>
      </c>
      <c r="C551" t="str">
        <f>INDEX('PH Itemnames'!$B$1:$B$723,MATCH(B551,'PH Itemnames'!$A$1:$A$723),1)</f>
        <v>escargotItem</v>
      </c>
      <c r="D551" t="s">
        <v>253</v>
      </c>
      <c r="E551" t="s">
        <v>1209</v>
      </c>
      <c r="F551" s="10" t="s">
        <v>875</v>
      </c>
      <c r="G551" s="11" t="s">
        <v>486</v>
      </c>
      <c r="H551" s="11" t="s">
        <v>62</v>
      </c>
      <c r="I551" s="11" t="s">
        <v>260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88"/>
        <v>-1</v>
      </c>
      <c r="W551" s="11">
        <f t="shared" si="169"/>
        <v>0</v>
      </c>
      <c r="X551" s="44" t="str">
        <f t="shared" ca="1" si="189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70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71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72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73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74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75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76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77"/>
        <v>1</v>
      </c>
      <c r="CS551" s="34">
        <f t="shared" si="178"/>
        <v>7</v>
      </c>
      <c r="CT551" s="30">
        <f t="shared" si="179"/>
        <v>0</v>
      </c>
      <c r="CU551" s="30">
        <f t="shared" si="180"/>
        <v>16.5</v>
      </c>
      <c r="CV551" s="35">
        <f t="shared" si="181"/>
        <v>0</v>
      </c>
      <c r="CW551" s="36">
        <f t="shared" si="182"/>
        <v>0</v>
      </c>
      <c r="CX551" s="37">
        <f t="shared" si="183"/>
        <v>2</v>
      </c>
      <c r="CY551" s="38">
        <f t="shared" si="184"/>
        <v>0</v>
      </c>
      <c r="CZ551" s="39">
        <f t="shared" si="185"/>
        <v>1</v>
      </c>
      <c r="DA551" t="s">
        <v>212</v>
      </c>
      <c r="DB551" t="str">
        <f t="shared" ca="1" si="186"/>
        <v>No</v>
      </c>
      <c r="DD551" t="s">
        <v>213</v>
      </c>
      <c r="DE551" t="str">
        <f t="shared" ca="1" si="187"/>
        <v/>
      </c>
      <c r="DF551" t="s">
        <v>2312</v>
      </c>
    </row>
    <row r="552" spans="2:110" x14ac:dyDescent="0.3">
      <c r="B552" t="s">
        <v>876</v>
      </c>
      <c r="C552">
        <f>INDEX('PH Itemnames'!$B$1:$B$723,MATCH(B552,'PH Itemnames'!$A$1:$A$723),1)</f>
        <v>0</v>
      </c>
      <c r="D552" t="s">
        <v>253</v>
      </c>
      <c r="E552" t="s">
        <v>1209</v>
      </c>
      <c r="F552" s="10" t="s">
        <v>877</v>
      </c>
      <c r="G552" s="11" t="s">
        <v>415</v>
      </c>
      <c r="H552" s="11" t="s">
        <v>124</v>
      </c>
      <c r="I552" s="11" t="s">
        <v>127</v>
      </c>
      <c r="J552" s="11" t="s">
        <v>262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88"/>
        <v>1</v>
      </c>
      <c r="W552" s="11">
        <f t="shared" si="169"/>
        <v>0</v>
      </c>
      <c r="X552" s="44" t="str">
        <f t="shared" ca="1" si="189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70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71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48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72"/>
        <v>37.200000000000003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73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74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75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76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77"/>
        <v>0</v>
      </c>
      <c r="CS552" s="34">
        <f t="shared" si="178"/>
        <v>7.166666666666667</v>
      </c>
      <c r="CT552" s="30">
        <f t="shared" si="179"/>
        <v>0</v>
      </c>
      <c r="CU552" s="30">
        <v>14</v>
      </c>
      <c r="CV552" s="35">
        <f t="shared" si="181"/>
        <v>0</v>
      </c>
      <c r="CW552" s="36">
        <f t="shared" si="182"/>
        <v>0</v>
      </c>
      <c r="CX552" s="37">
        <f t="shared" si="183"/>
        <v>0</v>
      </c>
      <c r="CY552" s="38">
        <f t="shared" si="184"/>
        <v>2</v>
      </c>
      <c r="CZ552" s="39">
        <f t="shared" si="185"/>
        <v>0</v>
      </c>
      <c r="DA552" t="s">
        <v>215</v>
      </c>
      <c r="DB552" t="str">
        <f t="shared" ca="1" si="186"/>
        <v>-</v>
      </c>
      <c r="DD552" t="s">
        <v>212</v>
      </c>
      <c r="DE552" t="str">
        <f t="shared" ca="1" si="187"/>
        <v/>
      </c>
      <c r="DF552" t="s">
        <v>2312</v>
      </c>
    </row>
    <row r="553" spans="2:110" x14ac:dyDescent="0.3">
      <c r="B553" t="s">
        <v>878</v>
      </c>
      <c r="C553" t="str">
        <f>INDEX('PH Itemnames'!$B$1:$B$723,MATCH(B553,'PH Itemnames'!$A$1:$A$723),1)</f>
        <v>guisoItem</v>
      </c>
      <c r="D553" t="s">
        <v>258</v>
      </c>
      <c r="E553" t="s">
        <v>1209</v>
      </c>
      <c r="F553" s="10" t="s">
        <v>879</v>
      </c>
      <c r="G553" s="11" t="s">
        <v>70</v>
      </c>
      <c r="H553" s="11" t="s">
        <v>707</v>
      </c>
      <c r="I553" s="11" t="s">
        <v>65</v>
      </c>
      <c r="J553" s="11" t="s">
        <v>119</v>
      </c>
      <c r="K553" s="11" t="s">
        <v>124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88"/>
        <v>1</v>
      </c>
      <c r="W553" s="11">
        <f t="shared" si="169"/>
        <v>0</v>
      </c>
      <c r="X553" s="44" t="str">
        <f t="shared" ca="1" si="189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70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71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72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73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74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75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76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77"/>
        <v>0</v>
      </c>
      <c r="CS553" s="34">
        <v>35</v>
      </c>
      <c r="CT553" s="30">
        <v>0</v>
      </c>
      <c r="CU553" s="30">
        <f t="shared" si="180"/>
        <v>22.333333333333332</v>
      </c>
      <c r="CV553" s="35">
        <f t="shared" si="181"/>
        <v>1</v>
      </c>
      <c r="CW553" s="36">
        <f t="shared" si="182"/>
        <v>0</v>
      </c>
      <c r="CX553" s="37">
        <f t="shared" si="183"/>
        <v>4.5</v>
      </c>
      <c r="CY553" s="38">
        <f t="shared" si="184"/>
        <v>2</v>
      </c>
      <c r="CZ553" s="39">
        <f t="shared" si="185"/>
        <v>0</v>
      </c>
      <c r="DA553" t="s">
        <v>215</v>
      </c>
      <c r="DB553" t="str">
        <f t="shared" ca="1" si="186"/>
        <v>-</v>
      </c>
      <c r="DD553" t="s">
        <v>213</v>
      </c>
      <c r="DE553" t="str">
        <f t="shared" ca="1" si="187"/>
        <v>GUISOITEM(MEAL, ItemRegistry.guisoItem, 4 ,7f,0f,1f,4.5f,0f,2f,0f,0.94f),</v>
      </c>
      <c r="DF553" t="s">
        <v>2634</v>
      </c>
    </row>
    <row r="554" spans="2:110" x14ac:dyDescent="0.3">
      <c r="B554" t="s">
        <v>880</v>
      </c>
      <c r="C554" t="str">
        <f>INDEX('PH Itemnames'!$B$1:$B$723,MATCH(B554,'PH Itemnames'!$A$1:$A$723),1)</f>
        <v>jelliedeelItem</v>
      </c>
      <c r="D554" t="s">
        <v>253</v>
      </c>
      <c r="E554" t="s">
        <v>1209</v>
      </c>
      <c r="F554" s="10" t="s">
        <v>881</v>
      </c>
      <c r="G554" s="11" t="s">
        <v>882</v>
      </c>
      <c r="H554" s="11" t="s">
        <v>9</v>
      </c>
      <c r="I554" s="11" t="s">
        <v>364</v>
      </c>
      <c r="J554" s="11" t="s">
        <v>535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88"/>
        <v>-2</v>
      </c>
      <c r="W554" s="11">
        <f t="shared" si="169"/>
        <v>0</v>
      </c>
      <c r="X554" s="44" t="str">
        <f t="shared" ca="1" si="189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70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71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72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73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74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75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76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77"/>
        <v>0</v>
      </c>
      <c r="CS554" s="34">
        <f t="shared" si="178"/>
        <v>0</v>
      </c>
      <c r="CT554" s="30">
        <f t="shared" si="179"/>
        <v>10</v>
      </c>
      <c r="CU554" s="30">
        <f t="shared" si="180"/>
        <v>6</v>
      </c>
      <c r="CV554" s="35">
        <f t="shared" si="181"/>
        <v>0</v>
      </c>
      <c r="CW554" s="36">
        <f t="shared" si="182"/>
        <v>0</v>
      </c>
      <c r="CX554" s="37">
        <f t="shared" si="183"/>
        <v>0</v>
      </c>
      <c r="CY554" s="38">
        <f t="shared" si="184"/>
        <v>0</v>
      </c>
      <c r="CZ554" s="39">
        <f t="shared" si="185"/>
        <v>0</v>
      </c>
      <c r="DA554" t="s">
        <v>212</v>
      </c>
      <c r="DB554" t="str">
        <f t="shared" ca="1" si="186"/>
        <v>No</v>
      </c>
      <c r="DD554" t="s">
        <v>213</v>
      </c>
      <c r="DE554" t="str">
        <f t="shared" ca="1" si="187"/>
        <v/>
      </c>
      <c r="DF554" t="s">
        <v>2312</v>
      </c>
    </row>
    <row r="555" spans="2:110" x14ac:dyDescent="0.3">
      <c r="B555" t="s">
        <v>883</v>
      </c>
      <c r="C555" t="str">
        <f>INDEX('PH Itemnames'!$B$1:$B$723,MATCH(B555,'PH Itemnames'!$A$1:$A$723),1)</f>
        <v>kalechipsItem</v>
      </c>
      <c r="D555" t="s">
        <v>253</v>
      </c>
      <c r="E555" t="s">
        <v>1209</v>
      </c>
      <c r="F555" s="10" t="s">
        <v>151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88"/>
        <v>0</v>
      </c>
      <c r="W555" s="11">
        <f t="shared" si="169"/>
        <v>0</v>
      </c>
      <c r="X555" s="44" t="str">
        <f t="shared" ca="1" si="189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70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71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72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73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74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75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76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77"/>
        <v>0</v>
      </c>
      <c r="CS555" s="34">
        <f t="shared" si="178"/>
        <v>0</v>
      </c>
      <c r="CT555" s="30">
        <f t="shared" si="179"/>
        <v>0</v>
      </c>
      <c r="CU555" s="30">
        <f t="shared" si="180"/>
        <v>0</v>
      </c>
      <c r="CV555" s="35">
        <f t="shared" si="181"/>
        <v>0</v>
      </c>
      <c r="CW555" s="36">
        <f t="shared" si="182"/>
        <v>0</v>
      </c>
      <c r="CX555" s="37">
        <f t="shared" si="183"/>
        <v>0</v>
      </c>
      <c r="CY555" s="38">
        <f t="shared" si="184"/>
        <v>0</v>
      </c>
      <c r="CZ555" s="39">
        <f t="shared" si="185"/>
        <v>0</v>
      </c>
      <c r="DA555" t="s">
        <v>212</v>
      </c>
      <c r="DB555" t="str">
        <f t="shared" ca="1" si="186"/>
        <v>No</v>
      </c>
      <c r="DD555" t="s">
        <v>213</v>
      </c>
      <c r="DE555" t="str">
        <f t="shared" ca="1" si="187"/>
        <v/>
      </c>
      <c r="DF555" t="s">
        <v>2312</v>
      </c>
    </row>
    <row r="556" spans="2:110" x14ac:dyDescent="0.3">
      <c r="B556" t="s">
        <v>884</v>
      </c>
      <c r="C556" t="str">
        <f>INDEX('PH Itemnames'!$B$1:$B$723,MATCH(B556,'PH Itemnames'!$A$1:$A$723),1)</f>
        <v>padthaiItem</v>
      </c>
      <c r="D556" t="s">
        <v>258</v>
      </c>
      <c r="E556" t="s">
        <v>1209</v>
      </c>
      <c r="F556" s="10" t="s">
        <v>707</v>
      </c>
      <c r="G556" s="11" t="s">
        <v>116</v>
      </c>
      <c r="H556" s="11" t="s">
        <v>239</v>
      </c>
      <c r="I556" s="11" t="s">
        <v>225</v>
      </c>
      <c r="J556" s="11" t="s">
        <v>139</v>
      </c>
      <c r="K556" s="11" t="s">
        <v>192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1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88"/>
        <v>1</v>
      </c>
      <c r="W556" s="11">
        <f t="shared" si="169"/>
        <v>0</v>
      </c>
      <c r="X556" s="44" t="str">
        <f t="shared" ca="1" si="189"/>
        <v>Yes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70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71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72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73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74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75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76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77"/>
        <v>0</v>
      </c>
      <c r="CS556" s="34">
        <v>20</v>
      </c>
      <c r="CT556" s="30">
        <v>0</v>
      </c>
      <c r="CU556" s="30">
        <v>12</v>
      </c>
      <c r="CV556" s="35">
        <f t="shared" si="181"/>
        <v>1.5</v>
      </c>
      <c r="CW556" s="36">
        <f t="shared" si="182"/>
        <v>0.8</v>
      </c>
      <c r="CX556" s="37">
        <f t="shared" si="183"/>
        <v>0.5</v>
      </c>
      <c r="CY556" s="38">
        <f t="shared" si="184"/>
        <v>2</v>
      </c>
      <c r="CZ556" s="39">
        <f t="shared" si="185"/>
        <v>0</v>
      </c>
      <c r="DA556" t="s">
        <v>215</v>
      </c>
      <c r="DB556" t="str">
        <f t="shared" ca="1" si="186"/>
        <v>-</v>
      </c>
      <c r="DD556" t="s">
        <v>213</v>
      </c>
      <c r="DE556" t="str">
        <f t="shared" ca="1" si="187"/>
        <v>PADTHAIITEM(MEAL, ItemRegistry.padthaiItem, 4 ,4f,0f,2f,0.5f,0.8f,2f,0f,1.75f),</v>
      </c>
      <c r="DF556" t="s">
        <v>2635</v>
      </c>
    </row>
    <row r="557" spans="2:110" x14ac:dyDescent="0.3">
      <c r="B557" t="s">
        <v>885</v>
      </c>
      <c r="C557" t="str">
        <f>INDEX('PH Itemnames'!$B$1:$B$723,MATCH(B557,'PH Itemnames'!$A$1:$A$723),1)</f>
        <v>peanutbutterbananasandwichItem</v>
      </c>
      <c r="D557" t="s">
        <v>253</v>
      </c>
      <c r="E557" t="s">
        <v>1209</v>
      </c>
      <c r="F557" s="10" t="s">
        <v>259</v>
      </c>
      <c r="G557" s="11" t="s">
        <v>358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88"/>
        <v>1</v>
      </c>
      <c r="W557" s="11">
        <f t="shared" si="169"/>
        <v>0</v>
      </c>
      <c r="X557" s="44" t="str">
        <f t="shared" ca="1" si="189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70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71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72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73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74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75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76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77"/>
        <v>0</v>
      </c>
      <c r="CS557" s="34">
        <f t="shared" si="178"/>
        <v>15</v>
      </c>
      <c r="CT557" s="30">
        <f t="shared" si="179"/>
        <v>0</v>
      </c>
      <c r="CU557" s="30">
        <f t="shared" si="180"/>
        <v>17.833333333333332</v>
      </c>
      <c r="CV557" s="35">
        <f t="shared" si="181"/>
        <v>2</v>
      </c>
      <c r="CW557" s="36">
        <f t="shared" si="182"/>
        <v>1</v>
      </c>
      <c r="CX557" s="37">
        <f t="shared" si="183"/>
        <v>0</v>
      </c>
      <c r="CY557" s="38">
        <f t="shared" si="184"/>
        <v>0</v>
      </c>
      <c r="CZ557" s="39">
        <f t="shared" si="185"/>
        <v>0</v>
      </c>
      <c r="DA557" t="s">
        <v>215</v>
      </c>
      <c r="DB557" t="str">
        <f t="shared" ca="1" si="186"/>
        <v>-</v>
      </c>
      <c r="DD557" t="s">
        <v>213</v>
      </c>
      <c r="DE557" t="str">
        <f t="shared" ca="1" si="187"/>
        <v>PEANUTBUTTERBANANASANDWICHITEM(MEAL, ItemRegistry.peanutbutterbananasandwichItem, 4 ,3f,0f,2f,0f,1f,0f,0f,1.18f),</v>
      </c>
      <c r="DF557" t="s">
        <v>2636</v>
      </c>
    </row>
    <row r="558" spans="2:110" x14ac:dyDescent="0.3">
      <c r="B558" t="s">
        <v>886</v>
      </c>
      <c r="C558" t="str">
        <f>INDEX('PH Itemnames'!$B$1:$B$723,MATCH(B558,'PH Itemnames'!$A$1:$A$723),1)</f>
        <v>peanutbuttercupItem</v>
      </c>
      <c r="D558" t="s">
        <v>253</v>
      </c>
      <c r="E558" t="s">
        <v>1209</v>
      </c>
      <c r="F558" s="10" t="s">
        <v>243</v>
      </c>
      <c r="G558" s="11" t="s">
        <v>358</v>
      </c>
      <c r="H558" s="11" t="s">
        <v>223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88"/>
        <v>0</v>
      </c>
      <c r="W558" s="11">
        <f t="shared" si="169"/>
        <v>0</v>
      </c>
      <c r="X558" s="44" t="str">
        <f t="shared" ca="1" si="189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70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71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72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73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74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75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76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77"/>
        <v>3</v>
      </c>
      <c r="CS558" s="34">
        <f t="shared" si="178"/>
        <v>19</v>
      </c>
      <c r="CT558" s="30">
        <f t="shared" si="179"/>
        <v>5</v>
      </c>
      <c r="CU558" s="30">
        <f t="shared" si="180"/>
        <v>21.388888888888886</v>
      </c>
      <c r="CV558" s="35">
        <f t="shared" si="181"/>
        <v>0.5</v>
      </c>
      <c r="CW558" s="36">
        <f t="shared" si="182"/>
        <v>0</v>
      </c>
      <c r="CX558" s="37">
        <f t="shared" si="183"/>
        <v>0</v>
      </c>
      <c r="CY558" s="38">
        <f t="shared" si="184"/>
        <v>0</v>
      </c>
      <c r="CZ558" s="39">
        <f t="shared" si="185"/>
        <v>3</v>
      </c>
      <c r="DA558" t="s">
        <v>212</v>
      </c>
      <c r="DB558" t="str">
        <f t="shared" ca="1" si="186"/>
        <v>No</v>
      </c>
      <c r="DD558" t="s">
        <v>213</v>
      </c>
      <c r="DE558" t="str">
        <f t="shared" ca="1" si="187"/>
        <v/>
      </c>
      <c r="DF558" t="s">
        <v>2312</v>
      </c>
    </row>
    <row r="559" spans="2:110" x14ac:dyDescent="0.3">
      <c r="B559" t="s">
        <v>887</v>
      </c>
      <c r="C559" t="str">
        <f>INDEX('PH Itemnames'!$B$1:$B$723,MATCH(B559,'PH Itemnames'!$A$1:$A$723),1)</f>
        <v>pinkelItem</v>
      </c>
      <c r="D559" t="s">
        <v>253</v>
      </c>
      <c r="E559" t="s">
        <v>1209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88"/>
        <v>1</v>
      </c>
      <c r="W559" s="11">
        <f t="shared" si="169"/>
        <v>1</v>
      </c>
      <c r="X559" s="44" t="str">
        <f t="shared" ca="1" si="189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70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71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72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73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74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75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76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77"/>
        <v>0</v>
      </c>
      <c r="CS559" s="34">
        <v>15</v>
      </c>
      <c r="CT559" s="30">
        <f t="shared" si="179"/>
        <v>0</v>
      </c>
      <c r="CU559" s="30">
        <v>12</v>
      </c>
      <c r="CV559" s="35">
        <v>1</v>
      </c>
      <c r="CW559" s="36">
        <f t="shared" si="182"/>
        <v>0</v>
      </c>
      <c r="CX559" s="37">
        <f t="shared" si="183"/>
        <v>1</v>
      </c>
      <c r="CY559" s="38">
        <f t="shared" si="184"/>
        <v>1.5</v>
      </c>
      <c r="CZ559" s="39">
        <f t="shared" si="185"/>
        <v>0</v>
      </c>
      <c r="DA559" t="s">
        <v>215</v>
      </c>
      <c r="DB559" t="str">
        <f t="shared" ca="1" si="186"/>
        <v>-</v>
      </c>
      <c r="DD559" t="s">
        <v>213</v>
      </c>
      <c r="DE559" t="str">
        <f t="shared" ca="1" si="187"/>
        <v>PINKELITEM(MEAL, ItemRegistry.pinkelItem, 4 ,3f,0f,1f,1f,0f,1.5f,0f,1.75f),</v>
      </c>
      <c r="DF559" t="s">
        <v>2637</v>
      </c>
    </row>
    <row r="560" spans="2:110" x14ac:dyDescent="0.3">
      <c r="B560" t="s">
        <v>888</v>
      </c>
      <c r="C560" t="str">
        <f>INDEX('PH Itemnames'!$B$1:$B$723,MATCH(B560,'PH Itemnames'!$A$1:$A$723),1)</f>
        <v>pitepaltItem</v>
      </c>
      <c r="D560" t="s">
        <v>258</v>
      </c>
      <c r="E560" t="s">
        <v>1209</v>
      </c>
      <c r="F560" s="10" t="s">
        <v>277</v>
      </c>
      <c r="G560" s="11" t="s">
        <v>29</v>
      </c>
      <c r="H560" s="11" t="s">
        <v>65</v>
      </c>
      <c r="I560" s="11" t="s">
        <v>77</v>
      </c>
      <c r="J560" s="11" t="s">
        <v>262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88"/>
        <v>1</v>
      </c>
      <c r="W560" s="11">
        <f t="shared" si="169"/>
        <v>0</v>
      </c>
      <c r="X560" s="44" t="str">
        <f t="shared" ca="1" si="189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70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71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72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73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74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75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76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77"/>
        <v>0</v>
      </c>
      <c r="CS560" s="34">
        <f t="shared" si="178"/>
        <v>25</v>
      </c>
      <c r="CT560" s="30">
        <f t="shared" si="179"/>
        <v>0</v>
      </c>
      <c r="CU560" s="30">
        <v>21</v>
      </c>
      <c r="CV560" s="35">
        <f t="shared" si="181"/>
        <v>1</v>
      </c>
      <c r="CW560" s="36">
        <f t="shared" si="182"/>
        <v>0</v>
      </c>
      <c r="CX560" s="37">
        <f t="shared" si="183"/>
        <v>1.5</v>
      </c>
      <c r="CY560" s="38">
        <f t="shared" si="184"/>
        <v>2.5</v>
      </c>
      <c r="CZ560" s="39">
        <f t="shared" si="185"/>
        <v>0</v>
      </c>
      <c r="DA560" t="s">
        <v>215</v>
      </c>
      <c r="DB560" t="str">
        <f t="shared" ca="1" si="186"/>
        <v>-</v>
      </c>
      <c r="DD560" t="s">
        <v>213</v>
      </c>
      <c r="DE560" t="str">
        <f t="shared" ca="1" si="187"/>
        <v>PITEPALTITEM(MEAL, ItemRegistry.pitepaltItem, 4 ,5f,0f,1f,1.5f,0f,2.5f,0f,1f),</v>
      </c>
      <c r="DF560" t="s">
        <v>2638</v>
      </c>
    </row>
    <row r="561" spans="2:110" x14ac:dyDescent="0.3">
      <c r="B561" t="s">
        <v>889</v>
      </c>
      <c r="C561" t="str">
        <f>INDEX('PH Itemnames'!$B$1:$B$723,MATCH(B561,'PH Itemnames'!$A$1:$A$723),1)</f>
        <v>saucedlambkebabItem</v>
      </c>
      <c r="D561" t="s">
        <v>258</v>
      </c>
      <c r="E561" t="s">
        <v>1209</v>
      </c>
      <c r="F561" s="10" t="s">
        <v>225</v>
      </c>
      <c r="G561" s="11" t="s">
        <v>364</v>
      </c>
      <c r="H561" s="11" t="s">
        <v>9</v>
      </c>
      <c r="I561" s="11" t="s">
        <v>124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88"/>
        <v>1</v>
      </c>
      <c r="W561" s="11">
        <f t="shared" si="169"/>
        <v>0</v>
      </c>
      <c r="X561" s="44" t="str">
        <f t="shared" ca="1" si="189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70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71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72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73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74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75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76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77"/>
        <v>0</v>
      </c>
      <c r="CS561" s="34">
        <v>20</v>
      </c>
      <c r="CT561" s="30">
        <v>0</v>
      </c>
      <c r="CU561" s="30">
        <f t="shared" si="180"/>
        <v>24.4</v>
      </c>
      <c r="CV561" s="35">
        <f t="shared" si="181"/>
        <v>0</v>
      </c>
      <c r="CW561" s="36">
        <f t="shared" si="182"/>
        <v>0</v>
      </c>
      <c r="CX561" s="37">
        <f t="shared" si="183"/>
        <v>1.5</v>
      </c>
      <c r="CY561" s="38">
        <f t="shared" si="184"/>
        <v>2</v>
      </c>
      <c r="CZ561" s="39">
        <f t="shared" si="185"/>
        <v>0</v>
      </c>
      <c r="DA561" t="s">
        <v>215</v>
      </c>
      <c r="DB561" t="str">
        <f t="shared" ca="1" si="186"/>
        <v>-</v>
      </c>
      <c r="DD561" t="s">
        <v>213</v>
      </c>
      <c r="DE561" t="str">
        <f t="shared" ca="1" si="187"/>
        <v>SAUCEDLAMBKEBABITEM(MEAL, ItemRegistry.saucedlambkebabItem, 4 ,4f,0f,0f,1.5f,0f,2f,0f,0.86f),</v>
      </c>
      <c r="DF561" t="s">
        <v>2639</v>
      </c>
    </row>
    <row r="562" spans="2:110" x14ac:dyDescent="0.3">
      <c r="B562" t="s">
        <v>890</v>
      </c>
      <c r="C562" t="str">
        <f>INDEX('PH Itemnames'!$B$1:$B$723,MATCH(B562,'PH Itemnames'!$A$1:$A$723),1)</f>
        <v>slimepieItem</v>
      </c>
      <c r="D562" t="s">
        <v>258</v>
      </c>
      <c r="E562" t="s">
        <v>1209</v>
      </c>
      <c r="F562" s="10" t="s">
        <v>891</v>
      </c>
      <c r="G562" s="11" t="s">
        <v>222</v>
      </c>
      <c r="H562" s="11" t="s">
        <v>297</v>
      </c>
      <c r="I562" s="11" t="s">
        <v>892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88"/>
        <v>-1</v>
      </c>
      <c r="W562" s="11">
        <f t="shared" si="169"/>
        <v>0</v>
      </c>
      <c r="X562" s="44" t="str">
        <f t="shared" ca="1" si="189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70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71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72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73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74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75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76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77"/>
        <v>0</v>
      </c>
      <c r="CS562" s="34">
        <f t="shared" si="178"/>
        <v>7</v>
      </c>
      <c r="CT562" s="30">
        <f t="shared" si="179"/>
        <v>0</v>
      </c>
      <c r="CU562" s="30">
        <f t="shared" si="180"/>
        <v>7.75</v>
      </c>
      <c r="CV562" s="35">
        <f t="shared" si="181"/>
        <v>1</v>
      </c>
      <c r="CW562" s="36">
        <f t="shared" si="182"/>
        <v>0</v>
      </c>
      <c r="CX562" s="37">
        <f t="shared" si="183"/>
        <v>0</v>
      </c>
      <c r="CY562" s="38">
        <f t="shared" si="184"/>
        <v>0.5</v>
      </c>
      <c r="CZ562" s="39">
        <f t="shared" si="185"/>
        <v>0</v>
      </c>
      <c r="DA562" t="s">
        <v>212</v>
      </c>
      <c r="DB562" t="str">
        <f t="shared" ca="1" si="186"/>
        <v>No</v>
      </c>
      <c r="DD562" t="s">
        <v>213</v>
      </c>
      <c r="DE562" t="str">
        <f t="shared" ca="1" si="187"/>
        <v/>
      </c>
      <c r="DF562" t="s">
        <v>2312</v>
      </c>
    </row>
    <row r="563" spans="2:110" x14ac:dyDescent="0.3">
      <c r="B563" t="s">
        <v>893</v>
      </c>
      <c r="C563" t="str">
        <f>INDEX('PH Itemnames'!$B$1:$B$723,MATCH(B563,'PH Itemnames'!$A$1:$A$723),1)</f>
        <v>strawberryrhubarbpieItem</v>
      </c>
      <c r="D563" t="s">
        <v>258</v>
      </c>
      <c r="E563" t="s">
        <v>1209</v>
      </c>
      <c r="F563" s="10" t="s">
        <v>222</v>
      </c>
      <c r="G563" s="11" t="s">
        <v>223</v>
      </c>
      <c r="H563" s="11" t="s">
        <v>105</v>
      </c>
      <c r="I563" s="11" t="s">
        <v>121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88"/>
        <v>0</v>
      </c>
      <c r="W563" s="11">
        <f t="shared" si="169"/>
        <v>0</v>
      </c>
      <c r="X563" s="44" t="str">
        <f t="shared" ca="1" si="189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70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71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72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73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74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75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76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77"/>
        <v>0</v>
      </c>
      <c r="CS563" s="34">
        <f t="shared" si="178"/>
        <v>7</v>
      </c>
      <c r="CT563" s="30">
        <f t="shared" si="179"/>
        <v>10</v>
      </c>
      <c r="CU563" s="30">
        <f t="shared" si="180"/>
        <v>10.25</v>
      </c>
      <c r="CV563" s="35">
        <f t="shared" si="181"/>
        <v>1</v>
      </c>
      <c r="CW563" s="36">
        <f t="shared" si="182"/>
        <v>0.5</v>
      </c>
      <c r="CX563" s="37">
        <f t="shared" si="183"/>
        <v>0</v>
      </c>
      <c r="CY563" s="38">
        <f t="shared" si="184"/>
        <v>0</v>
      </c>
      <c r="CZ563" s="39">
        <f t="shared" si="185"/>
        <v>0</v>
      </c>
      <c r="DA563" t="s">
        <v>212</v>
      </c>
      <c r="DB563" t="str">
        <f t="shared" ca="1" si="186"/>
        <v>No</v>
      </c>
      <c r="DD563" t="s">
        <v>213</v>
      </c>
      <c r="DE563" t="str">
        <f t="shared" ca="1" si="187"/>
        <v/>
      </c>
      <c r="DF563" t="s">
        <v>2312</v>
      </c>
    </row>
    <row r="564" spans="2:110" x14ac:dyDescent="0.3">
      <c r="B564" t="s">
        <v>894</v>
      </c>
      <c r="C564" t="str">
        <f>INDEX('PH Itemnames'!$B$1:$B$723,MATCH(B564,'PH Itemnames'!$A$1:$A$723),1)</f>
        <v>tiropitaItem</v>
      </c>
      <c r="D564" t="s">
        <v>253</v>
      </c>
      <c r="E564" t="s">
        <v>1209</v>
      </c>
      <c r="F564" s="10" t="s">
        <v>222</v>
      </c>
      <c r="G564" s="11" t="s">
        <v>359</v>
      </c>
      <c r="H564" s="11" t="s">
        <v>239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88"/>
        <v>1</v>
      </c>
      <c r="W564" s="11">
        <f t="shared" si="169"/>
        <v>0</v>
      </c>
      <c r="X564" s="44" t="str">
        <f t="shared" ca="1" si="189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70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71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72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73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74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75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76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77"/>
        <v>3</v>
      </c>
      <c r="CS564" s="34">
        <v>20</v>
      </c>
      <c r="CT564" s="30">
        <f t="shared" si="179"/>
        <v>0</v>
      </c>
      <c r="CU564" s="30">
        <v>12</v>
      </c>
      <c r="CV564" s="35">
        <f t="shared" si="181"/>
        <v>1</v>
      </c>
      <c r="CW564" s="36">
        <f t="shared" si="182"/>
        <v>0</v>
      </c>
      <c r="CX564" s="37">
        <f t="shared" si="183"/>
        <v>0</v>
      </c>
      <c r="CY564" s="38">
        <v>0.8</v>
      </c>
      <c r="CZ564" s="39">
        <f t="shared" si="185"/>
        <v>3</v>
      </c>
      <c r="DA564" t="s">
        <v>215</v>
      </c>
      <c r="DB564" t="str">
        <f t="shared" ca="1" si="186"/>
        <v>-</v>
      </c>
      <c r="DD564" t="s">
        <v>213</v>
      </c>
      <c r="DE564" t="str">
        <f t="shared" ca="1" si="187"/>
        <v>TIROPITAITEM(MEAL, ItemRegistry.tiropitaItem, 4 ,4f,0f,1f,0f,0f,0.8f,3f,1.75f),</v>
      </c>
      <c r="DF564" t="s">
        <v>2640</v>
      </c>
    </row>
    <row r="565" spans="2:110" x14ac:dyDescent="0.3">
      <c r="B565" t="s">
        <v>895</v>
      </c>
      <c r="C565" t="str">
        <f>INDEX('PH Itemnames'!$B$1:$B$723,MATCH(B565,'PH Itemnames'!$A$1:$A$723),1)</f>
        <v>rosepetalteaItem</v>
      </c>
      <c r="D565" t="s">
        <v>253</v>
      </c>
      <c r="E565" t="s">
        <v>1209</v>
      </c>
      <c r="F565" s="10" t="s">
        <v>125</v>
      </c>
      <c r="G565" s="11" t="s">
        <v>235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88"/>
        <v>1</v>
      </c>
      <c r="W565" s="11">
        <f t="shared" si="169"/>
        <v>0</v>
      </c>
      <c r="X565" s="44" t="str">
        <f t="shared" ca="1" si="189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70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71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72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73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74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75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76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77"/>
        <v>0</v>
      </c>
      <c r="CS565" s="34">
        <f t="shared" si="178"/>
        <v>1</v>
      </c>
      <c r="CT565" s="30">
        <v>20</v>
      </c>
      <c r="CU565" s="30">
        <f t="shared" si="180"/>
        <v>15</v>
      </c>
      <c r="CV565" s="35">
        <f t="shared" si="181"/>
        <v>0</v>
      </c>
      <c r="CW565" s="36">
        <f t="shared" si="182"/>
        <v>0</v>
      </c>
      <c r="CX565" s="37">
        <f t="shared" si="183"/>
        <v>0</v>
      </c>
      <c r="CY565" s="38">
        <f t="shared" si="184"/>
        <v>0</v>
      </c>
      <c r="CZ565" s="39">
        <f t="shared" si="185"/>
        <v>0</v>
      </c>
      <c r="DA565" t="s">
        <v>215</v>
      </c>
      <c r="DB565" t="str">
        <f t="shared" ca="1" si="186"/>
        <v>-</v>
      </c>
      <c r="DD565" t="s">
        <v>213</v>
      </c>
      <c r="DE565" t="str">
        <f t="shared" ca="1" si="187"/>
        <v>ROSEPETALTEAITEM(MEAL, ItemRegistry.rosepetalteaItem, 4 ,0.2f,20f,0f,0f,0f,0f,0f,1.4f),</v>
      </c>
      <c r="DF565" t="s">
        <v>2641</v>
      </c>
    </row>
    <row r="566" spans="2:110" x14ac:dyDescent="0.3">
      <c r="B566" t="s">
        <v>896</v>
      </c>
      <c r="C566" t="str">
        <f>INDEX('PH Itemnames'!$B$1:$B$723,MATCH(B566,'PH Itemnames'!$A$1:$A$723),1)</f>
        <v>potatoskinsItem</v>
      </c>
      <c r="D566" t="s">
        <v>253</v>
      </c>
      <c r="E566" t="s">
        <v>1209</v>
      </c>
      <c r="F566" s="10" t="s">
        <v>65</v>
      </c>
      <c r="G566" s="11" t="s">
        <v>382</v>
      </c>
      <c r="H566" s="11" t="s">
        <v>73</v>
      </c>
      <c r="I566" s="11" t="s">
        <v>240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88"/>
        <v>1</v>
      </c>
      <c r="W566" s="11">
        <f t="shared" si="169"/>
        <v>0</v>
      </c>
      <c r="X566" s="44" t="str">
        <f t="shared" ca="1" si="189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70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71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72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73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74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75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76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77"/>
        <v>4</v>
      </c>
      <c r="CS566" s="34">
        <f t="shared" si="178"/>
        <v>35</v>
      </c>
      <c r="CT566" s="30">
        <f t="shared" si="179"/>
        <v>0</v>
      </c>
      <c r="CU566" s="30">
        <v>21</v>
      </c>
      <c r="CV566" s="35">
        <f t="shared" si="181"/>
        <v>0</v>
      </c>
      <c r="CW566" s="36">
        <f t="shared" si="182"/>
        <v>0</v>
      </c>
      <c r="CX566" s="37">
        <f t="shared" si="183"/>
        <v>1.5</v>
      </c>
      <c r="CY566" s="38">
        <f t="shared" si="184"/>
        <v>2.5</v>
      </c>
      <c r="CZ566" s="39">
        <f t="shared" si="185"/>
        <v>4</v>
      </c>
      <c r="DA566" t="s">
        <v>215</v>
      </c>
      <c r="DB566" t="str">
        <f t="shared" ca="1" si="186"/>
        <v>-</v>
      </c>
      <c r="DD566" t="s">
        <v>213</v>
      </c>
      <c r="DE566" t="str">
        <f t="shared" ca="1" si="187"/>
        <v>POTATOSKINSITEM(MEAL, ItemRegistry.potatoskinsItem, 4 ,7f,0f,0f,1.5f,0f,2.5f,4f,1f),</v>
      </c>
      <c r="DF566" t="s">
        <v>2642</v>
      </c>
    </row>
    <row r="567" spans="2:110" x14ac:dyDescent="0.3">
      <c r="B567" t="s">
        <v>897</v>
      </c>
      <c r="C567" t="str">
        <f>INDEX('PH Itemnames'!$B$1:$B$723,MATCH(B567,'PH Itemnames'!$A$1:$A$723),1)</f>
        <v>chilidonutItem</v>
      </c>
      <c r="D567" t="s">
        <v>253</v>
      </c>
      <c r="E567" t="s">
        <v>1209</v>
      </c>
      <c r="F567" s="10" t="s">
        <v>222</v>
      </c>
      <c r="G567" s="11" t="s">
        <v>359</v>
      </c>
      <c r="H567" s="11" t="s">
        <v>234</v>
      </c>
      <c r="I567" s="11" t="s">
        <v>139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88"/>
        <v>0</v>
      </c>
      <c r="W567" s="11">
        <f t="shared" si="169"/>
        <v>0</v>
      </c>
      <c r="X567" s="44" t="str">
        <f t="shared" ca="1" si="189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70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71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72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73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74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75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76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77"/>
        <v>0</v>
      </c>
      <c r="CS567" s="34">
        <f t="shared" si="178"/>
        <v>10</v>
      </c>
      <c r="CT567" s="30">
        <f t="shared" si="179"/>
        <v>0</v>
      </c>
      <c r="CU567" s="30">
        <f t="shared" si="180"/>
        <v>9.75</v>
      </c>
      <c r="CV567" s="35">
        <f t="shared" si="181"/>
        <v>1</v>
      </c>
      <c r="CW567" s="36">
        <f t="shared" si="182"/>
        <v>0</v>
      </c>
      <c r="CX567" s="37">
        <f t="shared" si="183"/>
        <v>0.5</v>
      </c>
      <c r="CY567" s="38">
        <f t="shared" si="184"/>
        <v>0</v>
      </c>
      <c r="CZ567" s="39">
        <f t="shared" si="185"/>
        <v>0</v>
      </c>
      <c r="DA567" t="s">
        <v>212</v>
      </c>
      <c r="DB567" t="str">
        <f t="shared" ca="1" si="186"/>
        <v>No</v>
      </c>
      <c r="DD567" t="s">
        <v>213</v>
      </c>
      <c r="DE567" t="str">
        <f t="shared" ca="1" si="187"/>
        <v/>
      </c>
      <c r="DF567" t="s">
        <v>2312</v>
      </c>
    </row>
    <row r="568" spans="2:110" x14ac:dyDescent="0.3">
      <c r="B568" t="s">
        <v>898</v>
      </c>
      <c r="C568" t="str">
        <f>INDEX('PH Itemnames'!$B$1:$B$723,MATCH(B568,'PH Itemnames'!$A$1:$A$723),1)</f>
        <v>bbqsauceItem</v>
      </c>
      <c r="D568" t="s">
        <v>253</v>
      </c>
      <c r="E568" t="s">
        <v>1209</v>
      </c>
      <c r="F568" s="10" t="s">
        <v>223</v>
      </c>
      <c r="G568" s="11" t="s">
        <v>70</v>
      </c>
      <c r="H568" s="11" t="s">
        <v>415</v>
      </c>
      <c r="I568" s="11" t="s">
        <v>364</v>
      </c>
      <c r="J568" s="11" t="s">
        <v>127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88"/>
        <v>1</v>
      </c>
      <c r="W568" s="11">
        <f t="shared" si="169"/>
        <v>2</v>
      </c>
      <c r="X568" s="44" t="str">
        <f t="shared" ca="1" si="189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70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71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48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72"/>
        <v>32.200000000000003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73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74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75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76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77"/>
        <v>0</v>
      </c>
      <c r="CS568" s="34">
        <f t="shared" si="178"/>
        <v>2</v>
      </c>
      <c r="CT568" s="30">
        <f t="shared" si="179"/>
        <v>5</v>
      </c>
      <c r="CU568" s="30">
        <v>30</v>
      </c>
      <c r="CV568" s="35">
        <f t="shared" si="181"/>
        <v>0</v>
      </c>
      <c r="CW568" s="36">
        <f t="shared" si="182"/>
        <v>0</v>
      </c>
      <c r="CX568" s="37">
        <f t="shared" si="183"/>
        <v>1.5</v>
      </c>
      <c r="CY568" s="38">
        <f t="shared" si="184"/>
        <v>0</v>
      </c>
      <c r="CZ568" s="39">
        <f t="shared" si="185"/>
        <v>0</v>
      </c>
      <c r="DA568" t="s">
        <v>215</v>
      </c>
      <c r="DB568" t="str">
        <f t="shared" ca="1" si="186"/>
        <v>-</v>
      </c>
      <c r="DD568" t="s">
        <v>213</v>
      </c>
      <c r="DE568" t="str">
        <f t="shared" ca="1" si="187"/>
        <v>BBQSAUCEITEM(MEAL, ItemRegistry.bbqsauceItem, 4 ,0.4f,5f,0f,1.5f,0f,0f,0f,0.7f),</v>
      </c>
      <c r="DF568" t="s">
        <v>2643</v>
      </c>
    </row>
    <row r="569" spans="2:110" x14ac:dyDescent="0.3">
      <c r="B569" t="s">
        <v>899</v>
      </c>
      <c r="C569" t="str">
        <f>INDEX('PH Itemnames'!$B$1:$B$723,MATCH(B569,'PH Itemnames'!$A$1:$A$723),1)</f>
        <v>vanillacupcakeItem</v>
      </c>
      <c r="D569" t="s">
        <v>253</v>
      </c>
      <c r="E569" t="s">
        <v>1209</v>
      </c>
      <c r="F569" s="10" t="s">
        <v>229</v>
      </c>
      <c r="G569" s="11" t="s">
        <v>223</v>
      </c>
      <c r="H569" s="11" t="s">
        <v>240</v>
      </c>
      <c r="I569" s="11" t="s">
        <v>260</v>
      </c>
      <c r="J569" s="11" t="s">
        <v>186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88"/>
        <v>0</v>
      </c>
      <c r="W569" s="11">
        <f t="shared" si="169"/>
        <v>0</v>
      </c>
      <c r="X569" s="44" t="str">
        <f t="shared" ca="1" si="189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70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71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72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73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74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75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76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77"/>
        <v>2</v>
      </c>
      <c r="CS569" s="34">
        <f t="shared" si="178"/>
        <v>16</v>
      </c>
      <c r="CT569" s="30">
        <f t="shared" si="179"/>
        <v>0</v>
      </c>
      <c r="CU569" s="30">
        <f t="shared" si="180"/>
        <v>19.3</v>
      </c>
      <c r="CV569" s="35">
        <f t="shared" si="181"/>
        <v>1</v>
      </c>
      <c r="CW569" s="36">
        <f t="shared" si="182"/>
        <v>0</v>
      </c>
      <c r="CX569" s="37">
        <f t="shared" si="183"/>
        <v>0</v>
      </c>
      <c r="CY569" s="38">
        <f t="shared" si="184"/>
        <v>0</v>
      </c>
      <c r="CZ569" s="39">
        <f t="shared" si="185"/>
        <v>2</v>
      </c>
      <c r="DA569" t="s">
        <v>212</v>
      </c>
      <c r="DB569" t="str">
        <f t="shared" ca="1" si="186"/>
        <v>No</v>
      </c>
      <c r="DD569" t="s">
        <v>213</v>
      </c>
      <c r="DE569" t="str">
        <f t="shared" ca="1" si="187"/>
        <v/>
      </c>
      <c r="DF569" t="s">
        <v>2312</v>
      </c>
    </row>
    <row r="570" spans="2:110" x14ac:dyDescent="0.3">
      <c r="B570" t="s">
        <v>900</v>
      </c>
      <c r="C570" t="str">
        <f>INDEX('PH Itemnames'!$B$1:$B$723,MATCH(B570,'PH Itemnames'!$A$1:$A$723),1)</f>
        <v>chocolatecupcakeItem</v>
      </c>
      <c r="D570" t="s">
        <v>253</v>
      </c>
      <c r="E570" t="s">
        <v>1209</v>
      </c>
      <c r="F570" s="10" t="s">
        <v>229</v>
      </c>
      <c r="G570" s="11" t="s">
        <v>223</v>
      </c>
      <c r="H570" s="11" t="s">
        <v>240</v>
      </c>
      <c r="I570" s="11" t="s">
        <v>260</v>
      </c>
      <c r="J570" s="11" t="s">
        <v>234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88"/>
        <v>0</v>
      </c>
      <c r="W570" s="11">
        <f t="shared" si="169"/>
        <v>0</v>
      </c>
      <c r="X570" s="44" t="str">
        <f t="shared" ca="1" si="189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70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71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72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73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74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75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76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77"/>
        <v>2</v>
      </c>
      <c r="CS570" s="34">
        <f t="shared" si="178"/>
        <v>15</v>
      </c>
      <c r="CT570" s="30">
        <f t="shared" si="179"/>
        <v>0</v>
      </c>
      <c r="CU570" s="30">
        <f t="shared" si="180"/>
        <v>15.7</v>
      </c>
      <c r="CV570" s="35">
        <f t="shared" si="181"/>
        <v>1</v>
      </c>
      <c r="CW570" s="36">
        <f t="shared" si="182"/>
        <v>0</v>
      </c>
      <c r="CX570" s="37">
        <f t="shared" si="183"/>
        <v>0</v>
      </c>
      <c r="CY570" s="38">
        <f t="shared" si="184"/>
        <v>0</v>
      </c>
      <c r="CZ570" s="39">
        <f t="shared" si="185"/>
        <v>2</v>
      </c>
      <c r="DA570" t="s">
        <v>212</v>
      </c>
      <c r="DB570" t="str">
        <f t="shared" ca="1" si="186"/>
        <v>No</v>
      </c>
      <c r="DD570" t="s">
        <v>213</v>
      </c>
      <c r="DE570" t="str">
        <f t="shared" ca="1" si="187"/>
        <v/>
      </c>
      <c r="DF570" t="s">
        <v>2312</v>
      </c>
    </row>
    <row r="571" spans="2:110" x14ac:dyDescent="0.3">
      <c r="B571" t="s">
        <v>901</v>
      </c>
      <c r="C571" t="str">
        <f>INDEX('PH Itemnames'!$B$1:$B$723,MATCH(B571,'PH Itemnames'!$A$1:$A$723),1)</f>
        <v>carrotcupcakeItem</v>
      </c>
      <c r="D571" t="s">
        <v>253</v>
      </c>
      <c r="E571" t="s">
        <v>1209</v>
      </c>
      <c r="F571" s="10" t="s">
        <v>229</v>
      </c>
      <c r="G571" s="11" t="s">
        <v>223</v>
      </c>
      <c r="H571" s="11" t="s">
        <v>240</v>
      </c>
      <c r="I571" s="11" t="s">
        <v>260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88"/>
        <v>1</v>
      </c>
      <c r="W571" s="11">
        <f t="shared" si="169"/>
        <v>0</v>
      </c>
      <c r="X571" s="44" t="str">
        <f t="shared" ca="1" si="189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70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71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72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73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74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75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76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77"/>
        <v>2</v>
      </c>
      <c r="CS571" s="34">
        <f t="shared" si="178"/>
        <v>25</v>
      </c>
      <c r="CT571" s="30">
        <f t="shared" si="179"/>
        <v>0</v>
      </c>
      <c r="CU571" s="30">
        <v>18</v>
      </c>
      <c r="CV571" s="35">
        <f t="shared" si="181"/>
        <v>1</v>
      </c>
      <c r="CW571" s="36">
        <f t="shared" si="182"/>
        <v>0</v>
      </c>
      <c r="CX571" s="37">
        <f t="shared" si="183"/>
        <v>1</v>
      </c>
      <c r="CY571" s="38">
        <f t="shared" si="184"/>
        <v>0</v>
      </c>
      <c r="CZ571" s="39">
        <f t="shared" si="185"/>
        <v>2</v>
      </c>
      <c r="DA571" t="s">
        <v>215</v>
      </c>
      <c r="DB571" t="str">
        <f t="shared" ca="1" si="186"/>
        <v>-</v>
      </c>
      <c r="DD571" t="s">
        <v>213</v>
      </c>
      <c r="DE571" t="str">
        <f t="shared" ca="1" si="187"/>
        <v>CARROTCUPCAKEITEM(MEAL, ItemRegistry.carrotcupcakeItem, 4 ,5f,0f,1f,1f,0f,0f,2f,1.17f),</v>
      </c>
      <c r="DF571" t="s">
        <v>2644</v>
      </c>
    </row>
    <row r="572" spans="2:110" x14ac:dyDescent="0.3">
      <c r="B572" t="s">
        <v>902</v>
      </c>
      <c r="C572" t="str">
        <f>INDEX('PH Itemnames'!$B$1:$B$723,MATCH(B572,'PH Itemnames'!$A$1:$A$723),1)</f>
        <v>redvelvetcupcakeItem</v>
      </c>
      <c r="D572" t="s">
        <v>253</v>
      </c>
      <c r="E572" t="s">
        <v>1209</v>
      </c>
      <c r="F572" s="10" t="s">
        <v>229</v>
      </c>
      <c r="G572" s="11" t="s">
        <v>223</v>
      </c>
      <c r="H572" s="11" t="s">
        <v>240</v>
      </c>
      <c r="I572" s="11" t="s">
        <v>260</v>
      </c>
      <c r="J572" s="11" t="s">
        <v>235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88"/>
        <v>1</v>
      </c>
      <c r="W572" s="11">
        <f t="shared" si="169"/>
        <v>0</v>
      </c>
      <c r="X572" s="44" t="str">
        <f t="shared" ca="1" si="189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70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71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72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73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74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75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76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77"/>
        <v>2</v>
      </c>
      <c r="CS572" s="34">
        <f t="shared" si="178"/>
        <v>15</v>
      </c>
      <c r="CT572" s="30">
        <f t="shared" si="179"/>
        <v>0</v>
      </c>
      <c r="CU572" s="30">
        <v>18</v>
      </c>
      <c r="CV572" s="35">
        <f t="shared" si="181"/>
        <v>1</v>
      </c>
      <c r="CW572" s="36">
        <f t="shared" si="182"/>
        <v>0</v>
      </c>
      <c r="CX572" s="37">
        <f t="shared" si="183"/>
        <v>0</v>
      </c>
      <c r="CY572" s="38">
        <f t="shared" si="184"/>
        <v>0</v>
      </c>
      <c r="CZ572" s="39">
        <f t="shared" si="185"/>
        <v>2</v>
      </c>
      <c r="DA572" t="s">
        <v>215</v>
      </c>
      <c r="DB572" t="str">
        <f t="shared" ca="1" si="186"/>
        <v>-</v>
      </c>
      <c r="DD572" t="s">
        <v>213</v>
      </c>
      <c r="DE572" t="str">
        <f t="shared" ca="1" si="187"/>
        <v>REDVELVETCUPCAKEITEM(MEAL, ItemRegistry.redvelvetcupcakeItem, 4 ,3f,0f,1f,0f,0f,0f,2f,1.17f),</v>
      </c>
      <c r="DF572" t="s">
        <v>2645</v>
      </c>
    </row>
    <row r="573" spans="2:110" x14ac:dyDescent="0.3">
      <c r="B573" t="s">
        <v>903</v>
      </c>
      <c r="C573" t="str">
        <f>INDEX('PH Itemnames'!$B$1:$B$723,MATCH(B573,'PH Itemnames'!$A$1:$A$723),1)</f>
        <v>chilicupcakeItem</v>
      </c>
      <c r="D573" t="s">
        <v>253</v>
      </c>
      <c r="E573" t="s">
        <v>1209</v>
      </c>
      <c r="F573" s="10" t="s">
        <v>229</v>
      </c>
      <c r="G573" s="11" t="s">
        <v>223</v>
      </c>
      <c r="H573" s="11" t="s">
        <v>240</v>
      </c>
      <c r="I573" s="11" t="s">
        <v>260</v>
      </c>
      <c r="J573" s="11" t="s">
        <v>139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88"/>
        <v>1</v>
      </c>
      <c r="W573" s="11">
        <f t="shared" si="169"/>
        <v>0</v>
      </c>
      <c r="X573" s="44" t="str">
        <f t="shared" ca="1" si="189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70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71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72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73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74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75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76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77"/>
        <v>2</v>
      </c>
      <c r="CS573" s="34">
        <v>15</v>
      </c>
      <c r="CT573" s="30">
        <f t="shared" si="179"/>
        <v>0</v>
      </c>
      <c r="CU573" s="30">
        <v>18</v>
      </c>
      <c r="CV573" s="35">
        <f t="shared" si="181"/>
        <v>1</v>
      </c>
      <c r="CW573" s="36">
        <f t="shared" si="182"/>
        <v>0</v>
      </c>
      <c r="CX573" s="37">
        <f t="shared" si="183"/>
        <v>0.5</v>
      </c>
      <c r="CY573" s="38">
        <f t="shared" si="184"/>
        <v>0</v>
      </c>
      <c r="CZ573" s="39">
        <f t="shared" si="185"/>
        <v>2</v>
      </c>
      <c r="DA573" t="s">
        <v>215</v>
      </c>
      <c r="DB573" t="str">
        <f t="shared" ca="1" si="186"/>
        <v>-</v>
      </c>
      <c r="DD573" t="s">
        <v>213</v>
      </c>
      <c r="DE573" t="str">
        <f t="shared" ca="1" si="187"/>
        <v>CHILICUPCAKEITEM(MEAL, ItemRegistry.chilicupcakeItem, 4 ,3f,0f,1f,0.5f,0f,0f,2f,1.17f),</v>
      </c>
      <c r="DF573" t="s">
        <v>2646</v>
      </c>
    </row>
    <row r="574" spans="2:110" x14ac:dyDescent="0.3">
      <c r="B574" t="s">
        <v>904</v>
      </c>
      <c r="C574" t="str">
        <f>INDEX('PH Itemnames'!$B$1:$B$723,MATCH(B574,'PH Itemnames'!$A$1:$A$723),1)</f>
        <v>peanutbuttercupcakeItem</v>
      </c>
      <c r="D574" t="s">
        <v>253</v>
      </c>
      <c r="E574" t="s">
        <v>1209</v>
      </c>
      <c r="F574" s="10" t="s">
        <v>229</v>
      </c>
      <c r="G574" s="11" t="s">
        <v>223</v>
      </c>
      <c r="H574" s="11" t="s">
        <v>240</v>
      </c>
      <c r="I574" s="11" t="s">
        <v>260</v>
      </c>
      <c r="J574" s="11" t="s">
        <v>358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88"/>
        <v>1</v>
      </c>
      <c r="W574" s="11">
        <f t="shared" si="169"/>
        <v>0</v>
      </c>
      <c r="X574" s="44" t="str">
        <f t="shared" ca="1" si="189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70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71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72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73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74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75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76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77"/>
        <v>2</v>
      </c>
      <c r="CS574" s="34">
        <v>25</v>
      </c>
      <c r="CT574" s="30">
        <f t="shared" si="179"/>
        <v>0</v>
      </c>
      <c r="CU574" s="30">
        <v>18</v>
      </c>
      <c r="CV574" s="35">
        <f t="shared" si="181"/>
        <v>1.5</v>
      </c>
      <c r="CW574" s="36">
        <f t="shared" si="182"/>
        <v>0</v>
      </c>
      <c r="CX574" s="37">
        <f t="shared" si="183"/>
        <v>0</v>
      </c>
      <c r="CY574" s="38">
        <f t="shared" si="184"/>
        <v>0</v>
      </c>
      <c r="CZ574" s="39">
        <f t="shared" si="185"/>
        <v>2</v>
      </c>
      <c r="DA574" t="s">
        <v>215</v>
      </c>
      <c r="DB574" t="str">
        <f t="shared" ca="1" si="186"/>
        <v>-</v>
      </c>
      <c r="DD574" t="s">
        <v>213</v>
      </c>
      <c r="DE574" t="str">
        <f t="shared" ca="1" si="187"/>
        <v>PEANUTBUTTERCUPCAKEITEM(MEAL, ItemRegistry.peanutbuttercupcakeItem, 4 ,5f,0f,2f,0f,0f,0f,2f,1.17f),</v>
      </c>
      <c r="DF574" t="s">
        <v>2647</v>
      </c>
    </row>
    <row r="575" spans="2:110" x14ac:dyDescent="0.3">
      <c r="B575" t="s">
        <v>905</v>
      </c>
      <c r="C575" t="str">
        <f>INDEX('PH Itemnames'!$B$1:$B$723,MATCH(B575,'PH Itemnames'!$A$1:$A$723),1)</f>
        <v>lemoncupcakeItem</v>
      </c>
      <c r="D575" t="s">
        <v>253</v>
      </c>
      <c r="E575" t="s">
        <v>1209</v>
      </c>
      <c r="F575" s="10" t="s">
        <v>229</v>
      </c>
      <c r="G575" s="11" t="s">
        <v>223</v>
      </c>
      <c r="H575" s="11" t="s">
        <v>240</v>
      </c>
      <c r="I575" s="11" t="s">
        <v>260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88"/>
        <v>1</v>
      </c>
      <c r="W575" s="11">
        <f t="shared" si="169"/>
        <v>0</v>
      </c>
      <c r="X575" s="44" t="str">
        <f t="shared" ca="1" si="189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70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71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72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73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74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75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76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77"/>
        <v>2</v>
      </c>
      <c r="CS575" s="34">
        <v>15</v>
      </c>
      <c r="CT575" s="30">
        <f t="shared" si="179"/>
        <v>5</v>
      </c>
      <c r="CU575" s="30">
        <v>18</v>
      </c>
      <c r="CV575" s="35">
        <f t="shared" si="181"/>
        <v>1</v>
      </c>
      <c r="CW575" s="36">
        <f t="shared" si="182"/>
        <v>0.8</v>
      </c>
      <c r="CX575" s="37">
        <f t="shared" si="183"/>
        <v>0</v>
      </c>
      <c r="CY575" s="38">
        <f t="shared" si="184"/>
        <v>0</v>
      </c>
      <c r="CZ575" s="39">
        <f t="shared" si="185"/>
        <v>2</v>
      </c>
      <c r="DA575" t="s">
        <v>215</v>
      </c>
      <c r="DB575" t="str">
        <f t="shared" ca="1" si="186"/>
        <v>-</v>
      </c>
      <c r="DD575" t="s">
        <v>213</v>
      </c>
      <c r="DE575" t="str">
        <f t="shared" ca="1" si="187"/>
        <v>LEMONCUPCAKEITEM(MEAL, ItemRegistry.lemoncupcakeItem, 4 ,3f,5f,1f,0f,0.8f,0f,2f,1.17f),</v>
      </c>
      <c r="DF575" t="s">
        <v>2648</v>
      </c>
    </row>
    <row r="576" spans="2:110" x14ac:dyDescent="0.3">
      <c r="B576" t="s">
        <v>906</v>
      </c>
      <c r="C576" t="str">
        <f>INDEX('PH Itemnames'!$B$1:$B$723,MATCH(B576,'PH Itemnames'!$A$1:$A$723),1)</f>
        <v>strawberrycupcakeItem</v>
      </c>
      <c r="D576" t="s">
        <v>253</v>
      </c>
      <c r="E576" t="s">
        <v>1209</v>
      </c>
      <c r="F576" s="10" t="s">
        <v>229</v>
      </c>
      <c r="G576" s="11" t="s">
        <v>223</v>
      </c>
      <c r="H576" s="11" t="s">
        <v>240</v>
      </c>
      <c r="I576" s="11" t="s">
        <v>260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88"/>
        <v>1</v>
      </c>
      <c r="W576" s="11">
        <f t="shared" si="169"/>
        <v>0</v>
      </c>
      <c r="X576" s="44" t="str">
        <f t="shared" ca="1" si="189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70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71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72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73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74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75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76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77"/>
        <v>2</v>
      </c>
      <c r="CS576" s="34">
        <v>15</v>
      </c>
      <c r="CT576" s="30">
        <f t="shared" si="179"/>
        <v>10</v>
      </c>
      <c r="CU576" s="30">
        <v>18</v>
      </c>
      <c r="CV576" s="35">
        <f t="shared" si="181"/>
        <v>1</v>
      </c>
      <c r="CW576" s="36">
        <f t="shared" si="182"/>
        <v>0.5</v>
      </c>
      <c r="CX576" s="37">
        <f t="shared" si="183"/>
        <v>0</v>
      </c>
      <c r="CY576" s="38">
        <f t="shared" si="184"/>
        <v>0</v>
      </c>
      <c r="CZ576" s="39">
        <f t="shared" si="185"/>
        <v>2</v>
      </c>
      <c r="DA576" t="s">
        <v>215</v>
      </c>
      <c r="DB576" t="str">
        <f t="shared" ca="1" si="186"/>
        <v>-</v>
      </c>
      <c r="DD576" t="s">
        <v>213</v>
      </c>
      <c r="DE576" t="str">
        <f t="shared" ca="1" si="187"/>
        <v>STRAWBERRYCUPCAKEITEM(MEAL, ItemRegistry.strawberrycupcakeItem, 4 ,3f,10f,1f,0f,0.5f,0f,2f,1.17f),</v>
      </c>
      <c r="DF576" t="s">
        <v>2649</v>
      </c>
    </row>
    <row r="577" spans="2:110" x14ac:dyDescent="0.3">
      <c r="B577" t="s">
        <v>907</v>
      </c>
      <c r="C577" t="str">
        <f>INDEX('PH Itemnames'!$B$1:$B$723,MATCH(B577,'PH Itemnames'!$A$1:$A$723),1)</f>
        <v>mintcupcakeItem</v>
      </c>
      <c r="D577" t="s">
        <v>253</v>
      </c>
      <c r="E577" t="s">
        <v>1209</v>
      </c>
      <c r="F577" s="10" t="s">
        <v>229</v>
      </c>
      <c r="G577" s="11" t="s">
        <v>223</v>
      </c>
      <c r="H577" s="11" t="s">
        <v>240</v>
      </c>
      <c r="I577" s="11" t="s">
        <v>260</v>
      </c>
      <c r="J577" s="11" t="s">
        <v>124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88"/>
        <v>1</v>
      </c>
      <c r="W577" s="11">
        <f t="shared" si="169"/>
        <v>0</v>
      </c>
      <c r="X577" s="44" t="str">
        <f t="shared" ca="1" si="189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70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71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72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73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74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75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76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77"/>
        <v>2</v>
      </c>
      <c r="CS577" s="34">
        <f t="shared" si="178"/>
        <v>15</v>
      </c>
      <c r="CT577" s="30">
        <f t="shared" si="179"/>
        <v>0</v>
      </c>
      <c r="CU577" s="30">
        <v>18</v>
      </c>
      <c r="CV577" s="35">
        <f t="shared" si="181"/>
        <v>1</v>
      </c>
      <c r="CW577" s="36">
        <f t="shared" si="182"/>
        <v>0</v>
      </c>
      <c r="CX577" s="37">
        <f t="shared" si="183"/>
        <v>0</v>
      </c>
      <c r="CY577" s="38">
        <f t="shared" si="184"/>
        <v>0</v>
      </c>
      <c r="CZ577" s="39">
        <f t="shared" si="185"/>
        <v>2</v>
      </c>
      <c r="DA577" t="s">
        <v>215</v>
      </c>
      <c r="DB577" t="str">
        <f t="shared" ca="1" si="186"/>
        <v>-</v>
      </c>
      <c r="DD577" t="s">
        <v>213</v>
      </c>
      <c r="DE577" t="str">
        <f t="shared" ca="1" si="187"/>
        <v>MINTCUPCAKEITEM(MEAL, ItemRegistry.mintcupcakeItem, 4 ,3f,0f,1f,0f,0f,0f,2f,1.17f),</v>
      </c>
      <c r="DF577" t="s">
        <v>2650</v>
      </c>
    </row>
    <row r="578" spans="2:110" x14ac:dyDescent="0.3">
      <c r="B578" t="s">
        <v>908</v>
      </c>
      <c r="C578" t="str">
        <f>INDEX('PH Itemnames'!$B$1:$B$723,MATCH(B578,'PH Itemnames'!$A$1:$A$723),1)</f>
        <v>coffeecupcakeItem</v>
      </c>
      <c r="D578" t="s">
        <v>253</v>
      </c>
      <c r="E578" t="s">
        <v>1209</v>
      </c>
      <c r="F578" s="10" t="s">
        <v>229</v>
      </c>
      <c r="G578" s="11" t="s">
        <v>223</v>
      </c>
      <c r="H578" s="11" t="s">
        <v>240</v>
      </c>
      <c r="I578" s="11" t="s">
        <v>260</v>
      </c>
      <c r="J578" s="11" t="s">
        <v>126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88"/>
        <v>1</v>
      </c>
      <c r="W578" s="11">
        <f t="shared" si="169"/>
        <v>0</v>
      </c>
      <c r="X578" s="44" t="str">
        <f t="shared" ca="1" si="189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70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71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72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73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74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75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76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77"/>
        <v>2</v>
      </c>
      <c r="CS578" s="34">
        <v>15</v>
      </c>
      <c r="CT578" s="30">
        <f t="shared" si="179"/>
        <v>0</v>
      </c>
      <c r="CU578" s="30">
        <v>18</v>
      </c>
      <c r="CV578" s="35">
        <f t="shared" si="181"/>
        <v>1</v>
      </c>
      <c r="CW578" s="36">
        <f t="shared" si="182"/>
        <v>0</v>
      </c>
      <c r="CX578" s="37">
        <f t="shared" si="183"/>
        <v>0</v>
      </c>
      <c r="CY578" s="38">
        <f t="shared" si="184"/>
        <v>0</v>
      </c>
      <c r="CZ578" s="39">
        <f t="shared" si="185"/>
        <v>2</v>
      </c>
      <c r="DA578" t="s">
        <v>215</v>
      </c>
      <c r="DB578" t="str">
        <f t="shared" ca="1" si="186"/>
        <v>-</v>
      </c>
      <c r="DD578" t="s">
        <v>213</v>
      </c>
      <c r="DE578" t="str">
        <f t="shared" ca="1" si="187"/>
        <v>COFFEECUPCAKEITEM(MEAL, ItemRegistry.coffeecupcakeItem, 4 ,3f,0f,1f,0f,0f,0f,2f,1.17f),</v>
      </c>
      <c r="DF578" t="s">
        <v>2651</v>
      </c>
    </row>
    <row r="579" spans="2:110" x14ac:dyDescent="0.3">
      <c r="B579" t="s">
        <v>909</v>
      </c>
      <c r="C579" t="str">
        <f>INDEX('PH Itemnames'!$B$1:$B$723,MATCH(B579,'PH Itemnames'!$A$1:$A$723),1)</f>
        <v>sprinklescupcakeItem</v>
      </c>
      <c r="D579" t="s">
        <v>253</v>
      </c>
      <c r="E579" t="s">
        <v>1209</v>
      </c>
      <c r="F579" s="10" t="s">
        <v>229</v>
      </c>
      <c r="G579" s="11" t="s">
        <v>223</v>
      </c>
      <c r="H579" s="11" t="s">
        <v>240</v>
      </c>
      <c r="I579" s="11" t="s">
        <v>260</v>
      </c>
      <c r="J579" s="11" t="s">
        <v>223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88"/>
        <v>1</v>
      </c>
      <c r="W579" s="11">
        <f t="shared" si="169"/>
        <v>0</v>
      </c>
      <c r="X579" s="44" t="str">
        <f t="shared" ca="1" si="189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70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71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72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73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74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75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76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77"/>
        <v>2</v>
      </c>
      <c r="CS579" s="34">
        <f t="shared" si="178"/>
        <v>15</v>
      </c>
      <c r="CT579" s="30">
        <f t="shared" si="179"/>
        <v>0</v>
      </c>
      <c r="CU579" s="30">
        <v>18</v>
      </c>
      <c r="CV579" s="35">
        <f t="shared" si="181"/>
        <v>1</v>
      </c>
      <c r="CW579" s="36">
        <f t="shared" si="182"/>
        <v>0</v>
      </c>
      <c r="CX579" s="37">
        <f t="shared" si="183"/>
        <v>0</v>
      </c>
      <c r="CY579" s="38">
        <f t="shared" si="184"/>
        <v>0</v>
      </c>
      <c r="CZ579" s="39">
        <f t="shared" si="185"/>
        <v>2</v>
      </c>
      <c r="DA579" t="s">
        <v>215</v>
      </c>
      <c r="DB579" t="str">
        <f t="shared" ca="1" si="186"/>
        <v>-</v>
      </c>
      <c r="DD579" t="s">
        <v>213</v>
      </c>
      <c r="DE579" t="str">
        <f t="shared" ca="1" si="187"/>
        <v>SPRINKLESCUPCAKEITEM(MEAL, ItemRegistry.sprinklescupcakeItem, 4 ,3f,0f,1f,0f,0f,0f,2f,1.17f),</v>
      </c>
      <c r="DF579" t="s">
        <v>2652</v>
      </c>
    </row>
    <row r="580" spans="2:110" x14ac:dyDescent="0.3">
      <c r="B580" t="s">
        <v>910</v>
      </c>
      <c r="C580" t="str">
        <f>INDEX('PH Itemnames'!$B$1:$B$723,MATCH(B580,'PH Itemnames'!$A$1:$A$723),1)</f>
        <v>caramelcupcakeItem</v>
      </c>
      <c r="D580" t="s">
        <v>253</v>
      </c>
      <c r="E580" t="s">
        <v>1209</v>
      </c>
      <c r="F580" s="10" t="s">
        <v>229</v>
      </c>
      <c r="G580" s="11" t="s">
        <v>223</v>
      </c>
      <c r="H580" s="11" t="s">
        <v>240</v>
      </c>
      <c r="I580" s="11" t="s">
        <v>260</v>
      </c>
      <c r="J580" s="11" t="s">
        <v>269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88"/>
        <v>1</v>
      </c>
      <c r="W580" s="11">
        <f t="shared" ref="W580:W643" si="190">COUNTIF(F580:M1302,B580)</f>
        <v>0</v>
      </c>
      <c r="X580" s="44" t="str">
        <f t="shared" ca="1" si="189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91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92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93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94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95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96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97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98">SUM(CJ580:CQ580)</f>
        <v>2</v>
      </c>
      <c r="CS580" s="34">
        <f t="shared" ref="CS580:CS643" si="199">AG580</f>
        <v>15</v>
      </c>
      <c r="CT580" s="30">
        <f t="shared" ref="CT580:CT643" si="200">AP580</f>
        <v>0</v>
      </c>
      <c r="CU580" s="30">
        <v>18</v>
      </c>
      <c r="CV580" s="35">
        <f t="shared" ref="CV580:CV643" si="201">BH580</f>
        <v>1</v>
      </c>
      <c r="CW580" s="36">
        <f t="shared" ref="CW580:CW643" si="202">BQ580</f>
        <v>0</v>
      </c>
      <c r="CX580" s="37">
        <f t="shared" ref="CX580:CX643" si="203">BZ580</f>
        <v>0</v>
      </c>
      <c r="CY580" s="38">
        <f t="shared" ref="CY580:CY643" si="204">CI580</f>
        <v>0</v>
      </c>
      <c r="CZ580" s="39">
        <f t="shared" ref="CZ580:CZ643" si="205">CR580</f>
        <v>2</v>
      </c>
      <c r="DA580" t="s">
        <v>215</v>
      </c>
      <c r="DB580" t="str">
        <f t="shared" ref="DB580:DB643" ca="1" si="206">IF(X580="No", "No", "-")</f>
        <v>-</v>
      </c>
      <c r="DD580" t="s">
        <v>213</v>
      </c>
      <c r="DE580" t="str">
        <f t="shared" ref="DE580:DE643" ca="1" si="207">IF(AND(X580="Yes",NOT(DD580="No")),CONCATENATE(UPPER(C580), "(", E580, ", ItemRegistry.",C580,", ",4," ,", ROUND(CS580/5,2),"f,",ROUND(CT580,0),"f,",ROUND(CV580,0),"f,",ROUND(CX580,2),"f,",ROUND(CW580,2),"f,",ROUND(CY580,2),"f,",ROUND(CZ580,2),"f,",ROUND(21/CU580,2), "f),"),"")</f>
        <v>CARAMELCUPCAKEITEM(MEAL, ItemRegistry.caramelcupcakeItem, 4 ,3f,0f,1f,0f,0f,0f,2f,1.17f),</v>
      </c>
      <c r="DF580" t="s">
        <v>2653</v>
      </c>
    </row>
    <row r="581" spans="2:110" x14ac:dyDescent="0.3">
      <c r="B581" t="s">
        <v>911</v>
      </c>
      <c r="C581" t="str">
        <f>INDEX('PH Itemnames'!$B$1:$B$723,MATCH(B581,'PH Itemnames'!$A$1:$A$723),1)</f>
        <v>cherryslushieItem</v>
      </c>
      <c r="D581" t="s">
        <v>253</v>
      </c>
      <c r="E581" t="s">
        <v>1202</v>
      </c>
      <c r="F581" s="10" t="s">
        <v>543</v>
      </c>
      <c r="G581" s="11" t="s">
        <v>263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88"/>
        <v>1</v>
      </c>
      <c r="W581" s="11">
        <f t="shared" si="190"/>
        <v>0</v>
      </c>
      <c r="X581" s="44" t="str">
        <f t="shared" ca="1" si="189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91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92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93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94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95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96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97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98"/>
        <v>0</v>
      </c>
      <c r="CS581" s="34">
        <f t="shared" si="199"/>
        <v>3</v>
      </c>
      <c r="CT581" s="30">
        <f t="shared" si="200"/>
        <v>14.5</v>
      </c>
      <c r="CU581" s="30">
        <v>15</v>
      </c>
      <c r="CV581" s="35">
        <f t="shared" si="201"/>
        <v>0</v>
      </c>
      <c r="CW581" s="36">
        <f t="shared" si="202"/>
        <v>1.5</v>
      </c>
      <c r="CX581" s="37">
        <f t="shared" si="203"/>
        <v>0</v>
      </c>
      <c r="CY581" s="38">
        <f t="shared" si="204"/>
        <v>0</v>
      </c>
      <c r="CZ581" s="39">
        <f t="shared" si="205"/>
        <v>0</v>
      </c>
      <c r="DA581" t="s">
        <v>215</v>
      </c>
      <c r="DB581" t="str">
        <f t="shared" ca="1" si="206"/>
        <v>-</v>
      </c>
      <c r="DD581" t="s">
        <v>213</v>
      </c>
      <c r="DE581" t="str">
        <f t="shared" ca="1" si="207"/>
        <v>CHERRYSLUSHIEITEM(FRUIT, ItemRegistry.cherryslushieItem, 4 ,0.6f,15f,0f,0f,1.5f,0f,0f,1.4f),</v>
      </c>
      <c r="DF581" t="s">
        <v>2654</v>
      </c>
    </row>
    <row r="582" spans="2:110" x14ac:dyDescent="0.3">
      <c r="B582" t="s">
        <v>912</v>
      </c>
      <c r="C582" t="str">
        <f>INDEX('PH Itemnames'!$B$1:$B$723,MATCH(B582,'PH Itemnames'!$A$1:$A$723),1)</f>
        <v>pambitsboxItem</v>
      </c>
      <c r="D582" t="s">
        <v>258</v>
      </c>
      <c r="E582" t="s">
        <v>1209</v>
      </c>
      <c r="F582" s="10" t="s">
        <v>222</v>
      </c>
      <c r="G582" s="11" t="s">
        <v>359</v>
      </c>
      <c r="H582" s="11" t="s">
        <v>732</v>
      </c>
      <c r="I582" s="11" t="s">
        <v>234</v>
      </c>
      <c r="J582" s="11" t="s">
        <v>223</v>
      </c>
      <c r="K582" s="11" t="s">
        <v>414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1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208">SUM(N582:U582)-COUNTA(F582:M582)+1</f>
        <v>-1</v>
      </c>
      <c r="W582" s="11">
        <f t="shared" si="190"/>
        <v>0</v>
      </c>
      <c r="X582" s="44" t="str">
        <f t="shared" ca="1" si="189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91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92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93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94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95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96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97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98"/>
        <v>0</v>
      </c>
      <c r="CS582" s="34">
        <f t="shared" si="199"/>
        <v>9</v>
      </c>
      <c r="CT582" s="30">
        <f t="shared" si="200"/>
        <v>0</v>
      </c>
      <c r="CU582" s="30">
        <f t="shared" ref="CU582:CU638" si="209">AY582</f>
        <v>6.166666666666667</v>
      </c>
      <c r="CV582" s="35">
        <f t="shared" si="201"/>
        <v>1</v>
      </c>
      <c r="CW582" s="36">
        <f t="shared" si="202"/>
        <v>0</v>
      </c>
      <c r="CX582" s="37">
        <f t="shared" si="203"/>
        <v>0</v>
      </c>
      <c r="CY582" s="38">
        <f t="shared" si="204"/>
        <v>0</v>
      </c>
      <c r="CZ582" s="39">
        <f t="shared" si="205"/>
        <v>0</v>
      </c>
      <c r="DA582" t="s">
        <v>212</v>
      </c>
      <c r="DB582" t="str">
        <f t="shared" ca="1" si="206"/>
        <v>No</v>
      </c>
      <c r="DD582" t="s">
        <v>213</v>
      </c>
      <c r="DE582" t="str">
        <f t="shared" ca="1" si="207"/>
        <v/>
      </c>
      <c r="DF582" t="s">
        <v>2312</v>
      </c>
    </row>
    <row r="583" spans="2:110" x14ac:dyDescent="0.3">
      <c r="B583" t="s">
        <v>913</v>
      </c>
      <c r="C583" t="str">
        <f>INDEX('PH Itemnames'!$B$1:$B$723,MATCH(B583,'PH Itemnames'!$A$1:$A$723),1)</f>
        <v>stuffedchilipeppersItem</v>
      </c>
      <c r="D583" t="s">
        <v>253</v>
      </c>
      <c r="E583" t="s">
        <v>1209</v>
      </c>
      <c r="F583" s="10" t="s">
        <v>139</v>
      </c>
      <c r="G583" s="11" t="s">
        <v>73</v>
      </c>
      <c r="H583" s="11" t="s">
        <v>225</v>
      </c>
      <c r="I583" s="11" t="s">
        <v>64</v>
      </c>
      <c r="J583" s="11" t="s">
        <v>124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208"/>
        <v>1</v>
      </c>
      <c r="W583" s="11">
        <f t="shared" si="190"/>
        <v>0</v>
      </c>
      <c r="X583" s="44" t="str">
        <f t="shared" ref="X583:X646" ca="1" si="21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91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92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93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94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95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96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97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98"/>
        <v>3</v>
      </c>
      <c r="CS583" s="34">
        <f t="shared" si="199"/>
        <v>20.166666666666668</v>
      </c>
      <c r="CT583" s="30">
        <f t="shared" si="200"/>
        <v>0</v>
      </c>
      <c r="CU583" s="30">
        <v>12</v>
      </c>
      <c r="CV583" s="35">
        <f t="shared" si="201"/>
        <v>0</v>
      </c>
      <c r="CW583" s="36">
        <f t="shared" si="202"/>
        <v>0</v>
      </c>
      <c r="CX583" s="37">
        <f t="shared" si="203"/>
        <v>1.5</v>
      </c>
      <c r="CY583" s="38">
        <f t="shared" si="204"/>
        <v>2</v>
      </c>
      <c r="CZ583" s="39">
        <f t="shared" si="205"/>
        <v>3</v>
      </c>
      <c r="DA583" t="s">
        <v>215</v>
      </c>
      <c r="DB583" t="str">
        <f t="shared" ca="1" si="206"/>
        <v>-</v>
      </c>
      <c r="DD583" t="s">
        <v>213</v>
      </c>
      <c r="DE583" t="str">
        <f t="shared" ca="1" si="207"/>
        <v>STUFFEDCHILIPEPPERSITEM(MEAL, ItemRegistry.stuffedchilipeppersItem, 4 ,4.03f,0f,0f,1.5f,0f,2f,3f,1.75f),</v>
      </c>
      <c r="DF583" t="s">
        <v>2655</v>
      </c>
    </row>
    <row r="584" spans="2:110" x14ac:dyDescent="0.3">
      <c r="B584" t="s">
        <v>914</v>
      </c>
      <c r="C584" t="str">
        <f>INDEX('PH Itemnames'!$B$1:$B$723,MATCH(B584,'PH Itemnames'!$A$1:$A$723),1)</f>
        <v>slimegummiesItem</v>
      </c>
      <c r="D584" t="s">
        <v>253</v>
      </c>
      <c r="E584" t="s">
        <v>1209</v>
      </c>
      <c r="F584" s="10" t="s">
        <v>225</v>
      </c>
      <c r="G584" s="11" t="s">
        <v>359</v>
      </c>
      <c r="H584" s="11" t="s">
        <v>263</v>
      </c>
      <c r="I584" s="11" t="s">
        <v>236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208"/>
        <v>1</v>
      </c>
      <c r="W584" s="11">
        <f t="shared" si="190"/>
        <v>0</v>
      </c>
      <c r="X584" s="44" t="str">
        <f t="shared" ca="1" si="21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91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92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93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94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95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96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97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98"/>
        <v>0</v>
      </c>
      <c r="CS584" s="34">
        <v>10</v>
      </c>
      <c r="CT584" s="30">
        <v>0</v>
      </c>
      <c r="CU584" s="30">
        <v>18</v>
      </c>
      <c r="CV584" s="35">
        <f t="shared" si="201"/>
        <v>0</v>
      </c>
      <c r="CW584" s="36">
        <f t="shared" si="202"/>
        <v>0</v>
      </c>
      <c r="CX584" s="37">
        <f t="shared" si="203"/>
        <v>0</v>
      </c>
      <c r="CY584" s="38">
        <f t="shared" si="204"/>
        <v>2</v>
      </c>
      <c r="CZ584" s="39">
        <f t="shared" si="205"/>
        <v>0</v>
      </c>
      <c r="DA584" t="s">
        <v>215</v>
      </c>
      <c r="DB584" t="str">
        <f t="shared" ca="1" si="206"/>
        <v>-</v>
      </c>
      <c r="DD584" t="s">
        <v>213</v>
      </c>
      <c r="DE584" t="str">
        <f t="shared" ca="1" si="207"/>
        <v>SLIMEGUMMIESITEM(MEAL, ItemRegistry.slimegummiesItem, 4 ,2f,0f,0f,0f,0f,2f,0f,1.17f),</v>
      </c>
      <c r="DF584" t="s">
        <v>2656</v>
      </c>
    </row>
    <row r="585" spans="2:110" x14ac:dyDescent="0.3">
      <c r="B585" t="s">
        <v>915</v>
      </c>
      <c r="C585" t="str">
        <f>INDEX('PH Itemnames'!$B$1:$B$723,MATCH(B585,'PH Itemnames'!$A$1:$A$723),1)</f>
        <v>chocolatepuddingItem</v>
      </c>
      <c r="D585" t="s">
        <v>253</v>
      </c>
      <c r="E585" t="s">
        <v>1209</v>
      </c>
      <c r="F585" s="10" t="s">
        <v>230</v>
      </c>
      <c r="G585" s="11" t="s">
        <v>234</v>
      </c>
      <c r="H585" s="11" t="s">
        <v>223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208"/>
        <v>0</v>
      </c>
      <c r="W585" s="11">
        <f t="shared" si="190"/>
        <v>0</v>
      </c>
      <c r="X585" s="44" t="str">
        <f t="shared" ca="1" si="21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91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92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93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94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95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96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97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98"/>
        <v>1</v>
      </c>
      <c r="CS585" s="34">
        <f t="shared" si="199"/>
        <v>5</v>
      </c>
      <c r="CT585" s="30">
        <f t="shared" si="200"/>
        <v>0</v>
      </c>
      <c r="CU585" s="30">
        <f t="shared" si="209"/>
        <v>12.333333333333334</v>
      </c>
      <c r="CV585" s="35">
        <f t="shared" si="201"/>
        <v>0</v>
      </c>
      <c r="CW585" s="36">
        <f t="shared" si="202"/>
        <v>0</v>
      </c>
      <c r="CX585" s="37">
        <f t="shared" si="203"/>
        <v>0</v>
      </c>
      <c r="CY585" s="38">
        <f t="shared" si="204"/>
        <v>0</v>
      </c>
      <c r="CZ585" s="39">
        <f t="shared" si="205"/>
        <v>1</v>
      </c>
      <c r="DA585" t="s">
        <v>212</v>
      </c>
      <c r="DB585" t="str">
        <f t="shared" ca="1" si="206"/>
        <v>No</v>
      </c>
      <c r="DD585" t="s">
        <v>213</v>
      </c>
      <c r="DE585" t="str">
        <f t="shared" ca="1" si="207"/>
        <v/>
      </c>
      <c r="DF585" t="s">
        <v>2312</v>
      </c>
    </row>
    <row r="586" spans="2:110" x14ac:dyDescent="0.3">
      <c r="B586" t="s">
        <v>916</v>
      </c>
      <c r="C586" t="str">
        <f>INDEX('PH Itemnames'!$B$1:$B$723,MATCH(B586,'PH Itemnames'!$A$1:$A$723),1)</f>
        <v>bbqchickenpizzaItem</v>
      </c>
      <c r="D586" t="s">
        <v>258</v>
      </c>
      <c r="E586" t="s">
        <v>1209</v>
      </c>
      <c r="F586" s="10" t="s">
        <v>300</v>
      </c>
      <c r="G586" s="11" t="s">
        <v>898</v>
      </c>
      <c r="H586" s="11" t="s">
        <v>64</v>
      </c>
      <c r="I586" s="11" t="s">
        <v>73</v>
      </c>
      <c r="J586" s="11" t="s">
        <v>222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208"/>
        <v>1</v>
      </c>
      <c r="W586" s="11">
        <f t="shared" si="190"/>
        <v>0</v>
      </c>
      <c r="X586" s="44" t="str">
        <f t="shared" ca="1" si="21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91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92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32.200000000000003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93"/>
        <v>32.44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94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95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96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97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98"/>
        <v>3</v>
      </c>
      <c r="CS586" s="34">
        <v>30</v>
      </c>
      <c r="CT586" s="30">
        <v>0</v>
      </c>
      <c r="CU586" s="30">
        <v>12</v>
      </c>
      <c r="CV586" s="35">
        <f t="shared" si="201"/>
        <v>1</v>
      </c>
      <c r="CW586" s="36">
        <f t="shared" si="202"/>
        <v>0</v>
      </c>
      <c r="CX586" s="37">
        <f t="shared" si="203"/>
        <v>2.5</v>
      </c>
      <c r="CY586" s="38">
        <f t="shared" si="204"/>
        <v>2.5</v>
      </c>
      <c r="CZ586" s="39">
        <f t="shared" si="205"/>
        <v>3</v>
      </c>
      <c r="DA586" t="s">
        <v>215</v>
      </c>
      <c r="DB586" t="str">
        <f t="shared" ca="1" si="206"/>
        <v>-</v>
      </c>
      <c r="DC586" t="s">
        <v>1197</v>
      </c>
      <c r="DD586" t="s">
        <v>213</v>
      </c>
      <c r="DE586" t="str">
        <f t="shared" ca="1" si="207"/>
        <v>BBQCHICKENPIZZAITEM(MEAL, ItemRegistry.bbqchickenpizzaItem, 4 ,6f,0f,1f,2.5f,0f,2.5f,3f,1.75f),</v>
      </c>
      <c r="DF586" t="s">
        <v>2657</v>
      </c>
    </row>
    <row r="587" spans="2:110" x14ac:dyDescent="0.3">
      <c r="B587" t="s">
        <v>917</v>
      </c>
      <c r="C587" t="str">
        <f>INDEX('PH Itemnames'!$B$1:$B$723,MATCH(B587,'PH Itemnames'!$A$1:$A$723),1)</f>
        <v>quesadillaItem</v>
      </c>
      <c r="D587" t="s">
        <v>253</v>
      </c>
      <c r="E587" t="s">
        <v>1209</v>
      </c>
      <c r="F587" s="10" t="s">
        <v>80</v>
      </c>
      <c r="G587" s="11" t="s">
        <v>277</v>
      </c>
      <c r="H587" s="11" t="s">
        <v>20</v>
      </c>
      <c r="I587" s="11" t="s">
        <v>359</v>
      </c>
      <c r="J587" s="11" t="s">
        <v>415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208"/>
        <v>1</v>
      </c>
      <c r="W587" s="11">
        <f t="shared" si="190"/>
        <v>0</v>
      </c>
      <c r="X587" s="44" t="str">
        <f t="shared" ca="1" si="21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91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92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48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93"/>
        <v>21.4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94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95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96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97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98"/>
        <v>0</v>
      </c>
      <c r="CS587" s="34">
        <f t="shared" si="199"/>
        <v>20</v>
      </c>
      <c r="CT587" s="30">
        <v>0</v>
      </c>
      <c r="CU587" s="30">
        <f t="shared" si="209"/>
        <v>21.4</v>
      </c>
      <c r="CV587" s="35">
        <f t="shared" si="201"/>
        <v>1</v>
      </c>
      <c r="CW587" s="36">
        <f t="shared" si="202"/>
        <v>0.8</v>
      </c>
      <c r="CX587" s="37">
        <f t="shared" si="203"/>
        <v>0</v>
      </c>
      <c r="CY587" s="38">
        <f t="shared" si="204"/>
        <v>1.5</v>
      </c>
      <c r="CZ587" s="39">
        <f t="shared" si="205"/>
        <v>0</v>
      </c>
      <c r="DA587" t="s">
        <v>215</v>
      </c>
      <c r="DB587" t="str">
        <f t="shared" ca="1" si="206"/>
        <v>-</v>
      </c>
      <c r="DC587" t="s">
        <v>918</v>
      </c>
      <c r="DD587" t="s">
        <v>213</v>
      </c>
      <c r="DE587" t="str">
        <f t="shared" ca="1" si="207"/>
        <v>QUESADILLAITEM(MEAL, ItemRegistry.quesadillaItem, 4 ,4f,0f,1f,0f,0.8f,1.5f,0f,0.98f),</v>
      </c>
      <c r="DF587" t="s">
        <v>2658</v>
      </c>
    </row>
    <row r="588" spans="2:110" x14ac:dyDescent="0.3">
      <c r="B588" t="s">
        <v>919</v>
      </c>
      <c r="C588" t="str">
        <f>INDEX('PH Itemnames'!$B$1:$B$723,MATCH(B588,'PH Itemnames'!$A$1:$A$723),1)</f>
        <v>bibimbapItem</v>
      </c>
      <c r="D588" t="s">
        <v>258</v>
      </c>
      <c r="E588" t="s">
        <v>1209</v>
      </c>
      <c r="F588" s="10" t="s">
        <v>239</v>
      </c>
      <c r="G588" s="11" t="s">
        <v>6</v>
      </c>
      <c r="H588" s="11" t="s">
        <v>6</v>
      </c>
      <c r="I588" s="11" t="s">
        <v>225</v>
      </c>
      <c r="J588" s="11" t="s">
        <v>225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208"/>
        <v>1</v>
      </c>
      <c r="W588" s="11">
        <f t="shared" si="190"/>
        <v>0</v>
      </c>
      <c r="X588" s="44" t="str">
        <f t="shared" ca="1" si="21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91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92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93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94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95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96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97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98"/>
        <v>0</v>
      </c>
      <c r="CS588" s="34">
        <f t="shared" si="199"/>
        <v>24.61904761904762</v>
      </c>
      <c r="CT588" s="30">
        <v>0</v>
      </c>
      <c r="CU588" s="30">
        <f t="shared" si="209"/>
        <v>15.714285714285714</v>
      </c>
      <c r="CV588" s="35">
        <f t="shared" si="201"/>
        <v>0</v>
      </c>
      <c r="CW588" s="36">
        <f t="shared" si="202"/>
        <v>0</v>
      </c>
      <c r="CX588" s="37">
        <f t="shared" si="203"/>
        <v>2.2857142857142856</v>
      </c>
      <c r="CY588" s="38">
        <f t="shared" si="204"/>
        <v>4</v>
      </c>
      <c r="CZ588" s="39">
        <v>0.3</v>
      </c>
      <c r="DA588" t="s">
        <v>215</v>
      </c>
      <c r="DB588" t="str">
        <f t="shared" ca="1" si="206"/>
        <v>-</v>
      </c>
      <c r="DD588" t="s">
        <v>213</v>
      </c>
      <c r="DE588" t="str">
        <f t="shared" ca="1" si="207"/>
        <v>BIBIMBAPITEM(MEAL, ItemRegistry.bibimbapItem, 4 ,4.92f,0f,0f,2.29f,0f,4f,0.3f,1.34f),</v>
      </c>
      <c r="DF588" t="s">
        <v>2659</v>
      </c>
    </row>
    <row r="589" spans="2:110" x14ac:dyDescent="0.3">
      <c r="B589" t="s">
        <v>920</v>
      </c>
      <c r="C589" t="str">
        <f>INDEX('PH Itemnames'!$B$1:$B$723,MATCH(B589,'PH Itemnames'!$A$1:$A$723),1)</f>
        <v>shrimpcocktailItem</v>
      </c>
      <c r="D589" t="s">
        <v>253</v>
      </c>
      <c r="E589" t="s">
        <v>1209</v>
      </c>
      <c r="F589" s="10" t="s">
        <v>921</v>
      </c>
      <c r="G589" s="11" t="s">
        <v>20</v>
      </c>
      <c r="H589" s="11" t="s">
        <v>335</v>
      </c>
      <c r="I589" s="11" t="s">
        <v>124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208"/>
        <v>0</v>
      </c>
      <c r="W589" s="11">
        <f t="shared" si="190"/>
        <v>0</v>
      </c>
      <c r="X589" s="44" t="str">
        <f t="shared" ca="1" si="21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91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92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93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94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95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96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97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98"/>
        <v>0</v>
      </c>
      <c r="CS589" s="34">
        <f t="shared" si="199"/>
        <v>3</v>
      </c>
      <c r="CT589" s="30">
        <f t="shared" si="200"/>
        <v>10</v>
      </c>
      <c r="CU589" s="30">
        <f t="shared" si="209"/>
        <v>15.75</v>
      </c>
      <c r="CV589" s="35">
        <f t="shared" si="201"/>
        <v>0</v>
      </c>
      <c r="CW589" s="36">
        <f t="shared" si="202"/>
        <v>0.8</v>
      </c>
      <c r="CX589" s="37">
        <f t="shared" si="203"/>
        <v>1.5</v>
      </c>
      <c r="CY589" s="38">
        <f t="shared" si="204"/>
        <v>0</v>
      </c>
      <c r="CZ589" s="39">
        <f t="shared" si="205"/>
        <v>0</v>
      </c>
      <c r="DA589" t="s">
        <v>212</v>
      </c>
      <c r="DB589" t="str">
        <f t="shared" ca="1" si="206"/>
        <v>No</v>
      </c>
      <c r="DD589" t="s">
        <v>213</v>
      </c>
      <c r="DE589" t="str">
        <f t="shared" ca="1" si="207"/>
        <v/>
      </c>
      <c r="DF589" t="s">
        <v>2312</v>
      </c>
    </row>
    <row r="590" spans="2:110" x14ac:dyDescent="0.3">
      <c r="B590" t="s">
        <v>922</v>
      </c>
      <c r="C590" t="str">
        <f>INDEX('PH Itemnames'!$B$1:$B$723,MATCH(B590,'PH Itemnames'!$A$1:$A$723),1)</f>
        <v>nopalessaladItem</v>
      </c>
      <c r="D590" t="s">
        <v>258</v>
      </c>
      <c r="E590" t="s">
        <v>1209</v>
      </c>
      <c r="F590" s="10" t="s">
        <v>64</v>
      </c>
      <c r="G590" s="11" t="s">
        <v>139</v>
      </c>
      <c r="H590" s="11" t="s">
        <v>506</v>
      </c>
      <c r="I590" s="11" t="s">
        <v>70</v>
      </c>
      <c r="J590" s="11" t="s">
        <v>188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208"/>
        <v>0</v>
      </c>
      <c r="W590" s="11">
        <f t="shared" si="190"/>
        <v>0</v>
      </c>
      <c r="X590" s="44" t="str">
        <f t="shared" ca="1" si="21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91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92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93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94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95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96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97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98"/>
        <v>0</v>
      </c>
      <c r="CS590" s="34">
        <f t="shared" si="199"/>
        <v>10</v>
      </c>
      <c r="CT590" s="30">
        <f t="shared" si="200"/>
        <v>5</v>
      </c>
      <c r="CU590" s="30">
        <f t="shared" si="209"/>
        <v>20</v>
      </c>
      <c r="CV590" s="35">
        <f t="shared" si="201"/>
        <v>0</v>
      </c>
      <c r="CW590" s="36">
        <f t="shared" si="202"/>
        <v>0</v>
      </c>
      <c r="CX590" s="37">
        <f t="shared" si="203"/>
        <v>4</v>
      </c>
      <c r="CY590" s="38">
        <f t="shared" si="204"/>
        <v>0</v>
      </c>
      <c r="CZ590" s="39">
        <f t="shared" si="205"/>
        <v>0</v>
      </c>
      <c r="DA590" t="s">
        <v>212</v>
      </c>
      <c r="DB590" t="str">
        <f t="shared" ca="1" si="206"/>
        <v>No</v>
      </c>
      <c r="DD590" t="s">
        <v>213</v>
      </c>
      <c r="DE590" t="str">
        <f t="shared" ca="1" si="207"/>
        <v/>
      </c>
      <c r="DF590" t="s">
        <v>2312</v>
      </c>
    </row>
    <row r="591" spans="2:110" x14ac:dyDescent="0.3">
      <c r="B591" t="s">
        <v>246</v>
      </c>
      <c r="C591" t="str">
        <f>INDEX('PH Itemnames'!$B$1:$B$723,MATCH(B591,'PH Itemnames'!$A$1:$A$723),1)</f>
        <v>meringueItem</v>
      </c>
      <c r="D591" t="s">
        <v>253</v>
      </c>
      <c r="E591" t="s">
        <v>1209</v>
      </c>
      <c r="F591" s="10" t="s">
        <v>239</v>
      </c>
      <c r="G591" s="11" t="s">
        <v>223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208"/>
        <v>1</v>
      </c>
      <c r="W591" s="11">
        <f t="shared" si="190"/>
        <v>9</v>
      </c>
      <c r="X591" s="44" t="str">
        <f t="shared" ca="1" si="21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91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92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93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94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95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96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97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98"/>
        <v>0</v>
      </c>
      <c r="CS591" s="34">
        <f t="shared" si="199"/>
        <v>1</v>
      </c>
      <c r="CT591" s="30">
        <v>0</v>
      </c>
      <c r="CU591" s="30">
        <f t="shared" si="209"/>
        <v>24.75</v>
      </c>
      <c r="CV591" s="35">
        <f t="shared" si="201"/>
        <v>0</v>
      </c>
      <c r="CW591" s="36">
        <f t="shared" si="202"/>
        <v>0.8</v>
      </c>
      <c r="CX591" s="37">
        <f t="shared" si="203"/>
        <v>0</v>
      </c>
      <c r="CY591" s="38">
        <f t="shared" si="204"/>
        <v>0</v>
      </c>
      <c r="CZ591" s="39">
        <f t="shared" si="205"/>
        <v>0</v>
      </c>
      <c r="DA591" t="s">
        <v>215</v>
      </c>
      <c r="DB591" t="str">
        <f t="shared" ca="1" si="206"/>
        <v>-</v>
      </c>
      <c r="DD591" t="s">
        <v>213</v>
      </c>
      <c r="DE591" t="str">
        <f t="shared" ca="1" si="207"/>
        <v>MERINGUEITEM(MEAL, ItemRegistry.meringueItem, 4 ,0.2f,0f,0f,0f,0.8f,0f,0f,0.85f),</v>
      </c>
      <c r="DF591" t="s">
        <v>2660</v>
      </c>
    </row>
    <row r="592" spans="2:110" x14ac:dyDescent="0.3">
      <c r="B592" t="s">
        <v>923</v>
      </c>
      <c r="C592" t="str">
        <f>INDEX('PH Itemnames'!$B$1:$B$723,MATCH(B592,'PH Itemnames'!$A$1:$A$723),1)</f>
        <v>applesnowItem</v>
      </c>
      <c r="D592" t="s">
        <v>253</v>
      </c>
      <c r="E592" t="s">
        <v>1209</v>
      </c>
      <c r="F592" s="10" t="s">
        <v>246</v>
      </c>
      <c r="G592" s="11" t="s">
        <v>260</v>
      </c>
      <c r="H592" s="11" t="s">
        <v>180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208"/>
        <v>1</v>
      </c>
      <c r="W592" s="11">
        <f t="shared" si="190"/>
        <v>0</v>
      </c>
      <c r="X592" s="44" t="str">
        <f t="shared" ca="1" si="21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91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92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93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94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95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96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97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98"/>
        <v>1</v>
      </c>
      <c r="CS592" s="34">
        <v>5</v>
      </c>
      <c r="CT592" s="30">
        <v>0</v>
      </c>
      <c r="CU592" s="30">
        <v>25</v>
      </c>
      <c r="CV592" s="35">
        <f t="shared" si="201"/>
        <v>0</v>
      </c>
      <c r="CW592" s="36">
        <v>1.5</v>
      </c>
      <c r="CX592" s="37">
        <f t="shared" si="203"/>
        <v>0</v>
      </c>
      <c r="CY592" s="38">
        <f t="shared" si="204"/>
        <v>0</v>
      </c>
      <c r="CZ592" s="39">
        <f t="shared" si="205"/>
        <v>1</v>
      </c>
      <c r="DA592" t="s">
        <v>215</v>
      </c>
      <c r="DB592" t="str">
        <f t="shared" ca="1" si="206"/>
        <v>-</v>
      </c>
      <c r="DD592" t="s">
        <v>213</v>
      </c>
      <c r="DE592" t="str">
        <f t="shared" ca="1" si="207"/>
        <v>APPLESNOWITEM(MEAL, ItemRegistry.applesnowItem, 4 ,1f,0f,0f,0f,1.5f,0f,1f,0.84f),</v>
      </c>
      <c r="DF592" t="s">
        <v>2661</v>
      </c>
    </row>
    <row r="593" spans="2:110" x14ac:dyDescent="0.3">
      <c r="B593" t="s">
        <v>924</v>
      </c>
      <c r="C593" t="str">
        <f>INDEX('PH Itemnames'!$B$1:$B$723,MATCH(B593,'PH Itemnames'!$A$1:$A$723),1)</f>
        <v>bakedalaskaItem</v>
      </c>
      <c r="D593" t="s">
        <v>253</v>
      </c>
      <c r="E593" t="s">
        <v>1209</v>
      </c>
      <c r="F593" s="10" t="s">
        <v>246</v>
      </c>
      <c r="G593" s="11" t="s">
        <v>222</v>
      </c>
      <c r="H593" s="11" t="s">
        <v>223</v>
      </c>
      <c r="I593" s="11" t="s">
        <v>240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208"/>
        <v>1</v>
      </c>
      <c r="W593" s="11">
        <f t="shared" si="190"/>
        <v>0</v>
      </c>
      <c r="X593" s="44" t="str">
        <f t="shared" ca="1" si="21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91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92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93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94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95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96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97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98"/>
        <v>1</v>
      </c>
      <c r="CS593" s="34">
        <v>10</v>
      </c>
      <c r="CT593" s="30">
        <v>0</v>
      </c>
      <c r="CU593" s="30">
        <v>25</v>
      </c>
      <c r="CV593" s="35">
        <f t="shared" si="201"/>
        <v>1</v>
      </c>
      <c r="CW593" s="36">
        <f t="shared" si="202"/>
        <v>0.8</v>
      </c>
      <c r="CX593" s="37">
        <f t="shared" si="203"/>
        <v>0</v>
      </c>
      <c r="CY593" s="38">
        <f t="shared" si="204"/>
        <v>0</v>
      </c>
      <c r="CZ593" s="39">
        <f t="shared" si="205"/>
        <v>1</v>
      </c>
      <c r="DA593" t="s">
        <v>215</v>
      </c>
      <c r="DB593" t="str">
        <f t="shared" ca="1" si="206"/>
        <v>-</v>
      </c>
      <c r="DD593" t="s">
        <v>213</v>
      </c>
      <c r="DE593" t="str">
        <f t="shared" ca="1" si="207"/>
        <v>BAKEDALASKAITEM(MEAL, ItemRegistry.bakedalaskaItem, 4 ,2f,0f,1f,0f,0.8f,0f,1f,0.84f),</v>
      </c>
      <c r="DF593" t="s">
        <v>2662</v>
      </c>
    </row>
    <row r="594" spans="2:110" x14ac:dyDescent="0.3">
      <c r="B594" t="s">
        <v>925</v>
      </c>
      <c r="C594" t="str">
        <f>INDEX('PH Itemnames'!$B$1:$B$723,MATCH(B594,'PH Itemnames'!$A$1:$A$723),1)</f>
        <v>berrymeringuenestItem</v>
      </c>
      <c r="D594" t="s">
        <v>253</v>
      </c>
      <c r="E594" t="s">
        <v>1209</v>
      </c>
      <c r="F594" s="10" t="s">
        <v>246</v>
      </c>
      <c r="G594" s="11" t="s">
        <v>796</v>
      </c>
      <c r="H594" s="11" t="s">
        <v>796</v>
      </c>
      <c r="I594" s="11" t="s">
        <v>796</v>
      </c>
      <c r="J594" s="11" t="s">
        <v>496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208"/>
        <v>1</v>
      </c>
      <c r="W594" s="11">
        <f t="shared" si="190"/>
        <v>0</v>
      </c>
      <c r="X594" s="44" t="str">
        <f t="shared" ca="1" si="21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91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92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93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94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95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96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97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98"/>
        <v>1.5</v>
      </c>
      <c r="CS594" s="34">
        <v>15</v>
      </c>
      <c r="CT594" s="30">
        <v>0</v>
      </c>
      <c r="CU594" s="30">
        <v>25</v>
      </c>
      <c r="CV594" s="35">
        <f t="shared" si="201"/>
        <v>0</v>
      </c>
      <c r="CW594" s="36">
        <v>4</v>
      </c>
      <c r="CX594" s="37">
        <f t="shared" si="203"/>
        <v>0</v>
      </c>
      <c r="CY594" s="38">
        <f t="shared" si="204"/>
        <v>0</v>
      </c>
      <c r="CZ594" s="39">
        <f t="shared" si="205"/>
        <v>1.5</v>
      </c>
      <c r="DA594" t="s">
        <v>215</v>
      </c>
      <c r="DB594" t="str">
        <f t="shared" ca="1" si="206"/>
        <v>-</v>
      </c>
      <c r="DD594" t="s">
        <v>213</v>
      </c>
      <c r="DE594" t="str">
        <f t="shared" ca="1" si="207"/>
        <v>BERRYMERINGUENESTITEM(MEAL, ItemRegistry.berrymeringuenestItem, 4 ,3f,0f,0f,0f,4f,0f,1.5f,0.84f),</v>
      </c>
      <c r="DF594" t="s">
        <v>2663</v>
      </c>
    </row>
    <row r="595" spans="2:110" x14ac:dyDescent="0.3">
      <c r="B595" t="s">
        <v>926</v>
      </c>
      <c r="C595" t="str">
        <f>INDEX('PH Itemnames'!$B$1:$B$723,MATCH(B595,'PH Itemnames'!$A$1:$A$723),1)</f>
        <v>etonmessItem</v>
      </c>
      <c r="D595" t="s">
        <v>253</v>
      </c>
      <c r="E595" t="s">
        <v>1209</v>
      </c>
      <c r="F595" s="10" t="s">
        <v>246</v>
      </c>
      <c r="G595" s="11" t="s">
        <v>927</v>
      </c>
      <c r="H595" s="11" t="s">
        <v>240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208"/>
        <v>1</v>
      </c>
      <c r="W595" s="11">
        <f t="shared" si="190"/>
        <v>0</v>
      </c>
      <c r="X595" s="44" t="str">
        <f t="shared" ca="1" si="21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91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92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93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94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95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96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97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98"/>
        <v>1</v>
      </c>
      <c r="CS595" s="34">
        <v>10</v>
      </c>
      <c r="CT595" s="30">
        <v>0</v>
      </c>
      <c r="CU595" s="30">
        <v>16</v>
      </c>
      <c r="CV595" s="35">
        <f t="shared" si="201"/>
        <v>0</v>
      </c>
      <c r="CW595" s="36">
        <v>1</v>
      </c>
      <c r="CX595" s="37">
        <f t="shared" si="203"/>
        <v>0</v>
      </c>
      <c r="CY595" s="38">
        <f t="shared" si="204"/>
        <v>0</v>
      </c>
      <c r="CZ595" s="39">
        <f t="shared" si="205"/>
        <v>1</v>
      </c>
      <c r="DA595" t="s">
        <v>215</v>
      </c>
      <c r="DB595" t="str">
        <f t="shared" ca="1" si="206"/>
        <v>-</v>
      </c>
      <c r="DD595" t="s">
        <v>213</v>
      </c>
      <c r="DE595" t="str">
        <f t="shared" ca="1" si="207"/>
        <v>ETONMESSITEM(MEAL, ItemRegistry.etonmessItem, 4 ,2f,0f,0f,0f,1f,0f,1f,1.31f),</v>
      </c>
      <c r="DF595" t="s">
        <v>2664</v>
      </c>
    </row>
    <row r="596" spans="2:110" x14ac:dyDescent="0.3">
      <c r="B596" t="s">
        <v>928</v>
      </c>
      <c r="C596" t="str">
        <f>INDEX('PH Itemnames'!$B$1:$B$723,MATCH(B596,'PH Itemnames'!$A$1:$A$723),1)</f>
        <v>meringuebombeItem</v>
      </c>
      <c r="D596" t="s">
        <v>253</v>
      </c>
      <c r="E596" t="s">
        <v>1209</v>
      </c>
      <c r="F596" s="10" t="s">
        <v>246</v>
      </c>
      <c r="G596" s="11" t="s">
        <v>229</v>
      </c>
      <c r="H596" s="11" t="s">
        <v>223</v>
      </c>
      <c r="I596" s="11" t="s">
        <v>240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208"/>
        <v>1</v>
      </c>
      <c r="W596" s="11">
        <f t="shared" si="190"/>
        <v>0</v>
      </c>
      <c r="X596" s="44" t="str">
        <f t="shared" ca="1" si="21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91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92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93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94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95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96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97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98"/>
        <v>1</v>
      </c>
      <c r="CS596" s="34">
        <v>10</v>
      </c>
      <c r="CT596" s="30">
        <v>0</v>
      </c>
      <c r="CU596" s="30">
        <v>25</v>
      </c>
      <c r="CV596" s="35">
        <f t="shared" si="201"/>
        <v>1</v>
      </c>
      <c r="CW596" s="36">
        <v>1.5</v>
      </c>
      <c r="CX596" s="37">
        <f t="shared" si="203"/>
        <v>0</v>
      </c>
      <c r="CY596" s="38">
        <f t="shared" si="204"/>
        <v>0</v>
      </c>
      <c r="CZ596" s="39">
        <f t="shared" si="205"/>
        <v>1</v>
      </c>
      <c r="DA596" t="s">
        <v>215</v>
      </c>
      <c r="DB596" t="str">
        <f t="shared" ca="1" si="206"/>
        <v>-</v>
      </c>
      <c r="DD596" t="s">
        <v>213</v>
      </c>
      <c r="DE596" t="str">
        <f t="shared" ca="1" si="207"/>
        <v>MERINGUEBOMBEITEM(MEAL, ItemRegistry.meringuebombeItem, 4 ,2f,0f,1f,0f,1.5f,0f,1f,0.84f),</v>
      </c>
      <c r="DF596" t="s">
        <v>2665</v>
      </c>
    </row>
    <row r="597" spans="2:110" x14ac:dyDescent="0.3">
      <c r="B597" t="s">
        <v>929</v>
      </c>
      <c r="C597" t="str">
        <f>INDEX('PH Itemnames'!$B$1:$B$723,MATCH(B597,'PH Itemnames'!$A$1:$A$723),1)</f>
        <v>meringuebrownieItem</v>
      </c>
      <c r="D597" t="s">
        <v>253</v>
      </c>
      <c r="E597" t="s">
        <v>1209</v>
      </c>
      <c r="F597" s="10" t="s">
        <v>246</v>
      </c>
      <c r="G597" s="11" t="s">
        <v>234</v>
      </c>
      <c r="H597" s="11" t="s">
        <v>277</v>
      </c>
      <c r="I597" s="11" t="s">
        <v>223</v>
      </c>
      <c r="J597" s="11" t="s">
        <v>251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208"/>
        <v>0</v>
      </c>
      <c r="W597" s="11">
        <f t="shared" si="190"/>
        <v>0</v>
      </c>
      <c r="X597" s="44" t="str">
        <f t="shared" ca="1" si="21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91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92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93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94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95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96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97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98"/>
        <v>2</v>
      </c>
      <c r="CS597" s="34">
        <f t="shared" si="199"/>
        <v>11</v>
      </c>
      <c r="CT597" s="30">
        <f t="shared" si="200"/>
        <v>10</v>
      </c>
      <c r="CU597" s="30">
        <f t="shared" si="209"/>
        <v>24.15</v>
      </c>
      <c r="CV597" s="35">
        <f t="shared" si="201"/>
        <v>1</v>
      </c>
      <c r="CW597" s="36">
        <f t="shared" si="202"/>
        <v>0.8</v>
      </c>
      <c r="CX597" s="37">
        <f t="shared" si="203"/>
        <v>0</v>
      </c>
      <c r="CY597" s="38">
        <f t="shared" si="204"/>
        <v>0</v>
      </c>
      <c r="CZ597" s="39">
        <f t="shared" si="205"/>
        <v>2</v>
      </c>
      <c r="DA597" t="s">
        <v>212</v>
      </c>
      <c r="DB597" t="str">
        <f t="shared" ca="1" si="206"/>
        <v>No</v>
      </c>
      <c r="DD597" t="s">
        <v>213</v>
      </c>
      <c r="DE597" t="str">
        <f t="shared" ca="1" si="207"/>
        <v/>
      </c>
      <c r="DF597" t="s">
        <v>2312</v>
      </c>
    </row>
    <row r="598" spans="2:110" x14ac:dyDescent="0.3">
      <c r="B598" t="s">
        <v>930</v>
      </c>
      <c r="C598" t="str">
        <f>INDEX('PH Itemnames'!$B$1:$B$723,MATCH(B598,'PH Itemnames'!$A$1:$A$723),1)</f>
        <v>meringuecookieItem</v>
      </c>
      <c r="D598" t="s">
        <v>253</v>
      </c>
      <c r="E598" t="s">
        <v>1209</v>
      </c>
      <c r="F598" s="10" t="s">
        <v>246</v>
      </c>
      <c r="G598" s="11" t="s">
        <v>222</v>
      </c>
      <c r="H598" s="11" t="s">
        <v>223</v>
      </c>
      <c r="I598" s="11" t="s">
        <v>243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208"/>
        <v>0</v>
      </c>
      <c r="W598" s="11">
        <f t="shared" si="190"/>
        <v>0</v>
      </c>
      <c r="X598" s="44" t="str">
        <f t="shared" ca="1" si="21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91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92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93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94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95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96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97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98"/>
        <v>3</v>
      </c>
      <c r="CS598" s="34">
        <f t="shared" si="199"/>
        <v>16</v>
      </c>
      <c r="CT598" s="30">
        <f t="shared" si="200"/>
        <v>10</v>
      </c>
      <c r="CU598" s="30">
        <f t="shared" si="209"/>
        <v>18.354166666666668</v>
      </c>
      <c r="CV598" s="35">
        <f t="shared" si="201"/>
        <v>1</v>
      </c>
      <c r="CW598" s="36">
        <f t="shared" si="202"/>
        <v>0.8</v>
      </c>
      <c r="CX598" s="37">
        <f t="shared" si="203"/>
        <v>0</v>
      </c>
      <c r="CY598" s="38">
        <f t="shared" si="204"/>
        <v>0</v>
      </c>
      <c r="CZ598" s="39">
        <f t="shared" si="205"/>
        <v>3</v>
      </c>
      <c r="DA598" t="s">
        <v>212</v>
      </c>
      <c r="DB598" t="str">
        <f t="shared" ca="1" si="206"/>
        <v>No</v>
      </c>
      <c r="DD598" t="s">
        <v>213</v>
      </c>
      <c r="DE598" t="str">
        <f t="shared" ca="1" si="207"/>
        <v/>
      </c>
      <c r="DF598" t="s">
        <v>2312</v>
      </c>
    </row>
    <row r="599" spans="2:110" x14ac:dyDescent="0.3">
      <c r="B599" t="s">
        <v>931</v>
      </c>
      <c r="C599" t="str">
        <f>INDEX('PH Itemnames'!$B$1:$B$723,MATCH(B599,'PH Itemnames'!$A$1:$A$723),1)</f>
        <v>meringuerouladeItem</v>
      </c>
      <c r="D599" t="s">
        <v>253</v>
      </c>
      <c r="E599" t="s">
        <v>1209</v>
      </c>
      <c r="F599" s="10" t="s">
        <v>246</v>
      </c>
      <c r="G599" s="11" t="s">
        <v>105</v>
      </c>
      <c r="H599" s="11" t="s">
        <v>927</v>
      </c>
      <c r="I599" s="11" t="s">
        <v>198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208"/>
        <v>0</v>
      </c>
      <c r="W599" s="11">
        <f t="shared" si="190"/>
        <v>0</v>
      </c>
      <c r="X599" s="44" t="str">
        <f t="shared" ca="1" si="21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91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92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93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94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95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96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97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98"/>
        <v>0</v>
      </c>
      <c r="CS599" s="34">
        <f t="shared" si="199"/>
        <v>4.5</v>
      </c>
      <c r="CT599" s="30">
        <f t="shared" si="200"/>
        <v>15</v>
      </c>
      <c r="CU599" s="30">
        <f t="shared" si="209"/>
        <v>28.9375</v>
      </c>
      <c r="CV599" s="35">
        <f t="shared" si="201"/>
        <v>0</v>
      </c>
      <c r="CW599" s="36">
        <f t="shared" si="202"/>
        <v>1.8</v>
      </c>
      <c r="CX599" s="37">
        <f t="shared" si="203"/>
        <v>0</v>
      </c>
      <c r="CY599" s="38">
        <f t="shared" si="204"/>
        <v>0</v>
      </c>
      <c r="CZ599" s="39">
        <f t="shared" si="205"/>
        <v>0</v>
      </c>
      <c r="DA599" t="s">
        <v>212</v>
      </c>
      <c r="DB599" t="str">
        <f t="shared" ca="1" si="206"/>
        <v>No</v>
      </c>
      <c r="DD599" t="s">
        <v>213</v>
      </c>
      <c r="DE599" t="str">
        <f t="shared" ca="1" si="207"/>
        <v/>
      </c>
      <c r="DF599" t="s">
        <v>2312</v>
      </c>
    </row>
    <row r="600" spans="2:110" x14ac:dyDescent="0.3">
      <c r="B600" t="s">
        <v>932</v>
      </c>
      <c r="C600" t="str">
        <f>INDEX('PH Itemnames'!$B$1:$B$723,MATCH(B600,'PH Itemnames'!$A$1:$A$723),1)</f>
        <v>merveilleuxItem</v>
      </c>
      <c r="D600" t="s">
        <v>253</v>
      </c>
      <c r="E600" t="s">
        <v>1209</v>
      </c>
      <c r="F600" s="10" t="s">
        <v>246</v>
      </c>
      <c r="G600" s="11" t="s">
        <v>230</v>
      </c>
      <c r="H600" s="11" t="s">
        <v>243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208"/>
        <v>0</v>
      </c>
      <c r="W600" s="11">
        <f t="shared" si="190"/>
        <v>0</v>
      </c>
      <c r="X600" s="44" t="str">
        <f t="shared" ca="1" si="21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91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92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93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94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95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96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97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98"/>
        <v>4</v>
      </c>
      <c r="CS600" s="34">
        <f t="shared" si="199"/>
        <v>16</v>
      </c>
      <c r="CT600" s="30">
        <f t="shared" si="200"/>
        <v>10</v>
      </c>
      <c r="CU600" s="30">
        <f t="shared" si="209"/>
        <v>14.472222222222221</v>
      </c>
      <c r="CV600" s="35">
        <f t="shared" si="201"/>
        <v>0</v>
      </c>
      <c r="CW600" s="36">
        <f t="shared" si="202"/>
        <v>0.8</v>
      </c>
      <c r="CX600" s="37">
        <f t="shared" si="203"/>
        <v>0</v>
      </c>
      <c r="CY600" s="38">
        <f t="shared" si="204"/>
        <v>0</v>
      </c>
      <c r="CZ600" s="39">
        <f t="shared" si="205"/>
        <v>4</v>
      </c>
      <c r="DA600" t="s">
        <v>212</v>
      </c>
      <c r="DB600" t="str">
        <f t="shared" ca="1" si="206"/>
        <v>No</v>
      </c>
      <c r="DD600" t="s">
        <v>213</v>
      </c>
      <c r="DE600" t="str">
        <f t="shared" ca="1" si="207"/>
        <v/>
      </c>
      <c r="DF600" t="s">
        <v>2312</v>
      </c>
    </row>
    <row r="601" spans="2:110" x14ac:dyDescent="0.3">
      <c r="B601" t="s">
        <v>933</v>
      </c>
      <c r="C601" t="str">
        <f>INDEX('PH Itemnames'!$B$1:$B$723,MATCH(B601,'PH Itemnames'!$A$1:$A$723),1)</f>
        <v>bbqjackfruitItem</v>
      </c>
      <c r="D601" t="s">
        <v>253</v>
      </c>
      <c r="E601" t="s">
        <v>1209</v>
      </c>
      <c r="F601" s="10" t="s">
        <v>178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208"/>
        <v>0</v>
      </c>
      <c r="W601" s="11">
        <f t="shared" si="190"/>
        <v>0</v>
      </c>
      <c r="X601" s="44" t="str">
        <f t="shared" ca="1" si="21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91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92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93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94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95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96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97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98"/>
        <v>0</v>
      </c>
      <c r="CS601" s="34">
        <f t="shared" si="199"/>
        <v>0</v>
      </c>
      <c r="CT601" s="30">
        <f t="shared" si="200"/>
        <v>0</v>
      </c>
      <c r="CU601" s="30">
        <f t="shared" si="209"/>
        <v>0</v>
      </c>
      <c r="CV601" s="35">
        <f t="shared" si="201"/>
        <v>0</v>
      </c>
      <c r="CW601" s="36">
        <f t="shared" si="202"/>
        <v>0</v>
      </c>
      <c r="CX601" s="37">
        <f t="shared" si="203"/>
        <v>0</v>
      </c>
      <c r="CY601" s="38">
        <f t="shared" si="204"/>
        <v>0</v>
      </c>
      <c r="CZ601" s="39">
        <f t="shared" si="205"/>
        <v>0</v>
      </c>
      <c r="DA601" t="s">
        <v>212</v>
      </c>
      <c r="DB601" t="str">
        <f t="shared" ca="1" si="206"/>
        <v>No</v>
      </c>
      <c r="DC601" t="s">
        <v>1280</v>
      </c>
      <c r="DD601" t="s">
        <v>213</v>
      </c>
      <c r="DE601" t="str">
        <f t="shared" ca="1" si="207"/>
        <v/>
      </c>
      <c r="DF601" t="s">
        <v>2312</v>
      </c>
    </row>
    <row r="602" spans="2:110" x14ac:dyDescent="0.3">
      <c r="B602" t="s">
        <v>934</v>
      </c>
      <c r="C602" t="str">
        <f>INDEX('PH Itemnames'!$B$1:$B$723,MATCH(B602,'PH Itemnames'!$A$1:$A$723),1)</f>
        <v>mushroomketchupomeletItem</v>
      </c>
      <c r="D602" t="s">
        <v>253</v>
      </c>
      <c r="E602" t="s">
        <v>1209</v>
      </c>
      <c r="F602" s="10" t="s">
        <v>935</v>
      </c>
      <c r="G602" s="11" t="s">
        <v>239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208"/>
        <v>1</v>
      </c>
      <c r="W602" s="11">
        <f t="shared" si="190"/>
        <v>0</v>
      </c>
      <c r="X602" s="44" t="str">
        <f t="shared" ca="1" si="21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91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92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93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94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95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96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97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98"/>
        <v>0</v>
      </c>
      <c r="CS602" s="34">
        <v>5</v>
      </c>
      <c r="CT602" s="30">
        <v>0</v>
      </c>
      <c r="CU602" s="30">
        <v>9</v>
      </c>
      <c r="CV602" s="35">
        <f t="shared" si="201"/>
        <v>0</v>
      </c>
      <c r="CW602" s="36">
        <f t="shared" si="202"/>
        <v>0</v>
      </c>
      <c r="CX602" s="37">
        <f t="shared" si="203"/>
        <v>0</v>
      </c>
      <c r="CY602" s="38">
        <v>1</v>
      </c>
      <c r="CZ602" s="39">
        <v>0.3</v>
      </c>
      <c r="DA602" t="s">
        <v>215</v>
      </c>
      <c r="DB602" t="str">
        <f t="shared" ca="1" si="206"/>
        <v>-</v>
      </c>
      <c r="DD602" t="s">
        <v>213</v>
      </c>
      <c r="DE602" t="str">
        <f t="shared" ca="1" si="207"/>
        <v>MUSHROOMKETCHUPOMELETITEM(MEAL, ItemRegistry.mushroomketchupomeletItem, 4 ,1f,0f,0f,0f,0f,1f,0.3f,2.33f),</v>
      </c>
      <c r="DF602" t="s">
        <v>2666</v>
      </c>
    </row>
    <row r="603" spans="2:110" x14ac:dyDescent="0.3">
      <c r="B603" t="s">
        <v>935</v>
      </c>
      <c r="C603" t="str">
        <f>INDEX('PH Itemnames'!$B$1:$B$723,MATCH(B603,'PH Itemnames'!$A$1:$A$723),1)</f>
        <v>mushroomketchupItem</v>
      </c>
      <c r="D603" t="s">
        <v>253</v>
      </c>
      <c r="E603" t="s">
        <v>1209</v>
      </c>
      <c r="F603" s="10" t="s">
        <v>297</v>
      </c>
      <c r="G603" s="11" t="s">
        <v>364</v>
      </c>
      <c r="H603" s="11" t="s">
        <v>124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208"/>
        <v>1</v>
      </c>
      <c r="W603" s="11">
        <f t="shared" si="190"/>
        <v>0</v>
      </c>
      <c r="X603" s="44" t="str">
        <f t="shared" ca="1" si="21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91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92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93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94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95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96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97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98"/>
        <v>0</v>
      </c>
      <c r="CS603" s="34">
        <f t="shared" si="199"/>
        <v>2</v>
      </c>
      <c r="CT603" s="30">
        <v>5</v>
      </c>
      <c r="CU603" s="30">
        <v>30</v>
      </c>
      <c r="CV603" s="35">
        <f t="shared" si="201"/>
        <v>0</v>
      </c>
      <c r="CW603" s="36">
        <f t="shared" si="202"/>
        <v>0</v>
      </c>
      <c r="CX603" s="37">
        <f t="shared" si="203"/>
        <v>0</v>
      </c>
      <c r="CY603" s="38">
        <f t="shared" si="204"/>
        <v>0.5</v>
      </c>
      <c r="CZ603" s="39">
        <f t="shared" si="205"/>
        <v>0</v>
      </c>
      <c r="DA603" t="s">
        <v>215</v>
      </c>
      <c r="DB603" t="str">
        <f t="shared" ca="1" si="206"/>
        <v>-</v>
      </c>
      <c r="DD603" t="s">
        <v>213</v>
      </c>
      <c r="DE603" t="str">
        <f t="shared" ca="1" si="207"/>
        <v>MUSHROOMKETCHUPITEM(MEAL, ItemRegistry.mushroomketchupItem, 4 ,0.4f,5f,0f,0f,0f,0.5f,0f,0.7f),</v>
      </c>
      <c r="DF603" t="s">
        <v>2667</v>
      </c>
    </row>
    <row r="604" spans="2:110" x14ac:dyDescent="0.3">
      <c r="B604" t="s">
        <v>936</v>
      </c>
      <c r="C604" t="str">
        <f>INDEX('PH Itemnames'!$B$1:$B$723,MATCH(B604,'PH Itemnames'!$A$1:$A$723),1)</f>
        <v>lycheeteaItem</v>
      </c>
      <c r="D604" t="s">
        <v>253</v>
      </c>
      <c r="E604" t="s">
        <v>1209</v>
      </c>
      <c r="F604" s="10" t="s">
        <v>201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208"/>
        <v>0</v>
      </c>
      <c r="W604" s="11">
        <f t="shared" si="190"/>
        <v>0</v>
      </c>
      <c r="X604" s="44" t="str">
        <f t="shared" ca="1" si="21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91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92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93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94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95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96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97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98"/>
        <v>0</v>
      </c>
      <c r="CS604" s="34">
        <f t="shared" si="199"/>
        <v>0</v>
      </c>
      <c r="CT604" s="30">
        <f t="shared" si="200"/>
        <v>0</v>
      </c>
      <c r="CU604" s="30">
        <f t="shared" si="209"/>
        <v>0</v>
      </c>
      <c r="CV604" s="35">
        <f t="shared" si="201"/>
        <v>0</v>
      </c>
      <c r="CW604" s="36">
        <f t="shared" si="202"/>
        <v>0</v>
      </c>
      <c r="CX604" s="37">
        <f t="shared" si="203"/>
        <v>0</v>
      </c>
      <c r="CY604" s="38">
        <f t="shared" si="204"/>
        <v>0</v>
      </c>
      <c r="CZ604" s="39">
        <f t="shared" si="205"/>
        <v>0</v>
      </c>
      <c r="DA604" t="s">
        <v>212</v>
      </c>
      <c r="DB604" t="str">
        <f t="shared" ca="1" si="206"/>
        <v>No</v>
      </c>
      <c r="DC604" t="s">
        <v>1281</v>
      </c>
      <c r="DD604" t="s">
        <v>213</v>
      </c>
      <c r="DE604" t="str">
        <f t="shared" ca="1" si="207"/>
        <v/>
      </c>
      <c r="DF604" t="s">
        <v>2312</v>
      </c>
    </row>
    <row r="605" spans="2:110" x14ac:dyDescent="0.3">
      <c r="B605" t="s">
        <v>937</v>
      </c>
      <c r="C605" t="str">
        <f>INDEX('PH Itemnames'!$B$1:$B$723,MATCH(B605,'PH Itemnames'!$A$1:$A$723),1)</f>
        <v>baconwrappedchiliItem</v>
      </c>
      <c r="D605" t="s">
        <v>253</v>
      </c>
      <c r="E605" t="s">
        <v>1209</v>
      </c>
      <c r="F605" s="10" t="s">
        <v>139</v>
      </c>
      <c r="G605" s="11" t="s">
        <v>382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208"/>
        <v>1</v>
      </c>
      <c r="W605" s="11">
        <f t="shared" si="190"/>
        <v>0</v>
      </c>
      <c r="X605" s="44" t="str">
        <f t="shared" ca="1" si="21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91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92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93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94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95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96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97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98"/>
        <v>0</v>
      </c>
      <c r="CS605" s="34">
        <v>15</v>
      </c>
      <c r="CT605" s="30">
        <f t="shared" si="200"/>
        <v>0</v>
      </c>
      <c r="CU605" s="30">
        <v>12</v>
      </c>
      <c r="CV605" s="35">
        <f t="shared" si="201"/>
        <v>0</v>
      </c>
      <c r="CW605" s="36">
        <f t="shared" si="202"/>
        <v>0</v>
      </c>
      <c r="CX605" s="37">
        <f t="shared" si="203"/>
        <v>0.5</v>
      </c>
      <c r="CY605" s="38">
        <f t="shared" si="204"/>
        <v>2.5</v>
      </c>
      <c r="CZ605" s="39">
        <f t="shared" si="205"/>
        <v>0</v>
      </c>
      <c r="DA605" t="s">
        <v>215</v>
      </c>
      <c r="DB605" t="str">
        <f t="shared" ca="1" si="206"/>
        <v>-</v>
      </c>
      <c r="DD605" t="s">
        <v>213</v>
      </c>
      <c r="DE605" t="str">
        <f t="shared" ca="1" si="207"/>
        <v>BACONWRAPPEDCHILIITEM(MEAL, ItemRegistry.baconwrappedchiliItem, 4 ,3f,0f,0f,0.5f,0f,2.5f,0f,1.75f),</v>
      </c>
      <c r="DF605" t="s">
        <v>2668</v>
      </c>
    </row>
    <row r="606" spans="2:110" x14ac:dyDescent="0.3">
      <c r="B606" t="s">
        <v>938</v>
      </c>
      <c r="C606" t="str">
        <f>INDEX('PH Itemnames'!$B$1:$B$723,MATCH(B606,'PH Itemnames'!$A$1:$A$723),1)</f>
        <v>seedenergygelItem</v>
      </c>
      <c r="D606" t="s">
        <v>253</v>
      </c>
      <c r="E606" t="s">
        <v>1209</v>
      </c>
      <c r="F606" s="10" t="s">
        <v>281</v>
      </c>
      <c r="G606" s="11" t="s">
        <v>361</v>
      </c>
      <c r="H606" s="11" t="s">
        <v>361</v>
      </c>
      <c r="I606" s="11" t="s">
        <v>361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208"/>
        <v>1</v>
      </c>
      <c r="W606" s="11">
        <f t="shared" si="190"/>
        <v>0</v>
      </c>
      <c r="X606" s="44" t="str">
        <f t="shared" ca="1" si="21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91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92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93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94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95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96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97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98"/>
        <v>0</v>
      </c>
      <c r="CS606" s="34">
        <v>10</v>
      </c>
      <c r="CT606" s="30">
        <f t="shared" si="200"/>
        <v>9.5</v>
      </c>
      <c r="CU606" s="30">
        <v>10</v>
      </c>
      <c r="CV606" s="35">
        <f t="shared" si="201"/>
        <v>0</v>
      </c>
      <c r="CW606" s="36">
        <v>1.5</v>
      </c>
      <c r="CX606" s="37">
        <f t="shared" si="203"/>
        <v>0</v>
      </c>
      <c r="CY606" s="38">
        <f t="shared" si="204"/>
        <v>0</v>
      </c>
      <c r="CZ606" s="39">
        <f t="shared" si="205"/>
        <v>0</v>
      </c>
      <c r="DA606" t="s">
        <v>215</v>
      </c>
      <c r="DB606" t="str">
        <f t="shared" ca="1" si="206"/>
        <v>-</v>
      </c>
      <c r="DD606" t="s">
        <v>213</v>
      </c>
      <c r="DE606" t="str">
        <f t="shared" ca="1" si="207"/>
        <v>SEEDENERGYGELITEM(MEAL, ItemRegistry.seedenergygelItem, 4 ,2f,10f,0f,0f,1.5f,0f,0f,2.1f),</v>
      </c>
      <c r="DF606" t="s">
        <v>2669</v>
      </c>
    </row>
    <row r="607" spans="2:110" x14ac:dyDescent="0.3">
      <c r="B607" t="s">
        <v>939</v>
      </c>
      <c r="C607" t="str">
        <f>INDEX('PH Itemnames'!$B$1:$B$723,MATCH(B607,'PH Itemnames'!$A$1:$A$723),1)</f>
        <v>chickencordonbleuItem</v>
      </c>
      <c r="D607" t="s">
        <v>253</v>
      </c>
      <c r="E607" t="s">
        <v>1209</v>
      </c>
      <c r="F607" s="10" t="s">
        <v>300</v>
      </c>
      <c r="G607" s="11" t="s">
        <v>76</v>
      </c>
      <c r="H607" s="11" t="s">
        <v>277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208"/>
        <v>1</v>
      </c>
      <c r="W607" s="11">
        <f t="shared" si="190"/>
        <v>0</v>
      </c>
      <c r="X607" s="44" t="str">
        <f t="shared" ca="1" si="21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91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92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93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94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95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96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97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98"/>
        <v>3</v>
      </c>
      <c r="CS607" s="34">
        <f t="shared" si="199"/>
        <v>35</v>
      </c>
      <c r="CT607" s="30">
        <f t="shared" si="200"/>
        <v>0</v>
      </c>
      <c r="CU607" s="30">
        <v>12</v>
      </c>
      <c r="CV607" s="35">
        <f t="shared" si="201"/>
        <v>1</v>
      </c>
      <c r="CW607" s="36">
        <f t="shared" si="202"/>
        <v>0</v>
      </c>
      <c r="CX607" s="37">
        <f t="shared" si="203"/>
        <v>0</v>
      </c>
      <c r="CY607" s="38">
        <f t="shared" si="204"/>
        <v>4</v>
      </c>
      <c r="CZ607" s="39">
        <f t="shared" si="205"/>
        <v>3</v>
      </c>
      <c r="DA607" t="s">
        <v>215</v>
      </c>
      <c r="DB607" t="str">
        <f t="shared" ca="1" si="206"/>
        <v>-</v>
      </c>
      <c r="DD607" t="s">
        <v>213</v>
      </c>
      <c r="DE607" t="str">
        <f t="shared" ca="1" si="207"/>
        <v>CHICKENCORDONBLEUITEM(MEAL, ItemRegistry.chickencordonbleuItem, 4 ,7f,0f,1f,0f,0f,4f,3f,1.75f),</v>
      </c>
      <c r="DF607" t="s">
        <v>2670</v>
      </c>
    </row>
    <row r="608" spans="2:110" x14ac:dyDescent="0.3">
      <c r="B608" t="s">
        <v>940</v>
      </c>
      <c r="C608" t="str">
        <f>INDEX('PH Itemnames'!$B$1:$B$723,MATCH(B608,'PH Itemnames'!$A$1:$A$723),1)</f>
        <v>sundayhighteaItem</v>
      </c>
      <c r="D608" t="s">
        <v>253</v>
      </c>
      <c r="E608" t="s">
        <v>1209</v>
      </c>
      <c r="F608" s="10" t="s">
        <v>857</v>
      </c>
      <c r="G608" s="11" t="s">
        <v>941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208"/>
        <v>1</v>
      </c>
      <c r="W608" s="11">
        <f t="shared" si="190"/>
        <v>0</v>
      </c>
      <c r="X608" s="44" t="str">
        <f t="shared" ca="1" si="21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91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92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93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94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95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96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97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98"/>
        <v>4</v>
      </c>
      <c r="CS608" s="34">
        <f t="shared" si="199"/>
        <v>25</v>
      </c>
      <c r="CT608" s="30">
        <v>20</v>
      </c>
      <c r="CU608" s="30">
        <v>18</v>
      </c>
      <c r="CV608" s="35">
        <f t="shared" si="201"/>
        <v>1.5</v>
      </c>
      <c r="CW608" s="36">
        <f t="shared" si="202"/>
        <v>0.5</v>
      </c>
      <c r="CX608" s="37">
        <f t="shared" si="203"/>
        <v>1.5</v>
      </c>
      <c r="CY608" s="38">
        <f t="shared" si="204"/>
        <v>0</v>
      </c>
      <c r="CZ608" s="39">
        <f t="shared" si="205"/>
        <v>4</v>
      </c>
      <c r="DA608" t="s">
        <v>215</v>
      </c>
      <c r="DB608" t="str">
        <f t="shared" ca="1" si="206"/>
        <v>-</v>
      </c>
      <c r="DD608" t="s">
        <v>213</v>
      </c>
      <c r="DE608" t="str">
        <f t="shared" ca="1" si="207"/>
        <v>SUNDAYHIGHTEAITEM(MEAL, ItemRegistry.sundayhighteaItem, 4 ,5f,20f,2f,1.5f,0.5f,0f,4f,1.17f),</v>
      </c>
      <c r="DF608" t="s">
        <v>2671</v>
      </c>
    </row>
    <row r="609" spans="2:110" x14ac:dyDescent="0.3">
      <c r="B609" t="s">
        <v>941</v>
      </c>
      <c r="C609" t="str">
        <f>INDEX('PH Itemnames'!$B$1:$B$723,MATCH(B609,'PH Itemnames'!$A$1:$A$723),1)</f>
        <v>cucumbersandwichItem</v>
      </c>
      <c r="D609" t="s">
        <v>253</v>
      </c>
      <c r="E609" t="s">
        <v>1209</v>
      </c>
      <c r="F609" s="10" t="s">
        <v>259</v>
      </c>
      <c r="G609" s="11" t="s">
        <v>113</v>
      </c>
      <c r="H609" s="11" t="s">
        <v>73</v>
      </c>
      <c r="I609" s="11" t="s">
        <v>240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208"/>
        <v>1</v>
      </c>
      <c r="W609" s="11">
        <f t="shared" si="190"/>
        <v>0</v>
      </c>
      <c r="X609" s="44" t="str">
        <f t="shared" ca="1" si="21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91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92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93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94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95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96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97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98"/>
        <v>4</v>
      </c>
      <c r="CS609" s="34">
        <v>25</v>
      </c>
      <c r="CT609" s="30">
        <v>0</v>
      </c>
      <c r="CU609" s="30">
        <v>18</v>
      </c>
      <c r="CV609" s="35">
        <f t="shared" si="201"/>
        <v>1.5</v>
      </c>
      <c r="CW609" s="36">
        <f t="shared" si="202"/>
        <v>0</v>
      </c>
      <c r="CX609" s="37">
        <f t="shared" si="203"/>
        <v>1.5</v>
      </c>
      <c r="CY609" s="38">
        <f t="shared" si="204"/>
        <v>0</v>
      </c>
      <c r="CZ609" s="39">
        <f t="shared" si="205"/>
        <v>4</v>
      </c>
      <c r="DA609" t="s">
        <v>215</v>
      </c>
      <c r="DB609" t="str">
        <f t="shared" ca="1" si="206"/>
        <v>-</v>
      </c>
      <c r="DD609" t="s">
        <v>213</v>
      </c>
      <c r="DE609" t="str">
        <f t="shared" ca="1" si="207"/>
        <v>CUCUMBERSANDWICHITEM(MEAL, ItemRegistry.cucumbersandwichItem, 4 ,5f,0f,2f,1.5f,0f,0f,4f,1.17f),</v>
      </c>
      <c r="DF609" t="s">
        <v>2672</v>
      </c>
    </row>
    <row r="610" spans="2:110" x14ac:dyDescent="0.3">
      <c r="B610" t="s">
        <v>942</v>
      </c>
      <c r="C610" t="str">
        <f>INDEX('PH Itemnames'!$B$1:$B$723,MATCH(B610,'PH Itemnames'!$A$1:$A$723),1)</f>
        <v>dandelionsaladItem</v>
      </c>
      <c r="D610" t="s">
        <v>253</v>
      </c>
      <c r="E610" t="s">
        <v>1209</v>
      </c>
      <c r="F610" s="10" t="s">
        <v>327</v>
      </c>
      <c r="G610" s="11" t="s">
        <v>237</v>
      </c>
      <c r="H610" s="11" t="s">
        <v>237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208"/>
        <v>1</v>
      </c>
      <c r="W610" s="11">
        <f t="shared" si="190"/>
        <v>0</v>
      </c>
      <c r="X610" s="44" t="str">
        <f t="shared" ca="1" si="21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91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92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93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94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95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96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97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98"/>
        <v>0</v>
      </c>
      <c r="CS610" s="34">
        <f t="shared" si="199"/>
        <v>5.1428571428571432</v>
      </c>
      <c r="CT610" s="30">
        <f t="shared" si="200"/>
        <v>0.35714285714285715</v>
      </c>
      <c r="CU610" s="30">
        <v>10</v>
      </c>
      <c r="CV610" s="35">
        <f t="shared" si="201"/>
        <v>0</v>
      </c>
      <c r="CW610" s="36">
        <f t="shared" si="202"/>
        <v>0</v>
      </c>
      <c r="CX610" s="37">
        <v>1</v>
      </c>
      <c r="CY610" s="38">
        <f t="shared" si="204"/>
        <v>0</v>
      </c>
      <c r="CZ610" s="39">
        <f t="shared" si="205"/>
        <v>0</v>
      </c>
      <c r="DA610" t="s">
        <v>215</v>
      </c>
      <c r="DB610" t="str">
        <f t="shared" ca="1" si="206"/>
        <v>-</v>
      </c>
      <c r="DD610" t="s">
        <v>213</v>
      </c>
      <c r="DE610" t="str">
        <f t="shared" ca="1" si="207"/>
        <v>DANDELIONSALADITEM(MEAL, ItemRegistry.dandelionsaladItem, 4 ,1.03f,0f,0f,1f,0f,0f,0f,2.1f),</v>
      </c>
      <c r="DF610" t="s">
        <v>2673</v>
      </c>
    </row>
    <row r="611" spans="2:110" x14ac:dyDescent="0.3">
      <c r="B611" t="s">
        <v>943</v>
      </c>
      <c r="C611" t="str">
        <f>INDEX('PH Itemnames'!$B$1:$B$723,MATCH(B611,'PH Itemnames'!$A$1:$A$723),1)</f>
        <v>peanutsoupItem</v>
      </c>
      <c r="D611" t="s">
        <v>258</v>
      </c>
      <c r="E611" t="s">
        <v>1209</v>
      </c>
      <c r="F611" s="10" t="s">
        <v>358</v>
      </c>
      <c r="G611" s="11" t="s">
        <v>64</v>
      </c>
      <c r="H611" s="11" t="s">
        <v>139</v>
      </c>
      <c r="I611" s="11" t="s">
        <v>70</v>
      </c>
      <c r="J611" s="11" t="s">
        <v>283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208"/>
        <v>1</v>
      </c>
      <c r="W611" s="11">
        <f t="shared" si="190"/>
        <v>0</v>
      </c>
      <c r="X611" s="44" t="str">
        <f t="shared" ca="1" si="21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91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92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93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94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95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96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97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98"/>
        <v>0</v>
      </c>
      <c r="CS611" s="34">
        <v>25</v>
      </c>
      <c r="CT611" s="30">
        <v>15</v>
      </c>
      <c r="CU611" s="30">
        <v>6</v>
      </c>
      <c r="CV611" s="35">
        <f t="shared" si="201"/>
        <v>0.5</v>
      </c>
      <c r="CW611" s="36">
        <f t="shared" si="202"/>
        <v>0</v>
      </c>
      <c r="CX611" s="37">
        <f t="shared" si="203"/>
        <v>4.1428571428571423</v>
      </c>
      <c r="CY611" s="38">
        <f t="shared" si="204"/>
        <v>2.5</v>
      </c>
      <c r="CZ611" s="39">
        <f t="shared" si="205"/>
        <v>0</v>
      </c>
      <c r="DA611" t="s">
        <v>215</v>
      </c>
      <c r="DB611" t="str">
        <f t="shared" ca="1" si="206"/>
        <v>-</v>
      </c>
      <c r="DD611" t="s">
        <v>213</v>
      </c>
      <c r="DE611" t="str">
        <f t="shared" ca="1" si="207"/>
        <v>PEANUTSOUPITEM(MEAL, ItemRegistry.peanutsoupItem, 4 ,5f,15f,1f,4.14f,0f,2.5f,0f,3.5f),</v>
      </c>
      <c r="DF611" t="s">
        <v>2674</v>
      </c>
    </row>
    <row r="612" spans="2:110" x14ac:dyDescent="0.3">
      <c r="B612" t="s">
        <v>944</v>
      </c>
      <c r="C612" t="str">
        <f>INDEX('PH Itemnames'!$B$1:$B$723,MATCH(B612,'PH Itemnames'!$A$1:$A$723),1)</f>
        <v>vanillaconchasbreadItem</v>
      </c>
      <c r="D612" t="s">
        <v>253</v>
      </c>
      <c r="E612" t="s">
        <v>1209</v>
      </c>
      <c r="F612" s="10" t="s">
        <v>222</v>
      </c>
      <c r="G612" s="11" t="s">
        <v>223</v>
      </c>
      <c r="H612" s="11" t="s">
        <v>239</v>
      </c>
      <c r="I612" s="11" t="s">
        <v>186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208"/>
        <v>0</v>
      </c>
      <c r="W612" s="11">
        <f t="shared" si="190"/>
        <v>0</v>
      </c>
      <c r="X612" s="44" t="str">
        <f t="shared" ca="1" si="21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91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92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93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94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95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96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97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98"/>
        <v>0</v>
      </c>
      <c r="CS612" s="34">
        <f t="shared" si="199"/>
        <v>6</v>
      </c>
      <c r="CT612" s="30">
        <f t="shared" si="200"/>
        <v>0</v>
      </c>
      <c r="CU612" s="30">
        <f t="shared" si="209"/>
        <v>17.75</v>
      </c>
      <c r="CV612" s="35">
        <f t="shared" si="201"/>
        <v>1</v>
      </c>
      <c r="CW612" s="36">
        <f t="shared" si="202"/>
        <v>0</v>
      </c>
      <c r="CX612" s="37">
        <f t="shared" si="203"/>
        <v>0</v>
      </c>
      <c r="CY612" s="38">
        <f t="shared" si="204"/>
        <v>0</v>
      </c>
      <c r="CZ612" s="39">
        <f t="shared" si="205"/>
        <v>0</v>
      </c>
      <c r="DA612" t="s">
        <v>212</v>
      </c>
      <c r="DB612" t="str">
        <f t="shared" ca="1" si="206"/>
        <v>No</v>
      </c>
      <c r="DD612" t="s">
        <v>213</v>
      </c>
      <c r="DE612" t="str">
        <f t="shared" ca="1" si="207"/>
        <v/>
      </c>
      <c r="DF612" t="s">
        <v>2312</v>
      </c>
    </row>
    <row r="613" spans="2:110" x14ac:dyDescent="0.3">
      <c r="B613" t="s">
        <v>945</v>
      </c>
      <c r="C613" t="str">
        <f>INDEX('PH Itemnames'!$B$1:$B$723,MATCH(B613,'PH Itemnames'!$A$1:$A$723),1)</f>
        <v>chocolatecoconutbarItem</v>
      </c>
      <c r="D613" t="s">
        <v>253</v>
      </c>
      <c r="E613" t="s">
        <v>1209</v>
      </c>
      <c r="F613" s="10" t="s">
        <v>243</v>
      </c>
      <c r="G613" s="11" t="s">
        <v>197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208"/>
        <v>-1</v>
      </c>
      <c r="W613" s="11">
        <f t="shared" si="190"/>
        <v>0</v>
      </c>
      <c r="X613" s="44" t="str">
        <f t="shared" ca="1" si="21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91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92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93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94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95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96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97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98"/>
        <v>3</v>
      </c>
      <c r="CS613" s="34">
        <f t="shared" si="199"/>
        <v>10</v>
      </c>
      <c r="CT613" s="30">
        <f t="shared" si="200"/>
        <v>5</v>
      </c>
      <c r="CU613" s="30">
        <f t="shared" si="209"/>
        <v>5.833333333333333</v>
      </c>
      <c r="CV613" s="35">
        <f t="shared" si="201"/>
        <v>0</v>
      </c>
      <c r="CW613" s="36">
        <f t="shared" si="202"/>
        <v>0</v>
      </c>
      <c r="CX613" s="37">
        <f t="shared" si="203"/>
        <v>0</v>
      </c>
      <c r="CY613" s="38">
        <f t="shared" si="204"/>
        <v>0</v>
      </c>
      <c r="CZ613" s="39">
        <f t="shared" si="205"/>
        <v>3</v>
      </c>
      <c r="DA613" t="s">
        <v>212</v>
      </c>
      <c r="DB613" t="str">
        <f t="shared" ca="1" si="206"/>
        <v>No</v>
      </c>
      <c r="DD613" t="s">
        <v>213</v>
      </c>
      <c r="DE613" t="str">
        <f t="shared" ca="1" si="207"/>
        <v/>
      </c>
      <c r="DF613" t="s">
        <v>2312</v>
      </c>
    </row>
    <row r="614" spans="2:110" x14ac:dyDescent="0.3">
      <c r="B614" t="s">
        <v>946</v>
      </c>
      <c r="C614" t="str">
        <f>INDEX('PH Itemnames'!$B$1:$B$723,MATCH(B614,'PH Itemnames'!$A$1:$A$723),1)</f>
        <v>strawberrysouffleItem</v>
      </c>
      <c r="D614" t="s">
        <v>253</v>
      </c>
      <c r="E614" t="s">
        <v>1209</v>
      </c>
      <c r="F614" s="10" t="s">
        <v>105</v>
      </c>
      <c r="G614" s="11" t="s">
        <v>251</v>
      </c>
      <c r="H614" s="11" t="s">
        <v>240</v>
      </c>
      <c r="I614" s="11" t="s">
        <v>186</v>
      </c>
      <c r="J614" s="11" t="s">
        <v>239</v>
      </c>
      <c r="K614" s="11" t="s">
        <v>223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208"/>
        <v>0</v>
      </c>
      <c r="W614" s="11">
        <f t="shared" si="190"/>
        <v>0</v>
      </c>
      <c r="X614" s="44" t="str">
        <f t="shared" ca="1" si="21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91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92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93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94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95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96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97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98"/>
        <v>3</v>
      </c>
      <c r="CS614" s="34">
        <f t="shared" si="199"/>
        <v>13</v>
      </c>
      <c r="CT614" s="30">
        <f t="shared" si="200"/>
        <v>15</v>
      </c>
      <c r="CU614" s="30">
        <f t="shared" si="209"/>
        <v>16.333333333333332</v>
      </c>
      <c r="CV614" s="35">
        <f t="shared" si="201"/>
        <v>0</v>
      </c>
      <c r="CW614" s="36">
        <f t="shared" si="202"/>
        <v>0.5</v>
      </c>
      <c r="CX614" s="37">
        <f t="shared" si="203"/>
        <v>0</v>
      </c>
      <c r="CY614" s="38">
        <f t="shared" si="204"/>
        <v>0</v>
      </c>
      <c r="CZ614" s="39">
        <f t="shared" si="205"/>
        <v>3</v>
      </c>
      <c r="DA614" t="s">
        <v>212</v>
      </c>
      <c r="DB614" t="str">
        <f t="shared" ca="1" si="206"/>
        <v>No</v>
      </c>
      <c r="DD614" t="s">
        <v>213</v>
      </c>
      <c r="DE614" t="str">
        <f t="shared" ca="1" si="207"/>
        <v/>
      </c>
      <c r="DF614" t="s">
        <v>2312</v>
      </c>
    </row>
    <row r="615" spans="2:110" x14ac:dyDescent="0.3">
      <c r="B615" t="s">
        <v>947</v>
      </c>
      <c r="C615" t="str">
        <f>INDEX('PH Itemnames'!$B$1:$B$723,MATCH(B615,'PH Itemnames'!$A$1:$A$723),1)</f>
        <v>gyudonItem</v>
      </c>
      <c r="D615" t="s">
        <v>258</v>
      </c>
      <c r="E615" t="s">
        <v>1209</v>
      </c>
      <c r="F615" s="10" t="s">
        <v>75</v>
      </c>
      <c r="G615" s="11" t="s">
        <v>64</v>
      </c>
      <c r="H615" s="11" t="s">
        <v>132</v>
      </c>
      <c r="I615" s="11" t="s">
        <v>123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208"/>
        <v>1</v>
      </c>
      <c r="W615" s="11">
        <f t="shared" si="190"/>
        <v>0</v>
      </c>
      <c r="X615" s="44" t="str">
        <f t="shared" ca="1" si="21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91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92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93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94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95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96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97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98"/>
        <v>0</v>
      </c>
      <c r="CS615" s="34">
        <v>15</v>
      </c>
      <c r="CT615" s="30">
        <f t="shared" si="200"/>
        <v>0</v>
      </c>
      <c r="CU615" s="30">
        <v>12</v>
      </c>
      <c r="CV615" s="35">
        <f t="shared" si="201"/>
        <v>0</v>
      </c>
      <c r="CW615" s="36">
        <f t="shared" si="202"/>
        <v>0</v>
      </c>
      <c r="CX615" s="37">
        <f t="shared" si="203"/>
        <v>2</v>
      </c>
      <c r="CY615" s="38">
        <f t="shared" si="204"/>
        <v>2</v>
      </c>
      <c r="CZ615" s="39">
        <f t="shared" si="205"/>
        <v>0</v>
      </c>
      <c r="DA615" t="s">
        <v>215</v>
      </c>
      <c r="DB615" t="str">
        <f t="shared" ca="1" si="206"/>
        <v>-</v>
      </c>
      <c r="DD615" t="s">
        <v>213</v>
      </c>
      <c r="DE615" t="str">
        <f t="shared" ca="1" si="207"/>
        <v>GYUDONITEM(MEAL, ItemRegistry.gyudonItem, 4 ,3f,0f,0f,2f,0f,2f,0f,1.75f),</v>
      </c>
      <c r="DF615" t="s">
        <v>2675</v>
      </c>
    </row>
    <row r="616" spans="2:110" x14ac:dyDescent="0.3">
      <c r="B616" t="s">
        <v>948</v>
      </c>
      <c r="C616" t="str">
        <f>INDEX('PH Itemnames'!$B$1:$B$723,MATCH(B616,'PH Itemnames'!$A$1:$A$723),1)</f>
        <v>shrimptemperaItem</v>
      </c>
      <c r="D616" t="s">
        <v>253</v>
      </c>
      <c r="E616" t="s">
        <v>1209</v>
      </c>
      <c r="F616" s="10" t="s">
        <v>882</v>
      </c>
      <c r="G616" s="11" t="s">
        <v>277</v>
      </c>
      <c r="H616" s="11" t="s">
        <v>359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208"/>
        <v>0</v>
      </c>
      <c r="W616" s="11">
        <f t="shared" si="190"/>
        <v>0</v>
      </c>
      <c r="X616" s="44" t="str">
        <f t="shared" ca="1" si="21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91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92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93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94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95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96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97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98"/>
        <v>0</v>
      </c>
      <c r="CS616" s="34">
        <f t="shared" si="199"/>
        <v>9</v>
      </c>
      <c r="CT616" s="30">
        <f t="shared" si="200"/>
        <v>0</v>
      </c>
      <c r="CU616" s="30">
        <f t="shared" si="209"/>
        <v>14.333333333333334</v>
      </c>
      <c r="CV616" s="35">
        <f t="shared" si="201"/>
        <v>1</v>
      </c>
      <c r="CW616" s="36">
        <f t="shared" si="202"/>
        <v>0</v>
      </c>
      <c r="CX616" s="37">
        <f t="shared" si="203"/>
        <v>0</v>
      </c>
      <c r="CY616" s="38">
        <f t="shared" si="204"/>
        <v>0</v>
      </c>
      <c r="CZ616" s="39">
        <f t="shared" si="205"/>
        <v>0</v>
      </c>
      <c r="DA616" t="s">
        <v>212</v>
      </c>
      <c r="DB616" t="str">
        <f t="shared" ca="1" si="206"/>
        <v>No</v>
      </c>
      <c r="DD616" t="s">
        <v>213</v>
      </c>
      <c r="DE616" t="str">
        <f t="shared" ca="1" si="207"/>
        <v/>
      </c>
      <c r="DF616" t="s">
        <v>2312</v>
      </c>
    </row>
    <row r="617" spans="2:110" x14ac:dyDescent="0.3">
      <c r="B617" t="s">
        <v>949</v>
      </c>
      <c r="C617" t="str">
        <f>INDEX('PH Itemnames'!$B$1:$B$723,MATCH(B617,'PH Itemnames'!$A$1:$A$723),1)</f>
        <v>imagawayakiItem</v>
      </c>
      <c r="D617" t="s">
        <v>253</v>
      </c>
      <c r="E617" t="s">
        <v>1209</v>
      </c>
      <c r="F617" s="10" t="s">
        <v>222</v>
      </c>
      <c r="G617" s="11" t="s">
        <v>186</v>
      </c>
      <c r="H617" s="11" t="s">
        <v>240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208"/>
        <v>0</v>
      </c>
      <c r="W617" s="11">
        <f t="shared" si="190"/>
        <v>0</v>
      </c>
      <c r="X617" s="44" t="str">
        <f t="shared" ca="1" si="21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91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92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93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94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95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96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97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98"/>
        <v>1</v>
      </c>
      <c r="CS617" s="34">
        <f t="shared" si="199"/>
        <v>11</v>
      </c>
      <c r="CT617" s="30">
        <f t="shared" si="200"/>
        <v>0</v>
      </c>
      <c r="CU617" s="30">
        <f t="shared" si="209"/>
        <v>10.666666666666666</v>
      </c>
      <c r="CV617" s="35">
        <f t="shared" si="201"/>
        <v>1</v>
      </c>
      <c r="CW617" s="36">
        <f t="shared" si="202"/>
        <v>0</v>
      </c>
      <c r="CX617" s="37">
        <f t="shared" si="203"/>
        <v>0</v>
      </c>
      <c r="CY617" s="38">
        <f t="shared" si="204"/>
        <v>0</v>
      </c>
      <c r="CZ617" s="39">
        <f t="shared" si="205"/>
        <v>1</v>
      </c>
      <c r="DA617" t="s">
        <v>212</v>
      </c>
      <c r="DB617" t="str">
        <f t="shared" ca="1" si="206"/>
        <v>No</v>
      </c>
      <c r="DD617" t="s">
        <v>213</v>
      </c>
      <c r="DE617" t="str">
        <f t="shared" ca="1" si="207"/>
        <v/>
      </c>
      <c r="DF617" t="s">
        <v>2312</v>
      </c>
    </row>
    <row r="618" spans="2:110" x14ac:dyDescent="0.3">
      <c r="B618" t="s">
        <v>950</v>
      </c>
      <c r="C618" t="str">
        <f>INDEX('PH Itemnames'!$B$1:$B$723,MATCH(B618,'PH Itemnames'!$A$1:$A$723),1)</f>
        <v>mochicakeItem</v>
      </c>
      <c r="D618" t="s">
        <v>258</v>
      </c>
      <c r="E618" t="s">
        <v>1209</v>
      </c>
      <c r="F618" s="10" t="s">
        <v>260</v>
      </c>
      <c r="G618" s="11" t="s">
        <v>44</v>
      </c>
      <c r="H618" s="11" t="s">
        <v>277</v>
      </c>
      <c r="I618" s="11" t="s">
        <v>239</v>
      </c>
      <c r="J618" s="11" t="s">
        <v>186</v>
      </c>
      <c r="K618" s="11" t="s">
        <v>251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208"/>
        <v>0</v>
      </c>
      <c r="W618" s="11">
        <f t="shared" si="190"/>
        <v>0</v>
      </c>
      <c r="X618" s="44" t="str">
        <f t="shared" ca="1" si="21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91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92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93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94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95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96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97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98"/>
        <v>3</v>
      </c>
      <c r="CS618" s="34">
        <f t="shared" si="199"/>
        <v>16</v>
      </c>
      <c r="CT618" s="30">
        <f t="shared" si="200"/>
        <v>5</v>
      </c>
      <c r="CU618" s="30">
        <f t="shared" si="209"/>
        <v>20.333333333333332</v>
      </c>
      <c r="CV618" s="35">
        <f t="shared" si="201"/>
        <v>1</v>
      </c>
      <c r="CW618" s="36">
        <f t="shared" si="202"/>
        <v>0</v>
      </c>
      <c r="CX618" s="37">
        <f t="shared" si="203"/>
        <v>0</v>
      </c>
      <c r="CY618" s="38">
        <f t="shared" si="204"/>
        <v>0</v>
      </c>
      <c r="CZ618" s="39">
        <f t="shared" si="205"/>
        <v>3</v>
      </c>
      <c r="DA618" t="s">
        <v>212</v>
      </c>
      <c r="DB618" t="str">
        <f t="shared" ca="1" si="206"/>
        <v>No</v>
      </c>
      <c r="DD618" t="s">
        <v>213</v>
      </c>
      <c r="DE618" t="str">
        <f t="shared" ca="1" si="207"/>
        <v/>
      </c>
      <c r="DF618" t="s">
        <v>2312</v>
      </c>
    </row>
    <row r="619" spans="2:110" x14ac:dyDescent="0.3">
      <c r="B619" t="s">
        <v>951</v>
      </c>
      <c r="C619" t="str">
        <f>INDEX('PH Itemnames'!$B$1:$B$723,MATCH(B619,'PH Itemnames'!$A$1:$A$723),1)</f>
        <v>mochidessertItem</v>
      </c>
      <c r="D619" t="s">
        <v>253</v>
      </c>
      <c r="E619" t="s">
        <v>1209</v>
      </c>
      <c r="F619" s="10" t="s">
        <v>670</v>
      </c>
      <c r="G619" s="11" t="s">
        <v>261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208"/>
        <v>1</v>
      </c>
      <c r="W619" s="11">
        <f t="shared" si="190"/>
        <v>0</v>
      </c>
      <c r="X619" s="44" t="str">
        <f t="shared" ca="1" si="21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91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92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93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94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95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96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97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98"/>
        <v>2</v>
      </c>
      <c r="CS619" s="34">
        <f t="shared" si="199"/>
        <v>5</v>
      </c>
      <c r="CT619" s="30">
        <v>0</v>
      </c>
      <c r="CU619" s="30">
        <f t="shared" si="209"/>
        <v>15.5</v>
      </c>
      <c r="CV619" s="35">
        <v>1</v>
      </c>
      <c r="CW619" s="36">
        <f t="shared" si="202"/>
        <v>0</v>
      </c>
      <c r="CX619" s="37">
        <f t="shared" si="203"/>
        <v>0</v>
      </c>
      <c r="CY619" s="38">
        <f t="shared" si="204"/>
        <v>0</v>
      </c>
      <c r="CZ619" s="39">
        <f t="shared" si="205"/>
        <v>2</v>
      </c>
      <c r="DA619" t="s">
        <v>215</v>
      </c>
      <c r="DB619" t="str">
        <f t="shared" ca="1" si="206"/>
        <v>-</v>
      </c>
      <c r="DD619" t="s">
        <v>213</v>
      </c>
      <c r="DE619" t="str">
        <f t="shared" ca="1" si="207"/>
        <v>MOCHIDESSERTITEM(MEAL, ItemRegistry.mochidessertItem, 4 ,1f,0f,1f,0f,0f,0f,2f,1.35f),</v>
      </c>
      <c r="DF619" t="s">
        <v>2676</v>
      </c>
    </row>
    <row r="620" spans="2:110" x14ac:dyDescent="0.3">
      <c r="B620" t="s">
        <v>952</v>
      </c>
      <c r="C620" t="str">
        <f>INDEX('PH Itemnames'!$B$1:$B$723,MATCH(B620,'PH Itemnames'!$A$1:$A$723),1)</f>
        <v>taiyakiItem</v>
      </c>
      <c r="D620" t="s">
        <v>253</v>
      </c>
      <c r="E620" t="s">
        <v>1209</v>
      </c>
      <c r="F620" s="10" t="s">
        <v>222</v>
      </c>
      <c r="G620" s="11" t="s">
        <v>953</v>
      </c>
      <c r="H620" s="11" t="s">
        <v>223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208"/>
        <v>1</v>
      </c>
      <c r="W620" s="11">
        <f t="shared" si="190"/>
        <v>0</v>
      </c>
      <c r="X620" s="44" t="str">
        <f t="shared" ca="1" si="21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91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92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93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94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95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96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97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98"/>
        <v>0</v>
      </c>
      <c r="CS620" s="34">
        <v>15</v>
      </c>
      <c r="CT620" s="30">
        <f t="shared" si="200"/>
        <v>0</v>
      </c>
      <c r="CU620" s="30">
        <v>12</v>
      </c>
      <c r="CV620" s="35">
        <f t="shared" si="201"/>
        <v>1</v>
      </c>
      <c r="CW620" s="36">
        <f t="shared" si="202"/>
        <v>0</v>
      </c>
      <c r="CX620" s="37">
        <f t="shared" si="203"/>
        <v>0.5</v>
      </c>
      <c r="CY620" s="38">
        <f t="shared" si="204"/>
        <v>1.5</v>
      </c>
      <c r="CZ620" s="39">
        <f t="shared" si="205"/>
        <v>0</v>
      </c>
      <c r="DA620" t="s">
        <v>215</v>
      </c>
      <c r="DB620" t="str">
        <f t="shared" ca="1" si="206"/>
        <v>-</v>
      </c>
      <c r="DD620" t="s">
        <v>213</v>
      </c>
      <c r="DE620" t="str">
        <f t="shared" ca="1" si="207"/>
        <v>TAIYAKIITEM(MEAL, ItemRegistry.taiyakiItem, 4 ,3f,0f,1f,0.5f,0f,1.5f,0f,1.75f),</v>
      </c>
      <c r="DF620" t="s">
        <v>2677</v>
      </c>
    </row>
    <row r="621" spans="2:110" x14ac:dyDescent="0.3">
      <c r="B621" t="s">
        <v>954</v>
      </c>
      <c r="C621" t="str">
        <f>INDEX('PH Itemnames'!$B$1:$B$723,MATCH(B621,'PH Itemnames'!$A$1:$A$723),1)</f>
        <v>salmononigiriItem</v>
      </c>
      <c r="D621" t="s">
        <v>253</v>
      </c>
      <c r="E621" t="s">
        <v>1209</v>
      </c>
      <c r="F621" s="10" t="s">
        <v>586</v>
      </c>
      <c r="G621" s="11" t="s">
        <v>789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208"/>
        <v>0</v>
      </c>
      <c r="W621" s="11">
        <f t="shared" si="190"/>
        <v>0</v>
      </c>
      <c r="X621" s="44" t="str">
        <f t="shared" ca="1" si="21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91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92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93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94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95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96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97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98"/>
        <v>0</v>
      </c>
      <c r="CS621" s="34">
        <v>10</v>
      </c>
      <c r="CT621" s="30">
        <f t="shared" si="200"/>
        <v>0</v>
      </c>
      <c r="CU621" s="30">
        <v>12</v>
      </c>
      <c r="CV621" s="35">
        <f t="shared" si="201"/>
        <v>0.5</v>
      </c>
      <c r="CW621" s="36">
        <f t="shared" si="202"/>
        <v>0</v>
      </c>
      <c r="CX621" s="37">
        <f t="shared" si="203"/>
        <v>1</v>
      </c>
      <c r="CY621" s="38">
        <f t="shared" si="204"/>
        <v>1</v>
      </c>
      <c r="CZ621" s="39">
        <f t="shared" si="205"/>
        <v>0</v>
      </c>
      <c r="DA621" t="s">
        <v>215</v>
      </c>
      <c r="DB621" t="str">
        <f t="shared" ca="1" si="206"/>
        <v>No</v>
      </c>
      <c r="DD621" t="s">
        <v>213</v>
      </c>
      <c r="DE621" t="str">
        <f t="shared" ca="1" si="207"/>
        <v/>
      </c>
      <c r="DF621" t="s">
        <v>2312</v>
      </c>
    </row>
    <row r="622" spans="2:110" x14ac:dyDescent="0.3">
      <c r="B622" t="s">
        <v>955</v>
      </c>
      <c r="C622" t="str">
        <f>INDEX('PH Itemnames'!$B$1:$B$723,MATCH(B622,'PH Itemnames'!$A$1:$A$723),1)</f>
        <v>tunaonigiriItem</v>
      </c>
      <c r="D622" t="s">
        <v>253</v>
      </c>
      <c r="E622" t="s">
        <v>1209</v>
      </c>
      <c r="F622" s="10" t="s">
        <v>586</v>
      </c>
      <c r="G622" s="11" t="s">
        <v>789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208"/>
        <v>0</v>
      </c>
      <c r="W622" s="11">
        <f t="shared" si="190"/>
        <v>0</v>
      </c>
      <c r="X622" s="44" t="str">
        <f t="shared" ca="1" si="21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91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92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93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94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95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96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97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98"/>
        <v>0</v>
      </c>
      <c r="CS622" s="34">
        <v>10</v>
      </c>
      <c r="CT622" s="30">
        <f t="shared" si="200"/>
        <v>0</v>
      </c>
      <c r="CU622" s="30">
        <v>12</v>
      </c>
      <c r="CV622" s="35">
        <f t="shared" si="201"/>
        <v>0.5</v>
      </c>
      <c r="CW622" s="36">
        <f t="shared" si="202"/>
        <v>0</v>
      </c>
      <c r="CX622" s="37">
        <f t="shared" si="203"/>
        <v>1</v>
      </c>
      <c r="CY622" s="38">
        <f t="shared" si="204"/>
        <v>1</v>
      </c>
      <c r="CZ622" s="39">
        <f t="shared" si="205"/>
        <v>0</v>
      </c>
      <c r="DA622" t="s">
        <v>215</v>
      </c>
      <c r="DB622" t="str">
        <f t="shared" ca="1" si="206"/>
        <v>No</v>
      </c>
      <c r="DD622" t="s">
        <v>213</v>
      </c>
      <c r="DE622" t="str">
        <f t="shared" ca="1" si="207"/>
        <v/>
      </c>
      <c r="DF622" t="s">
        <v>2312</v>
      </c>
    </row>
    <row r="623" spans="2:110" x14ac:dyDescent="0.3">
      <c r="B623" t="s">
        <v>956</v>
      </c>
      <c r="C623" t="str">
        <f>INDEX('PH Itemnames'!$B$1:$B$723,MATCH(B623,'PH Itemnames'!$A$1:$A$723),1)</f>
        <v>friedbolognasandwichItem</v>
      </c>
      <c r="D623" t="s">
        <v>253</v>
      </c>
      <c r="E623" t="s">
        <v>1209</v>
      </c>
      <c r="F623" s="10" t="s">
        <v>259</v>
      </c>
      <c r="G623" s="11" t="s">
        <v>957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208"/>
        <v>1</v>
      </c>
      <c r="W623" s="11">
        <f t="shared" si="190"/>
        <v>0</v>
      </c>
      <c r="X623" s="44" t="str">
        <f t="shared" ca="1" si="21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91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92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93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94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95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96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97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98"/>
        <v>3</v>
      </c>
      <c r="CS623" s="34">
        <v>40</v>
      </c>
      <c r="CT623" s="30">
        <f t="shared" si="200"/>
        <v>0</v>
      </c>
      <c r="CU623" s="30">
        <v>11</v>
      </c>
      <c r="CV623" s="35">
        <f t="shared" si="201"/>
        <v>1.5</v>
      </c>
      <c r="CW623" s="36">
        <f t="shared" si="202"/>
        <v>0</v>
      </c>
      <c r="CX623" s="37">
        <f t="shared" si="203"/>
        <v>3</v>
      </c>
      <c r="CY623" s="38">
        <f t="shared" si="204"/>
        <v>3.5</v>
      </c>
      <c r="CZ623" s="39">
        <f t="shared" si="205"/>
        <v>3</v>
      </c>
      <c r="DA623" t="s">
        <v>215</v>
      </c>
      <c r="DB623" t="str">
        <f t="shared" ca="1" si="206"/>
        <v>-</v>
      </c>
      <c r="DD623" t="s">
        <v>213</v>
      </c>
      <c r="DE623" t="str">
        <f t="shared" ca="1" si="207"/>
        <v>FRIEDBOLOGNASANDWICHITEM(MEAL, ItemRegistry.friedbolognasandwichItem, 4 ,8f,0f,2f,3f,0f,3.5f,3f,1.91f),</v>
      </c>
      <c r="DF623" t="s">
        <v>2678</v>
      </c>
    </row>
    <row r="624" spans="2:110" x14ac:dyDescent="0.3">
      <c r="B624" t="s">
        <v>958</v>
      </c>
      <c r="C624" t="str">
        <f>INDEX('PH Itemnames'!$B$1:$B$723,MATCH(B624,'PH Itemnames'!$A$1:$A$723),1)</f>
        <v>bolognasandwichItem</v>
      </c>
      <c r="D624" t="s">
        <v>253</v>
      </c>
      <c r="E624" t="s">
        <v>1209</v>
      </c>
      <c r="F624" s="10" t="s">
        <v>259</v>
      </c>
      <c r="G624" s="11" t="s">
        <v>957</v>
      </c>
      <c r="H624" s="11" t="s">
        <v>131</v>
      </c>
      <c r="I624" s="11" t="s">
        <v>70</v>
      </c>
      <c r="J624" s="11" t="s">
        <v>293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208"/>
        <v>1</v>
      </c>
      <c r="W624" s="11">
        <f t="shared" si="190"/>
        <v>0</v>
      </c>
      <c r="X624" s="44" t="str">
        <f t="shared" ca="1" si="21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91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92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93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94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95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96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97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98"/>
        <v>0</v>
      </c>
      <c r="CS624" s="34">
        <v>35</v>
      </c>
      <c r="CT624" s="30">
        <v>0</v>
      </c>
      <c r="CU624" s="30">
        <v>11</v>
      </c>
      <c r="CV624" s="35">
        <f t="shared" si="201"/>
        <v>1.5</v>
      </c>
      <c r="CW624" s="36">
        <f t="shared" si="202"/>
        <v>0</v>
      </c>
      <c r="CX624" s="37">
        <f t="shared" si="203"/>
        <v>5.5</v>
      </c>
      <c r="CY624" s="38">
        <f t="shared" si="204"/>
        <v>3.5</v>
      </c>
      <c r="CZ624" s="39">
        <f t="shared" si="205"/>
        <v>0</v>
      </c>
      <c r="DA624" t="s">
        <v>215</v>
      </c>
      <c r="DB624" t="str">
        <f t="shared" ca="1" si="206"/>
        <v>-</v>
      </c>
      <c r="DD624" t="s">
        <v>213</v>
      </c>
      <c r="DE624" t="str">
        <f t="shared" ca="1" si="207"/>
        <v>BOLOGNASANDWICHITEM(MEAL, ItemRegistry.bolognasandwichItem, 4 ,7f,0f,2f,5.5f,0f,3.5f,0f,1.91f),</v>
      </c>
      <c r="DF624" t="s">
        <v>2679</v>
      </c>
    </row>
    <row r="625" spans="2:110" x14ac:dyDescent="0.3">
      <c r="B625" t="s">
        <v>959</v>
      </c>
      <c r="C625" t="str">
        <f>INDEX('PH Itemnames'!$B$1:$B$723,MATCH(B625,'PH Itemnames'!$A$1:$A$723),1)</f>
        <v>ricepuddingItem</v>
      </c>
      <c r="D625" t="s">
        <v>253</v>
      </c>
      <c r="E625" t="s">
        <v>1209</v>
      </c>
      <c r="F625" s="10" t="s">
        <v>44</v>
      </c>
      <c r="G625" s="11" t="s">
        <v>251</v>
      </c>
      <c r="H625" s="11" t="s">
        <v>223</v>
      </c>
      <c r="I625" s="11" t="s">
        <v>414</v>
      </c>
      <c r="J625" s="11" t="s">
        <v>186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208"/>
        <v>-1</v>
      </c>
      <c r="W625" s="11">
        <f t="shared" si="190"/>
        <v>0</v>
      </c>
      <c r="X625" s="44" t="str">
        <f t="shared" ca="1" si="21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91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92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93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94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95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96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97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98"/>
        <v>2</v>
      </c>
      <c r="CS625" s="34">
        <f t="shared" si="199"/>
        <v>6</v>
      </c>
      <c r="CT625" s="30">
        <f t="shared" si="200"/>
        <v>5</v>
      </c>
      <c r="CU625" s="30">
        <f t="shared" si="209"/>
        <v>16.2</v>
      </c>
      <c r="CV625" s="35">
        <f t="shared" si="201"/>
        <v>0</v>
      </c>
      <c r="CW625" s="36">
        <f t="shared" si="202"/>
        <v>0</v>
      </c>
      <c r="CX625" s="37">
        <f t="shared" si="203"/>
        <v>0</v>
      </c>
      <c r="CY625" s="38">
        <f t="shared" si="204"/>
        <v>0</v>
      </c>
      <c r="CZ625" s="39">
        <f t="shared" si="205"/>
        <v>2</v>
      </c>
      <c r="DA625" t="s">
        <v>212</v>
      </c>
      <c r="DB625" t="str">
        <f t="shared" ca="1" si="206"/>
        <v>No</v>
      </c>
      <c r="DD625" t="s">
        <v>213</v>
      </c>
      <c r="DE625" t="str">
        <f t="shared" ca="1" si="207"/>
        <v/>
      </c>
      <c r="DF625" t="s">
        <v>2312</v>
      </c>
    </row>
    <row r="626" spans="2:110" x14ac:dyDescent="0.3">
      <c r="B626" t="s">
        <v>960</v>
      </c>
      <c r="C626" t="str">
        <f>INDEX('PH Itemnames'!$B$1:$B$723,MATCH(B626,'PH Itemnames'!$A$1:$A$723),1)</f>
        <v>musubiItem</v>
      </c>
      <c r="D626" t="s">
        <v>253</v>
      </c>
      <c r="E626" t="s">
        <v>1209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208"/>
        <v>1</v>
      </c>
      <c r="W626" s="11">
        <f t="shared" si="190"/>
        <v>0</v>
      </c>
      <c r="X626" s="44" t="str">
        <f t="shared" ca="1" si="21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91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92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93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94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95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96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97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98"/>
        <v>0</v>
      </c>
      <c r="CS626" s="34">
        <f t="shared" si="199"/>
        <v>15</v>
      </c>
      <c r="CT626" s="30">
        <f t="shared" si="200"/>
        <v>0</v>
      </c>
      <c r="CU626" s="30">
        <f t="shared" si="209"/>
        <v>10.666666666666666</v>
      </c>
      <c r="CV626" s="35">
        <v>1</v>
      </c>
      <c r="CW626" s="36">
        <f t="shared" si="202"/>
        <v>0</v>
      </c>
      <c r="CX626" s="37">
        <f t="shared" si="203"/>
        <v>1</v>
      </c>
      <c r="CY626" s="38">
        <f t="shared" si="204"/>
        <v>2.5</v>
      </c>
      <c r="CZ626" s="39">
        <f t="shared" si="205"/>
        <v>0</v>
      </c>
      <c r="DA626" t="s">
        <v>215</v>
      </c>
      <c r="DB626" t="str">
        <f t="shared" ca="1" si="206"/>
        <v>-</v>
      </c>
      <c r="DD626" t="s">
        <v>213</v>
      </c>
      <c r="DE626" t="str">
        <f t="shared" ca="1" si="207"/>
        <v>MUSUBIITEM(MEAL, ItemRegistry.musubiItem, 4 ,3f,0f,1f,1f,0f,2.5f,0f,1.97f),</v>
      </c>
      <c r="DF626" t="s">
        <v>2680</v>
      </c>
    </row>
    <row r="627" spans="2:110" x14ac:dyDescent="0.3">
      <c r="B627" t="s">
        <v>961</v>
      </c>
      <c r="C627" t="str">
        <f>INDEX('PH Itemnames'!$B$1:$B$723,MATCH(B627,'PH Itemnames'!$A$1:$A$723),1)</f>
        <v>imitationcrabsticksItem</v>
      </c>
      <c r="D627" t="s">
        <v>253</v>
      </c>
      <c r="E627" t="s">
        <v>1209</v>
      </c>
      <c r="F627" s="10" t="s">
        <v>1282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208"/>
        <v>0</v>
      </c>
      <c r="W627" s="11">
        <f t="shared" si="190"/>
        <v>0</v>
      </c>
      <c r="X627" s="44" t="str">
        <f t="shared" ca="1" si="21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91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92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93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94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95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96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97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98"/>
        <v>0</v>
      </c>
      <c r="CS627" s="34">
        <f t="shared" si="199"/>
        <v>0</v>
      </c>
      <c r="CT627" s="30">
        <f t="shared" si="200"/>
        <v>0</v>
      </c>
      <c r="CU627" s="30">
        <f t="shared" si="209"/>
        <v>0</v>
      </c>
      <c r="CV627" s="35">
        <f t="shared" si="201"/>
        <v>0</v>
      </c>
      <c r="CW627" s="36">
        <f t="shared" si="202"/>
        <v>0</v>
      </c>
      <c r="CX627" s="37">
        <f t="shared" si="203"/>
        <v>0</v>
      </c>
      <c r="CY627" s="38">
        <f t="shared" si="204"/>
        <v>0</v>
      </c>
      <c r="CZ627" s="39">
        <f t="shared" si="205"/>
        <v>0</v>
      </c>
      <c r="DA627" t="s">
        <v>212</v>
      </c>
      <c r="DB627" t="str">
        <f t="shared" ca="1" si="206"/>
        <v>No</v>
      </c>
      <c r="DC627" t="s">
        <v>1283</v>
      </c>
      <c r="DD627" t="s">
        <v>213</v>
      </c>
      <c r="DE627" t="str">
        <f t="shared" ca="1" si="207"/>
        <v/>
      </c>
      <c r="DF627" t="s">
        <v>2312</v>
      </c>
    </row>
    <row r="628" spans="2:110" x14ac:dyDescent="0.3">
      <c r="B628" t="s">
        <v>953</v>
      </c>
      <c r="C628" t="str">
        <f>INDEX('PH Itemnames'!$B$1:$B$723,MATCH(B628,'PH Itemnames'!$A$1:$A$723),1)</f>
        <v>misopasteItem</v>
      </c>
      <c r="D628" t="s">
        <v>253</v>
      </c>
      <c r="E628" t="s">
        <v>1209</v>
      </c>
      <c r="F628" s="10" t="s">
        <v>68</v>
      </c>
      <c r="G628" s="11" t="s">
        <v>297</v>
      </c>
      <c r="H628" s="11" t="s">
        <v>44</v>
      </c>
      <c r="I628" s="11" t="s">
        <v>262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208"/>
        <v>1</v>
      </c>
      <c r="W628" s="11">
        <f t="shared" si="190"/>
        <v>0</v>
      </c>
      <c r="X628" s="44" t="str">
        <f t="shared" ca="1" si="21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91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92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93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94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95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96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97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98"/>
        <v>0</v>
      </c>
      <c r="CS628" s="34">
        <v>10</v>
      </c>
      <c r="CT628" s="30">
        <f t="shared" si="200"/>
        <v>0</v>
      </c>
      <c r="CU628" s="30">
        <v>21</v>
      </c>
      <c r="CV628" s="35">
        <f t="shared" si="201"/>
        <v>0</v>
      </c>
      <c r="CW628" s="36">
        <f t="shared" si="202"/>
        <v>0</v>
      </c>
      <c r="CX628" s="37">
        <f t="shared" si="203"/>
        <v>0.5</v>
      </c>
      <c r="CY628" s="38">
        <f t="shared" si="204"/>
        <v>1.5</v>
      </c>
      <c r="CZ628" s="39">
        <f t="shared" si="205"/>
        <v>0</v>
      </c>
      <c r="DA628" t="s">
        <v>215</v>
      </c>
      <c r="DB628" t="str">
        <f t="shared" ca="1" si="206"/>
        <v>-</v>
      </c>
      <c r="DD628" t="s">
        <v>213</v>
      </c>
      <c r="DE628" t="str">
        <f t="shared" ca="1" si="207"/>
        <v>MISOPASTEITEM(MEAL, ItemRegistry.misopasteItem, 4 ,2f,0f,0f,0.5f,0f,1.5f,0f,1f),</v>
      </c>
      <c r="DF628" t="s">
        <v>2681</v>
      </c>
    </row>
    <row r="629" spans="2:110" x14ac:dyDescent="0.3">
      <c r="B629" t="s">
        <v>962</v>
      </c>
      <c r="C629" t="str">
        <f>INDEX('PH Itemnames'!$B$1:$B$723,MATCH(B629,'PH Itemnames'!$A$1:$A$723),1)</f>
        <v>dandelionteaItem</v>
      </c>
      <c r="D629" t="s">
        <v>253</v>
      </c>
      <c r="E629" t="s">
        <v>1209</v>
      </c>
      <c r="F629" s="10" t="s">
        <v>125</v>
      </c>
      <c r="G629" s="11" t="s">
        <v>9</v>
      </c>
      <c r="H629" s="11" t="s">
        <v>237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208"/>
        <v>1</v>
      </c>
      <c r="W629" s="11">
        <f t="shared" si="190"/>
        <v>0</v>
      </c>
      <c r="X629" s="44" t="str">
        <f t="shared" ca="1" si="21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91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92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93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94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95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96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97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98"/>
        <v>0</v>
      </c>
      <c r="CS629" s="34">
        <f t="shared" si="199"/>
        <v>1</v>
      </c>
      <c r="CT629" s="30">
        <v>20</v>
      </c>
      <c r="CU629" s="30">
        <f t="shared" si="209"/>
        <v>10</v>
      </c>
      <c r="CV629" s="35">
        <f t="shared" si="201"/>
        <v>0</v>
      </c>
      <c r="CW629" s="36">
        <f t="shared" si="202"/>
        <v>0</v>
      </c>
      <c r="CX629" s="37">
        <f t="shared" si="203"/>
        <v>0</v>
      </c>
      <c r="CY629" s="38">
        <f t="shared" si="204"/>
        <v>0</v>
      </c>
      <c r="CZ629" s="39">
        <f t="shared" si="205"/>
        <v>0</v>
      </c>
      <c r="DA629" t="s">
        <v>215</v>
      </c>
      <c r="DB629" t="str">
        <f t="shared" ca="1" si="206"/>
        <v>-</v>
      </c>
      <c r="DD629" t="s">
        <v>213</v>
      </c>
      <c r="DE629" t="str">
        <f t="shared" ca="1" si="207"/>
        <v>DANDELIONTEAITEM(MEAL, ItemRegistry.dandelionteaItem, 4 ,0.2f,20f,0f,0f,0f,0f,0f,2.1f),</v>
      </c>
      <c r="DF629" t="s">
        <v>2682</v>
      </c>
    </row>
    <row r="630" spans="2:110" x14ac:dyDescent="0.3">
      <c r="B630" t="s">
        <v>963</v>
      </c>
      <c r="C630" t="str">
        <f>INDEX('PH Itemnames'!$B$1:$B$723,MATCH(B630,'PH Itemnames'!$A$1:$A$723),1)</f>
        <v>gravlaxItem</v>
      </c>
      <c r="D630" t="s">
        <v>253</v>
      </c>
      <c r="E630" t="s">
        <v>1209</v>
      </c>
      <c r="F630" s="10" t="s">
        <v>964</v>
      </c>
      <c r="G630" s="11" t="s">
        <v>223</v>
      </c>
      <c r="H630" s="11" t="s">
        <v>262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208"/>
        <v>0</v>
      </c>
      <c r="W630" s="11">
        <f t="shared" si="190"/>
        <v>0</v>
      </c>
      <c r="X630" s="44" t="str">
        <f t="shared" ca="1" si="21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91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92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93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94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95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96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97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98"/>
        <v>0</v>
      </c>
      <c r="CS630" s="34">
        <f t="shared" si="199"/>
        <v>5</v>
      </c>
      <c r="CT630" s="30">
        <f t="shared" si="200"/>
        <v>0</v>
      </c>
      <c r="CU630" s="30">
        <f t="shared" si="209"/>
        <v>22.333333333333332</v>
      </c>
      <c r="CV630" s="35">
        <f t="shared" si="201"/>
        <v>0</v>
      </c>
      <c r="CW630" s="36">
        <f t="shared" si="202"/>
        <v>0</v>
      </c>
      <c r="CX630" s="37">
        <f t="shared" si="203"/>
        <v>0</v>
      </c>
      <c r="CY630" s="38">
        <f t="shared" si="204"/>
        <v>1</v>
      </c>
      <c r="CZ630" s="39">
        <f t="shared" si="205"/>
        <v>0</v>
      </c>
      <c r="DA630" t="s">
        <v>215</v>
      </c>
      <c r="DB630" t="str">
        <f t="shared" ca="1" si="206"/>
        <v>No</v>
      </c>
      <c r="DD630" t="s">
        <v>213</v>
      </c>
      <c r="DE630" t="str">
        <f t="shared" ca="1" si="207"/>
        <v/>
      </c>
      <c r="DF630" t="s">
        <v>2312</v>
      </c>
    </row>
    <row r="631" spans="2:110" x14ac:dyDescent="0.3">
      <c r="B631" t="s">
        <v>965</v>
      </c>
      <c r="C631" t="str">
        <f>INDEX('PH Itemnames'!$B$1:$B$723,MATCH(B631,'PH Itemnames'!$A$1:$A$723),1)</f>
        <v>cheesedanishItem</v>
      </c>
      <c r="D631" t="s">
        <v>253</v>
      </c>
      <c r="E631" t="s">
        <v>1209</v>
      </c>
      <c r="F631" s="10" t="s">
        <v>222</v>
      </c>
      <c r="G631" s="11" t="s">
        <v>73</v>
      </c>
      <c r="H631" s="11" t="s">
        <v>240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208"/>
        <v>1</v>
      </c>
      <c r="W631" s="11">
        <f t="shared" si="190"/>
        <v>0</v>
      </c>
      <c r="X631" s="44" t="str">
        <f t="shared" ca="1" si="21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91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92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93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94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95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96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97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98"/>
        <v>4</v>
      </c>
      <c r="CS631" s="34">
        <f t="shared" si="199"/>
        <v>20</v>
      </c>
      <c r="CT631" s="30">
        <f t="shared" si="200"/>
        <v>0</v>
      </c>
      <c r="CU631" s="30">
        <v>18</v>
      </c>
      <c r="CV631" s="35">
        <f t="shared" si="201"/>
        <v>1</v>
      </c>
      <c r="CW631" s="36">
        <f t="shared" si="202"/>
        <v>0</v>
      </c>
      <c r="CX631" s="37">
        <f t="shared" si="203"/>
        <v>0</v>
      </c>
      <c r="CY631" s="38">
        <f t="shared" si="204"/>
        <v>0</v>
      </c>
      <c r="CZ631" s="39">
        <f t="shared" si="205"/>
        <v>4</v>
      </c>
      <c r="DA631" t="s">
        <v>215</v>
      </c>
      <c r="DB631" t="str">
        <f t="shared" ca="1" si="206"/>
        <v>-</v>
      </c>
      <c r="DD631" t="s">
        <v>213</v>
      </c>
      <c r="DE631" t="str">
        <f t="shared" ca="1" si="207"/>
        <v>CHEESEDANISHITEM(MEAL, ItemRegistry.cheesedanishItem, 4 ,4f,0f,1f,0f,0f,0f,4f,1.17f),</v>
      </c>
      <c r="DF631" t="s">
        <v>2683</v>
      </c>
    </row>
    <row r="632" spans="2:110" x14ac:dyDescent="0.3">
      <c r="B632" t="s">
        <v>966</v>
      </c>
      <c r="C632" t="str">
        <f>INDEX('PH Itemnames'!$B$1:$B$723,MATCH(B632,'PH Itemnames'!$A$1:$A$723),1)</f>
        <v>schnitzelItem</v>
      </c>
      <c r="D632" t="s">
        <v>253</v>
      </c>
      <c r="E632" t="s">
        <v>1209</v>
      </c>
      <c r="F632" s="10" t="s">
        <v>225</v>
      </c>
      <c r="G632" s="12" t="s">
        <v>229</v>
      </c>
      <c r="H632" s="12" t="s">
        <v>20</v>
      </c>
      <c r="I632" s="12" t="s">
        <v>262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208"/>
        <v>1</v>
      </c>
      <c r="W632" s="11">
        <f t="shared" si="190"/>
        <v>0</v>
      </c>
      <c r="X632" s="44" t="str">
        <f t="shared" ca="1" si="21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91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92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93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94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95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96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97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98"/>
        <v>0</v>
      </c>
      <c r="CS632" s="34">
        <v>15</v>
      </c>
      <c r="CT632" s="30">
        <v>0</v>
      </c>
      <c r="CU632" s="30">
        <v>12</v>
      </c>
      <c r="CV632" s="35">
        <f t="shared" si="201"/>
        <v>1</v>
      </c>
      <c r="CW632" s="36">
        <f t="shared" si="202"/>
        <v>0.8</v>
      </c>
      <c r="CX632" s="37">
        <f t="shared" si="203"/>
        <v>0</v>
      </c>
      <c r="CY632" s="38">
        <f t="shared" si="204"/>
        <v>2</v>
      </c>
      <c r="CZ632" s="39">
        <f t="shared" si="205"/>
        <v>0</v>
      </c>
      <c r="DA632" t="s">
        <v>215</v>
      </c>
      <c r="DB632" t="str">
        <f t="shared" ca="1" si="206"/>
        <v>-</v>
      </c>
      <c r="DC632" t="s">
        <v>1279</v>
      </c>
      <c r="DD632" t="s">
        <v>213</v>
      </c>
      <c r="DE632" t="str">
        <f t="shared" ca="1" si="207"/>
        <v>SCHNITZELITEM(MEAL, ItemRegistry.schnitzelItem, 4 ,3f,0f,1f,0f,0.8f,2f,0f,1.75f),</v>
      </c>
      <c r="DF632" t="s">
        <v>2684</v>
      </c>
    </row>
    <row r="633" spans="2:110" x14ac:dyDescent="0.3">
      <c r="B633" t="s">
        <v>957</v>
      </c>
      <c r="C633" t="str">
        <f>INDEX('PH Itemnames'!$B$1:$B$723,MATCH(B633,'PH Itemnames'!$A$1:$A$723),1)</f>
        <v>bolognaItem</v>
      </c>
      <c r="D633" t="s">
        <v>253</v>
      </c>
      <c r="E633" t="s">
        <v>1209</v>
      </c>
      <c r="F633" s="10" t="s">
        <v>967</v>
      </c>
      <c r="G633" s="11" t="s">
        <v>968</v>
      </c>
      <c r="H633" s="11" t="s">
        <v>64</v>
      </c>
      <c r="I633" s="11" t="s">
        <v>62</v>
      </c>
      <c r="J633" s="11" t="s">
        <v>223</v>
      </c>
      <c r="K633" s="11" t="s">
        <v>262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208"/>
        <v>1</v>
      </c>
      <c r="W633" s="11">
        <f t="shared" si="190"/>
        <v>0</v>
      </c>
      <c r="X633" s="44" t="str">
        <f t="shared" ca="1" si="21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91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92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93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94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95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96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97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98"/>
        <v>0</v>
      </c>
      <c r="CS633" s="34">
        <v>25</v>
      </c>
      <c r="CT633" s="30">
        <f t="shared" si="200"/>
        <v>0</v>
      </c>
      <c r="CU633" s="30">
        <v>18</v>
      </c>
      <c r="CV633" s="35">
        <f t="shared" si="201"/>
        <v>0</v>
      </c>
      <c r="CW633" s="36">
        <f t="shared" si="202"/>
        <v>0</v>
      </c>
      <c r="CX633" s="37">
        <f t="shared" si="203"/>
        <v>3</v>
      </c>
      <c r="CY633" s="38">
        <f t="shared" si="204"/>
        <v>3.5</v>
      </c>
      <c r="CZ633" s="39">
        <f t="shared" si="205"/>
        <v>0</v>
      </c>
      <c r="DA633" t="s">
        <v>215</v>
      </c>
      <c r="DB633" t="str">
        <f t="shared" ca="1" si="206"/>
        <v>-</v>
      </c>
      <c r="DD633" t="s">
        <v>213</v>
      </c>
      <c r="DE633" t="str">
        <f t="shared" ca="1" si="207"/>
        <v>BOLOGNAITEM(MEAL, ItemRegistry.bolognaItem, 4 ,5f,0f,0f,3f,0f,3.5f,0f,1.17f),</v>
      </c>
      <c r="DF633" t="s">
        <v>2685</v>
      </c>
    </row>
    <row r="634" spans="2:110" x14ac:dyDescent="0.3">
      <c r="B634" t="s">
        <v>1190</v>
      </c>
      <c r="C634" t="str">
        <f>INDEX('PH Itemnames'!$B$1:$B$723,MATCH(B634,'PH Itemnames'!$A$1:$A$723),1)</f>
        <v>raspberrymilkshakeItem</v>
      </c>
      <c r="D634" t="s">
        <v>253</v>
      </c>
      <c r="E634" t="s">
        <v>1209</v>
      </c>
      <c r="F634" s="10" t="s">
        <v>25</v>
      </c>
      <c r="G634" s="11" t="s">
        <v>251</v>
      </c>
      <c r="H634" s="11" t="s">
        <v>261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208"/>
        <v>1</v>
      </c>
      <c r="W634" s="11">
        <f t="shared" si="190"/>
        <v>0</v>
      </c>
      <c r="X634" s="44" t="str">
        <f t="shared" ca="1" si="21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91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92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93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94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95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96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97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98"/>
        <v>4</v>
      </c>
      <c r="CS634" s="34">
        <v>7</v>
      </c>
      <c r="CT634" s="30">
        <v>15</v>
      </c>
      <c r="CU634" s="30">
        <v>9</v>
      </c>
      <c r="CV634" s="35">
        <f t="shared" si="201"/>
        <v>0</v>
      </c>
      <c r="CW634" s="36">
        <f t="shared" si="202"/>
        <v>0.8</v>
      </c>
      <c r="CX634" s="37">
        <f t="shared" si="203"/>
        <v>0</v>
      </c>
      <c r="CY634" s="38">
        <f t="shared" si="204"/>
        <v>0</v>
      </c>
      <c r="CZ634" s="39">
        <f t="shared" si="205"/>
        <v>4</v>
      </c>
      <c r="DA634" t="s">
        <v>215</v>
      </c>
      <c r="DB634" t="str">
        <f t="shared" ca="1" si="206"/>
        <v>-</v>
      </c>
      <c r="DD634" t="s">
        <v>212</v>
      </c>
      <c r="DE634" t="str">
        <f t="shared" ca="1" si="207"/>
        <v/>
      </c>
      <c r="DF634" t="s">
        <v>2312</v>
      </c>
    </row>
    <row r="635" spans="2:110" x14ac:dyDescent="0.3">
      <c r="B635" t="s">
        <v>969</v>
      </c>
      <c r="C635" t="str">
        <f>INDEX('PH Itemnames'!$B$1:$B$723,MATCH(B635,'PH Itemnames'!$A$1:$A$723),1)</f>
        <v>pumpkinspicelatteItem</v>
      </c>
      <c r="D635" t="s">
        <v>253</v>
      </c>
      <c r="E635" t="s">
        <v>1209</v>
      </c>
      <c r="F635" s="10" t="s">
        <v>249</v>
      </c>
      <c r="G635" s="11" t="s">
        <v>251</v>
      </c>
      <c r="H635" s="11" t="s">
        <v>416</v>
      </c>
      <c r="I635" s="11" t="s">
        <v>535</v>
      </c>
      <c r="J635" s="11" t="s">
        <v>414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208"/>
        <v>-2</v>
      </c>
      <c r="W635" s="11">
        <f t="shared" si="190"/>
        <v>0</v>
      </c>
      <c r="X635" s="44" t="str">
        <f t="shared" ca="1" si="21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91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92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93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94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95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96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97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98"/>
        <v>2</v>
      </c>
      <c r="CS635" s="34">
        <f t="shared" si="199"/>
        <v>13</v>
      </c>
      <c r="CT635" s="30">
        <f t="shared" si="200"/>
        <v>5</v>
      </c>
      <c r="CU635" s="30">
        <f t="shared" si="209"/>
        <v>14.8</v>
      </c>
      <c r="CV635" s="35">
        <f t="shared" si="201"/>
        <v>0</v>
      </c>
      <c r="CW635" s="36">
        <f t="shared" si="202"/>
        <v>0</v>
      </c>
      <c r="CX635" s="37">
        <f t="shared" si="203"/>
        <v>1.5</v>
      </c>
      <c r="CY635" s="38">
        <f t="shared" si="204"/>
        <v>0</v>
      </c>
      <c r="CZ635" s="39">
        <f t="shared" si="205"/>
        <v>2</v>
      </c>
      <c r="DA635" t="s">
        <v>212</v>
      </c>
      <c r="DB635" t="str">
        <f t="shared" ca="1" si="206"/>
        <v>No</v>
      </c>
      <c r="DD635" t="s">
        <v>213</v>
      </c>
      <c r="DE635" t="str">
        <f t="shared" ca="1" si="207"/>
        <v/>
      </c>
      <c r="DF635" t="s">
        <v>2312</v>
      </c>
    </row>
    <row r="636" spans="2:110" x14ac:dyDescent="0.3">
      <c r="B636" t="s">
        <v>970</v>
      </c>
      <c r="C636" t="str">
        <f>INDEX('PH Itemnames'!$B$1:$B$723,MATCH(B636,'PH Itemnames'!$A$1:$A$723),1)</f>
        <v>rootbeerfloatItem</v>
      </c>
      <c r="D636" t="s">
        <v>253</v>
      </c>
      <c r="E636" t="s">
        <v>1209</v>
      </c>
      <c r="F636" s="10" t="s">
        <v>552</v>
      </c>
      <c r="G636" s="11" t="s">
        <v>261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208"/>
        <v>1</v>
      </c>
      <c r="W636" s="11">
        <f t="shared" si="190"/>
        <v>0</v>
      </c>
      <c r="X636" s="44" t="str">
        <f t="shared" ca="1" si="21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91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92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93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94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95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96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97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98"/>
        <v>2</v>
      </c>
      <c r="CS636" s="34">
        <f t="shared" si="199"/>
        <v>5</v>
      </c>
      <c r="CT636" s="30">
        <v>0</v>
      </c>
      <c r="CU636" s="30">
        <f t="shared" si="209"/>
        <v>21.833333333333336</v>
      </c>
      <c r="CV636" s="35">
        <f t="shared" si="201"/>
        <v>0</v>
      </c>
      <c r="CW636" s="36">
        <f t="shared" si="202"/>
        <v>0</v>
      </c>
      <c r="CX636" s="37">
        <f t="shared" si="203"/>
        <v>0</v>
      </c>
      <c r="CY636" s="38">
        <f t="shared" si="204"/>
        <v>0</v>
      </c>
      <c r="CZ636" s="39">
        <f t="shared" si="205"/>
        <v>2</v>
      </c>
      <c r="DA636" t="s">
        <v>215</v>
      </c>
      <c r="DB636" t="str">
        <f t="shared" ca="1" si="206"/>
        <v>-</v>
      </c>
      <c r="DD636" t="s">
        <v>213</v>
      </c>
      <c r="DE636" t="str">
        <f t="shared" ca="1" si="207"/>
        <v>ROOTBEERFLOATITEM(MEAL, ItemRegistry.rootbeerfloatItem, 4 ,1f,0f,0f,0f,0f,0f,2f,0.96f),</v>
      </c>
      <c r="DF636" t="s">
        <v>2686</v>
      </c>
    </row>
    <row r="637" spans="2:110" x14ac:dyDescent="0.3">
      <c r="B637" t="s">
        <v>971</v>
      </c>
      <c r="C637" t="str">
        <f>INDEX('PH Itemnames'!$B$1:$B$723,MATCH(B637,'PH Itemnames'!$A$1:$A$723),1)</f>
        <v>hotcocoaItem</v>
      </c>
      <c r="D637" t="s">
        <v>253</v>
      </c>
      <c r="E637" t="s">
        <v>1209</v>
      </c>
      <c r="F637" s="10" t="s">
        <v>234</v>
      </c>
      <c r="G637" s="11" t="s">
        <v>428</v>
      </c>
      <c r="H637" s="11" t="s">
        <v>251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208"/>
        <v>0</v>
      </c>
      <c r="W637" s="11">
        <f t="shared" si="190"/>
        <v>0</v>
      </c>
      <c r="X637" s="44" t="str">
        <f t="shared" ca="1" si="21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91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92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93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94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95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96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97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98"/>
        <v>2</v>
      </c>
      <c r="CS637" s="34">
        <f t="shared" si="199"/>
        <v>5</v>
      </c>
      <c r="CT637" s="30">
        <f t="shared" si="200"/>
        <v>15</v>
      </c>
      <c r="CU637" s="30">
        <f t="shared" si="209"/>
        <v>12.777777777777779</v>
      </c>
      <c r="CV637" s="35">
        <f t="shared" si="201"/>
        <v>0</v>
      </c>
      <c r="CW637" s="36">
        <f t="shared" si="202"/>
        <v>0</v>
      </c>
      <c r="CX637" s="37">
        <f t="shared" si="203"/>
        <v>0</v>
      </c>
      <c r="CY637" s="38">
        <f t="shared" si="204"/>
        <v>0</v>
      </c>
      <c r="CZ637" s="39">
        <f t="shared" si="205"/>
        <v>2</v>
      </c>
      <c r="DA637" t="s">
        <v>212</v>
      </c>
      <c r="DB637" t="str">
        <f t="shared" ca="1" si="206"/>
        <v>No</v>
      </c>
      <c r="DD637" t="s">
        <v>213</v>
      </c>
      <c r="DE637" t="str">
        <f t="shared" ca="1" si="207"/>
        <v/>
      </c>
      <c r="DF637" t="s">
        <v>2312</v>
      </c>
    </row>
    <row r="638" spans="2:110" x14ac:dyDescent="0.3">
      <c r="B638" t="s">
        <v>972</v>
      </c>
      <c r="C638" t="str">
        <f>INDEX('PH Itemnames'!$B$1:$B$723,MATCH(B638,'PH Itemnames'!$A$1:$A$723),1)</f>
        <v>cinnamonbreadItem</v>
      </c>
      <c r="D638" t="s">
        <v>253</v>
      </c>
      <c r="E638" t="s">
        <v>1209</v>
      </c>
      <c r="F638" s="10" t="s">
        <v>222</v>
      </c>
      <c r="G638" s="11" t="s">
        <v>414</v>
      </c>
      <c r="H638" s="11" t="s">
        <v>260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208"/>
        <v>0</v>
      </c>
      <c r="W638" s="11">
        <f t="shared" si="190"/>
        <v>0</v>
      </c>
      <c r="X638" s="44" t="str">
        <f t="shared" ca="1" si="21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91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92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93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94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95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96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97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98"/>
        <v>1</v>
      </c>
      <c r="CS638" s="34">
        <f t="shared" si="199"/>
        <v>10</v>
      </c>
      <c r="CT638" s="30">
        <f t="shared" si="200"/>
        <v>0</v>
      </c>
      <c r="CU638" s="30">
        <f t="shared" si="209"/>
        <v>6.333333333333333</v>
      </c>
      <c r="CV638" s="35">
        <f t="shared" si="201"/>
        <v>1</v>
      </c>
      <c r="CW638" s="36">
        <f t="shared" si="202"/>
        <v>0</v>
      </c>
      <c r="CX638" s="37">
        <f t="shared" si="203"/>
        <v>0</v>
      </c>
      <c r="CY638" s="38">
        <f t="shared" si="204"/>
        <v>0</v>
      </c>
      <c r="CZ638" s="39">
        <f t="shared" si="205"/>
        <v>1</v>
      </c>
      <c r="DA638" t="s">
        <v>212</v>
      </c>
      <c r="DB638" t="str">
        <f t="shared" ca="1" si="206"/>
        <v>No</v>
      </c>
      <c r="DD638" t="s">
        <v>213</v>
      </c>
      <c r="DE638" t="str">
        <f t="shared" ca="1" si="207"/>
        <v/>
      </c>
      <c r="DF638" t="s">
        <v>2312</v>
      </c>
    </row>
    <row r="639" spans="2:110" x14ac:dyDescent="0.3">
      <c r="B639" t="s">
        <v>973</v>
      </c>
      <c r="C639" t="str">
        <f>INDEX('PH Itemnames'!$B$1:$B$723,MATCH(B639,'PH Itemnames'!$A$1:$A$723),1)</f>
        <v>cornchipsItem</v>
      </c>
      <c r="D639" t="s">
        <v>253</v>
      </c>
      <c r="E639" t="s">
        <v>1209</v>
      </c>
      <c r="F639" s="10" t="s">
        <v>36</v>
      </c>
      <c r="G639" s="11" t="s">
        <v>359</v>
      </c>
      <c r="H639" s="11" t="s">
        <v>262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208"/>
        <v>1</v>
      </c>
      <c r="W639" s="11">
        <f t="shared" si="190"/>
        <v>0</v>
      </c>
      <c r="X639" s="44" t="str">
        <f t="shared" ca="1" si="21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91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92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93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94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95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96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97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98"/>
        <v>0</v>
      </c>
      <c r="CS639" s="34">
        <v>5</v>
      </c>
      <c r="CT639" s="30">
        <f t="shared" si="200"/>
        <v>0</v>
      </c>
      <c r="CU639" s="30">
        <v>87</v>
      </c>
      <c r="CV639" s="35">
        <v>1</v>
      </c>
      <c r="CW639" s="36">
        <f t="shared" si="202"/>
        <v>0</v>
      </c>
      <c r="CX639" s="37">
        <f t="shared" si="203"/>
        <v>0</v>
      </c>
      <c r="CY639" s="38">
        <f t="shared" si="204"/>
        <v>0</v>
      </c>
      <c r="CZ639" s="39">
        <f t="shared" si="205"/>
        <v>0</v>
      </c>
      <c r="DA639" t="s">
        <v>215</v>
      </c>
      <c r="DB639" t="str">
        <f t="shared" ca="1" si="206"/>
        <v>-</v>
      </c>
      <c r="DC639" t="s">
        <v>1191</v>
      </c>
      <c r="DD639" t="s">
        <v>213</v>
      </c>
      <c r="DE639" t="str">
        <f t="shared" ca="1" si="207"/>
        <v>CORNCHIPSITEM(MEAL, ItemRegistry.cornchipsItem, 4 ,1f,0f,1f,0f,0f,0f,0f,0.24f),</v>
      </c>
      <c r="DF639" t="s">
        <v>2687</v>
      </c>
    </row>
    <row r="640" spans="2:110" x14ac:dyDescent="0.3">
      <c r="B640" t="s">
        <v>974</v>
      </c>
      <c r="C640" t="str">
        <f>INDEX('PH Itemnames'!$B$1:$B$723,MATCH(B640,'PH Itemnames'!$A$1:$A$723),1)</f>
        <v>marshmellowchicksItem</v>
      </c>
      <c r="D640" t="s">
        <v>253</v>
      </c>
      <c r="E640" t="s">
        <v>1209</v>
      </c>
      <c r="F640" s="10" t="s">
        <v>428</v>
      </c>
      <c r="G640" s="11" t="s">
        <v>223</v>
      </c>
      <c r="H640" s="11" t="s">
        <v>237</v>
      </c>
      <c r="I640" s="11" t="s">
        <v>975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208"/>
        <v>1</v>
      </c>
      <c r="W640" s="11">
        <f t="shared" si="190"/>
        <v>0</v>
      </c>
      <c r="X640" s="44" t="str">
        <f t="shared" ca="1" si="21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91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92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93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94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95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96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97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98"/>
        <v>0</v>
      </c>
      <c r="CS640" s="34">
        <v>2</v>
      </c>
      <c r="CT640" s="30">
        <v>0</v>
      </c>
      <c r="CU640" s="30">
        <v>24</v>
      </c>
      <c r="CV640" s="35">
        <f t="shared" si="201"/>
        <v>0</v>
      </c>
      <c r="CW640" s="36">
        <f t="shared" si="202"/>
        <v>0</v>
      </c>
      <c r="CX640" s="37">
        <f t="shared" si="203"/>
        <v>0</v>
      </c>
      <c r="CY640" s="38">
        <f t="shared" si="204"/>
        <v>0</v>
      </c>
      <c r="CZ640" s="39">
        <f t="shared" si="205"/>
        <v>0</v>
      </c>
      <c r="DA640" t="s">
        <v>215</v>
      </c>
      <c r="DB640" t="str">
        <f t="shared" ca="1" si="206"/>
        <v>-</v>
      </c>
      <c r="DD640" t="s">
        <v>213</v>
      </c>
      <c r="DE640" t="str">
        <f t="shared" ca="1" si="207"/>
        <v>MARSHMELLOWCHICKSITEM(MEAL, ItemRegistry.marshmellowchicksItem, 4 ,0.4f,0f,0f,0f,0f,0f,0f,0.88f),</v>
      </c>
      <c r="DF640" t="s">
        <v>2688</v>
      </c>
    </row>
    <row r="641" spans="2:110" x14ac:dyDescent="0.3">
      <c r="B641" t="s">
        <v>976</v>
      </c>
      <c r="C641" t="str">
        <f>INDEX('PH Itemnames'!$B$1:$B$723,MATCH(B641,'PH Itemnames'!$A$1:$A$723),1)</f>
        <v>pizzasliceItem</v>
      </c>
      <c r="D641" t="s">
        <v>253</v>
      </c>
      <c r="E641" t="s">
        <v>1209</v>
      </c>
      <c r="F641" s="10" t="s">
        <v>977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208"/>
        <v>1</v>
      </c>
      <c r="W641" s="11">
        <f t="shared" si="190"/>
        <v>0</v>
      </c>
      <c r="X641" s="44" t="str">
        <f t="shared" ca="1" si="21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91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92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93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94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95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96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97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98"/>
        <v>3</v>
      </c>
      <c r="CS641" s="34">
        <v>5</v>
      </c>
      <c r="CT641" s="30">
        <v>0</v>
      </c>
      <c r="CU641" s="30">
        <v>6</v>
      </c>
      <c r="CV641" s="35">
        <f t="shared" si="201"/>
        <v>1</v>
      </c>
      <c r="CW641" s="36">
        <f t="shared" si="202"/>
        <v>0</v>
      </c>
      <c r="CX641" s="37">
        <v>1</v>
      </c>
      <c r="CY641" s="38">
        <v>1</v>
      </c>
      <c r="CZ641" s="39">
        <v>1</v>
      </c>
      <c r="DA641" t="s">
        <v>215</v>
      </c>
      <c r="DB641" t="str">
        <f t="shared" ca="1" si="206"/>
        <v>-</v>
      </c>
      <c r="DC641" t="s">
        <v>1198</v>
      </c>
      <c r="DD641" t="s">
        <v>213</v>
      </c>
      <c r="DE641" t="str">
        <f t="shared" ca="1" si="207"/>
        <v>PIZZASLICEITEM(MEAL, ItemRegistry.pizzasliceItem, 4 ,1f,0f,1f,1f,0f,1f,1f,3.5f),</v>
      </c>
      <c r="DF641" t="s">
        <v>2689</v>
      </c>
    </row>
    <row r="642" spans="2:110" x14ac:dyDescent="0.3">
      <c r="B642" t="s">
        <v>978</v>
      </c>
      <c r="C642">
        <f>INDEX('PH Itemnames'!$B$1:$B$723,MATCH(B642,'PH Itemnames'!$A$1:$A$723),1)</f>
        <v>0</v>
      </c>
      <c r="D642" t="s">
        <v>253</v>
      </c>
      <c r="E642" t="s">
        <v>1206</v>
      </c>
      <c r="F642" s="10" t="s">
        <v>979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208"/>
        <v>1</v>
      </c>
      <c r="W642" s="11">
        <f t="shared" si="190"/>
        <v>0</v>
      </c>
      <c r="X642" s="44" t="str">
        <f t="shared" ca="1" si="21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91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92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93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94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95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96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97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98"/>
        <v>0</v>
      </c>
      <c r="CS642" s="34">
        <f t="shared" si="199"/>
        <v>7.166666666666667</v>
      </c>
      <c r="CT642" s="30">
        <f t="shared" si="200"/>
        <v>0</v>
      </c>
      <c r="CU642" s="30">
        <v>10</v>
      </c>
      <c r="CV642" s="35">
        <f t="shared" si="201"/>
        <v>0</v>
      </c>
      <c r="CW642" s="36">
        <f t="shared" si="202"/>
        <v>0</v>
      </c>
      <c r="CX642" s="37">
        <f t="shared" si="203"/>
        <v>0</v>
      </c>
      <c r="CY642" s="38">
        <f t="shared" si="204"/>
        <v>2</v>
      </c>
      <c r="CZ642" s="39">
        <f t="shared" si="205"/>
        <v>0</v>
      </c>
      <c r="DA642" t="s">
        <v>215</v>
      </c>
      <c r="DB642" t="str">
        <f t="shared" ca="1" si="206"/>
        <v>-</v>
      </c>
      <c r="DC642" t="s">
        <v>1192</v>
      </c>
      <c r="DD642" t="s">
        <v>212</v>
      </c>
      <c r="DE642" t="str">
        <f t="shared" ca="1" si="207"/>
        <v/>
      </c>
      <c r="DF642" t="s">
        <v>2312</v>
      </c>
    </row>
    <row r="643" spans="2:110" x14ac:dyDescent="0.3">
      <c r="B643" t="s">
        <v>980</v>
      </c>
      <c r="C643" t="str">
        <f>INDEX('PH Itemnames'!$B$1:$B$723,MATCH(B643,'PH Itemnames'!$A$1:$A$723),1)</f>
        <v>baconcheeseburgerItem</v>
      </c>
      <c r="D643" t="s">
        <v>253</v>
      </c>
      <c r="E643" t="s">
        <v>1209</v>
      </c>
      <c r="F643" s="10" t="s">
        <v>981</v>
      </c>
      <c r="G643" s="11" t="s">
        <v>382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208"/>
        <v>1</v>
      </c>
      <c r="W643" s="11">
        <f t="shared" si="190"/>
        <v>1</v>
      </c>
      <c r="X643" s="44" t="str">
        <f t="shared" ca="1" si="21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91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92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93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94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95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96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97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98"/>
        <v>4</v>
      </c>
      <c r="CS643" s="34">
        <f t="shared" si="199"/>
        <v>40</v>
      </c>
      <c r="CT643" s="30">
        <f t="shared" si="200"/>
        <v>0</v>
      </c>
      <c r="CU643" s="30">
        <v>12</v>
      </c>
      <c r="CV643" s="35">
        <f t="shared" si="201"/>
        <v>1.5</v>
      </c>
      <c r="CW643" s="36">
        <f t="shared" si="202"/>
        <v>0</v>
      </c>
      <c r="CX643" s="37">
        <f t="shared" si="203"/>
        <v>0</v>
      </c>
      <c r="CY643" s="38">
        <f t="shared" si="204"/>
        <v>4.5</v>
      </c>
      <c r="CZ643" s="39">
        <f t="shared" si="205"/>
        <v>4</v>
      </c>
      <c r="DA643" t="s">
        <v>215</v>
      </c>
      <c r="DB643" t="str">
        <f t="shared" ca="1" si="206"/>
        <v>-</v>
      </c>
      <c r="DD643" t="s">
        <v>213</v>
      </c>
      <c r="DE643" t="str">
        <f t="shared" ca="1" si="207"/>
        <v>BACONCHEESEBURGERITEM(MEAL, ItemRegistry.baconcheeseburgerItem, 4 ,8f,0f,2f,0f,0f,4.5f,4f,1.75f),</v>
      </c>
      <c r="DF643" t="s">
        <v>2690</v>
      </c>
    </row>
    <row r="644" spans="2:110" x14ac:dyDescent="0.3">
      <c r="B644" t="s">
        <v>982</v>
      </c>
      <c r="C644" t="str">
        <f>INDEX('PH Itemnames'!$B$1:$B$723,MATCH(B644,'PH Itemnames'!$A$1:$A$723),1)</f>
        <v>deluxecheeseburgerItem</v>
      </c>
      <c r="D644" t="s">
        <v>253</v>
      </c>
      <c r="E644" t="s">
        <v>1209</v>
      </c>
      <c r="F644" s="10" t="s">
        <v>981</v>
      </c>
      <c r="G644" s="11" t="s">
        <v>131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208"/>
        <v>1</v>
      </c>
      <c r="W644" s="11">
        <f t="shared" ref="W644:W707" si="211">COUNTIF(F644:M1366,B644)</f>
        <v>1</v>
      </c>
      <c r="X644" s="44" t="str">
        <f t="shared" ca="1" si="21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21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21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21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21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21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21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21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219">SUM(CJ644:CQ644)</f>
        <v>4</v>
      </c>
      <c r="CS644" s="34">
        <v>35</v>
      </c>
      <c r="CT644" s="30">
        <v>0</v>
      </c>
      <c r="CU644" s="30">
        <v>12</v>
      </c>
      <c r="CV644" s="35">
        <f t="shared" ref="CV644:CV707" si="220">BH644</f>
        <v>1.5</v>
      </c>
      <c r="CW644" s="36">
        <f t="shared" ref="CW644:CW707" si="221">BQ644</f>
        <v>0</v>
      </c>
      <c r="CX644" s="37">
        <f t="shared" ref="CX644:CX707" si="222">BZ644</f>
        <v>2.5</v>
      </c>
      <c r="CY644" s="38">
        <f t="shared" ref="CY644:CY707" si="223">CI644</f>
        <v>2</v>
      </c>
      <c r="CZ644" s="39">
        <f t="shared" ref="CZ644:CZ707" si="224">CR644</f>
        <v>4</v>
      </c>
      <c r="DA644" t="s">
        <v>215</v>
      </c>
      <c r="DB644" t="str">
        <f t="shared" ref="DB644:DB707" ca="1" si="225">IF(X644="No", "No", "-")</f>
        <v>-</v>
      </c>
      <c r="DD644" t="s">
        <v>213</v>
      </c>
      <c r="DE644" t="str">
        <f t="shared" ref="DE644:DE707" ca="1" si="226">IF(AND(X644="Yes",NOT(DD644="No")),CONCATENATE(UPPER(C644), "(", E644, ", ItemRegistry.",C644,", ",4," ,", ROUND(CS644/5,2),"f,",ROUND(CT644,0),"f,",ROUND(CV644,0),"f,",ROUND(CX644,2),"f,",ROUND(CW644,2),"f,",ROUND(CY644,2),"f,",ROUND(CZ644,2),"f,",ROUND(21/CU644,2), "f),"),"")</f>
        <v>DELUXECHEESEBURGERITEM(MEAL, ItemRegistry.deluxecheeseburgerItem, 4 ,7f,0f,2f,2.5f,0f,2f,4f,1.75f),</v>
      </c>
      <c r="DF644" t="s">
        <v>2691</v>
      </c>
    </row>
    <row r="645" spans="2:110" x14ac:dyDescent="0.3">
      <c r="B645" t="s">
        <v>983</v>
      </c>
      <c r="C645" t="str">
        <f>INDEX('PH Itemnames'!$B$1:$B$723,MATCH(B645,'PH Itemnames'!$A$1:$A$723),1)</f>
        <v>beansontoastItem</v>
      </c>
      <c r="D645" t="s">
        <v>253</v>
      </c>
      <c r="E645" t="s">
        <v>1209</v>
      </c>
      <c r="F645" s="10" t="s">
        <v>257</v>
      </c>
      <c r="G645" s="11" t="s">
        <v>260</v>
      </c>
      <c r="H645" s="11" t="s">
        <v>381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208"/>
        <v>1</v>
      </c>
      <c r="W645" s="11">
        <f t="shared" si="211"/>
        <v>0</v>
      </c>
      <c r="X645" s="44" t="str">
        <f t="shared" ca="1" si="21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21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21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21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21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21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21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21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219"/>
        <v>2</v>
      </c>
      <c r="CS645" s="34">
        <v>25</v>
      </c>
      <c r="CT645" s="30">
        <f t="shared" ref="CT645:CT706" si="227">AP645</f>
        <v>0</v>
      </c>
      <c r="CU645" s="30">
        <f t="shared" ref="CU645:CU706" si="228">AY645</f>
        <v>14.944444444444443</v>
      </c>
      <c r="CV645" s="35">
        <f t="shared" si="220"/>
        <v>1.5</v>
      </c>
      <c r="CW645" s="36">
        <f t="shared" si="221"/>
        <v>0</v>
      </c>
      <c r="CX645" s="37">
        <f t="shared" si="222"/>
        <v>1</v>
      </c>
      <c r="CY645" s="38">
        <f t="shared" si="223"/>
        <v>2.5</v>
      </c>
      <c r="CZ645" s="39">
        <f t="shared" si="224"/>
        <v>2</v>
      </c>
      <c r="DA645" t="s">
        <v>215</v>
      </c>
      <c r="DB645" t="str">
        <f t="shared" ca="1" si="225"/>
        <v>-</v>
      </c>
      <c r="DD645" t="s">
        <v>213</v>
      </c>
      <c r="DE645" t="str">
        <f t="shared" ca="1" si="226"/>
        <v>BEANSONTOASTITEM(MEAL, ItemRegistry.beansontoastItem, 4 ,5f,0f,2f,1f,0f,2.5f,2f,1.41f),</v>
      </c>
      <c r="DF645" t="s">
        <v>2692</v>
      </c>
    </row>
    <row r="646" spans="2:110" x14ac:dyDescent="0.3">
      <c r="B646" t="s">
        <v>984</v>
      </c>
      <c r="C646" t="str">
        <f>INDEX('PH Itemnames'!$B$1:$B$723,MATCH(B646,'PH Itemnames'!$A$1:$A$723),1)</f>
        <v>meatpieItem</v>
      </c>
      <c r="D646" t="s">
        <v>258</v>
      </c>
      <c r="E646" t="s">
        <v>1209</v>
      </c>
      <c r="F646" s="10" t="s">
        <v>225</v>
      </c>
      <c r="G646" s="11" t="s">
        <v>222</v>
      </c>
      <c r="H646" s="11" t="s">
        <v>64</v>
      </c>
      <c r="I646" s="11" t="s">
        <v>62</v>
      </c>
      <c r="J646" s="11" t="s">
        <v>415</v>
      </c>
      <c r="K646" s="11" t="s">
        <v>283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229">SUM(N646:U646)-COUNTA(F646:M646)+1</f>
        <v>1</v>
      </c>
      <c r="W646" s="11">
        <f t="shared" si="211"/>
        <v>0</v>
      </c>
      <c r="X646" s="44" t="str">
        <f t="shared" ca="1" si="21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21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21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48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214"/>
        <v>29.071428571428569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21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21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21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21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219"/>
        <v>0</v>
      </c>
      <c r="CS646" s="34">
        <v>30</v>
      </c>
      <c r="CT646" s="30">
        <f t="shared" si="227"/>
        <v>0.35714285714285715</v>
      </c>
      <c r="CU646" s="30">
        <v>18</v>
      </c>
      <c r="CV646" s="35">
        <f t="shared" si="220"/>
        <v>1</v>
      </c>
      <c r="CW646" s="36">
        <f t="shared" si="221"/>
        <v>0</v>
      </c>
      <c r="CX646" s="37">
        <v>4</v>
      </c>
      <c r="CY646" s="38">
        <f t="shared" si="223"/>
        <v>4.5</v>
      </c>
      <c r="CZ646" s="39">
        <f t="shared" si="224"/>
        <v>0</v>
      </c>
      <c r="DA646" t="s">
        <v>215</v>
      </c>
      <c r="DB646" t="str">
        <f t="shared" ca="1" si="225"/>
        <v>-</v>
      </c>
      <c r="DD646" t="s">
        <v>213</v>
      </c>
      <c r="DE646" t="str">
        <f t="shared" ca="1" si="226"/>
        <v>MEATPIEITEM(MEAL, ItemRegistry.meatpieItem, 4 ,6f,0f,1f,4f,0f,4.5f,0f,1.17f),</v>
      </c>
      <c r="DF646" t="s">
        <v>2693</v>
      </c>
    </row>
    <row r="647" spans="2:110" x14ac:dyDescent="0.3">
      <c r="B647" t="s">
        <v>985</v>
      </c>
      <c r="C647" t="str">
        <f>INDEX('PH Itemnames'!$B$1:$B$723,MATCH(B647,'PH Itemnames'!$A$1:$A$723),1)</f>
        <v>chikorollItem</v>
      </c>
      <c r="D647" t="s">
        <v>253</v>
      </c>
      <c r="E647" t="s">
        <v>1209</v>
      </c>
      <c r="F647" s="10" t="s">
        <v>359</v>
      </c>
      <c r="G647" s="11" t="s">
        <v>222</v>
      </c>
      <c r="H647" s="11" t="s">
        <v>300</v>
      </c>
      <c r="I647" s="11" t="s">
        <v>61</v>
      </c>
      <c r="J647" s="11" t="s">
        <v>60</v>
      </c>
      <c r="K647" s="11" t="s">
        <v>130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229"/>
        <v>0</v>
      </c>
      <c r="W647" s="11">
        <f t="shared" si="211"/>
        <v>0</v>
      </c>
      <c r="X647" s="44" t="str">
        <f t="shared" ref="X647:X710" ca="1" si="230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21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21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21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21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21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21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21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219"/>
        <v>0</v>
      </c>
      <c r="CS647" s="34">
        <f t="shared" ref="CS647:CS706" si="231">AG647</f>
        <v>33</v>
      </c>
      <c r="CT647" s="30">
        <f t="shared" si="227"/>
        <v>0</v>
      </c>
      <c r="CU647" s="30">
        <f t="shared" si="228"/>
        <v>15.142857142857142</v>
      </c>
      <c r="CV647" s="35">
        <f t="shared" si="220"/>
        <v>1</v>
      </c>
      <c r="CW647" s="36">
        <f t="shared" si="221"/>
        <v>0</v>
      </c>
      <c r="CX647" s="37">
        <f t="shared" si="222"/>
        <v>3</v>
      </c>
      <c r="CY647" s="38">
        <f t="shared" si="223"/>
        <v>2.5</v>
      </c>
      <c r="CZ647" s="39">
        <f t="shared" si="224"/>
        <v>0</v>
      </c>
      <c r="DA647" t="s">
        <v>212</v>
      </c>
      <c r="DB647" t="str">
        <f t="shared" ca="1" si="225"/>
        <v>No</v>
      </c>
      <c r="DD647" t="s">
        <v>213</v>
      </c>
      <c r="DE647" t="str">
        <f t="shared" ca="1" si="226"/>
        <v/>
      </c>
      <c r="DF647" t="s">
        <v>2312</v>
      </c>
    </row>
    <row r="648" spans="2:110" x14ac:dyDescent="0.3">
      <c r="B648" t="s">
        <v>986</v>
      </c>
      <c r="C648" t="str">
        <f>INDEX('PH Itemnames'!$B$1:$B$723,MATCH(B648,'PH Itemnames'!$A$1:$A$723),1)</f>
        <v>spinachpieItem</v>
      </c>
      <c r="D648" t="s">
        <v>258</v>
      </c>
      <c r="E648" t="s">
        <v>1209</v>
      </c>
      <c r="F648" s="10" t="s">
        <v>222</v>
      </c>
      <c r="G648" s="11" t="s">
        <v>447</v>
      </c>
      <c r="H648" s="11" t="s">
        <v>73</v>
      </c>
      <c r="I648" s="11" t="s">
        <v>257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229"/>
        <v>1</v>
      </c>
      <c r="W648" s="11">
        <f t="shared" si="211"/>
        <v>0</v>
      </c>
      <c r="X648" s="44" t="str">
        <f t="shared" ca="1" si="230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21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21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21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21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21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21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21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219"/>
        <v>4</v>
      </c>
      <c r="CS648" s="34">
        <v>30</v>
      </c>
      <c r="CT648" s="30">
        <f t="shared" si="227"/>
        <v>0</v>
      </c>
      <c r="CU648" s="30">
        <v>18</v>
      </c>
      <c r="CV648" s="35">
        <f t="shared" si="220"/>
        <v>2.5</v>
      </c>
      <c r="CW648" s="36">
        <f t="shared" si="221"/>
        <v>0</v>
      </c>
      <c r="CX648" s="37">
        <f t="shared" si="222"/>
        <v>1</v>
      </c>
      <c r="CY648" s="38">
        <f t="shared" si="223"/>
        <v>0</v>
      </c>
      <c r="CZ648" s="39">
        <f t="shared" si="224"/>
        <v>4</v>
      </c>
      <c r="DA648" t="s">
        <v>215</v>
      </c>
      <c r="DB648" t="str">
        <f t="shared" ca="1" si="225"/>
        <v>-</v>
      </c>
      <c r="DD648" t="s">
        <v>213</v>
      </c>
      <c r="DE648" t="str">
        <f t="shared" ca="1" si="226"/>
        <v>SPINACHPIEITEM(MEAL, ItemRegistry.spinachpieItem, 4 ,6f,0f,3f,1f,0f,0f,4f,1.17f),</v>
      </c>
      <c r="DF648" t="s">
        <v>2694</v>
      </c>
    </row>
    <row r="649" spans="2:110" x14ac:dyDescent="0.3">
      <c r="B649" t="s">
        <v>987</v>
      </c>
      <c r="C649" t="str">
        <f>INDEX('PH Itemnames'!$B$1:$B$723,MATCH(B649,'PH Itemnames'!$A$1:$A$723),1)</f>
        <v>coleslawburgerItem</v>
      </c>
      <c r="D649" t="s">
        <v>253</v>
      </c>
      <c r="E649" t="s">
        <v>1209</v>
      </c>
      <c r="F649" s="10" t="s">
        <v>306</v>
      </c>
      <c r="G649" s="11" t="s">
        <v>632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229"/>
        <v>1</v>
      </c>
      <c r="W649" s="11">
        <f t="shared" si="211"/>
        <v>0</v>
      </c>
      <c r="X649" s="44" t="str">
        <f t="shared" ca="1" si="230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21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21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28.25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214"/>
        <v>20.75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21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21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21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21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219"/>
        <v>1</v>
      </c>
      <c r="CS649" s="34">
        <v>30</v>
      </c>
      <c r="CT649" s="30">
        <f t="shared" si="227"/>
        <v>0</v>
      </c>
      <c r="CU649" s="30">
        <v>12</v>
      </c>
      <c r="CV649" s="35">
        <f t="shared" si="220"/>
        <v>1.5</v>
      </c>
      <c r="CW649" s="36">
        <f t="shared" si="221"/>
        <v>0</v>
      </c>
      <c r="CX649" s="37">
        <f t="shared" si="222"/>
        <v>2</v>
      </c>
      <c r="CY649" s="38">
        <f t="shared" si="223"/>
        <v>2</v>
      </c>
      <c r="CZ649" s="39">
        <f t="shared" si="224"/>
        <v>1</v>
      </c>
      <c r="DA649" t="s">
        <v>215</v>
      </c>
      <c r="DB649" t="str">
        <f t="shared" ca="1" si="225"/>
        <v>-</v>
      </c>
      <c r="DD649" t="s">
        <v>213</v>
      </c>
      <c r="DE649" t="str">
        <f t="shared" ca="1" si="226"/>
        <v>COLESLAWBURGERITEM(MEAL, ItemRegistry.coleslawburgerItem, 4 ,6f,0f,2f,2f,0f,2f,1f,1.75f),</v>
      </c>
      <c r="DF649" t="s">
        <v>2695</v>
      </c>
    </row>
    <row r="650" spans="2:110" x14ac:dyDescent="0.3">
      <c r="B650" t="s">
        <v>988</v>
      </c>
      <c r="C650" t="str">
        <f>INDEX('PH Itemnames'!$B$1:$B$723,MATCH(B650,'PH Itemnames'!$A$1:$A$723),1)</f>
        <v>hotandsoursoupItem</v>
      </c>
      <c r="D650" t="s">
        <v>258</v>
      </c>
      <c r="E650" t="s">
        <v>1209</v>
      </c>
      <c r="F650" s="10" t="s">
        <v>76</v>
      </c>
      <c r="G650" s="11" t="s">
        <v>706</v>
      </c>
      <c r="H650" s="11" t="s">
        <v>297</v>
      </c>
      <c r="I650" s="11" t="s">
        <v>109</v>
      </c>
      <c r="J650" s="11" t="s">
        <v>239</v>
      </c>
      <c r="K650" s="11" t="s">
        <v>364</v>
      </c>
      <c r="L650" s="11" t="s">
        <v>415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229"/>
        <v>0</v>
      </c>
      <c r="W650" s="11">
        <f t="shared" si="211"/>
        <v>0</v>
      </c>
      <c r="X650" s="44" t="str">
        <f t="shared" ca="1" si="230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21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21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48</v>
      </c>
      <c r="AX650" s="30">
        <f>SUMIF(Ingredients!$B$3:$B$217,M650,Ingredients!$E$3:$E$217)+SUMIF($B$3:$B$724,M650,$AY$3:$AY$727)</f>
        <v>0</v>
      </c>
      <c r="AY650" s="29">
        <f t="shared" si="214"/>
        <v>30.714285714285715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21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21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21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21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219"/>
        <v>0</v>
      </c>
      <c r="CS650" s="34">
        <f t="shared" si="231"/>
        <v>13</v>
      </c>
      <c r="CT650" s="30">
        <f t="shared" si="227"/>
        <v>0</v>
      </c>
      <c r="CU650" s="30">
        <f t="shared" si="228"/>
        <v>30.714285714285715</v>
      </c>
      <c r="CV650" s="35">
        <f t="shared" si="220"/>
        <v>0.5</v>
      </c>
      <c r="CW650" s="36">
        <f t="shared" si="221"/>
        <v>0</v>
      </c>
      <c r="CX650" s="37">
        <f t="shared" si="222"/>
        <v>0</v>
      </c>
      <c r="CY650" s="38">
        <f t="shared" si="223"/>
        <v>2</v>
      </c>
      <c r="CZ650" s="39">
        <f t="shared" si="224"/>
        <v>0</v>
      </c>
      <c r="DA650" t="s">
        <v>212</v>
      </c>
      <c r="DB650" t="str">
        <f t="shared" ca="1" si="225"/>
        <v>No</v>
      </c>
      <c r="DD650" t="s">
        <v>213</v>
      </c>
      <c r="DE650" t="str">
        <f t="shared" ca="1" si="226"/>
        <v/>
      </c>
      <c r="DF650" t="s">
        <v>2312</v>
      </c>
    </row>
    <row r="651" spans="2:110" x14ac:dyDescent="0.3">
      <c r="B651" t="s">
        <v>989</v>
      </c>
      <c r="C651" t="str">
        <f>INDEX('PH Itemnames'!$B$1:$B$723,MATCH(B651,'PH Itemnames'!$A$1:$A$723),1)</f>
        <v>patreonpieItem</v>
      </c>
      <c r="D651" t="s">
        <v>253</v>
      </c>
      <c r="E651" t="s">
        <v>1209</v>
      </c>
      <c r="F651" s="10" t="s">
        <v>990</v>
      </c>
      <c r="G651" s="11" t="s">
        <v>223</v>
      </c>
      <c r="H651" s="11" t="s">
        <v>222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229"/>
        <v>0</v>
      </c>
      <c r="W651" s="11">
        <f t="shared" si="211"/>
        <v>0</v>
      </c>
      <c r="X651" s="44" t="str">
        <f t="shared" ca="1" si="230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21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21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21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21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21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21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21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219"/>
        <v>0</v>
      </c>
      <c r="CS651" s="34">
        <f t="shared" si="231"/>
        <v>5</v>
      </c>
      <c r="CT651" s="30">
        <f t="shared" si="227"/>
        <v>0</v>
      </c>
      <c r="CU651" s="30">
        <f t="shared" si="228"/>
        <v>12.333333333333334</v>
      </c>
      <c r="CV651" s="35">
        <f t="shared" si="220"/>
        <v>1</v>
      </c>
      <c r="CW651" s="36">
        <f t="shared" si="221"/>
        <v>0</v>
      </c>
      <c r="CX651" s="37">
        <f t="shared" si="222"/>
        <v>0</v>
      </c>
      <c r="CY651" s="38">
        <f t="shared" si="223"/>
        <v>0</v>
      </c>
      <c r="CZ651" s="39">
        <f t="shared" si="224"/>
        <v>0</v>
      </c>
      <c r="DA651" t="s">
        <v>212</v>
      </c>
      <c r="DB651" t="str">
        <f t="shared" ca="1" si="225"/>
        <v>No</v>
      </c>
      <c r="DC651" t="s">
        <v>991</v>
      </c>
      <c r="DD651" t="s">
        <v>213</v>
      </c>
      <c r="DE651" t="str">
        <f t="shared" ca="1" si="226"/>
        <v/>
      </c>
      <c r="DF651" t="s">
        <v>2312</v>
      </c>
    </row>
    <row r="652" spans="2:110" x14ac:dyDescent="0.3">
      <c r="B652" t="s">
        <v>992</v>
      </c>
      <c r="C652" t="str">
        <f>INDEX('PH Itemnames'!$B$1:$B$723,MATCH(B652,'PH Itemnames'!$A$1:$A$723),1)</f>
        <v>chilidogItem</v>
      </c>
      <c r="D652" t="s">
        <v>253</v>
      </c>
      <c r="E652" t="s">
        <v>1209</v>
      </c>
      <c r="F652" s="10" t="s">
        <v>304</v>
      </c>
      <c r="G652" s="11" t="s">
        <v>384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229"/>
        <v>1</v>
      </c>
      <c r="W652" s="11">
        <f t="shared" si="211"/>
        <v>0</v>
      </c>
      <c r="X652" s="44" t="str">
        <f t="shared" ca="1" si="230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21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21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21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21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21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21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21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219"/>
        <v>0</v>
      </c>
      <c r="CS652" s="34">
        <v>30</v>
      </c>
      <c r="CT652" s="30">
        <f t="shared" si="227"/>
        <v>0</v>
      </c>
      <c r="CU652" s="30">
        <v>12</v>
      </c>
      <c r="CV652" s="35">
        <f t="shared" si="220"/>
        <v>1.5</v>
      </c>
      <c r="CW652" s="36">
        <f t="shared" si="221"/>
        <v>0</v>
      </c>
      <c r="CX652" s="37">
        <f t="shared" si="222"/>
        <v>1.5</v>
      </c>
      <c r="CY652" s="38">
        <f t="shared" si="223"/>
        <v>4</v>
      </c>
      <c r="CZ652" s="39">
        <f t="shared" si="224"/>
        <v>0</v>
      </c>
      <c r="DA652" t="s">
        <v>215</v>
      </c>
      <c r="DB652" t="str">
        <f t="shared" ca="1" si="225"/>
        <v>-</v>
      </c>
      <c r="DD652" t="s">
        <v>213</v>
      </c>
      <c r="DE652" t="str">
        <f t="shared" ca="1" si="226"/>
        <v>CHILIDOGITEM(MEAL, ItemRegistry.chilidogItem, 4 ,6f,0f,2f,1.5f,0f,4f,0f,1.75f),</v>
      </c>
      <c r="DF652" t="s">
        <v>2696</v>
      </c>
    </row>
    <row r="653" spans="2:110" x14ac:dyDescent="0.3">
      <c r="B653" t="s">
        <v>993</v>
      </c>
      <c r="C653" t="str">
        <f>INDEX('PH Itemnames'!$B$1:$B$723,MATCH(B653,'PH Itemnames'!$A$1:$A$723),1)</f>
        <v>tunafishsandwichItem</v>
      </c>
      <c r="D653" t="s">
        <v>253</v>
      </c>
      <c r="E653" t="s">
        <v>1209</v>
      </c>
      <c r="F653" s="10" t="s">
        <v>259</v>
      </c>
      <c r="G653" s="11" t="s">
        <v>766</v>
      </c>
      <c r="H653" s="11" t="s">
        <v>363</v>
      </c>
      <c r="I653" s="11" t="s">
        <v>293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229"/>
        <v>0</v>
      </c>
      <c r="W653" s="11">
        <f t="shared" si="211"/>
        <v>0</v>
      </c>
      <c r="X653" s="44" t="str">
        <f t="shared" ca="1" si="230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21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21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21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21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21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21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21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219"/>
        <v>0</v>
      </c>
      <c r="CS653" s="34">
        <v>10</v>
      </c>
      <c r="CT653" s="30">
        <v>0</v>
      </c>
      <c r="CU653" s="30">
        <v>12</v>
      </c>
      <c r="CV653" s="35">
        <f t="shared" si="220"/>
        <v>1.5</v>
      </c>
      <c r="CW653" s="36">
        <f t="shared" si="221"/>
        <v>0</v>
      </c>
      <c r="CX653" s="37">
        <f t="shared" si="222"/>
        <v>1.5</v>
      </c>
      <c r="CY653" s="38">
        <f t="shared" si="223"/>
        <v>1</v>
      </c>
      <c r="CZ653" s="39">
        <f t="shared" si="224"/>
        <v>0</v>
      </c>
      <c r="DA653" t="s">
        <v>215</v>
      </c>
      <c r="DB653" t="str">
        <f t="shared" ca="1" si="225"/>
        <v>No</v>
      </c>
      <c r="DD653" t="s">
        <v>213</v>
      </c>
      <c r="DE653" t="str">
        <f t="shared" ca="1" si="226"/>
        <v/>
      </c>
      <c r="DF653" t="s">
        <v>2312</v>
      </c>
    </row>
    <row r="654" spans="2:110" x14ac:dyDescent="0.3">
      <c r="B654" t="s">
        <v>994</v>
      </c>
      <c r="C654" t="str">
        <f>INDEX('PH Itemnames'!$B$1:$B$723,MATCH(B654,'PH Itemnames'!$A$1:$A$723),1)</f>
        <v>clamchowderItem</v>
      </c>
      <c r="D654" t="s">
        <v>258</v>
      </c>
      <c r="E654" t="s">
        <v>1209</v>
      </c>
      <c r="F654" s="10" t="s">
        <v>995</v>
      </c>
      <c r="G654" s="11" t="s">
        <v>76</v>
      </c>
      <c r="H654" s="11" t="s">
        <v>65</v>
      </c>
      <c r="I654" s="11" t="s">
        <v>64</v>
      </c>
      <c r="J654" s="11" t="s">
        <v>260</v>
      </c>
      <c r="K654" s="11" t="s">
        <v>415</v>
      </c>
      <c r="L654" s="11" t="s">
        <v>262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229"/>
        <v>0</v>
      </c>
      <c r="W654" s="11">
        <f t="shared" si="211"/>
        <v>0</v>
      </c>
      <c r="X654" s="44" t="str">
        <f t="shared" ca="1" si="230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21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21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48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214"/>
        <v>25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21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21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21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21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219"/>
        <v>1</v>
      </c>
      <c r="CS654" s="34">
        <f t="shared" si="231"/>
        <v>27</v>
      </c>
      <c r="CT654" s="30">
        <f t="shared" si="227"/>
        <v>0</v>
      </c>
      <c r="CU654" s="30">
        <f t="shared" si="228"/>
        <v>25</v>
      </c>
      <c r="CV654" s="35">
        <f t="shared" si="220"/>
        <v>0</v>
      </c>
      <c r="CW654" s="36">
        <f t="shared" si="221"/>
        <v>0</v>
      </c>
      <c r="CX654" s="37">
        <f t="shared" si="222"/>
        <v>2.5</v>
      </c>
      <c r="CY654" s="38">
        <f t="shared" si="223"/>
        <v>1.5</v>
      </c>
      <c r="CZ654" s="39">
        <f t="shared" si="224"/>
        <v>1</v>
      </c>
      <c r="DA654" t="s">
        <v>212</v>
      </c>
      <c r="DB654" t="str">
        <f t="shared" ca="1" si="225"/>
        <v>No</v>
      </c>
      <c r="DD654" t="s">
        <v>213</v>
      </c>
      <c r="DE654" t="str">
        <f t="shared" ca="1" si="226"/>
        <v/>
      </c>
      <c r="DF654" t="s">
        <v>2312</v>
      </c>
    </row>
    <row r="655" spans="2:110" x14ac:dyDescent="0.3">
      <c r="B655" t="s">
        <v>996</v>
      </c>
      <c r="C655" t="str">
        <f>INDEX('PH Itemnames'!$B$1:$B$723,MATCH(B655,'PH Itemnames'!$A$1:$A$723),1)</f>
        <v>breakfastburritoItem</v>
      </c>
      <c r="D655" t="s">
        <v>253</v>
      </c>
      <c r="E655" t="s">
        <v>1209</v>
      </c>
      <c r="F655" s="10" t="s">
        <v>348</v>
      </c>
      <c r="G655" s="11" t="s">
        <v>239</v>
      </c>
      <c r="H655" s="11" t="s">
        <v>77</v>
      </c>
      <c r="I655" s="11" t="s">
        <v>65</v>
      </c>
      <c r="J655" s="11" t="s">
        <v>260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229"/>
        <v>1</v>
      </c>
      <c r="W655" s="11">
        <f t="shared" si="211"/>
        <v>0</v>
      </c>
      <c r="X655" s="44" t="str">
        <f t="shared" ca="1" si="230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21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21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21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21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21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21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21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219"/>
        <v>1</v>
      </c>
      <c r="CS655" s="34">
        <f t="shared" si="231"/>
        <v>25</v>
      </c>
      <c r="CT655" s="30">
        <v>0</v>
      </c>
      <c r="CU655" s="30">
        <v>12</v>
      </c>
      <c r="CV655" s="35">
        <f t="shared" si="220"/>
        <v>0</v>
      </c>
      <c r="CW655" s="36">
        <f t="shared" si="221"/>
        <v>0</v>
      </c>
      <c r="CX655" s="37">
        <f t="shared" si="222"/>
        <v>1.5</v>
      </c>
      <c r="CY655" s="38">
        <f t="shared" si="223"/>
        <v>2.5</v>
      </c>
      <c r="CZ655" s="39">
        <f t="shared" si="224"/>
        <v>1</v>
      </c>
      <c r="DA655" t="s">
        <v>215</v>
      </c>
      <c r="DB655" t="str">
        <f t="shared" ca="1" si="225"/>
        <v>-</v>
      </c>
      <c r="DD655" t="s">
        <v>213</v>
      </c>
      <c r="DE655" t="str">
        <f t="shared" ca="1" si="226"/>
        <v>BREAKFASTBURRITOITEM(MEAL, ItemRegistry.breakfastburritoItem, 4 ,5f,0f,0f,1.5f,0f,2.5f,1f,1.75f),</v>
      </c>
      <c r="DF655" t="s">
        <v>2697</v>
      </c>
    </row>
    <row r="656" spans="2:110" x14ac:dyDescent="0.3">
      <c r="B656" t="s">
        <v>997</v>
      </c>
      <c r="C656" t="str">
        <f>INDEX('PH Itemnames'!$B$1:$B$723,MATCH(B656,'PH Itemnames'!$A$1:$A$723),1)</f>
        <v>chipsandsalsaItem</v>
      </c>
      <c r="D656" t="s">
        <v>253</v>
      </c>
      <c r="E656" t="s">
        <v>1209</v>
      </c>
      <c r="F656" s="10" t="s">
        <v>774</v>
      </c>
      <c r="G656" s="11" t="s">
        <v>751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1</v>
      </c>
      <c r="O656" s="11">
        <f ca="1">SUMIF(Ingredients!$B$3:$B$217,'PH complex foods'!G656,Ingredients!$A$3:$A$119)+SUMIF($B$3:$B$724,G656,$V$3:$V$723)</f>
        <v>1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229"/>
        <v>1</v>
      </c>
      <c r="W656" s="11">
        <f t="shared" si="211"/>
        <v>0</v>
      </c>
      <c r="X656" s="44" t="str">
        <f t="shared" ca="1" si="230"/>
        <v>Yes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21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21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21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21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21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21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21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219"/>
        <v>0</v>
      </c>
      <c r="CS656" s="34">
        <v>10</v>
      </c>
      <c r="CT656" s="30">
        <v>0</v>
      </c>
      <c r="CU656" s="30">
        <f t="shared" si="228"/>
        <v>26.25</v>
      </c>
      <c r="CV656" s="35">
        <f t="shared" si="220"/>
        <v>0</v>
      </c>
      <c r="CW656" s="36">
        <v>1.5</v>
      </c>
      <c r="CX656" s="37">
        <f t="shared" si="222"/>
        <v>4.5</v>
      </c>
      <c r="CY656" s="38">
        <f t="shared" si="223"/>
        <v>0</v>
      </c>
      <c r="CZ656" s="39">
        <f t="shared" si="224"/>
        <v>0</v>
      </c>
      <c r="DA656" t="s">
        <v>215</v>
      </c>
      <c r="DB656" t="str">
        <f t="shared" ca="1" si="225"/>
        <v>-</v>
      </c>
      <c r="DD656" t="s">
        <v>213</v>
      </c>
      <c r="DE656" t="str">
        <f t="shared" ca="1" si="226"/>
        <v>CHIPSANDSALSAITEM(MEAL, ItemRegistry.chipsandsalsaItem, 4 ,2f,0f,0f,4.5f,1.5f,0f,0f,0.8f),</v>
      </c>
      <c r="DF656" t="s">
        <v>2698</v>
      </c>
    </row>
    <row r="657" spans="2:110" x14ac:dyDescent="0.3">
      <c r="B657" t="s">
        <v>998</v>
      </c>
      <c r="C657" t="str">
        <f>INDEX('PH Itemnames'!$B$1:$B$723,MATCH(B657,'PH Itemnames'!$A$1:$A$723),1)</f>
        <v>crawfishetoufeeItem</v>
      </c>
      <c r="D657" t="s">
        <v>258</v>
      </c>
      <c r="E657" t="s">
        <v>1209</v>
      </c>
      <c r="F657" s="10" t="s">
        <v>999</v>
      </c>
      <c r="G657" s="11" t="s">
        <v>260</v>
      </c>
      <c r="H657" s="11" t="s">
        <v>64</v>
      </c>
      <c r="I657" s="11" t="s">
        <v>122</v>
      </c>
      <c r="J657" s="11" t="s">
        <v>44</v>
      </c>
      <c r="K657" s="11" t="s">
        <v>262</v>
      </c>
      <c r="L657" s="11" t="s">
        <v>139</v>
      </c>
      <c r="M657" s="11" t="s">
        <v>277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229"/>
        <v>0</v>
      </c>
      <c r="W657" s="11">
        <f t="shared" si="211"/>
        <v>0</v>
      </c>
      <c r="X657" s="44" t="str">
        <f t="shared" ca="1" si="230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21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21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21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21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21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21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21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219"/>
        <v>1</v>
      </c>
      <c r="CS657" s="34">
        <f t="shared" si="231"/>
        <v>18</v>
      </c>
      <c r="CT657" s="30">
        <f t="shared" si="227"/>
        <v>0</v>
      </c>
      <c r="CU657" s="30">
        <f t="shared" si="228"/>
        <v>22.125</v>
      </c>
      <c r="CV657" s="35">
        <f t="shared" si="220"/>
        <v>1</v>
      </c>
      <c r="CW657" s="36">
        <f t="shared" si="221"/>
        <v>0</v>
      </c>
      <c r="CX657" s="37">
        <f t="shared" si="222"/>
        <v>2.5</v>
      </c>
      <c r="CY657" s="38">
        <f t="shared" si="223"/>
        <v>0</v>
      </c>
      <c r="CZ657" s="39">
        <f t="shared" si="224"/>
        <v>1</v>
      </c>
      <c r="DA657" t="s">
        <v>212</v>
      </c>
      <c r="DB657" t="str">
        <f t="shared" ca="1" si="225"/>
        <v>No</v>
      </c>
      <c r="DD657" t="s">
        <v>213</v>
      </c>
      <c r="DE657" t="str">
        <f t="shared" ca="1" si="226"/>
        <v/>
      </c>
      <c r="DF657" t="s">
        <v>2312</v>
      </c>
    </row>
    <row r="658" spans="2:110" x14ac:dyDescent="0.3">
      <c r="B658" t="s">
        <v>1000</v>
      </c>
      <c r="C658" t="str">
        <f>INDEX('PH Itemnames'!$B$1:$B$723,MATCH(B658,'PH Itemnames'!$A$1:$A$723),1)</f>
        <v>saucedlambkebabItem</v>
      </c>
      <c r="D658" t="s">
        <v>253</v>
      </c>
      <c r="E658" t="s">
        <v>1209</v>
      </c>
      <c r="F658" s="10" t="s">
        <v>850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229"/>
        <v>0</v>
      </c>
      <c r="W658" s="11">
        <f t="shared" si="211"/>
        <v>0</v>
      </c>
      <c r="X658" s="44" t="str">
        <f t="shared" ca="1" si="230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21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21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21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21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21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21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21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219"/>
        <v>0</v>
      </c>
      <c r="CS658" s="34">
        <f t="shared" si="231"/>
        <v>0</v>
      </c>
      <c r="CT658" s="30">
        <f t="shared" si="227"/>
        <v>0</v>
      </c>
      <c r="CU658" s="30">
        <f t="shared" si="228"/>
        <v>0</v>
      </c>
      <c r="CV658" s="35">
        <f t="shared" si="220"/>
        <v>0</v>
      </c>
      <c r="CW658" s="36">
        <f t="shared" si="221"/>
        <v>0</v>
      </c>
      <c r="CX658" s="37">
        <f t="shared" si="222"/>
        <v>0</v>
      </c>
      <c r="CY658" s="38">
        <f t="shared" si="223"/>
        <v>0</v>
      </c>
      <c r="CZ658" s="39">
        <f t="shared" si="224"/>
        <v>0</v>
      </c>
      <c r="DA658" t="s">
        <v>212</v>
      </c>
      <c r="DB658" t="str">
        <f t="shared" ca="1" si="225"/>
        <v>No</v>
      </c>
      <c r="DC658" t="s">
        <v>1284</v>
      </c>
      <c r="DD658" t="s">
        <v>213</v>
      </c>
      <c r="DE658" t="str">
        <f t="shared" ca="1" si="226"/>
        <v/>
      </c>
      <c r="DF658" t="s">
        <v>2312</v>
      </c>
    </row>
    <row r="659" spans="2:110" x14ac:dyDescent="0.3">
      <c r="B659" t="s">
        <v>1001</v>
      </c>
      <c r="C659" t="str">
        <f>INDEX('PH Itemnames'!$B$1:$B$723,MATCH(B659,'PH Itemnames'!$A$1:$A$723),1)</f>
        <v>cantonesenoodlesItem</v>
      </c>
      <c r="D659" t="s">
        <v>258</v>
      </c>
      <c r="E659" t="s">
        <v>1209</v>
      </c>
      <c r="F659" s="10" t="s">
        <v>707</v>
      </c>
      <c r="G659" s="11" t="s">
        <v>75</v>
      </c>
      <c r="H659" s="11" t="s">
        <v>239</v>
      </c>
      <c r="I659" s="11" t="s">
        <v>34</v>
      </c>
      <c r="J659" s="11" t="s">
        <v>61</v>
      </c>
      <c r="K659" s="11" t="s">
        <v>60</v>
      </c>
      <c r="L659" s="11" t="s">
        <v>297</v>
      </c>
      <c r="M659" s="11" t="s">
        <v>856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229"/>
        <v>0</v>
      </c>
      <c r="W659" s="11">
        <f t="shared" si="211"/>
        <v>0</v>
      </c>
      <c r="X659" s="44" t="str">
        <f t="shared" ca="1" si="230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21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21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21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21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21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21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21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219"/>
        <v>0</v>
      </c>
      <c r="CS659" s="34">
        <f t="shared" si="231"/>
        <v>29</v>
      </c>
      <c r="CT659" s="30">
        <f t="shared" si="227"/>
        <v>10</v>
      </c>
      <c r="CU659" s="30">
        <f t="shared" si="228"/>
        <v>16.375</v>
      </c>
      <c r="CV659" s="35">
        <f t="shared" si="220"/>
        <v>1</v>
      </c>
      <c r="CW659" s="36">
        <f t="shared" si="221"/>
        <v>0</v>
      </c>
      <c r="CX659" s="37">
        <f t="shared" si="222"/>
        <v>2</v>
      </c>
      <c r="CY659" s="38">
        <f t="shared" si="223"/>
        <v>2.5</v>
      </c>
      <c r="CZ659" s="39">
        <f t="shared" si="224"/>
        <v>0</v>
      </c>
      <c r="DA659" t="s">
        <v>212</v>
      </c>
      <c r="DB659" t="str">
        <f t="shared" ca="1" si="225"/>
        <v>No</v>
      </c>
      <c r="DD659" t="s">
        <v>213</v>
      </c>
      <c r="DE659" t="str">
        <f t="shared" ca="1" si="226"/>
        <v/>
      </c>
      <c r="DF659" t="s">
        <v>2312</v>
      </c>
    </row>
    <row r="660" spans="2:110" x14ac:dyDescent="0.3">
      <c r="B660" t="s">
        <v>1002</v>
      </c>
      <c r="C660" t="str">
        <f>INDEX('PH Itemnames'!$B$1:$B$723,MATCH(B660,'PH Itemnames'!$A$1:$A$723),1)</f>
        <v>dangoItem</v>
      </c>
      <c r="D660" t="s">
        <v>253</v>
      </c>
      <c r="E660" t="s">
        <v>1209</v>
      </c>
      <c r="F660" s="10" t="s">
        <v>670</v>
      </c>
      <c r="G660" s="11" t="s">
        <v>670</v>
      </c>
      <c r="H660" s="11" t="s">
        <v>670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229"/>
        <v>1</v>
      </c>
      <c r="W660" s="11">
        <f t="shared" si="211"/>
        <v>0</v>
      </c>
      <c r="X660" s="44" t="str">
        <f t="shared" ca="1" si="230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21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21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21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21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21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21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21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21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f t="shared" si="221"/>
        <v>0</v>
      </c>
      <c r="CX660" s="37">
        <f t="shared" si="222"/>
        <v>0</v>
      </c>
      <c r="CY660" s="38">
        <f t="shared" si="223"/>
        <v>0</v>
      </c>
      <c r="CZ660" s="39">
        <f t="shared" si="224"/>
        <v>0</v>
      </c>
      <c r="DA660" t="s">
        <v>215</v>
      </c>
      <c r="DB660" t="str">
        <f t="shared" ca="1" si="225"/>
        <v>-</v>
      </c>
      <c r="DD660" t="s">
        <v>213</v>
      </c>
      <c r="DE660" t="str">
        <f t="shared" ca="1" si="226"/>
        <v>DANGOITEM(MEAL, ItemRegistry.dangoItem, 4 ,1f,0f,3f,0f,0f,0f,0f,0.88f),</v>
      </c>
      <c r="DF660" t="s">
        <v>2699</v>
      </c>
    </row>
    <row r="661" spans="2:110" x14ac:dyDescent="0.3">
      <c r="B661" t="s">
        <v>1003</v>
      </c>
      <c r="C661" t="str">
        <f>INDEX('PH Itemnames'!$B$1:$B$723,MATCH(B661,'PH Itemnames'!$A$1:$A$723),1)</f>
        <v>takoyakiItem</v>
      </c>
      <c r="D661" t="s">
        <v>253</v>
      </c>
      <c r="E661" t="s">
        <v>1209</v>
      </c>
      <c r="F661" s="10" t="s">
        <v>229</v>
      </c>
      <c r="G661" s="11" t="s">
        <v>1004</v>
      </c>
      <c r="H661" s="11" t="s">
        <v>132</v>
      </c>
      <c r="I661" s="11" t="s">
        <v>67</v>
      </c>
      <c r="J661" s="11" t="s">
        <v>293</v>
      </c>
      <c r="K661" s="11" t="s">
        <v>710</v>
      </c>
      <c r="L661" s="11" t="s">
        <v>139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229"/>
        <v>0</v>
      </c>
      <c r="W661" s="11">
        <f t="shared" si="211"/>
        <v>0</v>
      </c>
      <c r="X661" s="44" t="str">
        <f t="shared" ca="1" si="230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21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21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21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21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21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21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21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219"/>
        <v>0</v>
      </c>
      <c r="CS661" s="34">
        <v>40</v>
      </c>
      <c r="CT661" s="30">
        <v>0</v>
      </c>
      <c r="CU661" s="30">
        <v>12</v>
      </c>
      <c r="CV661" s="35">
        <f t="shared" si="220"/>
        <v>1.5</v>
      </c>
      <c r="CW661" s="36">
        <f t="shared" si="221"/>
        <v>0</v>
      </c>
      <c r="CX661" s="37">
        <f t="shared" si="222"/>
        <v>7</v>
      </c>
      <c r="CY661" s="38">
        <f t="shared" si="223"/>
        <v>2</v>
      </c>
      <c r="CZ661" s="39">
        <f t="shared" si="224"/>
        <v>0</v>
      </c>
      <c r="DA661" t="s">
        <v>215</v>
      </c>
      <c r="DB661" t="str">
        <f t="shared" ca="1" si="225"/>
        <v>No</v>
      </c>
      <c r="DD661" t="s">
        <v>213</v>
      </c>
      <c r="DE661" t="str">
        <f t="shared" ca="1" si="226"/>
        <v/>
      </c>
      <c r="DF661" t="s">
        <v>2312</v>
      </c>
    </row>
    <row r="662" spans="2:110" x14ac:dyDescent="0.3">
      <c r="B662" t="s">
        <v>1005</v>
      </c>
      <c r="C662" t="str">
        <f>INDEX('PH Itemnames'!$B$1:$B$723,MATCH(B662,'PH Itemnames'!$A$1:$A$723),1)</f>
        <v>groiledcheesesandwichItem</v>
      </c>
      <c r="D662" t="s">
        <v>253</v>
      </c>
      <c r="E662" t="s">
        <v>1209</v>
      </c>
      <c r="F662" s="10" t="s">
        <v>73</v>
      </c>
      <c r="G662" s="11" t="s">
        <v>610</v>
      </c>
      <c r="H662" s="11" t="s">
        <v>259</v>
      </c>
      <c r="I662" s="11" t="s">
        <v>359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229"/>
        <v>1</v>
      </c>
      <c r="W662" s="11">
        <f t="shared" si="211"/>
        <v>0</v>
      </c>
      <c r="X662" s="44" t="str">
        <f t="shared" ca="1" si="230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21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21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21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21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21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21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21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219"/>
        <v>3</v>
      </c>
      <c r="CS662" s="34">
        <v>20</v>
      </c>
      <c r="CT662" s="30">
        <v>0</v>
      </c>
      <c r="CU662" s="30">
        <v>18</v>
      </c>
      <c r="CV662" s="35">
        <f t="shared" si="220"/>
        <v>1.5</v>
      </c>
      <c r="CW662" s="36">
        <f t="shared" si="221"/>
        <v>0</v>
      </c>
      <c r="CX662" s="37">
        <f t="shared" si="222"/>
        <v>0</v>
      </c>
      <c r="CY662" s="38">
        <f t="shared" si="223"/>
        <v>0</v>
      </c>
      <c r="CZ662" s="39">
        <f t="shared" si="224"/>
        <v>3</v>
      </c>
      <c r="DA662" t="s">
        <v>215</v>
      </c>
      <c r="DB662" t="str">
        <f t="shared" ca="1" si="225"/>
        <v>-</v>
      </c>
      <c r="DD662" t="s">
        <v>213</v>
      </c>
      <c r="DE662" t="str">
        <f t="shared" ca="1" si="226"/>
        <v>GROILEDCHEESESANDWICHITEM(MEAL, ItemRegistry.groiledcheesesandwichItem, 4 ,4f,0f,2f,0f,0f,0f,3f,1.17f),</v>
      </c>
      <c r="DF662" t="s">
        <v>2700</v>
      </c>
    </row>
    <row r="663" spans="2:110" x14ac:dyDescent="0.3">
      <c r="B663" t="s">
        <v>1006</v>
      </c>
      <c r="C663" t="str">
        <f>INDEX('PH Itemnames'!$B$1:$B$723,MATCH(B663,'PH Itemnames'!$A$1:$A$723),1)</f>
        <v>cheesesteakItem</v>
      </c>
      <c r="D663" t="s">
        <v>253</v>
      </c>
      <c r="E663" t="s">
        <v>1209</v>
      </c>
      <c r="F663" s="10" t="s">
        <v>257</v>
      </c>
      <c r="G663" s="11" t="s">
        <v>332</v>
      </c>
      <c r="H663" s="11" t="s">
        <v>73</v>
      </c>
      <c r="I663" s="11" t="s">
        <v>138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229"/>
        <v>1</v>
      </c>
      <c r="W663" s="11">
        <f t="shared" si="211"/>
        <v>0</v>
      </c>
      <c r="X663" s="44" t="str">
        <f t="shared" ca="1" si="230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21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21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21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21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21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21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21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219"/>
        <v>4</v>
      </c>
      <c r="CS663" s="34">
        <v>35</v>
      </c>
      <c r="CT663" s="30">
        <f t="shared" si="227"/>
        <v>0</v>
      </c>
      <c r="CU663" s="30">
        <v>12</v>
      </c>
      <c r="CV663" s="35">
        <f t="shared" si="220"/>
        <v>1.5</v>
      </c>
      <c r="CW663" s="36">
        <f t="shared" si="221"/>
        <v>0</v>
      </c>
      <c r="CX663" s="37">
        <f t="shared" si="222"/>
        <v>2</v>
      </c>
      <c r="CY663" s="38">
        <f t="shared" si="223"/>
        <v>2.5</v>
      </c>
      <c r="CZ663" s="39">
        <f t="shared" si="224"/>
        <v>4</v>
      </c>
      <c r="DA663" t="s">
        <v>215</v>
      </c>
      <c r="DB663" t="str">
        <f t="shared" ca="1" si="225"/>
        <v>-</v>
      </c>
      <c r="DD663" t="s">
        <v>213</v>
      </c>
      <c r="DE663" t="str">
        <f t="shared" ca="1" si="226"/>
        <v>CHEESESTEAKITEM(MEAL, ItemRegistry.cheesesteakItem, 4 ,7f,0f,2f,2f,0f,2.5f,4f,1.75f),</v>
      </c>
      <c r="DF663" t="s">
        <v>2701</v>
      </c>
    </row>
    <row r="664" spans="2:110" x14ac:dyDescent="0.3">
      <c r="B664" t="s">
        <v>1007</v>
      </c>
      <c r="C664" t="str">
        <f>INDEX('PH Itemnames'!$B$1:$B$723,MATCH(B664,'PH Itemnames'!$A$1:$A$723),1)</f>
        <v>swedishmeatballsItem</v>
      </c>
      <c r="D664" t="s">
        <v>258</v>
      </c>
      <c r="E664" t="s">
        <v>1209</v>
      </c>
      <c r="F664" s="10" t="s">
        <v>75</v>
      </c>
      <c r="G664" s="12" t="s">
        <v>64</v>
      </c>
      <c r="H664" s="12" t="s">
        <v>239</v>
      </c>
      <c r="I664" s="12" t="s">
        <v>260</v>
      </c>
      <c r="J664" s="12" t="s">
        <v>415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229"/>
        <v>1</v>
      </c>
      <c r="W664" s="11">
        <f t="shared" si="211"/>
        <v>0</v>
      </c>
      <c r="X664" s="44" t="str">
        <f t="shared" ca="1" si="230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21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21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48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214"/>
        <v>25.8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21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21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21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21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219"/>
        <v>1</v>
      </c>
      <c r="CS664" s="34">
        <v>20</v>
      </c>
      <c r="CT664" s="30">
        <f t="shared" si="227"/>
        <v>0</v>
      </c>
      <c r="CU664" s="30">
        <v>14</v>
      </c>
      <c r="CV664" s="35">
        <f t="shared" si="220"/>
        <v>0</v>
      </c>
      <c r="CW664" s="36">
        <f t="shared" si="221"/>
        <v>0</v>
      </c>
      <c r="CX664" s="37">
        <f t="shared" si="222"/>
        <v>1</v>
      </c>
      <c r="CY664" s="38">
        <f t="shared" si="223"/>
        <v>2</v>
      </c>
      <c r="CZ664" s="39">
        <f t="shared" si="224"/>
        <v>1</v>
      </c>
      <c r="DA664" t="s">
        <v>215</v>
      </c>
      <c r="DB664" t="str">
        <f t="shared" ca="1" si="225"/>
        <v>-</v>
      </c>
      <c r="DC664" t="s">
        <v>1279</v>
      </c>
      <c r="DD664" t="s">
        <v>213</v>
      </c>
      <c r="DE664" t="str">
        <f t="shared" ca="1" si="226"/>
        <v>SWEDISHMEATBALLSITEM(MEAL, ItemRegistry.swedishmeatballsItem, 4 ,4f,0f,0f,1f,0f,2f,1f,1.5f),</v>
      </c>
      <c r="DF664" t="s">
        <v>2702</v>
      </c>
    </row>
    <row r="665" spans="2:110" x14ac:dyDescent="0.3">
      <c r="B665" t="s">
        <v>1008</v>
      </c>
      <c r="C665" t="str">
        <f>INDEX('PH Itemnames'!$B$1:$B$723,MATCH(B665,'PH Itemnames'!$A$1:$A$723),1)</f>
        <v>buttertartItem</v>
      </c>
      <c r="D665" t="s">
        <v>253</v>
      </c>
      <c r="E665" t="s">
        <v>1209</v>
      </c>
      <c r="F665" s="10" t="s">
        <v>222</v>
      </c>
      <c r="G665" s="11" t="s">
        <v>260</v>
      </c>
      <c r="H665" s="11" t="s">
        <v>274</v>
      </c>
      <c r="I665" s="11" t="s">
        <v>197</v>
      </c>
      <c r="J665" s="11" t="s">
        <v>239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229"/>
        <v>0</v>
      </c>
      <c r="W665" s="11">
        <f t="shared" si="211"/>
        <v>0</v>
      </c>
      <c r="X665" s="44" t="str">
        <f t="shared" ca="1" si="230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21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21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21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21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21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21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21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219"/>
        <v>1</v>
      </c>
      <c r="CS665" s="34">
        <f t="shared" si="231"/>
        <v>12</v>
      </c>
      <c r="CT665" s="30">
        <f t="shared" si="227"/>
        <v>0</v>
      </c>
      <c r="CU665" s="30">
        <f t="shared" si="228"/>
        <v>9.4</v>
      </c>
      <c r="CV665" s="35">
        <f t="shared" si="220"/>
        <v>1</v>
      </c>
      <c r="CW665" s="36">
        <f t="shared" si="221"/>
        <v>1</v>
      </c>
      <c r="CX665" s="37">
        <f t="shared" si="222"/>
        <v>0</v>
      </c>
      <c r="CY665" s="38">
        <f t="shared" si="223"/>
        <v>0</v>
      </c>
      <c r="CZ665" s="39">
        <f t="shared" si="224"/>
        <v>1</v>
      </c>
      <c r="DA665" t="s">
        <v>212</v>
      </c>
      <c r="DB665" t="str">
        <f t="shared" ca="1" si="225"/>
        <v>No</v>
      </c>
      <c r="DD665" t="s">
        <v>213</v>
      </c>
      <c r="DE665" t="str">
        <f t="shared" ca="1" si="226"/>
        <v/>
      </c>
      <c r="DF665" t="s">
        <v>2312</v>
      </c>
    </row>
    <row r="666" spans="2:110" x14ac:dyDescent="0.3">
      <c r="B666" t="s">
        <v>1009</v>
      </c>
      <c r="C666" t="str">
        <f>INDEX('PH Itemnames'!$B$1:$B$723,MATCH(B666,'PH Itemnames'!$A$1:$A$723),1)</f>
        <v>battenbergItem</v>
      </c>
      <c r="D666" t="s">
        <v>253</v>
      </c>
      <c r="E666" t="s">
        <v>1209</v>
      </c>
      <c r="F666" s="10" t="s">
        <v>222</v>
      </c>
      <c r="G666" s="11" t="s">
        <v>223</v>
      </c>
      <c r="H666" s="11" t="s">
        <v>701</v>
      </c>
      <c r="I666" s="11" t="s">
        <v>578</v>
      </c>
      <c r="J666" s="11" t="s">
        <v>237</v>
      </c>
      <c r="K666" s="11" t="s">
        <v>1010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229"/>
        <v>-1</v>
      </c>
      <c r="W666" s="11">
        <f t="shared" si="211"/>
        <v>0</v>
      </c>
      <c r="X666" s="44" t="str">
        <f t="shared" ca="1" si="230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21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21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21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21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21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21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21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219"/>
        <v>0</v>
      </c>
      <c r="CS666" s="34">
        <f t="shared" si="231"/>
        <v>6</v>
      </c>
      <c r="CT666" s="30">
        <f t="shared" si="227"/>
        <v>0</v>
      </c>
      <c r="CU666" s="30">
        <f t="shared" si="228"/>
        <v>8.6666666666666661</v>
      </c>
      <c r="CV666" s="35">
        <f t="shared" si="220"/>
        <v>1</v>
      </c>
      <c r="CW666" s="36">
        <f t="shared" si="221"/>
        <v>0</v>
      </c>
      <c r="CX666" s="37">
        <f t="shared" si="222"/>
        <v>0</v>
      </c>
      <c r="CY666" s="38">
        <f t="shared" si="223"/>
        <v>0</v>
      </c>
      <c r="CZ666" s="39">
        <f t="shared" si="224"/>
        <v>0</v>
      </c>
      <c r="DA666" t="s">
        <v>212</v>
      </c>
      <c r="DB666" t="str">
        <f t="shared" ca="1" si="225"/>
        <v>No</v>
      </c>
      <c r="DD666" t="s">
        <v>213</v>
      </c>
      <c r="DE666" t="str">
        <f t="shared" ca="1" si="226"/>
        <v/>
      </c>
      <c r="DF666" t="s">
        <v>2312</v>
      </c>
    </row>
    <row r="667" spans="2:110" x14ac:dyDescent="0.3">
      <c r="B667" t="s">
        <v>1011</v>
      </c>
      <c r="C667" t="str">
        <f>INDEX('PH Itemnames'!$B$1:$B$723,MATCH(B667,'PH Itemnames'!$A$1:$A$723),1)</f>
        <v>slawdogItem</v>
      </c>
      <c r="D667" t="s">
        <v>253</v>
      </c>
      <c r="E667" t="s">
        <v>1209</v>
      </c>
      <c r="F667" s="10" t="s">
        <v>304</v>
      </c>
      <c r="G667" s="11" t="s">
        <v>335</v>
      </c>
      <c r="H667" s="11" t="s">
        <v>442</v>
      </c>
      <c r="I667" s="11" t="s">
        <v>363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229"/>
        <v>1</v>
      </c>
      <c r="W667" s="11">
        <f t="shared" si="211"/>
        <v>0</v>
      </c>
      <c r="X667" s="44" t="str">
        <f t="shared" ca="1" si="230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21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21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21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21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21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21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21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219"/>
        <v>0</v>
      </c>
      <c r="CS667" s="34">
        <v>20</v>
      </c>
      <c r="CT667" s="30">
        <v>0</v>
      </c>
      <c r="CU667" s="30">
        <f t="shared" si="228"/>
        <v>22.708333333333332</v>
      </c>
      <c r="CV667" s="35">
        <f t="shared" si="220"/>
        <v>1.5</v>
      </c>
      <c r="CW667" s="36">
        <f t="shared" si="221"/>
        <v>0</v>
      </c>
      <c r="CX667" s="37">
        <f t="shared" si="222"/>
        <v>3</v>
      </c>
      <c r="CY667" s="38">
        <f t="shared" si="223"/>
        <v>1.5</v>
      </c>
      <c r="CZ667" s="39">
        <f t="shared" si="224"/>
        <v>0</v>
      </c>
      <c r="DA667" t="s">
        <v>215</v>
      </c>
      <c r="DB667" t="str">
        <f t="shared" ca="1" si="225"/>
        <v>-</v>
      </c>
      <c r="DD667" t="s">
        <v>213</v>
      </c>
      <c r="DE667" t="str">
        <f t="shared" ca="1" si="226"/>
        <v>SLAWDOGITEM(MEAL, ItemRegistry.slawdogItem, 4 ,4f,0f,2f,3f,0f,1.5f,0f,0.92f),</v>
      </c>
      <c r="DF667" t="s">
        <v>2703</v>
      </c>
    </row>
    <row r="668" spans="2:110" x14ac:dyDescent="0.3">
      <c r="B668" t="s">
        <v>1012</v>
      </c>
      <c r="C668" t="str">
        <f>INDEX('PH Itemnames'!$B$1:$B$723,MATCH(B668,'PH Itemnames'!$A$1:$A$723),1)</f>
        <v>rivermudcakeItem</v>
      </c>
      <c r="D668" t="s">
        <v>258</v>
      </c>
      <c r="E668" t="s">
        <v>1209</v>
      </c>
      <c r="F668" s="10" t="s">
        <v>234</v>
      </c>
      <c r="G668" s="11" t="s">
        <v>197</v>
      </c>
      <c r="H668" s="11" t="s">
        <v>428</v>
      </c>
      <c r="I668" s="11" t="s">
        <v>277</v>
      </c>
      <c r="J668" s="11" t="s">
        <v>239</v>
      </c>
      <c r="K668" s="11" t="s">
        <v>260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229"/>
        <v>-1</v>
      </c>
      <c r="W668" s="11">
        <f t="shared" si="211"/>
        <v>0</v>
      </c>
      <c r="X668" s="44" t="str">
        <f t="shared" ca="1" si="230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21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21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21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21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21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21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21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219"/>
        <v>1</v>
      </c>
      <c r="CS668" s="34">
        <f t="shared" si="231"/>
        <v>10</v>
      </c>
      <c r="CT668" s="30">
        <f t="shared" si="227"/>
        <v>10</v>
      </c>
      <c r="CU668" s="30">
        <f t="shared" si="228"/>
        <v>14.388888888888891</v>
      </c>
      <c r="CV668" s="35">
        <f t="shared" si="220"/>
        <v>1</v>
      </c>
      <c r="CW668" s="36">
        <f t="shared" si="221"/>
        <v>0</v>
      </c>
      <c r="CX668" s="37">
        <f t="shared" si="222"/>
        <v>0</v>
      </c>
      <c r="CY668" s="38">
        <f t="shared" si="223"/>
        <v>0</v>
      </c>
      <c r="CZ668" s="39">
        <f t="shared" si="224"/>
        <v>1</v>
      </c>
      <c r="DA668" t="s">
        <v>212</v>
      </c>
      <c r="DB668" t="str">
        <f t="shared" ca="1" si="225"/>
        <v>No</v>
      </c>
      <c r="DD668" t="s">
        <v>213</v>
      </c>
      <c r="DE668" t="str">
        <f t="shared" ca="1" si="226"/>
        <v/>
      </c>
      <c r="DF668" t="s">
        <v>2312</v>
      </c>
    </row>
    <row r="669" spans="2:110" x14ac:dyDescent="0.3">
      <c r="B669" t="s">
        <v>1013</v>
      </c>
      <c r="C669" t="str">
        <f>INDEX('PH Itemnames'!$B$1:$B$723,MATCH(B669,'PH Itemnames'!$A$1:$A$723),1)</f>
        <v>fruitcakeItem</v>
      </c>
      <c r="D669" t="s">
        <v>258</v>
      </c>
      <c r="E669" t="s">
        <v>1209</v>
      </c>
      <c r="F669" s="10" t="s">
        <v>222</v>
      </c>
      <c r="G669" s="11" t="s">
        <v>199</v>
      </c>
      <c r="H669" s="11" t="s">
        <v>144</v>
      </c>
      <c r="I669" s="11" t="s">
        <v>274</v>
      </c>
      <c r="J669" s="11" t="s">
        <v>1014</v>
      </c>
      <c r="K669" s="11" t="s">
        <v>172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229"/>
        <v>-2</v>
      </c>
      <c r="W669" s="11">
        <f t="shared" si="211"/>
        <v>0</v>
      </c>
      <c r="X669" s="44" t="str">
        <f t="shared" ca="1" si="230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21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21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21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21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21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21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21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219"/>
        <v>0</v>
      </c>
      <c r="CS669" s="34">
        <f t="shared" si="231"/>
        <v>11</v>
      </c>
      <c r="CT669" s="30">
        <f t="shared" si="227"/>
        <v>14.5</v>
      </c>
      <c r="CU669" s="30">
        <f t="shared" si="228"/>
        <v>4.3785714285714281</v>
      </c>
      <c r="CV669" s="35">
        <f t="shared" si="220"/>
        <v>1</v>
      </c>
      <c r="CW669" s="36">
        <f t="shared" si="221"/>
        <v>3.6900000000000004</v>
      </c>
      <c r="CX669" s="37">
        <f t="shared" si="222"/>
        <v>0</v>
      </c>
      <c r="CY669" s="38">
        <f t="shared" si="223"/>
        <v>0</v>
      </c>
      <c r="CZ669" s="39">
        <f t="shared" si="224"/>
        <v>0</v>
      </c>
      <c r="DA669" t="s">
        <v>212</v>
      </c>
      <c r="DB669" t="str">
        <f t="shared" ca="1" si="225"/>
        <v>No</v>
      </c>
      <c r="DD669" t="s">
        <v>213</v>
      </c>
      <c r="DE669" t="str">
        <f t="shared" ca="1" si="226"/>
        <v/>
      </c>
      <c r="DF669" t="s">
        <v>2312</v>
      </c>
    </row>
    <row r="670" spans="2:110" x14ac:dyDescent="0.3">
      <c r="B670" t="s">
        <v>1015</v>
      </c>
      <c r="C670" t="str">
        <f>INDEX('PH Itemnames'!$B$1:$B$723,MATCH(B670,'PH Itemnames'!$A$1:$A$723),1)</f>
        <v>springfieldcashewchickenItem</v>
      </c>
      <c r="D670" t="s">
        <v>258</v>
      </c>
      <c r="E670" t="s">
        <v>1209</v>
      </c>
      <c r="F670" s="10" t="s">
        <v>513</v>
      </c>
      <c r="G670" s="11" t="s">
        <v>185</v>
      </c>
      <c r="H670" s="11" t="s">
        <v>856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229"/>
        <v>-1</v>
      </c>
      <c r="W670" s="11">
        <f t="shared" si="211"/>
        <v>0</v>
      </c>
      <c r="X670" s="44" t="str">
        <f t="shared" ca="1" si="230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21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213"/>
        <v>10</v>
      </c>
      <c r="AQ670" s="30">
        <f>SUMIF(Ingredients!$B$3:$B$217,F670,Ingredients!$E$3:$E$217)+SUMIF($B$3:$B$724,F670,$AY$3:$AY$727)</f>
        <v>26.5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214"/>
        <v>12.875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21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21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21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21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219"/>
        <v>0</v>
      </c>
      <c r="CS670" s="34">
        <f t="shared" si="231"/>
        <v>19</v>
      </c>
      <c r="CT670" s="30">
        <f t="shared" si="227"/>
        <v>10</v>
      </c>
      <c r="CU670" s="30">
        <f t="shared" si="228"/>
        <v>12.875</v>
      </c>
      <c r="CV670" s="35">
        <f t="shared" si="220"/>
        <v>1</v>
      </c>
      <c r="CW670" s="36">
        <f t="shared" si="221"/>
        <v>0</v>
      </c>
      <c r="CX670" s="37">
        <f t="shared" si="222"/>
        <v>0</v>
      </c>
      <c r="CY670" s="38">
        <f t="shared" si="223"/>
        <v>2.5</v>
      </c>
      <c r="CZ670" s="39">
        <f t="shared" si="224"/>
        <v>0</v>
      </c>
      <c r="DA670" t="s">
        <v>212</v>
      </c>
      <c r="DB670" t="str">
        <f t="shared" ca="1" si="225"/>
        <v>No</v>
      </c>
      <c r="DD670" t="s">
        <v>213</v>
      </c>
      <c r="DE670" t="str">
        <f t="shared" ca="1" si="226"/>
        <v/>
      </c>
      <c r="DF670" t="s">
        <v>2312</v>
      </c>
    </row>
    <row r="671" spans="2:110" x14ac:dyDescent="0.3">
      <c r="B671" t="s">
        <v>1016</v>
      </c>
      <c r="C671" t="str">
        <f>INDEX('PH Itemnames'!$B$1:$B$723,MATCH(B671,'PH Itemnames'!$A$1:$A$723),1)</f>
        <v>enchiladaItem</v>
      </c>
      <c r="D671" t="s">
        <v>253</v>
      </c>
      <c r="E671" t="s">
        <v>1209</v>
      </c>
      <c r="F671" s="10" t="s">
        <v>348</v>
      </c>
      <c r="G671" s="11" t="s">
        <v>225</v>
      </c>
      <c r="H671" s="11" t="s">
        <v>70</v>
      </c>
      <c r="I671" s="11" t="s">
        <v>139</v>
      </c>
      <c r="J671" s="11" t="s">
        <v>62</v>
      </c>
      <c r="K671" s="11" t="s">
        <v>73</v>
      </c>
      <c r="L671" s="11" t="s">
        <v>124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229"/>
        <v>1</v>
      </c>
      <c r="W671" s="11">
        <f t="shared" si="211"/>
        <v>0</v>
      </c>
      <c r="X671" s="44" t="str">
        <f t="shared" ca="1" si="230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21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21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21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21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21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21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21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219"/>
        <v>3</v>
      </c>
      <c r="CS671" s="34">
        <v>25</v>
      </c>
      <c r="CT671" s="30">
        <v>0</v>
      </c>
      <c r="CU671" s="30">
        <v>12</v>
      </c>
      <c r="CV671" s="35">
        <f t="shared" si="220"/>
        <v>0</v>
      </c>
      <c r="CW671" s="36">
        <f t="shared" si="221"/>
        <v>0</v>
      </c>
      <c r="CX671" s="37">
        <f t="shared" si="222"/>
        <v>4</v>
      </c>
      <c r="CY671" s="38">
        <f t="shared" si="223"/>
        <v>2</v>
      </c>
      <c r="CZ671" s="39">
        <f t="shared" si="224"/>
        <v>3</v>
      </c>
      <c r="DA671" t="s">
        <v>215</v>
      </c>
      <c r="DB671" t="str">
        <f t="shared" ca="1" si="225"/>
        <v>-</v>
      </c>
      <c r="DD671" t="s">
        <v>213</v>
      </c>
      <c r="DE671" t="str">
        <f t="shared" ca="1" si="226"/>
        <v>ENCHILADAITEM(MEAL, ItemRegistry.enchiladaItem, 4 ,5f,0f,0f,4f,0f,2f,3f,1.75f),</v>
      </c>
      <c r="DF671" t="s">
        <v>2704</v>
      </c>
    </row>
    <row r="672" spans="2:110" x14ac:dyDescent="0.3">
      <c r="B672" t="s">
        <v>977</v>
      </c>
      <c r="C672" t="str">
        <f>INDEX('PH Itemnames'!$B$1:$B$723,MATCH(B672,'PH Itemnames'!$A$1:$A$723),1)</f>
        <v>pizzaItem</v>
      </c>
      <c r="D672" t="s">
        <v>258</v>
      </c>
      <c r="E672" t="s">
        <v>1209</v>
      </c>
      <c r="F672" s="10" t="s">
        <v>222</v>
      </c>
      <c r="G672" s="11" t="s">
        <v>70</v>
      </c>
      <c r="H672" s="11" t="s">
        <v>73</v>
      </c>
      <c r="I672" s="11" t="s">
        <v>638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229"/>
        <v>1</v>
      </c>
      <c r="W672" s="11">
        <f t="shared" si="211"/>
        <v>2</v>
      </c>
      <c r="X672" s="44" t="str">
        <f t="shared" ca="1" si="230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21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21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21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21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21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21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21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219"/>
        <v>3</v>
      </c>
      <c r="CS672" s="34">
        <v>30</v>
      </c>
      <c r="CT672" s="30">
        <v>0</v>
      </c>
      <c r="CU672" s="30">
        <v>13</v>
      </c>
      <c r="CV672" s="35">
        <f t="shared" si="220"/>
        <v>1</v>
      </c>
      <c r="CW672" s="36">
        <f t="shared" si="221"/>
        <v>0</v>
      </c>
      <c r="CX672" s="37">
        <f t="shared" si="222"/>
        <v>2.5</v>
      </c>
      <c r="CY672" s="38">
        <f t="shared" si="223"/>
        <v>2.5</v>
      </c>
      <c r="CZ672" s="39">
        <f t="shared" si="224"/>
        <v>3</v>
      </c>
      <c r="DA672" t="s">
        <v>215</v>
      </c>
      <c r="DB672" t="str">
        <f t="shared" ca="1" si="225"/>
        <v>-</v>
      </c>
      <c r="DC672" t="s">
        <v>1193</v>
      </c>
      <c r="DD672" t="s">
        <v>213</v>
      </c>
      <c r="DE672" t="str">
        <f t="shared" ca="1" si="226"/>
        <v>PIZZAITEM(MEAL, ItemRegistry.pizzaItem, 4 ,6f,0f,1f,2.5f,0f,2.5f,3f,1.62f),</v>
      </c>
      <c r="DF672" t="s">
        <v>2705</v>
      </c>
    </row>
    <row r="673" spans="2:110" x14ac:dyDescent="0.3">
      <c r="B673" t="s">
        <v>1017</v>
      </c>
      <c r="C673" t="str">
        <f>INDEX('PH Itemnames'!$B$1:$B$723,MATCH(B673,'PH Itemnames'!$A$1:$A$723),1)</f>
        <v>onionsoupItem</v>
      </c>
      <c r="D673" t="s">
        <v>258</v>
      </c>
      <c r="E673" t="s">
        <v>1209</v>
      </c>
      <c r="F673" s="10" t="s">
        <v>64</v>
      </c>
      <c r="G673" s="11" t="s">
        <v>283</v>
      </c>
      <c r="H673" s="11" t="s">
        <v>264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229"/>
        <v>1</v>
      </c>
      <c r="W673" s="11">
        <f t="shared" si="211"/>
        <v>1</v>
      </c>
      <c r="X673" s="44" t="str">
        <f t="shared" ca="1" si="230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21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21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21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21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21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21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21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219"/>
        <v>5</v>
      </c>
      <c r="CS673" s="34">
        <v>40</v>
      </c>
      <c r="CT673" s="30">
        <v>15</v>
      </c>
      <c r="CU673" s="30">
        <v>6</v>
      </c>
      <c r="CV673" s="35">
        <f t="shared" si="220"/>
        <v>1.5</v>
      </c>
      <c r="CW673" s="36">
        <f t="shared" si="221"/>
        <v>0</v>
      </c>
      <c r="CX673" s="37">
        <v>2</v>
      </c>
      <c r="CY673" s="38">
        <f t="shared" si="223"/>
        <v>2.5</v>
      </c>
      <c r="CZ673" s="39">
        <f t="shared" si="224"/>
        <v>5</v>
      </c>
      <c r="DA673" t="s">
        <v>215</v>
      </c>
      <c r="DB673" t="str">
        <f t="shared" ca="1" si="225"/>
        <v>-</v>
      </c>
      <c r="DD673" t="s">
        <v>213</v>
      </c>
      <c r="DE673" t="str">
        <f t="shared" ca="1" si="226"/>
        <v>ONIONSOUPITEM(MEAL, ItemRegistry.onionsoupItem, 4 ,8f,15f,2f,2f,0f,2.5f,5f,3.5f),</v>
      </c>
      <c r="DF673" t="s">
        <v>2706</v>
      </c>
    </row>
    <row r="674" spans="2:110" x14ac:dyDescent="0.3">
      <c r="B674" t="s">
        <v>1018</v>
      </c>
      <c r="C674" t="str">
        <f>INDEX('PH Itemnames'!$B$1:$B$723,MATCH(B674,'PH Itemnames'!$A$1:$A$723),1)</f>
        <v>baconmushroomburgerItem</v>
      </c>
      <c r="D674" t="s">
        <v>253</v>
      </c>
      <c r="E674" t="s">
        <v>1209</v>
      </c>
      <c r="F674" s="10" t="s">
        <v>980</v>
      </c>
      <c r="G674" s="11" t="s">
        <v>297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229"/>
        <v>1</v>
      </c>
      <c r="W674" s="11">
        <f t="shared" si="211"/>
        <v>0</v>
      </c>
      <c r="X674" s="44" t="str">
        <f t="shared" ca="1" si="230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21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21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21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21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21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21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21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219"/>
        <v>4</v>
      </c>
      <c r="CS674" s="34">
        <v>40</v>
      </c>
      <c r="CT674" s="30">
        <f t="shared" si="227"/>
        <v>0</v>
      </c>
      <c r="CU674" s="30">
        <v>12</v>
      </c>
      <c r="CV674" s="35">
        <f t="shared" si="220"/>
        <v>1.5</v>
      </c>
      <c r="CW674" s="36">
        <f t="shared" si="221"/>
        <v>0</v>
      </c>
      <c r="CX674" s="37">
        <f t="shared" si="222"/>
        <v>0</v>
      </c>
      <c r="CY674" s="38">
        <f t="shared" si="223"/>
        <v>5</v>
      </c>
      <c r="CZ674" s="39">
        <f t="shared" si="224"/>
        <v>4</v>
      </c>
      <c r="DA674" t="s">
        <v>215</v>
      </c>
      <c r="DB674" t="str">
        <f t="shared" ca="1" si="225"/>
        <v>-</v>
      </c>
      <c r="DD674" t="s">
        <v>213</v>
      </c>
      <c r="DE674" t="str">
        <f t="shared" ca="1" si="226"/>
        <v>BACONMUSHROOMBURGERITEM(MEAL, ItemRegistry.baconmushroomburgerItem, 4 ,8f,0f,2f,0f,0f,5f,4f,1.75f),</v>
      </c>
      <c r="DF674" t="s">
        <v>2707</v>
      </c>
    </row>
    <row r="675" spans="2:110" x14ac:dyDescent="0.3">
      <c r="B675" t="s">
        <v>1019</v>
      </c>
      <c r="C675" t="str">
        <f>INDEX('PH Itemnames'!$B$1:$B$723,MATCH(B675,'PH Itemnames'!$A$1:$A$723),1)</f>
        <v>toadintheholeItem</v>
      </c>
      <c r="D675" t="s">
        <v>253</v>
      </c>
      <c r="E675" t="s">
        <v>1209</v>
      </c>
      <c r="F675" s="10" t="s">
        <v>705</v>
      </c>
      <c r="G675" s="11" t="s">
        <v>679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229"/>
        <v>1</v>
      </c>
      <c r="W675" s="11">
        <f t="shared" si="211"/>
        <v>0</v>
      </c>
      <c r="X675" s="44" t="str">
        <f t="shared" ca="1" si="230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21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21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21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21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21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21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21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219"/>
        <v>2</v>
      </c>
      <c r="CS675" s="34">
        <v>30</v>
      </c>
      <c r="CT675" s="30">
        <v>0</v>
      </c>
      <c r="CU675" s="30">
        <v>12</v>
      </c>
      <c r="CV675" s="35">
        <f t="shared" si="220"/>
        <v>1</v>
      </c>
      <c r="CW675" s="36">
        <f t="shared" si="221"/>
        <v>0</v>
      </c>
      <c r="CX675" s="37">
        <v>1</v>
      </c>
      <c r="CY675" s="38">
        <f t="shared" si="223"/>
        <v>4.5</v>
      </c>
      <c r="CZ675" s="39">
        <f t="shared" si="224"/>
        <v>2</v>
      </c>
      <c r="DA675" t="s">
        <v>215</v>
      </c>
      <c r="DB675" t="str">
        <f t="shared" ca="1" si="225"/>
        <v>-</v>
      </c>
      <c r="DD675" t="s">
        <v>213</v>
      </c>
      <c r="DE675" t="str">
        <f t="shared" ca="1" si="226"/>
        <v>TOADINTHEHOLEITEM(MEAL, ItemRegistry.toadintheholeItem, 4 ,6f,0f,1f,1f,0f,4.5f,2f,1.75f),</v>
      </c>
      <c r="DF675" t="s">
        <v>2708</v>
      </c>
    </row>
    <row r="676" spans="2:110" x14ac:dyDescent="0.3">
      <c r="B676" t="s">
        <v>1020</v>
      </c>
      <c r="C676" t="str">
        <f>INDEX('PH Itemnames'!$B$1:$B$723,MATCH(B676,'PH Itemnames'!$A$1:$A$723),1)</f>
        <v>homestylelunchItem</v>
      </c>
      <c r="D676" t="s">
        <v>253</v>
      </c>
      <c r="E676" t="s">
        <v>1209</v>
      </c>
      <c r="F676" s="10" t="s">
        <v>264</v>
      </c>
      <c r="G676" s="11" t="s">
        <v>334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229"/>
        <v>1</v>
      </c>
      <c r="W676" s="11">
        <f t="shared" si="211"/>
        <v>0</v>
      </c>
      <c r="X676" s="44" t="str">
        <f t="shared" ca="1" si="230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21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21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21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21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21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21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21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219"/>
        <v>5</v>
      </c>
      <c r="CS676" s="34">
        <v>40</v>
      </c>
      <c r="CT676" s="30">
        <v>15</v>
      </c>
      <c r="CU676" s="30">
        <v>9</v>
      </c>
      <c r="CV676" s="35">
        <f t="shared" si="220"/>
        <v>1.5</v>
      </c>
      <c r="CW676" s="36">
        <f t="shared" si="221"/>
        <v>0</v>
      </c>
      <c r="CX676" s="37">
        <f t="shared" si="222"/>
        <v>2.6428571428571428</v>
      </c>
      <c r="CY676" s="38">
        <f t="shared" si="223"/>
        <v>2.5</v>
      </c>
      <c r="CZ676" s="39">
        <f t="shared" si="224"/>
        <v>5</v>
      </c>
      <c r="DA676" t="s">
        <v>215</v>
      </c>
      <c r="DB676" t="str">
        <f t="shared" ca="1" si="225"/>
        <v>-</v>
      </c>
      <c r="DD676" t="s">
        <v>213</v>
      </c>
      <c r="DE676" t="str">
        <f t="shared" ca="1" si="226"/>
        <v>HOMESTYLELUNCHITEM(MEAL, ItemRegistry.homestylelunchItem, 4 ,8f,15f,2f,2.64f,0f,2.5f,5f,2.33f),</v>
      </c>
      <c r="DF676" t="s">
        <v>2709</v>
      </c>
    </row>
    <row r="677" spans="2:110" x14ac:dyDescent="0.3">
      <c r="B677" t="s">
        <v>1021</v>
      </c>
      <c r="C677" t="str">
        <f>INDEX('PH Itemnames'!$B$1:$B$723,MATCH(B677,'PH Itemnames'!$A$1:$A$723),1)</f>
        <v>montecristosandwichItem</v>
      </c>
      <c r="D677" t="s">
        <v>253</v>
      </c>
      <c r="E677" t="s">
        <v>1209</v>
      </c>
      <c r="F677" s="10" t="s">
        <v>259</v>
      </c>
      <c r="G677" s="11" t="s">
        <v>91</v>
      </c>
      <c r="H677" s="11" t="s">
        <v>77</v>
      </c>
      <c r="I677" s="11" t="s">
        <v>73</v>
      </c>
      <c r="J677" s="11" t="s">
        <v>239</v>
      </c>
      <c r="K677" s="11" t="s">
        <v>251</v>
      </c>
      <c r="L677" s="11" t="s">
        <v>442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229"/>
        <v>1</v>
      </c>
      <c r="W677" s="11">
        <f t="shared" si="211"/>
        <v>0</v>
      </c>
      <c r="X677" s="44" t="str">
        <f t="shared" ca="1" si="230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21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21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21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21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21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21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21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219"/>
        <v>5</v>
      </c>
      <c r="CS677" s="34">
        <f t="shared" si="231"/>
        <v>35</v>
      </c>
      <c r="CT677" s="30">
        <v>0</v>
      </c>
      <c r="CU677" s="30">
        <v>12</v>
      </c>
      <c r="CV677" s="35">
        <f t="shared" si="220"/>
        <v>1.5</v>
      </c>
      <c r="CW677" s="36">
        <f t="shared" si="221"/>
        <v>0</v>
      </c>
      <c r="CX677" s="37">
        <f t="shared" si="222"/>
        <v>0</v>
      </c>
      <c r="CY677" s="38">
        <f t="shared" si="223"/>
        <v>5</v>
      </c>
      <c r="CZ677" s="39">
        <f t="shared" si="224"/>
        <v>5</v>
      </c>
      <c r="DA677" t="s">
        <v>215</v>
      </c>
      <c r="DB677" t="str">
        <f t="shared" ca="1" si="225"/>
        <v>-</v>
      </c>
      <c r="DD677" t="s">
        <v>213</v>
      </c>
      <c r="DE677" t="str">
        <f t="shared" ca="1" si="226"/>
        <v>MONTECRISTOSANDWICHITEM(MEAL, ItemRegistry.montecristosandwichItem, 4 ,7f,0f,2f,0f,0f,5f,5f,1.75f),</v>
      </c>
      <c r="DF677" t="s">
        <v>2710</v>
      </c>
    </row>
    <row r="678" spans="2:110" x14ac:dyDescent="0.3">
      <c r="B678" t="s">
        <v>1022</v>
      </c>
      <c r="C678" t="str">
        <f>INDEX('PH Itemnames'!$B$1:$B$723,MATCH(B678,'PH Itemnames'!$A$1:$A$723),1)</f>
        <v>mobsoupItem</v>
      </c>
      <c r="D678" t="s">
        <v>258</v>
      </c>
      <c r="E678" t="s">
        <v>1209</v>
      </c>
      <c r="F678" s="10" t="s">
        <v>325</v>
      </c>
      <c r="G678" s="11" t="s">
        <v>318</v>
      </c>
      <c r="H678" s="11" t="s">
        <v>1023</v>
      </c>
      <c r="I678" s="11" t="s">
        <v>1024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229"/>
        <v>-2</v>
      </c>
      <c r="W678" s="11">
        <f t="shared" si="211"/>
        <v>0</v>
      </c>
      <c r="X678" s="44" t="str">
        <f t="shared" ca="1" si="230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21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21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21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21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21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21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21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219"/>
        <v>0</v>
      </c>
      <c r="CS678" s="34">
        <f t="shared" si="231"/>
        <v>0</v>
      </c>
      <c r="CT678" s="30">
        <f t="shared" si="227"/>
        <v>0</v>
      </c>
      <c r="CU678" s="30">
        <f t="shared" si="228"/>
        <v>0</v>
      </c>
      <c r="CV678" s="35">
        <f t="shared" si="220"/>
        <v>0</v>
      </c>
      <c r="CW678" s="36">
        <f t="shared" si="221"/>
        <v>0</v>
      </c>
      <c r="CX678" s="37">
        <f t="shared" si="222"/>
        <v>0</v>
      </c>
      <c r="CY678" s="38">
        <f t="shared" si="223"/>
        <v>0.5</v>
      </c>
      <c r="CZ678" s="39">
        <f t="shared" si="224"/>
        <v>0</v>
      </c>
      <c r="DA678" t="s">
        <v>212</v>
      </c>
      <c r="DB678" t="str">
        <f t="shared" ca="1" si="225"/>
        <v>No</v>
      </c>
      <c r="DC678" t="s">
        <v>1025</v>
      </c>
      <c r="DD678" t="s">
        <v>213</v>
      </c>
      <c r="DE678" t="str">
        <f t="shared" ca="1" si="226"/>
        <v/>
      </c>
      <c r="DF678" t="s">
        <v>2312</v>
      </c>
    </row>
    <row r="679" spans="2:110" x14ac:dyDescent="0.3">
      <c r="B679" t="s">
        <v>1026</v>
      </c>
      <c r="C679" t="str">
        <f>INDEX('PH Itemnames'!$B$1:$B$723,MATCH(B679,'PH Itemnames'!$A$1:$A$723),1)</f>
        <v>randomtacoItem</v>
      </c>
      <c r="D679" t="s">
        <v>253</v>
      </c>
      <c r="E679" t="s">
        <v>1209</v>
      </c>
      <c r="F679" s="10" t="s">
        <v>332</v>
      </c>
      <c r="G679" s="11" t="s">
        <v>64</v>
      </c>
      <c r="H679" s="11" t="s">
        <v>73</v>
      </c>
      <c r="I679" s="11" t="s">
        <v>188</v>
      </c>
      <c r="J679" s="11" t="s">
        <v>124</v>
      </c>
      <c r="K679" s="11" t="s">
        <v>549</v>
      </c>
      <c r="L679" s="11" t="s">
        <v>348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229"/>
        <v>-1</v>
      </c>
      <c r="W679" s="11">
        <f t="shared" si="211"/>
        <v>0</v>
      </c>
      <c r="X679" s="44" t="str">
        <f t="shared" ca="1" si="230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21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21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21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21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21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21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21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219"/>
        <v>3</v>
      </c>
      <c r="CS679" s="34">
        <f t="shared" si="231"/>
        <v>22</v>
      </c>
      <c r="CT679" s="30">
        <f t="shared" si="227"/>
        <v>10</v>
      </c>
      <c r="CU679" s="30">
        <f t="shared" si="228"/>
        <v>28.5</v>
      </c>
      <c r="CV679" s="35">
        <f t="shared" si="220"/>
        <v>0</v>
      </c>
      <c r="CW679" s="36">
        <f t="shared" si="221"/>
        <v>0</v>
      </c>
      <c r="CX679" s="37">
        <f t="shared" si="222"/>
        <v>1</v>
      </c>
      <c r="CY679" s="38">
        <f t="shared" si="223"/>
        <v>2.5</v>
      </c>
      <c r="CZ679" s="39">
        <f t="shared" si="224"/>
        <v>3</v>
      </c>
      <c r="DA679" t="s">
        <v>212</v>
      </c>
      <c r="DB679" t="str">
        <f t="shared" ca="1" si="225"/>
        <v>No</v>
      </c>
      <c r="DD679" t="s">
        <v>213</v>
      </c>
      <c r="DE679" t="str">
        <f t="shared" ca="1" si="226"/>
        <v/>
      </c>
      <c r="DF679" t="s">
        <v>2312</v>
      </c>
    </row>
    <row r="680" spans="2:110" x14ac:dyDescent="0.3">
      <c r="B680" t="s">
        <v>1027</v>
      </c>
      <c r="C680" t="str">
        <f>INDEX('PH Itemnames'!$B$1:$B$723,MATCH(B680,'PH Itemnames'!$A$1:$A$723),1)</f>
        <v>hamsweetpicklesandwichItem</v>
      </c>
      <c r="D680" t="s">
        <v>253</v>
      </c>
      <c r="E680" t="s">
        <v>1209</v>
      </c>
      <c r="F680" s="10" t="s">
        <v>686</v>
      </c>
      <c r="G680" s="11" t="s">
        <v>259</v>
      </c>
      <c r="H680" s="11" t="s">
        <v>77</v>
      </c>
      <c r="I680" s="11" t="s">
        <v>293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229"/>
        <v>1</v>
      </c>
      <c r="W680" s="11">
        <f t="shared" si="211"/>
        <v>0</v>
      </c>
      <c r="X680" s="44" t="str">
        <f t="shared" ca="1" si="230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21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21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21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21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21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21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21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219"/>
        <v>0</v>
      </c>
      <c r="CS680" s="34">
        <v>15</v>
      </c>
      <c r="CT680" s="30">
        <v>0</v>
      </c>
      <c r="CU680" s="30">
        <f t="shared" si="228"/>
        <v>18.333333333333332</v>
      </c>
      <c r="CV680" s="35">
        <f t="shared" si="220"/>
        <v>1.5</v>
      </c>
      <c r="CW680" s="36">
        <f t="shared" si="221"/>
        <v>0</v>
      </c>
      <c r="CX680" s="37">
        <f t="shared" si="222"/>
        <v>1.5</v>
      </c>
      <c r="CY680" s="38">
        <f t="shared" si="223"/>
        <v>2.5</v>
      </c>
      <c r="CZ680" s="39">
        <f t="shared" si="224"/>
        <v>0</v>
      </c>
      <c r="DA680" t="s">
        <v>215</v>
      </c>
      <c r="DB680" t="str">
        <f t="shared" ca="1" si="225"/>
        <v>-</v>
      </c>
      <c r="DD680" t="s">
        <v>213</v>
      </c>
      <c r="DE680" t="str">
        <f t="shared" ca="1" si="226"/>
        <v>HAMSWEETPICKLESANDWICHITEM(MEAL, ItemRegistry.hamsweetpicklesandwichItem, 4 ,3f,0f,2f,1.5f,0f,2.5f,0f,1.15f),</v>
      </c>
      <c r="DF680" t="s">
        <v>2711</v>
      </c>
    </row>
    <row r="681" spans="2:110" x14ac:dyDescent="0.3">
      <c r="B681" t="s">
        <v>1028</v>
      </c>
      <c r="C681" t="str">
        <f>INDEX('PH Itemnames'!$B$1:$B$723,MATCH(B681,'PH Itemnames'!$A$1:$A$723),1)</f>
        <v>toastedwesternItem</v>
      </c>
      <c r="D681" t="s">
        <v>253</v>
      </c>
      <c r="E681" t="s">
        <v>1209</v>
      </c>
      <c r="F681" s="10" t="s">
        <v>77</v>
      </c>
      <c r="G681" s="11" t="s">
        <v>138</v>
      </c>
      <c r="H681" s="11" t="s">
        <v>64</v>
      </c>
      <c r="I681" s="11" t="s">
        <v>239</v>
      </c>
      <c r="J681" s="11" t="s">
        <v>260</v>
      </c>
      <c r="K681" s="11" t="s">
        <v>257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229"/>
        <v>1</v>
      </c>
      <c r="W681" s="11">
        <f t="shared" si="211"/>
        <v>0</v>
      </c>
      <c r="X681" s="44" t="str">
        <f t="shared" ca="1" si="230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21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21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21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21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21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21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21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219"/>
        <v>2</v>
      </c>
      <c r="CS681" s="34">
        <v>30</v>
      </c>
      <c r="CT681" s="30">
        <f t="shared" si="227"/>
        <v>0</v>
      </c>
      <c r="CU681" s="30">
        <v>12</v>
      </c>
      <c r="CV681" s="35">
        <f t="shared" si="220"/>
        <v>1.5</v>
      </c>
      <c r="CW681" s="36">
        <f t="shared" si="221"/>
        <v>0</v>
      </c>
      <c r="CX681" s="37">
        <f t="shared" si="222"/>
        <v>2</v>
      </c>
      <c r="CY681" s="38">
        <f t="shared" si="223"/>
        <v>2.5</v>
      </c>
      <c r="CZ681" s="39">
        <f t="shared" si="224"/>
        <v>2</v>
      </c>
      <c r="DA681" t="s">
        <v>215</v>
      </c>
      <c r="DB681" t="str">
        <f t="shared" ca="1" si="225"/>
        <v>-</v>
      </c>
      <c r="DD681" t="s">
        <v>213</v>
      </c>
      <c r="DE681" t="str">
        <f t="shared" ca="1" si="226"/>
        <v>TOASTEDWESTERNITEM(MEAL, ItemRegistry.toastedwesternItem, 4 ,6f,0f,2f,2f,0f,2.5f,2f,1.75f),</v>
      </c>
      <c r="DF681" t="s">
        <v>2712</v>
      </c>
    </row>
    <row r="682" spans="2:110" x14ac:dyDescent="0.3">
      <c r="B682" t="s">
        <v>1029</v>
      </c>
      <c r="C682" t="str">
        <f>INDEX('PH Itemnames'!$B$1:$B$723,MATCH(B682,'PH Itemnames'!$A$1:$A$723),1)</f>
        <v>eggsbenedictItem</v>
      </c>
      <c r="D682" t="s">
        <v>253</v>
      </c>
      <c r="E682" t="s">
        <v>1209</v>
      </c>
      <c r="F682" s="10" t="s">
        <v>239</v>
      </c>
      <c r="G682" s="11" t="s">
        <v>510</v>
      </c>
      <c r="H682" s="11" t="s">
        <v>77</v>
      </c>
      <c r="I682" s="11" t="s">
        <v>260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229"/>
        <v>1</v>
      </c>
      <c r="W682" s="11">
        <f t="shared" si="211"/>
        <v>0</v>
      </c>
      <c r="X682" s="44" t="str">
        <f t="shared" ca="1" si="230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21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21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21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21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21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21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21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219"/>
        <v>2</v>
      </c>
      <c r="CS682" s="34">
        <v>25</v>
      </c>
      <c r="CT682" s="30">
        <v>0</v>
      </c>
      <c r="CU682" s="30">
        <f t="shared" si="228"/>
        <v>12.3</v>
      </c>
      <c r="CV682" s="35">
        <f t="shared" si="220"/>
        <v>1</v>
      </c>
      <c r="CW682" s="36">
        <v>1</v>
      </c>
      <c r="CX682" s="37">
        <f t="shared" si="222"/>
        <v>0</v>
      </c>
      <c r="CY682" s="38">
        <f t="shared" si="223"/>
        <v>2.5</v>
      </c>
      <c r="CZ682" s="39">
        <f t="shared" si="224"/>
        <v>2</v>
      </c>
      <c r="DA682" t="s">
        <v>215</v>
      </c>
      <c r="DB682" t="str">
        <f t="shared" ca="1" si="225"/>
        <v>-</v>
      </c>
      <c r="DD682" t="s">
        <v>213</v>
      </c>
      <c r="DE682" t="str">
        <f t="shared" ca="1" si="226"/>
        <v>EGGSBENEDICTITEM(MEAL, ItemRegistry.eggsbenedictItem, 4 ,5f,0f,1f,0f,1f,2.5f,2f,1.71f),</v>
      </c>
      <c r="DF682" t="s">
        <v>2713</v>
      </c>
    </row>
    <row r="683" spans="2:110" x14ac:dyDescent="0.3">
      <c r="B683" t="s">
        <v>1030</v>
      </c>
      <c r="C683" t="str">
        <f>INDEX('PH Itemnames'!$B$1:$B$723,MATCH(B683,'PH Itemnames'!$A$1:$A$723),1)</f>
        <v>glisteningsaladItem</v>
      </c>
      <c r="D683" t="s">
        <v>253</v>
      </c>
      <c r="E683" t="s">
        <v>1209</v>
      </c>
      <c r="F683" s="10" t="s">
        <v>1031</v>
      </c>
      <c r="G683" s="11" t="s">
        <v>1032</v>
      </c>
      <c r="H683" s="11" t="s">
        <v>1033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229"/>
        <v>-2</v>
      </c>
      <c r="W683" s="11">
        <f t="shared" si="211"/>
        <v>0</v>
      </c>
      <c r="X683" s="44" t="str">
        <f t="shared" ca="1" si="230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21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21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21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21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21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21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21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219"/>
        <v>0</v>
      </c>
      <c r="CS683" s="34">
        <f t="shared" si="231"/>
        <v>0</v>
      </c>
      <c r="CT683" s="30">
        <f t="shared" si="227"/>
        <v>0</v>
      </c>
      <c r="CU683" s="30">
        <f t="shared" si="228"/>
        <v>0</v>
      </c>
      <c r="CV683" s="35">
        <f t="shared" si="220"/>
        <v>0</v>
      </c>
      <c r="CW683" s="36">
        <f t="shared" si="221"/>
        <v>0</v>
      </c>
      <c r="CX683" s="37">
        <f t="shared" si="222"/>
        <v>0</v>
      </c>
      <c r="CY683" s="38">
        <f t="shared" si="223"/>
        <v>0</v>
      </c>
      <c r="CZ683" s="39">
        <f t="shared" si="224"/>
        <v>0</v>
      </c>
      <c r="DA683" t="s">
        <v>212</v>
      </c>
      <c r="DB683" t="str">
        <f t="shared" ca="1" si="225"/>
        <v>No</v>
      </c>
      <c r="DC683" t="s">
        <v>1034</v>
      </c>
      <c r="DD683" t="s">
        <v>213</v>
      </c>
      <c r="DE683" t="str">
        <f t="shared" ca="1" si="226"/>
        <v/>
      </c>
      <c r="DF683" t="s">
        <v>2312</v>
      </c>
    </row>
    <row r="684" spans="2:110" x14ac:dyDescent="0.3">
      <c r="B684" t="s">
        <v>1035</v>
      </c>
      <c r="C684" t="str">
        <f>INDEX('PH Itemnames'!$B$1:$B$723,MATCH(B684,'PH Itemnames'!$A$1:$A$723),1)</f>
        <v>meatloafsandwichItem</v>
      </c>
      <c r="D684" t="s">
        <v>253</v>
      </c>
      <c r="E684" t="s">
        <v>1209</v>
      </c>
      <c r="F684" s="10" t="s">
        <v>749</v>
      </c>
      <c r="G684" s="11" t="s">
        <v>259</v>
      </c>
      <c r="H684" s="11" t="s">
        <v>335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229"/>
        <v>1</v>
      </c>
      <c r="W684" s="11">
        <f t="shared" si="211"/>
        <v>0</v>
      </c>
      <c r="X684" s="44" t="str">
        <f t="shared" ca="1" si="230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21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21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21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21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21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21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21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219"/>
        <v>0</v>
      </c>
      <c r="CS684" s="34">
        <v>30</v>
      </c>
      <c r="CT684" s="30">
        <v>0</v>
      </c>
      <c r="CU684" s="30">
        <v>18</v>
      </c>
      <c r="CV684" s="35">
        <f t="shared" si="220"/>
        <v>3</v>
      </c>
      <c r="CW684" s="36">
        <f t="shared" si="221"/>
        <v>0</v>
      </c>
      <c r="CX684" s="37">
        <f t="shared" si="222"/>
        <v>6</v>
      </c>
      <c r="CY684" s="38">
        <f t="shared" si="223"/>
        <v>2</v>
      </c>
      <c r="CZ684" s="39">
        <f t="shared" si="224"/>
        <v>0</v>
      </c>
      <c r="DA684" t="s">
        <v>215</v>
      </c>
      <c r="DB684" t="str">
        <f t="shared" ca="1" si="225"/>
        <v>-</v>
      </c>
      <c r="DD684" t="s">
        <v>213</v>
      </c>
      <c r="DE684" t="str">
        <f t="shared" ca="1" si="226"/>
        <v>MEATLOAFSANDWICHITEM(MEAL, ItemRegistry.meatloafsandwichItem, 4 ,6f,0f,3f,6f,0f,2f,0f,1.17f),</v>
      </c>
      <c r="DF684" t="s">
        <v>2714</v>
      </c>
    </row>
    <row r="685" spans="2:110" x14ac:dyDescent="0.3">
      <c r="B685" t="s">
        <v>1036</v>
      </c>
      <c r="C685" t="str">
        <f>INDEX('PH Itemnames'!$B$1:$B$723,MATCH(B685,'PH Itemnames'!$A$1:$A$723),1)</f>
        <v>mashedpotatoeschickenbiscuitItem</v>
      </c>
      <c r="D685" t="s">
        <v>258</v>
      </c>
      <c r="E685" t="s">
        <v>1209</v>
      </c>
      <c r="F685" s="10" t="s">
        <v>510</v>
      </c>
      <c r="G685" s="11" t="s">
        <v>359</v>
      </c>
      <c r="H685" s="11" t="s">
        <v>291</v>
      </c>
      <c r="I685" s="11" t="s">
        <v>300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229"/>
        <v>1</v>
      </c>
      <c r="W685" s="11">
        <f t="shared" si="211"/>
        <v>0</v>
      </c>
      <c r="X685" s="44" t="str">
        <f t="shared" ca="1" si="230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21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21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21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21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21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21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21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219"/>
        <v>2</v>
      </c>
      <c r="CS685" s="34">
        <v>40</v>
      </c>
      <c r="CT685" s="30">
        <f t="shared" si="227"/>
        <v>0</v>
      </c>
      <c r="CU685" s="30">
        <v>12</v>
      </c>
      <c r="CV685" s="35">
        <f t="shared" si="220"/>
        <v>1</v>
      </c>
      <c r="CW685" s="36">
        <f t="shared" si="221"/>
        <v>0</v>
      </c>
      <c r="CX685" s="37">
        <f t="shared" si="222"/>
        <v>1.5</v>
      </c>
      <c r="CY685" s="38">
        <f t="shared" si="223"/>
        <v>2.5</v>
      </c>
      <c r="CZ685" s="39">
        <f t="shared" si="224"/>
        <v>2</v>
      </c>
      <c r="DA685" t="s">
        <v>215</v>
      </c>
      <c r="DB685" t="str">
        <f t="shared" ca="1" si="225"/>
        <v>-</v>
      </c>
      <c r="DD685" t="s">
        <v>213</v>
      </c>
      <c r="DE685" t="str">
        <f t="shared" ca="1" si="226"/>
        <v>MASHEDPOTATOESCHICKENBISCUITITEM(MEAL, ItemRegistry.mashedpotatoeschickenbiscuitItem, 4 ,8f,0f,1f,1.5f,0f,2.5f,2f,1.75f),</v>
      </c>
      <c r="DF685" t="s">
        <v>2715</v>
      </c>
    </row>
    <row r="686" spans="2:110" x14ac:dyDescent="0.3">
      <c r="B686" t="s">
        <v>1037</v>
      </c>
      <c r="C686" t="str">
        <f>INDEX('PH Itemnames'!$B$1:$B$723,MATCH(B686,'PH Itemnames'!$A$1:$A$723),1)</f>
        <v>cassouletItem</v>
      </c>
      <c r="D686" t="s">
        <v>258</v>
      </c>
      <c r="E686" t="s">
        <v>1209</v>
      </c>
      <c r="F686" s="10" t="s">
        <v>829</v>
      </c>
      <c r="G686" s="11" t="s">
        <v>679</v>
      </c>
      <c r="H686" s="11" t="s">
        <v>76</v>
      </c>
      <c r="I686" s="11" t="s">
        <v>137</v>
      </c>
      <c r="J686" s="11" t="s">
        <v>64</v>
      </c>
      <c r="K686" s="11" t="s">
        <v>124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229"/>
        <v>1</v>
      </c>
      <c r="W686" s="11">
        <f t="shared" si="211"/>
        <v>0</v>
      </c>
      <c r="X686" s="44" t="str">
        <f t="shared" ca="1" si="230"/>
        <v>Yes</v>
      </c>
      <c r="Y686" s="34">
        <f>SUMIF(Ingredients!$B$3:$B$217,F686,Ingredients!$C$3:$C$217)+SUMIF($B$3:$B$724,F686,$AG$3:$AG$724)</f>
        <v>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212"/>
        <v>33.166666666666671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21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21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21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21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21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21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219"/>
        <v>0</v>
      </c>
      <c r="CS686" s="34">
        <v>40</v>
      </c>
      <c r="CT686" s="30">
        <f t="shared" si="227"/>
        <v>0</v>
      </c>
      <c r="CU686" s="30">
        <v>11</v>
      </c>
      <c r="CV686" s="35">
        <f t="shared" si="220"/>
        <v>0</v>
      </c>
      <c r="CW686" s="36">
        <f t="shared" si="221"/>
        <v>0</v>
      </c>
      <c r="CX686" s="37">
        <f t="shared" si="222"/>
        <v>5</v>
      </c>
      <c r="CY686" s="38">
        <f t="shared" si="223"/>
        <v>5</v>
      </c>
      <c r="CZ686" s="39">
        <f t="shared" si="224"/>
        <v>0</v>
      </c>
      <c r="DA686" t="s">
        <v>215</v>
      </c>
      <c r="DB686" t="str">
        <f t="shared" ca="1" si="225"/>
        <v>-</v>
      </c>
      <c r="DD686" t="s">
        <v>213</v>
      </c>
      <c r="DE686" t="str">
        <f t="shared" ca="1" si="226"/>
        <v>CASSOULETITEM(MEAL, ItemRegistry.cassouletItem, 4 ,8f,0f,0f,5f,0f,5f,0f,1.91f),</v>
      </c>
      <c r="DF686" t="s">
        <v>2716</v>
      </c>
    </row>
    <row r="687" spans="2:110" x14ac:dyDescent="0.3">
      <c r="B687" t="s">
        <v>1038</v>
      </c>
      <c r="C687" t="str">
        <f>INDEX('PH Itemnames'!$B$1:$B$723,MATCH(B687,'PH Itemnames'!$A$1:$A$723),1)</f>
        <v>bratwurstItem</v>
      </c>
      <c r="D687" t="s">
        <v>253</v>
      </c>
      <c r="E687" t="s">
        <v>1209</v>
      </c>
      <c r="F687" s="10" t="s">
        <v>629</v>
      </c>
      <c r="G687" s="12" t="s">
        <v>259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229"/>
        <v>1</v>
      </c>
      <c r="W687" s="11">
        <f t="shared" si="211"/>
        <v>0</v>
      </c>
      <c r="X687" s="44" t="str">
        <f t="shared" ca="1" si="230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21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21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21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21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21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21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21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219"/>
        <v>0</v>
      </c>
      <c r="CS687" s="34">
        <f t="shared" si="231"/>
        <v>15</v>
      </c>
      <c r="CT687" s="30">
        <f t="shared" si="227"/>
        <v>0</v>
      </c>
      <c r="CU687" s="30">
        <v>12</v>
      </c>
      <c r="CV687" s="35">
        <f t="shared" si="220"/>
        <v>1.5</v>
      </c>
      <c r="CW687" s="36">
        <f t="shared" si="221"/>
        <v>0</v>
      </c>
      <c r="CX687" s="37">
        <f t="shared" si="222"/>
        <v>0</v>
      </c>
      <c r="CY687" s="38">
        <f t="shared" si="223"/>
        <v>2.5</v>
      </c>
      <c r="CZ687" s="39">
        <f t="shared" si="224"/>
        <v>0</v>
      </c>
      <c r="DA687" t="s">
        <v>215</v>
      </c>
      <c r="DB687" t="str">
        <f t="shared" ca="1" si="225"/>
        <v>-</v>
      </c>
      <c r="DC687" t="s">
        <v>1279</v>
      </c>
      <c r="DD687" t="s">
        <v>213</v>
      </c>
      <c r="DE687" t="str">
        <f t="shared" ca="1" si="226"/>
        <v>BRATWURSTITEM(MEAL, ItemRegistry.bratwurstItem, 4 ,3f,0f,2f,0f,0f,2.5f,0f,1.75f),</v>
      </c>
      <c r="DF687" t="s">
        <v>2717</v>
      </c>
    </row>
    <row r="688" spans="2:110" x14ac:dyDescent="0.3">
      <c r="B688" t="s">
        <v>1039</v>
      </c>
      <c r="C688" t="str">
        <f>INDEX('PH Itemnames'!$B$1:$B$723,MATCH(B688,'PH Itemnames'!$A$1:$A$723),1)</f>
        <v>chickenbiscuitItem</v>
      </c>
      <c r="D688" t="s">
        <v>253</v>
      </c>
      <c r="E688" t="s">
        <v>1209</v>
      </c>
      <c r="F688" s="10" t="s">
        <v>513</v>
      </c>
      <c r="G688" s="11" t="s">
        <v>510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229"/>
        <v>1</v>
      </c>
      <c r="W688" s="11">
        <f t="shared" si="211"/>
        <v>1</v>
      </c>
      <c r="X688" s="44" t="str">
        <f t="shared" ca="1" si="230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21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213"/>
        <v>0</v>
      </c>
      <c r="AQ688" s="30">
        <f>SUMIF(Ingredients!$B$3:$B$217,F688,Ingredients!$E$3:$E$217)+SUMIF($B$3:$B$724,F688,$AY$3:$AY$727)</f>
        <v>26.5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214"/>
        <v>18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21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21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21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21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219"/>
        <v>1</v>
      </c>
      <c r="CS688" s="34">
        <v>30</v>
      </c>
      <c r="CT688" s="30">
        <f t="shared" si="227"/>
        <v>0</v>
      </c>
      <c r="CU688" s="30">
        <v>18</v>
      </c>
      <c r="CV688" s="35">
        <f t="shared" si="220"/>
        <v>2</v>
      </c>
      <c r="CW688" s="36">
        <f t="shared" si="221"/>
        <v>0</v>
      </c>
      <c r="CX688" s="37">
        <f t="shared" si="222"/>
        <v>0</v>
      </c>
      <c r="CY688" s="38">
        <f t="shared" si="223"/>
        <v>2.5</v>
      </c>
      <c r="CZ688" s="39">
        <f t="shared" si="224"/>
        <v>1</v>
      </c>
      <c r="DA688" t="s">
        <v>215</v>
      </c>
      <c r="DB688" t="str">
        <f t="shared" ca="1" si="225"/>
        <v>-</v>
      </c>
      <c r="DD688" t="s">
        <v>213</v>
      </c>
      <c r="DE688" t="str">
        <f t="shared" ca="1" si="226"/>
        <v>CHICKENBISCUITITEM(MEAL, ItemRegistry.chickenbiscuitItem, 4 ,6f,0f,2f,0f,0f,2.5f,1f,1.17f),</v>
      </c>
      <c r="DF688" t="s">
        <v>2718</v>
      </c>
    </row>
    <row r="689" spans="2:110" x14ac:dyDescent="0.3">
      <c r="B689" t="s">
        <v>1040</v>
      </c>
      <c r="C689" t="str">
        <f>INDEX('PH Itemnames'!$B$1:$B$723,MATCH(B689,'PH Itemnames'!$A$1:$A$723),1)</f>
        <v>epicbltItem</v>
      </c>
      <c r="D689" t="s">
        <v>253</v>
      </c>
      <c r="E689" t="s">
        <v>1209</v>
      </c>
      <c r="F689" s="10" t="s">
        <v>131</v>
      </c>
      <c r="G689" s="11" t="s">
        <v>70</v>
      </c>
      <c r="H689" s="11" t="s">
        <v>604</v>
      </c>
      <c r="I689" s="11" t="s">
        <v>257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229"/>
        <v>1</v>
      </c>
      <c r="W689" s="11">
        <f t="shared" si="211"/>
        <v>0</v>
      </c>
      <c r="X689" s="44" t="s">
        <v>212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21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21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21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21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21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21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21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219"/>
        <v>1</v>
      </c>
      <c r="CS689" s="34">
        <f t="shared" si="231"/>
        <v>24</v>
      </c>
      <c r="CT689" s="30">
        <f t="shared" si="227"/>
        <v>5</v>
      </c>
      <c r="CU689" s="30">
        <f t="shared" si="228"/>
        <v>10.3125</v>
      </c>
      <c r="CV689" s="35">
        <f t="shared" si="220"/>
        <v>1.5</v>
      </c>
      <c r="CW689" s="36">
        <f t="shared" si="221"/>
        <v>0</v>
      </c>
      <c r="CX689" s="37">
        <f t="shared" si="222"/>
        <v>2.5</v>
      </c>
      <c r="CY689" s="38">
        <f t="shared" si="223"/>
        <v>2.5</v>
      </c>
      <c r="CZ689" s="39">
        <f t="shared" si="224"/>
        <v>1</v>
      </c>
      <c r="DA689" t="s">
        <v>212</v>
      </c>
      <c r="DB689" t="str">
        <f t="shared" si="225"/>
        <v>No</v>
      </c>
      <c r="DC689" t="s">
        <v>1181</v>
      </c>
      <c r="DD689" t="s">
        <v>213</v>
      </c>
      <c r="DE689" t="str">
        <f t="shared" si="226"/>
        <v/>
      </c>
      <c r="DF689" t="s">
        <v>2312</v>
      </c>
    </row>
    <row r="690" spans="2:110" x14ac:dyDescent="0.3">
      <c r="B690" t="s">
        <v>1041</v>
      </c>
      <c r="C690" t="str">
        <f>INDEX('PH Itemnames'!$B$1:$B$723,MATCH(B690,'PH Itemnames'!$A$1:$A$723),1)</f>
        <v>kohlundpinkelItem</v>
      </c>
      <c r="D690" t="s">
        <v>258</v>
      </c>
      <c r="E690" t="s">
        <v>1209</v>
      </c>
      <c r="F690" s="10" t="s">
        <v>76</v>
      </c>
      <c r="G690" s="11" t="s">
        <v>887</v>
      </c>
      <c r="H690" s="11" t="s">
        <v>65</v>
      </c>
      <c r="I690" s="11" t="s">
        <v>415</v>
      </c>
      <c r="J690" s="11" t="s">
        <v>629</v>
      </c>
      <c r="K690" s="11" t="s">
        <v>151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229"/>
        <v>0</v>
      </c>
      <c r="W690" s="11">
        <f t="shared" si="211"/>
        <v>0</v>
      </c>
      <c r="X690" s="44" t="str">
        <f t="shared" ca="1" si="230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21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21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48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214"/>
        <v>23.611111111111111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21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21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21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21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219"/>
        <v>0</v>
      </c>
      <c r="CS690" s="34">
        <f t="shared" si="231"/>
        <v>42</v>
      </c>
      <c r="CT690" s="30">
        <f t="shared" si="227"/>
        <v>0</v>
      </c>
      <c r="CU690" s="30">
        <f t="shared" si="228"/>
        <v>23.611111111111111</v>
      </c>
      <c r="CV690" s="35">
        <f t="shared" si="220"/>
        <v>0</v>
      </c>
      <c r="CW690" s="36">
        <f t="shared" si="221"/>
        <v>0</v>
      </c>
      <c r="CX690" s="37">
        <f t="shared" si="222"/>
        <v>2.5</v>
      </c>
      <c r="CY690" s="38">
        <f t="shared" si="223"/>
        <v>5.5</v>
      </c>
      <c r="CZ690" s="39">
        <f t="shared" si="224"/>
        <v>0</v>
      </c>
      <c r="DA690" t="s">
        <v>212</v>
      </c>
      <c r="DB690" t="str">
        <f t="shared" ca="1" si="225"/>
        <v>No</v>
      </c>
      <c r="DD690" t="s">
        <v>213</v>
      </c>
      <c r="DE690" t="str">
        <f t="shared" ca="1" si="226"/>
        <v/>
      </c>
      <c r="DF690" t="s">
        <v>2312</v>
      </c>
    </row>
    <row r="691" spans="2:110" x14ac:dyDescent="0.3">
      <c r="B691" t="s">
        <v>1042</v>
      </c>
      <c r="C691" t="str">
        <f>INDEX('PH Itemnames'!$B$1:$B$723,MATCH(B691,'PH Itemnames'!$A$1:$A$723),1)</f>
        <v>beetburgerItem</v>
      </c>
      <c r="D691" t="s">
        <v>253</v>
      </c>
      <c r="E691" t="s">
        <v>1209</v>
      </c>
      <c r="F691" s="10" t="s">
        <v>332</v>
      </c>
      <c r="G691" s="11" t="s">
        <v>59</v>
      </c>
      <c r="H691" s="11" t="s">
        <v>1043</v>
      </c>
      <c r="I691" s="11" t="s">
        <v>77</v>
      </c>
      <c r="J691" s="11" t="s">
        <v>144</v>
      </c>
      <c r="K691" s="11" t="s">
        <v>257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229"/>
        <v>0</v>
      </c>
      <c r="W691" s="11">
        <f t="shared" si="211"/>
        <v>0</v>
      </c>
      <c r="X691" s="44" t="str">
        <f t="shared" ca="1" si="230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21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21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21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21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21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21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21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219"/>
        <v>1.3</v>
      </c>
      <c r="CS691" s="34">
        <f t="shared" si="231"/>
        <v>42</v>
      </c>
      <c r="CT691" s="30">
        <f t="shared" si="227"/>
        <v>0</v>
      </c>
      <c r="CU691" s="30">
        <f t="shared" si="228"/>
        <v>13.416666666666666</v>
      </c>
      <c r="CV691" s="35">
        <f t="shared" si="220"/>
        <v>1.5</v>
      </c>
      <c r="CW691" s="36">
        <f t="shared" si="221"/>
        <v>0</v>
      </c>
      <c r="CX691" s="37">
        <f t="shared" si="222"/>
        <v>1</v>
      </c>
      <c r="CY691" s="38">
        <f t="shared" si="223"/>
        <v>5.8</v>
      </c>
      <c r="CZ691" s="39">
        <f t="shared" si="224"/>
        <v>1.3</v>
      </c>
      <c r="DA691" t="s">
        <v>212</v>
      </c>
      <c r="DB691" t="str">
        <f t="shared" ca="1" si="225"/>
        <v>No</v>
      </c>
      <c r="DD691" t="s">
        <v>213</v>
      </c>
      <c r="DE691" t="str">
        <f t="shared" ca="1" si="226"/>
        <v/>
      </c>
      <c r="DF691" t="s">
        <v>2312</v>
      </c>
    </row>
    <row r="692" spans="2:110" x14ac:dyDescent="0.3">
      <c r="B692" t="s">
        <v>1044</v>
      </c>
      <c r="C692" t="str">
        <f>INDEX('PH Itemnames'!$B$1:$B$723,MATCH(B692,'PH Itemnames'!$A$1:$A$723),1)</f>
        <v>anchovypepperonipizzaItem</v>
      </c>
      <c r="D692" t="s">
        <v>258</v>
      </c>
      <c r="E692" t="s">
        <v>1209</v>
      </c>
      <c r="F692" s="10" t="s">
        <v>222</v>
      </c>
      <c r="G692" s="11" t="s">
        <v>70</v>
      </c>
      <c r="H692" s="11" t="s">
        <v>73</v>
      </c>
      <c r="I692" s="11" t="s">
        <v>638</v>
      </c>
      <c r="J692" s="11" t="s">
        <v>1045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229"/>
        <v>0</v>
      </c>
      <c r="W692" s="11">
        <f t="shared" si="211"/>
        <v>0</v>
      </c>
      <c r="X692" s="44" t="str">
        <f t="shared" ca="1" si="230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21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21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21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21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21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21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21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219"/>
        <v>3</v>
      </c>
      <c r="CS692" s="34">
        <v>35</v>
      </c>
      <c r="CT692" s="30">
        <v>0</v>
      </c>
      <c r="CU692" s="30">
        <v>12</v>
      </c>
      <c r="CV692" s="35">
        <f t="shared" si="220"/>
        <v>1</v>
      </c>
      <c r="CW692" s="36">
        <f t="shared" si="221"/>
        <v>0</v>
      </c>
      <c r="CX692" s="37">
        <f t="shared" si="222"/>
        <v>2.5</v>
      </c>
      <c r="CY692" s="38">
        <f t="shared" si="223"/>
        <v>3.5</v>
      </c>
      <c r="CZ692" s="39">
        <f t="shared" si="224"/>
        <v>3</v>
      </c>
      <c r="DA692" t="s">
        <v>215</v>
      </c>
      <c r="DB692" t="str">
        <f t="shared" ca="1" si="225"/>
        <v>No</v>
      </c>
      <c r="DC692" t="s">
        <v>1194</v>
      </c>
      <c r="DD692" t="s">
        <v>213</v>
      </c>
      <c r="DE692" t="str">
        <f t="shared" ca="1" si="226"/>
        <v/>
      </c>
      <c r="DF692" t="s">
        <v>2312</v>
      </c>
    </row>
    <row r="693" spans="2:110" x14ac:dyDescent="0.3">
      <c r="B693" t="s">
        <v>1046</v>
      </c>
      <c r="C693" t="str">
        <f>INDEX('PH Itemnames'!$B$1:$B$723,MATCH(B693,'PH Itemnames'!$A$1:$A$723),1)</f>
        <v>spaghettidinnerItem</v>
      </c>
      <c r="D693" t="s">
        <v>258</v>
      </c>
      <c r="E693" t="s">
        <v>1209</v>
      </c>
      <c r="F693" s="10" t="s">
        <v>331</v>
      </c>
      <c r="G693" s="11" t="s">
        <v>448</v>
      </c>
      <c r="H693" s="11" t="s">
        <v>251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229"/>
        <v>1</v>
      </c>
      <c r="W693" s="11">
        <f t="shared" si="211"/>
        <v>0</v>
      </c>
      <c r="X693" s="44" t="str">
        <f t="shared" ca="1" si="230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21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21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21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21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21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21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21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219"/>
        <v>5</v>
      </c>
      <c r="CS693" s="34">
        <v>45</v>
      </c>
      <c r="CT693" s="30">
        <f t="shared" si="227"/>
        <v>10</v>
      </c>
      <c r="CU693" s="30">
        <v>12</v>
      </c>
      <c r="CV693" s="35">
        <f t="shared" si="220"/>
        <v>2.5</v>
      </c>
      <c r="CW693" s="36">
        <f t="shared" si="221"/>
        <v>0</v>
      </c>
      <c r="CX693" s="37">
        <f t="shared" si="222"/>
        <v>3.5</v>
      </c>
      <c r="CY693" s="38">
        <f t="shared" si="223"/>
        <v>2.5</v>
      </c>
      <c r="CZ693" s="39">
        <f t="shared" si="224"/>
        <v>5</v>
      </c>
      <c r="DA693" t="s">
        <v>215</v>
      </c>
      <c r="DB693" t="str">
        <f t="shared" ca="1" si="225"/>
        <v>-</v>
      </c>
      <c r="DD693" t="s">
        <v>213</v>
      </c>
      <c r="DE693" t="str">
        <f t="shared" ca="1" si="226"/>
        <v>SPAGHETTIDINNERITEM(MEAL, ItemRegistry.spaghettidinnerItem, 4 ,9f,10f,3f,3.5f,0f,2.5f,5f,1.75f),</v>
      </c>
      <c r="DF693" t="s">
        <v>2719</v>
      </c>
    </row>
    <row r="694" spans="2:110" x14ac:dyDescent="0.3">
      <c r="B694" t="s">
        <v>1047</v>
      </c>
      <c r="C694" t="str">
        <f>INDEX('PH Itemnames'!$B$1:$B$723,MATCH(B694,'PH Itemnames'!$A$1:$A$723),1)</f>
        <v>gumboItem</v>
      </c>
      <c r="D694" t="s">
        <v>258</v>
      </c>
      <c r="E694" t="s">
        <v>1209</v>
      </c>
      <c r="F694" s="10" t="s">
        <v>9</v>
      </c>
      <c r="G694" s="11" t="s">
        <v>679</v>
      </c>
      <c r="H694" s="11" t="s">
        <v>70</v>
      </c>
      <c r="I694" s="11" t="s">
        <v>1048</v>
      </c>
      <c r="J694" s="11" t="s">
        <v>391</v>
      </c>
      <c r="K694" s="11" t="s">
        <v>486</v>
      </c>
      <c r="L694" s="11" t="s">
        <v>124</v>
      </c>
      <c r="M694" s="11" t="s">
        <v>131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229"/>
        <v>-1</v>
      </c>
      <c r="W694" s="11">
        <f t="shared" si="211"/>
        <v>0</v>
      </c>
      <c r="X694" s="44" t="str">
        <f t="shared" ca="1" si="230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21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21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21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21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21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21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21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219"/>
        <v>0</v>
      </c>
      <c r="CS694" s="34">
        <f t="shared" si="231"/>
        <v>14.166666666666668</v>
      </c>
      <c r="CT694" s="30">
        <f t="shared" si="227"/>
        <v>25</v>
      </c>
      <c r="CU694" s="30">
        <f t="shared" si="228"/>
        <v>16.274999999999999</v>
      </c>
      <c r="CV694" s="35">
        <f t="shared" si="220"/>
        <v>0</v>
      </c>
      <c r="CW694" s="36">
        <f t="shared" si="221"/>
        <v>0</v>
      </c>
      <c r="CX694" s="37">
        <f t="shared" si="222"/>
        <v>5</v>
      </c>
      <c r="CY694" s="38">
        <f t="shared" si="223"/>
        <v>2</v>
      </c>
      <c r="CZ694" s="39">
        <f t="shared" si="224"/>
        <v>0</v>
      </c>
      <c r="DA694" t="s">
        <v>212</v>
      </c>
      <c r="DB694" t="str">
        <f t="shared" ca="1" si="225"/>
        <v>No</v>
      </c>
      <c r="DD694" t="s">
        <v>213</v>
      </c>
      <c r="DE694" t="str">
        <f t="shared" ca="1" si="226"/>
        <v/>
      </c>
      <c r="DF694" t="s">
        <v>2312</v>
      </c>
    </row>
    <row r="695" spans="2:110" x14ac:dyDescent="0.3">
      <c r="B695" t="s">
        <v>1049</v>
      </c>
      <c r="C695" t="str">
        <f>INDEX('PH Itemnames'!$B$1:$B$723,MATCH(B695,'PH Itemnames'!$A$1:$A$723),1)</f>
        <v>jambalayaItem</v>
      </c>
      <c r="D695" t="s">
        <v>258</v>
      </c>
      <c r="E695" t="s">
        <v>1209</v>
      </c>
      <c r="F695" s="10" t="s">
        <v>283</v>
      </c>
      <c r="G695" s="11" t="s">
        <v>679</v>
      </c>
      <c r="H695" s="11" t="s">
        <v>300</v>
      </c>
      <c r="I695" s="11" t="s">
        <v>64</v>
      </c>
      <c r="J695" s="11" t="s">
        <v>138</v>
      </c>
      <c r="K695" s="11" t="s">
        <v>70</v>
      </c>
      <c r="L695" s="11" t="s">
        <v>124</v>
      </c>
      <c r="M695" s="11" t="s">
        <v>415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229"/>
        <v>1</v>
      </c>
      <c r="W695" s="11">
        <f t="shared" si="211"/>
        <v>0</v>
      </c>
      <c r="X695" s="44" t="str">
        <f t="shared" ca="1" si="230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21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21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48</v>
      </c>
      <c r="AY695" s="29">
        <f t="shared" si="214"/>
        <v>24.886904761904763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21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21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21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21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219"/>
        <v>0</v>
      </c>
      <c r="CS695" s="34">
        <v>35</v>
      </c>
      <c r="CT695" s="30">
        <v>0</v>
      </c>
      <c r="CU695" s="30">
        <f t="shared" si="228"/>
        <v>24.886904761904763</v>
      </c>
      <c r="CV695" s="35">
        <f t="shared" si="220"/>
        <v>0</v>
      </c>
      <c r="CW695" s="36">
        <f t="shared" si="221"/>
        <v>0</v>
      </c>
      <c r="CX695" s="37">
        <v>4.5</v>
      </c>
      <c r="CY695" s="38">
        <v>5</v>
      </c>
      <c r="CZ695" s="39">
        <f t="shared" si="224"/>
        <v>0</v>
      </c>
      <c r="DA695" t="s">
        <v>215</v>
      </c>
      <c r="DB695" t="str">
        <f t="shared" ca="1" si="225"/>
        <v>-</v>
      </c>
      <c r="DD695" t="s">
        <v>213</v>
      </c>
      <c r="DE695" t="str">
        <f t="shared" ca="1" si="226"/>
        <v>JAMBALAYAITEM(MEAL, ItemRegistry.jambalayaItem, 4 ,7f,0f,0f,4.5f,0f,5f,0f,0.84f),</v>
      </c>
      <c r="DF695" t="s">
        <v>2720</v>
      </c>
    </row>
    <row r="696" spans="2:110" x14ac:dyDescent="0.3">
      <c r="B696" t="s">
        <v>1050</v>
      </c>
      <c r="C696" t="str">
        <f>INDEX('PH Itemnames'!$B$1:$B$723,MATCH(B696,'PH Itemnames'!$A$1:$A$723),1)</f>
        <v>supremepizzaItem</v>
      </c>
      <c r="D696" t="s">
        <v>258</v>
      </c>
      <c r="E696" t="s">
        <v>1209</v>
      </c>
      <c r="F696" s="10" t="s">
        <v>977</v>
      </c>
      <c r="G696" s="11" t="s">
        <v>138</v>
      </c>
      <c r="H696" s="11" t="s">
        <v>64</v>
      </c>
      <c r="I696" s="11" t="s">
        <v>124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229"/>
        <v>1</v>
      </c>
      <c r="W696" s="11">
        <f t="shared" si="211"/>
        <v>0</v>
      </c>
      <c r="X696" s="44" t="str">
        <f t="shared" ca="1" si="230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21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21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21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21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21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21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21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219"/>
        <v>3</v>
      </c>
      <c r="CS696" s="34">
        <v>35</v>
      </c>
      <c r="CT696" s="30">
        <v>0</v>
      </c>
      <c r="CU696" s="30">
        <v>12</v>
      </c>
      <c r="CV696" s="35">
        <f t="shared" si="220"/>
        <v>1</v>
      </c>
      <c r="CW696" s="36">
        <f t="shared" si="221"/>
        <v>0</v>
      </c>
      <c r="CX696" s="37">
        <f t="shared" si="222"/>
        <v>4.5</v>
      </c>
      <c r="CY696" s="38">
        <f t="shared" si="223"/>
        <v>2.5</v>
      </c>
      <c r="CZ696" s="39">
        <f t="shared" si="224"/>
        <v>3</v>
      </c>
      <c r="DA696" t="s">
        <v>215</v>
      </c>
      <c r="DB696" t="str">
        <f t="shared" ca="1" si="225"/>
        <v>-</v>
      </c>
      <c r="DC696" t="s">
        <v>1194</v>
      </c>
      <c r="DD696" t="s">
        <v>213</v>
      </c>
      <c r="DE696" t="str">
        <f t="shared" ca="1" si="226"/>
        <v>SUPREMEPIZZAITEM(MEAL, ItemRegistry.supremepizzaItem, 4 ,7f,0f,1f,4.5f,0f,2.5f,3f,1.75f),</v>
      </c>
      <c r="DF696" t="s">
        <v>2721</v>
      </c>
    </row>
    <row r="697" spans="2:110" x14ac:dyDescent="0.3">
      <c r="B697" t="s">
        <v>1051</v>
      </c>
      <c r="C697" t="str">
        <f>INDEX('PH Itemnames'!$B$1:$B$723,MATCH(B697,'PH Itemnames'!$A$1:$A$723),1)</f>
        <v>bbqplatterItem</v>
      </c>
      <c r="D697" t="s">
        <v>258</v>
      </c>
      <c r="E697" t="s">
        <v>1209</v>
      </c>
      <c r="F697" s="10" t="s">
        <v>306</v>
      </c>
      <c r="G697" s="11" t="s">
        <v>304</v>
      </c>
      <c r="H697" s="11" t="s">
        <v>1052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229"/>
        <v>1</v>
      </c>
      <c r="W697" s="11">
        <f t="shared" si="211"/>
        <v>0</v>
      </c>
      <c r="X697" s="44" t="str">
        <f t="shared" ca="1" si="230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21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21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21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21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21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21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21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219"/>
        <v>1</v>
      </c>
      <c r="CS697" s="34">
        <f t="shared" si="231"/>
        <v>35</v>
      </c>
      <c r="CT697" s="30">
        <f t="shared" si="227"/>
        <v>20</v>
      </c>
      <c r="CU697" s="30">
        <v>14</v>
      </c>
      <c r="CV697" s="35">
        <f t="shared" si="220"/>
        <v>3</v>
      </c>
      <c r="CW697" s="36">
        <f t="shared" si="221"/>
        <v>0</v>
      </c>
      <c r="CX697" s="37">
        <f t="shared" si="222"/>
        <v>0</v>
      </c>
      <c r="CY697" s="38">
        <f t="shared" si="223"/>
        <v>3.5</v>
      </c>
      <c r="CZ697" s="39">
        <f t="shared" si="224"/>
        <v>1</v>
      </c>
      <c r="DA697" t="s">
        <v>215</v>
      </c>
      <c r="DB697" t="str">
        <f t="shared" ca="1" si="225"/>
        <v>-</v>
      </c>
      <c r="DD697" t="s">
        <v>213</v>
      </c>
      <c r="DE697" t="str">
        <f t="shared" ca="1" si="226"/>
        <v>BBQPLATTERITEM(MEAL, ItemRegistry.bbqplatterItem, 4 ,7f,20f,3f,0f,0f,3.5f,1f,1.5f),</v>
      </c>
      <c r="DF697" t="s">
        <v>2722</v>
      </c>
    </row>
    <row r="698" spans="2:110" x14ac:dyDescent="0.3">
      <c r="B698" t="s">
        <v>1053</v>
      </c>
      <c r="C698" t="str">
        <f>INDEX('PH Itemnames'!$B$1:$B$723,MATCH(B698,'PH Itemnames'!$A$1:$A$723),1)</f>
        <v>chickenandwafflesItem</v>
      </c>
      <c r="D698" t="s">
        <v>258</v>
      </c>
      <c r="E698" t="s">
        <v>1209</v>
      </c>
      <c r="F698" s="10" t="s">
        <v>513</v>
      </c>
      <c r="G698" s="11" t="s">
        <v>507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229"/>
        <v>1</v>
      </c>
      <c r="W698" s="11">
        <f t="shared" si="211"/>
        <v>0</v>
      </c>
      <c r="X698" s="44" t="str">
        <f t="shared" ca="1" si="230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21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213"/>
        <v>5</v>
      </c>
      <c r="AQ698" s="30">
        <f>SUMIF(Ingredients!$B$3:$B$217,F698,Ingredients!$E$3:$E$217)+SUMIF($B$3:$B$724,F698,$AY$3:$AY$727)</f>
        <v>26.5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214"/>
        <v>24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21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21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21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21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219"/>
        <v>3</v>
      </c>
      <c r="CS698" s="34">
        <v>30</v>
      </c>
      <c r="CT698" s="30">
        <v>0</v>
      </c>
      <c r="CU698" s="30">
        <f t="shared" si="228"/>
        <v>24</v>
      </c>
      <c r="CV698" s="35">
        <f t="shared" si="220"/>
        <v>2</v>
      </c>
      <c r="CW698" s="36">
        <f t="shared" si="221"/>
        <v>0</v>
      </c>
      <c r="CX698" s="37">
        <f t="shared" si="222"/>
        <v>0</v>
      </c>
      <c r="CY698" s="38">
        <f t="shared" si="223"/>
        <v>2.5</v>
      </c>
      <c r="CZ698" s="39">
        <f t="shared" si="224"/>
        <v>3</v>
      </c>
      <c r="DA698" t="s">
        <v>215</v>
      </c>
      <c r="DB698" t="str">
        <f t="shared" ca="1" si="225"/>
        <v>-</v>
      </c>
      <c r="DD698" t="s">
        <v>213</v>
      </c>
      <c r="DE698" t="str">
        <f t="shared" ca="1" si="226"/>
        <v>CHICKENANDWAFFLESITEM(MEAL, ItemRegistry.chickenandwafflesItem, 4 ,6f,0f,2f,0f,0f,2.5f,3f,0.88f),</v>
      </c>
      <c r="DF698" t="s">
        <v>2723</v>
      </c>
    </row>
    <row r="699" spans="2:110" x14ac:dyDescent="0.3">
      <c r="B699" t="s">
        <v>1054</v>
      </c>
      <c r="C699" t="str">
        <f>INDEX('PH Itemnames'!$B$1:$B$723,MATCH(B699,'PH Itemnames'!$A$1:$A$723),1)</f>
        <v>gourmetporkburgerItem</v>
      </c>
      <c r="D699" t="s">
        <v>258</v>
      </c>
      <c r="E699" t="s">
        <v>1209</v>
      </c>
      <c r="F699" s="10" t="s">
        <v>1137</v>
      </c>
      <c r="G699" s="11" t="s">
        <v>872</v>
      </c>
      <c r="H699" s="11" t="s">
        <v>70</v>
      </c>
      <c r="I699" s="11" t="s">
        <v>131</v>
      </c>
      <c r="J699" s="11" t="s">
        <v>188</v>
      </c>
      <c r="K699" s="11" t="s">
        <v>635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229"/>
        <v>0</v>
      </c>
      <c r="W699" s="11">
        <f t="shared" si="211"/>
        <v>0</v>
      </c>
      <c r="X699" s="44" t="str">
        <f t="shared" ca="1" si="230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21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21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21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21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21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21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21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219"/>
        <v>4</v>
      </c>
      <c r="CS699" s="34">
        <f t="shared" si="231"/>
        <v>40</v>
      </c>
      <c r="CT699" s="30">
        <f t="shared" si="227"/>
        <v>20</v>
      </c>
      <c r="CU699" s="30">
        <f t="shared" si="228"/>
        <v>12.86904761904762</v>
      </c>
      <c r="CV699" s="35">
        <f t="shared" si="220"/>
        <v>1</v>
      </c>
      <c r="CW699" s="36">
        <f t="shared" si="221"/>
        <v>0</v>
      </c>
      <c r="CX699" s="37">
        <f t="shared" si="222"/>
        <v>3.5</v>
      </c>
      <c r="CY699" s="38">
        <f t="shared" si="223"/>
        <v>1.5</v>
      </c>
      <c r="CZ699" s="39">
        <f t="shared" si="224"/>
        <v>4</v>
      </c>
      <c r="DA699" t="s">
        <v>212</v>
      </c>
      <c r="DB699" t="str">
        <f t="shared" ca="1" si="225"/>
        <v>No</v>
      </c>
      <c r="DD699" t="s">
        <v>213</v>
      </c>
      <c r="DE699" t="str">
        <f t="shared" ca="1" si="226"/>
        <v/>
      </c>
      <c r="DF699" t="s">
        <v>2312</v>
      </c>
    </row>
    <row r="700" spans="2:110" x14ac:dyDescent="0.3">
      <c r="B700" t="s">
        <v>1055</v>
      </c>
      <c r="C700" t="str">
        <f>INDEX('PH Itemnames'!$B$1:$B$723,MATCH(B700,'PH Itemnames'!$A$1:$A$723),1)</f>
        <v>bbqchickenbiscuitItem</v>
      </c>
      <c r="D700" t="s">
        <v>253</v>
      </c>
      <c r="E700" t="s">
        <v>1209</v>
      </c>
      <c r="F700" s="10" t="s">
        <v>1039</v>
      </c>
      <c r="G700" s="11" t="s">
        <v>898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229"/>
        <v>1</v>
      </c>
      <c r="W700" s="11">
        <f t="shared" si="211"/>
        <v>0</v>
      </c>
      <c r="X700" s="44" t="str">
        <f t="shared" ca="1" si="230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21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213"/>
        <v>5</v>
      </c>
      <c r="AQ700" s="30">
        <f>SUMIF(Ingredients!$B$3:$B$217,F700,Ingredients!$E$3:$E$217)+SUMIF($B$3:$B$724,F700,$AY$3:$AY$727)</f>
        <v>18</v>
      </c>
      <c r="AR700" s="30">
        <f>SUMIF(Ingredients!$B$3:$B$217,G700,Ingredients!$E$3:$E$217)+SUMIF($B$3:$B$724,G700,$AY$3:$AY$727)</f>
        <v>32.200000000000003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214"/>
        <v>25.1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21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21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21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21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219"/>
        <v>1</v>
      </c>
      <c r="CS700" s="34">
        <v>30</v>
      </c>
      <c r="CT700" s="30">
        <v>0</v>
      </c>
      <c r="CU700" s="30">
        <f t="shared" si="228"/>
        <v>25.1</v>
      </c>
      <c r="CV700" s="35">
        <f t="shared" si="220"/>
        <v>2</v>
      </c>
      <c r="CW700" s="36">
        <f t="shared" si="221"/>
        <v>0</v>
      </c>
      <c r="CX700" s="37">
        <f t="shared" si="222"/>
        <v>1.5</v>
      </c>
      <c r="CY700" s="38">
        <f t="shared" si="223"/>
        <v>2.5</v>
      </c>
      <c r="CZ700" s="39">
        <f t="shared" si="224"/>
        <v>1</v>
      </c>
      <c r="DA700" t="s">
        <v>215</v>
      </c>
      <c r="DB700" t="str">
        <f t="shared" ca="1" si="225"/>
        <v>-</v>
      </c>
      <c r="DD700" t="s">
        <v>213</v>
      </c>
      <c r="DE700" t="str">
        <f t="shared" ca="1" si="226"/>
        <v>BBQCHICKENBISCUITITEM(MEAL, ItemRegistry.bbqchickenbiscuitItem, 4 ,6f,0f,2f,1.5f,0f,2.5f,1f,0.84f),</v>
      </c>
      <c r="DF700" t="s">
        <v>2724</v>
      </c>
    </row>
    <row r="701" spans="2:110" x14ac:dyDescent="0.3">
      <c r="B701" t="s">
        <v>1056</v>
      </c>
      <c r="C701" t="str">
        <f>INDEX('PH Itemnames'!$B$1:$B$723,MATCH(B701,'PH Itemnames'!$A$1:$A$723),1)</f>
        <v>delightedmealItem</v>
      </c>
      <c r="D701" t="s">
        <v>258</v>
      </c>
      <c r="E701" t="s">
        <v>1209</v>
      </c>
      <c r="F701" s="10" t="s">
        <v>982</v>
      </c>
      <c r="G701" s="11" t="s">
        <v>295</v>
      </c>
      <c r="H701" s="11" t="s">
        <v>1057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229"/>
        <v>1</v>
      </c>
      <c r="W701" s="11">
        <f t="shared" si="211"/>
        <v>0</v>
      </c>
      <c r="X701" s="44" t="str">
        <f t="shared" ca="1" si="230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21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21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21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21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21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21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21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219"/>
        <v>4</v>
      </c>
      <c r="CS701" s="34">
        <v>45</v>
      </c>
      <c r="CT701" s="30">
        <f t="shared" si="227"/>
        <v>19.5</v>
      </c>
      <c r="CU701" s="30">
        <v>9</v>
      </c>
      <c r="CV701" s="35">
        <f t="shared" si="220"/>
        <v>1.5</v>
      </c>
      <c r="CW701" s="36">
        <v>1.5</v>
      </c>
      <c r="CX701" s="37">
        <f t="shared" si="222"/>
        <v>4</v>
      </c>
      <c r="CY701" s="38">
        <f t="shared" si="223"/>
        <v>2</v>
      </c>
      <c r="CZ701" s="39">
        <f t="shared" si="224"/>
        <v>4</v>
      </c>
      <c r="DA701" t="s">
        <v>215</v>
      </c>
      <c r="DB701" t="str">
        <f t="shared" ca="1" si="225"/>
        <v>-</v>
      </c>
      <c r="DC701" t="s">
        <v>1195</v>
      </c>
      <c r="DD701" t="s">
        <v>213</v>
      </c>
      <c r="DE701" t="str">
        <f t="shared" ca="1" si="226"/>
        <v>DELIGHTEDMEALITEM(MEAL, ItemRegistry.delightedmealItem, 4 ,9f,20f,2f,4f,1.5f,2f,4f,2.33f),</v>
      </c>
      <c r="DF701" t="s">
        <v>2725</v>
      </c>
    </row>
    <row r="702" spans="2:110" x14ac:dyDescent="0.3">
      <c r="B702" t="s">
        <v>1058</v>
      </c>
      <c r="C702" t="str">
        <f>INDEX('PH Itemnames'!$B$1:$B$723,MATCH(B702,'PH Itemnames'!$A$1:$A$723),1)</f>
        <v>heartybreakfastItem</v>
      </c>
      <c r="D702" t="s">
        <v>258</v>
      </c>
      <c r="E702" t="s">
        <v>1209</v>
      </c>
      <c r="F702" s="10" t="s">
        <v>77</v>
      </c>
      <c r="G702" s="11" t="s">
        <v>1043</v>
      </c>
      <c r="H702" s="11" t="s">
        <v>257</v>
      </c>
      <c r="I702" s="11" t="s">
        <v>344</v>
      </c>
      <c r="J702" s="11" t="s">
        <v>516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229"/>
        <v>0</v>
      </c>
      <c r="W702" s="11">
        <f t="shared" si="211"/>
        <v>0</v>
      </c>
      <c r="X702" s="44" t="str">
        <f t="shared" ca="1" si="230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21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21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21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21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21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21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21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219"/>
        <v>4.3</v>
      </c>
      <c r="CS702" s="34">
        <f t="shared" si="231"/>
        <v>44</v>
      </c>
      <c r="CT702" s="30">
        <f t="shared" si="227"/>
        <v>5</v>
      </c>
      <c r="CU702" s="30">
        <f t="shared" si="228"/>
        <v>15.2</v>
      </c>
      <c r="CV702" s="35">
        <f t="shared" si="220"/>
        <v>1.5</v>
      </c>
      <c r="CW702" s="36">
        <f t="shared" si="221"/>
        <v>0</v>
      </c>
      <c r="CX702" s="37">
        <f t="shared" si="222"/>
        <v>2.5</v>
      </c>
      <c r="CY702" s="38">
        <f t="shared" si="223"/>
        <v>3.3</v>
      </c>
      <c r="CZ702" s="39">
        <f t="shared" si="224"/>
        <v>4.3</v>
      </c>
      <c r="DA702" t="s">
        <v>212</v>
      </c>
      <c r="DB702" t="str">
        <f t="shared" ca="1" si="225"/>
        <v>No</v>
      </c>
      <c r="DD702" t="s">
        <v>213</v>
      </c>
      <c r="DE702" t="str">
        <f t="shared" ca="1" si="226"/>
        <v/>
      </c>
      <c r="DF702" t="s">
        <v>2312</v>
      </c>
    </row>
    <row r="703" spans="2:110" x14ac:dyDescent="0.3">
      <c r="B703" t="s">
        <v>1059</v>
      </c>
      <c r="C703" t="str">
        <f>INDEX('PH Itemnames'!$B$1:$B$723,MATCH(B703,'PH Itemnames'!$A$1:$A$723),1)</f>
        <v>mcpamItem</v>
      </c>
      <c r="D703" t="s">
        <v>253</v>
      </c>
      <c r="E703" t="s">
        <v>1209</v>
      </c>
      <c r="F703" s="10" t="s">
        <v>332</v>
      </c>
      <c r="G703" s="11" t="s">
        <v>131</v>
      </c>
      <c r="H703" s="11" t="s">
        <v>363</v>
      </c>
      <c r="I703" s="11" t="s">
        <v>64</v>
      </c>
      <c r="J703" s="11" t="s">
        <v>257</v>
      </c>
      <c r="K703" s="11" t="s">
        <v>532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229"/>
        <v>1</v>
      </c>
      <c r="W703" s="11">
        <f t="shared" si="211"/>
        <v>0</v>
      </c>
      <c r="X703" s="44" t="str">
        <f t="shared" ca="1" si="230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21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21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21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21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21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21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21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219"/>
        <v>1</v>
      </c>
      <c r="CS703" s="34">
        <f t="shared" si="231"/>
        <v>30</v>
      </c>
      <c r="CT703" s="30">
        <v>0</v>
      </c>
      <c r="CU703" s="30">
        <v>12</v>
      </c>
      <c r="CV703" s="35">
        <f t="shared" si="220"/>
        <v>1.5</v>
      </c>
      <c r="CW703" s="36">
        <f t="shared" si="221"/>
        <v>0</v>
      </c>
      <c r="CX703" s="37">
        <f t="shared" si="222"/>
        <v>3.5</v>
      </c>
      <c r="CY703" s="38">
        <f t="shared" si="223"/>
        <v>2.5</v>
      </c>
      <c r="CZ703" s="39">
        <f t="shared" si="224"/>
        <v>1</v>
      </c>
      <c r="DA703" t="s">
        <v>215</v>
      </c>
      <c r="DB703" t="str">
        <f t="shared" ca="1" si="225"/>
        <v>-</v>
      </c>
      <c r="DD703" t="s">
        <v>213</v>
      </c>
      <c r="DE703" t="str">
        <f t="shared" ca="1" si="226"/>
        <v>MCPAMITEM(MEAL, ItemRegistry.mcpamItem, 4 ,6f,0f,2f,3.5f,0f,2.5f,1f,1.75f),</v>
      </c>
      <c r="DF703" t="s">
        <v>2726</v>
      </c>
    </row>
    <row r="704" spans="2:110" x14ac:dyDescent="0.3">
      <c r="B704" t="s">
        <v>1060</v>
      </c>
      <c r="C704" t="str">
        <f>INDEX('PH Itemnames'!$B$1:$B$723,MATCH(B704,'PH Itemnames'!$A$1:$A$723),1)</f>
        <v>deluxenachoesItem</v>
      </c>
      <c r="D704" t="s">
        <v>258</v>
      </c>
      <c r="E704" t="s">
        <v>1209</v>
      </c>
      <c r="F704" s="10" t="s">
        <v>1061</v>
      </c>
      <c r="G704" s="11" t="s">
        <v>751</v>
      </c>
      <c r="H704" s="11" t="s">
        <v>73</v>
      </c>
      <c r="I704" s="11" t="s">
        <v>225</v>
      </c>
      <c r="J704" s="11" t="s">
        <v>139</v>
      </c>
      <c r="K704" s="11" t="s">
        <v>230</v>
      </c>
      <c r="L704" s="11"/>
      <c r="M704" s="11"/>
      <c r="N704" s="46">
        <f ca="1">SUMIF(Ingredients!$B$3:$B$217,'PH complex foods'!F704,Ingredients!$A$3:$A$119)+SUMIF($B$3:$B$724,F704,$V$3:$V$723)</f>
        <v>1</v>
      </c>
      <c r="O704" s="11">
        <f ca="1">SUMIF(Ingredients!$B$3:$B$217,'PH complex foods'!G704,Ingredients!$A$3:$A$119)+SUMIF($B$3:$B$724,G704,$V$3:$V$723)</f>
        <v>1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229"/>
        <v>1</v>
      </c>
      <c r="W704" s="11">
        <f t="shared" si="211"/>
        <v>0</v>
      </c>
      <c r="X704" s="44" t="str">
        <f t="shared" ca="1" si="230"/>
        <v>Yes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21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21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21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21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21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21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21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219"/>
        <v>4</v>
      </c>
      <c r="CS704" s="34">
        <v>30</v>
      </c>
      <c r="CT704" s="30">
        <v>0</v>
      </c>
      <c r="CU704" s="30">
        <v>14</v>
      </c>
      <c r="CV704" s="35">
        <f t="shared" si="220"/>
        <v>0</v>
      </c>
      <c r="CW704" s="36">
        <f t="shared" si="221"/>
        <v>1.6</v>
      </c>
      <c r="CX704" s="37">
        <f t="shared" si="222"/>
        <v>5</v>
      </c>
      <c r="CY704" s="38">
        <f t="shared" si="223"/>
        <v>2</v>
      </c>
      <c r="CZ704" s="39">
        <f t="shared" si="224"/>
        <v>4</v>
      </c>
      <c r="DA704" t="s">
        <v>215</v>
      </c>
      <c r="DB704" t="str">
        <f t="shared" ca="1" si="225"/>
        <v>-</v>
      </c>
      <c r="DC704" t="s">
        <v>1062</v>
      </c>
      <c r="DD704" t="s">
        <v>213</v>
      </c>
      <c r="DE704" t="str">
        <f t="shared" ca="1" si="226"/>
        <v>DELUXENACHOESITEM(MEAL, ItemRegistry.deluxenachoesItem, 4 ,6f,0f,0f,5f,1.6f,2f,4f,1.5f),</v>
      </c>
      <c r="DF704" t="s">
        <v>2727</v>
      </c>
    </row>
    <row r="705" spans="2:110" x14ac:dyDescent="0.3">
      <c r="B705" t="s">
        <v>1063</v>
      </c>
      <c r="C705" t="str">
        <f>INDEX('PH Itemnames'!$B$1:$B$723,MATCH(B705,'PH Itemnames'!$A$1:$A$723),1)</f>
        <v>gourmetmuttonburgerItem</v>
      </c>
      <c r="D705" t="s">
        <v>258</v>
      </c>
      <c r="E705" t="s">
        <v>1209</v>
      </c>
      <c r="F705" s="10" t="s">
        <v>1064</v>
      </c>
      <c r="G705" s="11" t="s">
        <v>872</v>
      </c>
      <c r="H705" s="11" t="s">
        <v>124</v>
      </c>
      <c r="I705" s="11" t="s">
        <v>73</v>
      </c>
      <c r="J705" s="11" t="s">
        <v>70</v>
      </c>
      <c r="K705" s="11" t="s">
        <v>447</v>
      </c>
      <c r="L705" s="11" t="s">
        <v>296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229"/>
        <v>1</v>
      </c>
      <c r="W705" s="11">
        <f t="shared" si="211"/>
        <v>0</v>
      </c>
      <c r="X705" s="44" t="str">
        <f t="shared" ca="1" si="230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21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21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21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21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21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21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21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219"/>
        <v>7</v>
      </c>
      <c r="CS705" s="34">
        <v>45</v>
      </c>
      <c r="CT705" s="30">
        <v>0</v>
      </c>
      <c r="CU705" s="30">
        <v>12</v>
      </c>
      <c r="CV705" s="35">
        <f t="shared" si="220"/>
        <v>1</v>
      </c>
      <c r="CW705" s="36">
        <f t="shared" si="221"/>
        <v>0</v>
      </c>
      <c r="CX705" s="37">
        <f t="shared" si="222"/>
        <v>2.5</v>
      </c>
      <c r="CY705" s="38">
        <f t="shared" si="223"/>
        <v>2</v>
      </c>
      <c r="CZ705" s="39">
        <f t="shared" si="224"/>
        <v>7</v>
      </c>
      <c r="DA705" t="s">
        <v>215</v>
      </c>
      <c r="DB705" t="str">
        <f t="shared" ca="1" si="225"/>
        <v>-</v>
      </c>
      <c r="DD705" t="s">
        <v>213</v>
      </c>
      <c r="DE705" t="str">
        <f t="shared" ca="1" si="226"/>
        <v>GOURMETMUTTONBURGERITEM(MEAL, ItemRegistry.gourmetmuttonburgerItem, 4 ,9f,0f,1f,2.5f,0f,2f,7f,1.75f),</v>
      </c>
      <c r="DF705" t="s">
        <v>2728</v>
      </c>
    </row>
    <row r="706" spans="2:110" x14ac:dyDescent="0.3">
      <c r="B706" t="s">
        <v>1065</v>
      </c>
      <c r="C706" t="str">
        <f>INDEX('PH Itemnames'!$B$1:$B$723,MATCH(B706,'PH Itemnames'!$A$1:$A$723),1)</f>
        <v>netherstartoastItem</v>
      </c>
      <c r="D706" t="s">
        <v>253</v>
      </c>
      <c r="E706" t="s">
        <v>1209</v>
      </c>
      <c r="F706" s="10" t="s">
        <v>257</v>
      </c>
      <c r="G706" s="11" t="s">
        <v>1066</v>
      </c>
      <c r="H706" s="11" t="s">
        <v>260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229"/>
        <v>0</v>
      </c>
      <c r="W706" s="11">
        <f t="shared" si="211"/>
        <v>0</v>
      </c>
      <c r="X706" s="44" t="str">
        <f t="shared" ca="1" si="230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21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21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21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21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21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21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21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219"/>
        <v>2</v>
      </c>
      <c r="CS706" s="34">
        <f t="shared" si="231"/>
        <v>15</v>
      </c>
      <c r="CT706" s="30">
        <f t="shared" si="227"/>
        <v>0</v>
      </c>
      <c r="CU706" s="30">
        <f t="shared" si="228"/>
        <v>9.5</v>
      </c>
      <c r="CV706" s="35">
        <f t="shared" si="220"/>
        <v>1.5</v>
      </c>
      <c r="CW706" s="36">
        <f t="shared" si="221"/>
        <v>0</v>
      </c>
      <c r="CX706" s="37">
        <f t="shared" si="222"/>
        <v>0</v>
      </c>
      <c r="CY706" s="38">
        <f t="shared" si="223"/>
        <v>0</v>
      </c>
      <c r="CZ706" s="39">
        <f t="shared" si="224"/>
        <v>2</v>
      </c>
      <c r="DA706" t="s">
        <v>212</v>
      </c>
      <c r="DB706" t="str">
        <f t="shared" ca="1" si="225"/>
        <v>No</v>
      </c>
      <c r="DC706" t="s">
        <v>1067</v>
      </c>
      <c r="DD706" t="s">
        <v>213</v>
      </c>
      <c r="DE706" t="str">
        <f t="shared" ca="1" si="226"/>
        <v/>
      </c>
      <c r="DF706" t="s">
        <v>2312</v>
      </c>
    </row>
    <row r="707" spans="2:110" x14ac:dyDescent="0.3">
      <c r="B707" t="s">
        <v>1068</v>
      </c>
      <c r="C707" t="str">
        <f>INDEX('PH Itemnames'!$B$1:$B$723,MATCH(B707,'PH Itemnames'!$A$1:$A$723),1)</f>
        <v>paradiseburgerItem</v>
      </c>
      <c r="D707" t="s">
        <v>258</v>
      </c>
      <c r="E707" t="s">
        <v>1209</v>
      </c>
      <c r="F707" s="10" t="s">
        <v>75</v>
      </c>
      <c r="G707" s="11" t="s">
        <v>73</v>
      </c>
      <c r="H707" s="11" t="s">
        <v>363</v>
      </c>
      <c r="I707" s="11" t="s">
        <v>259</v>
      </c>
      <c r="J707" s="11" t="s">
        <v>131</v>
      </c>
      <c r="K707" s="11" t="s">
        <v>70</v>
      </c>
      <c r="L707" s="11" t="s">
        <v>335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229"/>
        <v>1</v>
      </c>
      <c r="W707" s="11">
        <f t="shared" si="211"/>
        <v>0</v>
      </c>
      <c r="X707" s="44" t="str">
        <f t="shared" ca="1" si="230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21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21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21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21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21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21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21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219"/>
        <v>3</v>
      </c>
      <c r="CS707" s="34">
        <v>35</v>
      </c>
      <c r="CT707" s="30">
        <v>0</v>
      </c>
      <c r="CU707" s="30">
        <v>12</v>
      </c>
      <c r="CV707" s="35">
        <f t="shared" si="220"/>
        <v>1.5</v>
      </c>
      <c r="CW707" s="36">
        <f t="shared" si="221"/>
        <v>0</v>
      </c>
      <c r="CX707" s="37">
        <f t="shared" si="222"/>
        <v>5.5</v>
      </c>
      <c r="CY707" s="38">
        <f t="shared" si="223"/>
        <v>2</v>
      </c>
      <c r="CZ707" s="39">
        <f t="shared" si="224"/>
        <v>3</v>
      </c>
      <c r="DA707" t="s">
        <v>215</v>
      </c>
      <c r="DB707" t="str">
        <f t="shared" ca="1" si="225"/>
        <v>-</v>
      </c>
      <c r="DD707" t="s">
        <v>213</v>
      </c>
      <c r="DE707" t="str">
        <f t="shared" ca="1" si="226"/>
        <v>PARADISEBURGERITEM(MEAL, ItemRegistry.paradiseburgerItem, 4 ,7f,0f,2f,5.5f,0f,2f,3f,1.75f),</v>
      </c>
      <c r="DF707" t="s">
        <v>2729</v>
      </c>
    </row>
    <row r="708" spans="2:110" x14ac:dyDescent="0.3">
      <c r="B708" t="s">
        <v>1069</v>
      </c>
      <c r="C708" t="str">
        <f>INDEX('PH Itemnames'!$B$1:$B$723,MATCH(B708,'PH Itemnames'!$A$1:$A$723),1)</f>
        <v>chimichangaItem</v>
      </c>
      <c r="D708" t="s">
        <v>258</v>
      </c>
      <c r="E708" t="s">
        <v>1209</v>
      </c>
      <c r="F708" s="10" t="s">
        <v>359</v>
      </c>
      <c r="G708" s="11" t="s">
        <v>351</v>
      </c>
      <c r="H708" s="11" t="s">
        <v>44</v>
      </c>
      <c r="I708" s="11" t="s">
        <v>73</v>
      </c>
      <c r="J708" s="11" t="s">
        <v>751</v>
      </c>
      <c r="K708" s="11" t="s">
        <v>230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1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229"/>
        <v>1</v>
      </c>
      <c r="W708" s="11">
        <f t="shared" ref="W708:W725" si="232">COUNTIF(F708:M1430,B708)</f>
        <v>0</v>
      </c>
      <c r="X708" s="44" t="str">
        <f t="shared" ca="1" si="230"/>
        <v>Yes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233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234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235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236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237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238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239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240">SUM(CJ708:CQ708)</f>
        <v>7</v>
      </c>
      <c r="CS708" s="34">
        <f t="shared" ref="CS708:CS724" si="241">AG708</f>
        <v>45.166666666666671</v>
      </c>
      <c r="CT708" s="30">
        <v>0</v>
      </c>
      <c r="CU708" s="30">
        <v>12</v>
      </c>
      <c r="CV708" s="35">
        <f t="shared" ref="CV708:CV724" si="242">BH708</f>
        <v>0</v>
      </c>
      <c r="CW708" s="36">
        <v>1</v>
      </c>
      <c r="CX708" s="37">
        <f t="shared" ref="CX708:CX724" si="243">BZ708</f>
        <v>5.5</v>
      </c>
      <c r="CY708" s="38">
        <f t="shared" ref="CY708:CY724" si="244">CI708</f>
        <v>2</v>
      </c>
      <c r="CZ708" s="39">
        <f t="shared" ref="CZ708:CZ724" si="245">CR708</f>
        <v>7</v>
      </c>
      <c r="DA708" t="s">
        <v>215</v>
      </c>
      <c r="DB708" t="str">
        <f t="shared" ref="DB708:DB725" ca="1" si="246">IF(X708="No", "No", "-")</f>
        <v>-</v>
      </c>
      <c r="DD708" t="s">
        <v>213</v>
      </c>
      <c r="DE708" t="str">
        <f t="shared" ref="DE708:DE725" ca="1" si="247">IF(AND(X708="Yes",NOT(DD708="No")),CONCATENATE(UPPER(C708), "(", E708, ", ItemRegistry.",C708,", ",4," ,", ROUND(CS708/5,2),"f,",ROUND(CT708,0),"f,",ROUND(CV708,0),"f,",ROUND(CX708,2),"f,",ROUND(CW708,2),"f,",ROUND(CY708,2),"f,",ROUND(CZ708,2),"f,",ROUND(21/CU708,2), "f),"),"")</f>
        <v>CHIMICHANGAITEM(MEAL, ItemRegistry.chimichangaItem, 4 ,9.03f,0f,0f,5.5f,1f,2f,7f,1.75f),</v>
      </c>
      <c r="DF708" t="s">
        <v>2730</v>
      </c>
    </row>
    <row r="709" spans="2:110" x14ac:dyDescent="0.3">
      <c r="B709" t="s">
        <v>1070</v>
      </c>
      <c r="C709" t="str">
        <f>INDEX('PH Itemnames'!$B$1:$B$723,MATCH(B709,'PH Itemnames'!$A$1:$A$723),1)</f>
        <v>salisburysteakItem</v>
      </c>
      <c r="D709" t="s">
        <v>258</v>
      </c>
      <c r="E709" t="s">
        <v>1209</v>
      </c>
      <c r="F709" s="10" t="s">
        <v>75</v>
      </c>
      <c r="G709" s="11" t="s">
        <v>1017</v>
      </c>
      <c r="H709" s="11" t="s">
        <v>277</v>
      </c>
      <c r="I709" s="11" t="s">
        <v>239</v>
      </c>
      <c r="J709" s="11" t="s">
        <v>415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229"/>
        <v>1</v>
      </c>
      <c r="W709" s="11">
        <f t="shared" si="232"/>
        <v>0</v>
      </c>
      <c r="X709" s="44" t="str">
        <f t="shared" ca="1" si="230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233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234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48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235"/>
        <v>29.217460317460315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236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237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238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239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240"/>
        <v>5</v>
      </c>
      <c r="CS709" s="34">
        <v>50</v>
      </c>
      <c r="CT709" s="30">
        <f t="shared" ref="CT709:CT724" si="248">AP709</f>
        <v>0.35714285714285715</v>
      </c>
      <c r="CU709" s="30">
        <v>14</v>
      </c>
      <c r="CV709" s="35">
        <f t="shared" si="242"/>
        <v>2.5</v>
      </c>
      <c r="CW709" s="36">
        <f t="shared" ref="CW709:CW724" si="249">BQ709</f>
        <v>0</v>
      </c>
      <c r="CX709" s="37">
        <v>2</v>
      </c>
      <c r="CY709" s="38">
        <f t="shared" si="244"/>
        <v>4.5</v>
      </c>
      <c r="CZ709" s="39">
        <f t="shared" si="245"/>
        <v>5</v>
      </c>
      <c r="DA709" t="s">
        <v>215</v>
      </c>
      <c r="DB709" t="str">
        <f t="shared" ca="1" si="246"/>
        <v>-</v>
      </c>
      <c r="DD709" t="s">
        <v>213</v>
      </c>
      <c r="DE709" t="str">
        <f t="shared" ca="1" si="247"/>
        <v>SALISBURYSTEAKITEM(MEAL, ItemRegistry.salisburysteakItem, 4 ,10f,0f,3f,2f,0f,4.5f,5f,1.5f),</v>
      </c>
      <c r="DF709" t="s">
        <v>2731</v>
      </c>
    </row>
    <row r="710" spans="2:110" x14ac:dyDescent="0.3">
      <c r="B710" t="s">
        <v>1071</v>
      </c>
      <c r="C710" t="str">
        <f>INDEX('PH Itemnames'!$B$1:$B$723,MATCH(B710,'PH Itemnames'!$A$1:$A$723),1)</f>
        <v>ploughmanslunchItem</v>
      </c>
      <c r="D710" t="s">
        <v>258</v>
      </c>
      <c r="E710" t="s">
        <v>1209</v>
      </c>
      <c r="F710" s="10" t="s">
        <v>259</v>
      </c>
      <c r="G710" s="11" t="s">
        <v>180</v>
      </c>
      <c r="H710" s="11" t="s">
        <v>73</v>
      </c>
      <c r="I710" s="11" t="s">
        <v>686</v>
      </c>
      <c r="J710" s="11" t="s">
        <v>64</v>
      </c>
      <c r="K710" s="11" t="s">
        <v>77</v>
      </c>
      <c r="L710" s="11" t="s">
        <v>312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250">SUM(N710:U710)-COUNTA(F710:M710)+1</f>
        <v>1</v>
      </c>
      <c r="W710" s="11">
        <f t="shared" si="232"/>
        <v>0</v>
      </c>
      <c r="X710" s="44" t="str">
        <f t="shared" ca="1" si="230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233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234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235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236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237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238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239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240"/>
        <v>3</v>
      </c>
      <c r="CS710" s="34">
        <v>30</v>
      </c>
      <c r="CT710" s="30">
        <v>0</v>
      </c>
      <c r="CU710" s="30">
        <v>14</v>
      </c>
      <c r="CV710" s="35">
        <f t="shared" si="242"/>
        <v>1.5</v>
      </c>
      <c r="CW710" s="36">
        <f t="shared" si="249"/>
        <v>1</v>
      </c>
      <c r="CX710" s="37">
        <f t="shared" si="243"/>
        <v>2.5</v>
      </c>
      <c r="CY710" s="38">
        <f t="shared" si="244"/>
        <v>2.5</v>
      </c>
      <c r="CZ710" s="39">
        <f t="shared" si="245"/>
        <v>3</v>
      </c>
      <c r="DA710" t="s">
        <v>215</v>
      </c>
      <c r="DB710" t="str">
        <f t="shared" ca="1" si="246"/>
        <v>-</v>
      </c>
      <c r="DD710" t="s">
        <v>213</v>
      </c>
      <c r="DE710" t="str">
        <f t="shared" ca="1" si="247"/>
        <v>PLOUGHMANSLUNCHITEM(MEAL, ItemRegistry.ploughmanslunchItem, 4 ,6f,0f,2f,2.5f,1f,2.5f,3f,1.5f),</v>
      </c>
      <c r="DF710" t="s">
        <v>2732</v>
      </c>
    </row>
    <row r="711" spans="2:110" x14ac:dyDescent="0.3">
      <c r="B711" t="s">
        <v>1072</v>
      </c>
      <c r="C711" t="str">
        <f>INDEX('PH Itemnames'!$B$1:$B$723,MATCH(B711,'PH Itemnames'!$A$1:$A$723),1)</f>
        <v>cornedbeefhashItem</v>
      </c>
      <c r="D711" t="s">
        <v>258</v>
      </c>
      <c r="E711" t="s">
        <v>1209</v>
      </c>
      <c r="F711" s="10" t="s">
        <v>728</v>
      </c>
      <c r="G711" s="11" t="s">
        <v>64</v>
      </c>
      <c r="H711" s="11" t="s">
        <v>138</v>
      </c>
      <c r="I711" s="11" t="s">
        <v>65</v>
      </c>
      <c r="J711" s="11" t="s">
        <v>239</v>
      </c>
      <c r="K711" s="11" t="s">
        <v>260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250"/>
        <v>0</v>
      </c>
      <c r="W711" s="11">
        <f t="shared" si="232"/>
        <v>1</v>
      </c>
      <c r="X711" s="44" t="str">
        <f t="shared" ref="X711:X725" ca="1" si="251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233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234"/>
        <v>0</v>
      </c>
      <c r="AQ711" s="30">
        <f>SUMIF(Ingredients!$B$3:$B$217,F711,Ingredients!$E$3:$E$217)+SUMIF($B$3:$B$724,F711,$AY$3:$AY$727)</f>
        <v>23.75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235"/>
        <v>29.630952380952383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236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237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238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239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240"/>
        <v>4</v>
      </c>
      <c r="CS711" s="34">
        <f t="shared" si="241"/>
        <v>43</v>
      </c>
      <c r="CT711" s="30">
        <f t="shared" si="248"/>
        <v>0</v>
      </c>
      <c r="CU711" s="30">
        <f t="shared" ref="CU711:CU724" si="252">AY711</f>
        <v>29.630952380952383</v>
      </c>
      <c r="CV711" s="35">
        <f t="shared" si="242"/>
        <v>0</v>
      </c>
      <c r="CW711" s="36">
        <f t="shared" si="249"/>
        <v>0</v>
      </c>
      <c r="CX711" s="37">
        <f t="shared" si="243"/>
        <v>3.5</v>
      </c>
      <c r="CY711" s="38">
        <f t="shared" si="244"/>
        <v>2</v>
      </c>
      <c r="CZ711" s="39">
        <f t="shared" si="245"/>
        <v>4</v>
      </c>
      <c r="DA711" t="s">
        <v>212</v>
      </c>
      <c r="DB711" t="str">
        <f t="shared" ca="1" si="246"/>
        <v>No</v>
      </c>
      <c r="DD711" t="s">
        <v>213</v>
      </c>
      <c r="DE711" t="str">
        <f t="shared" ca="1" si="247"/>
        <v/>
      </c>
      <c r="DF711" t="s">
        <v>2312</v>
      </c>
    </row>
    <row r="712" spans="2:110" x14ac:dyDescent="0.3">
      <c r="B712" t="s">
        <v>1073</v>
      </c>
      <c r="C712" t="str">
        <f>INDEX('PH Itemnames'!$B$1:$B$723,MATCH(B712,'PH Itemnames'!$A$1:$A$723),1)</f>
        <v>beetsoupItem</v>
      </c>
      <c r="D712" t="s">
        <v>258</v>
      </c>
      <c r="E712" t="s">
        <v>1209</v>
      </c>
      <c r="F712" s="10" t="s">
        <v>573</v>
      </c>
      <c r="G712" s="11" t="s">
        <v>419</v>
      </c>
      <c r="H712" s="11" t="s">
        <v>1074</v>
      </c>
      <c r="I712" s="11" t="s">
        <v>537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250"/>
        <v>0</v>
      </c>
      <c r="W712" s="11">
        <f t="shared" si="232"/>
        <v>0</v>
      </c>
      <c r="X712" s="44" t="str">
        <f t="shared" ca="1" si="251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233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234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235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236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237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238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239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240"/>
        <v>0</v>
      </c>
      <c r="CS712" s="34">
        <f t="shared" si="241"/>
        <v>47</v>
      </c>
      <c r="CT712" s="30">
        <f t="shared" si="248"/>
        <v>10</v>
      </c>
      <c r="CU712" s="30">
        <f t="shared" si="252"/>
        <v>13.902777777777777</v>
      </c>
      <c r="CV712" s="35">
        <f t="shared" si="242"/>
        <v>0</v>
      </c>
      <c r="CW712" s="36">
        <f t="shared" si="249"/>
        <v>0</v>
      </c>
      <c r="CX712" s="37">
        <f t="shared" si="243"/>
        <v>3.5</v>
      </c>
      <c r="CY712" s="38">
        <f t="shared" si="244"/>
        <v>4.5</v>
      </c>
      <c r="CZ712" s="39">
        <f t="shared" si="245"/>
        <v>0</v>
      </c>
      <c r="DA712" t="s">
        <v>212</v>
      </c>
      <c r="DB712" t="str">
        <f t="shared" ca="1" si="246"/>
        <v>No</v>
      </c>
      <c r="DD712" t="s">
        <v>213</v>
      </c>
      <c r="DE712" t="str">
        <f t="shared" ca="1" si="247"/>
        <v/>
      </c>
      <c r="DF712" t="s">
        <v>2312</v>
      </c>
    </row>
    <row r="713" spans="2:110" x14ac:dyDescent="0.3">
      <c r="B713" t="s">
        <v>1075</v>
      </c>
      <c r="C713" t="str">
        <f>INDEX('PH Itemnames'!$B$1:$B$723,MATCH(B713,'PH Itemnames'!$A$1:$A$723),1)</f>
        <v>friedfeastItem</v>
      </c>
      <c r="D713" t="s">
        <v>258</v>
      </c>
      <c r="E713" t="s">
        <v>1209</v>
      </c>
      <c r="F713" s="10" t="s">
        <v>513</v>
      </c>
      <c r="G713" s="11" t="s">
        <v>295</v>
      </c>
      <c r="H713" s="11" t="s">
        <v>1076</v>
      </c>
      <c r="I713" s="11" t="s">
        <v>758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250"/>
        <v>1</v>
      </c>
      <c r="W713" s="11">
        <f t="shared" si="232"/>
        <v>0</v>
      </c>
      <c r="X713" s="44" t="str">
        <f t="shared" ca="1" si="251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233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234"/>
        <v>20</v>
      </c>
      <c r="AQ713" s="30">
        <f>SUMIF(Ingredients!$B$3:$B$217,F713,Ingredients!$E$3:$E$217)+SUMIF($B$3:$B$724,F713,$AY$3:$AY$727)</f>
        <v>26.5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235"/>
        <v>28.375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236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237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238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239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240"/>
        <v>1</v>
      </c>
      <c r="CS713" s="34">
        <v>45</v>
      </c>
      <c r="CT713" s="30">
        <f t="shared" si="248"/>
        <v>20</v>
      </c>
      <c r="CU713" s="30">
        <v>14</v>
      </c>
      <c r="CV713" s="35">
        <f t="shared" si="242"/>
        <v>1</v>
      </c>
      <c r="CW713" s="36">
        <f t="shared" si="249"/>
        <v>0</v>
      </c>
      <c r="CX713" s="37">
        <f t="shared" si="243"/>
        <v>3</v>
      </c>
      <c r="CY713" s="38">
        <f t="shared" si="244"/>
        <v>2.5</v>
      </c>
      <c r="CZ713" s="39">
        <f t="shared" si="245"/>
        <v>1</v>
      </c>
      <c r="DA713" t="s">
        <v>215</v>
      </c>
      <c r="DB713" t="str">
        <f t="shared" ca="1" si="246"/>
        <v>-</v>
      </c>
      <c r="DD713" t="s">
        <v>213</v>
      </c>
      <c r="DE713" t="str">
        <f t="shared" ca="1" si="247"/>
        <v>FRIEDFEASTITEM(MEAL, ItemRegistry.friedfeastItem, 4 ,9f,20f,1f,3f,0f,2.5f,1f,1.5f),</v>
      </c>
      <c r="DF713" t="s">
        <v>2733</v>
      </c>
    </row>
    <row r="714" spans="2:110" x14ac:dyDescent="0.3">
      <c r="B714" t="s">
        <v>1077</v>
      </c>
      <c r="C714" t="str">
        <f>INDEX('PH Itemnames'!$B$1:$B$723,MATCH(B714,'PH Itemnames'!$A$1:$A$723),1)</f>
        <v>timpanoItem</v>
      </c>
      <c r="D714" t="s">
        <v>258</v>
      </c>
      <c r="E714" t="s">
        <v>1209</v>
      </c>
      <c r="F714" s="10" t="s">
        <v>222</v>
      </c>
      <c r="G714" s="11" t="s">
        <v>331</v>
      </c>
      <c r="H714" s="11" t="s">
        <v>779</v>
      </c>
      <c r="I714" s="11" t="s">
        <v>679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250"/>
        <v>1</v>
      </c>
      <c r="W714" s="11">
        <f t="shared" si="232"/>
        <v>0</v>
      </c>
      <c r="X714" s="44" t="str">
        <f t="shared" ca="1" si="251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233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234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34.333333333333336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235"/>
        <v>22.1875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236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237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238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239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240"/>
        <v>1</v>
      </c>
      <c r="CS714" s="34">
        <v>35</v>
      </c>
      <c r="CT714" s="30">
        <v>0</v>
      </c>
      <c r="CU714" s="30">
        <f t="shared" si="252"/>
        <v>22.1875</v>
      </c>
      <c r="CV714" s="35">
        <f t="shared" si="242"/>
        <v>2</v>
      </c>
      <c r="CW714" s="36">
        <f t="shared" si="249"/>
        <v>0</v>
      </c>
      <c r="CX714" s="37">
        <f t="shared" si="243"/>
        <v>1.5</v>
      </c>
      <c r="CY714" s="38">
        <f t="shared" si="244"/>
        <v>4.5</v>
      </c>
      <c r="CZ714" s="39">
        <f t="shared" si="245"/>
        <v>1</v>
      </c>
      <c r="DA714" t="s">
        <v>215</v>
      </c>
      <c r="DB714" t="str">
        <f t="shared" ca="1" si="246"/>
        <v>-</v>
      </c>
      <c r="DD714" t="s">
        <v>213</v>
      </c>
      <c r="DE714" t="str">
        <f t="shared" ca="1" si="247"/>
        <v>TIMPANOITEM(MEAL, ItemRegistry.timpanoItem, 4 ,7f,0f,2f,1.5f,0f,4.5f,1f,0.95f),</v>
      </c>
      <c r="DF714" t="s">
        <v>2734</v>
      </c>
    </row>
    <row r="715" spans="2:110" x14ac:dyDescent="0.3">
      <c r="B715" t="s">
        <v>1078</v>
      </c>
      <c r="C715" t="str">
        <f>INDEX('PH Itemnames'!$B$1:$B$723,MATCH(B715,'PH Itemnames'!$A$1:$A$723),1)</f>
        <v>deluxechickencurryItem</v>
      </c>
      <c r="D715" t="s">
        <v>258</v>
      </c>
      <c r="E715" t="s">
        <v>1209</v>
      </c>
      <c r="F715" s="10" t="s">
        <v>484</v>
      </c>
      <c r="G715" s="11" t="s">
        <v>44</v>
      </c>
      <c r="H715" s="11" t="s">
        <v>672</v>
      </c>
      <c r="I715" s="11" t="s">
        <v>1079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250"/>
        <v>-3</v>
      </c>
      <c r="W715" s="11">
        <f t="shared" si="232"/>
        <v>0</v>
      </c>
      <c r="X715" s="44" t="str">
        <f t="shared" ca="1" si="251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233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234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235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236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237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238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239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240"/>
        <v>1.5</v>
      </c>
      <c r="CS715" s="34">
        <f t="shared" si="241"/>
        <v>38</v>
      </c>
      <c r="CT715" s="30">
        <f t="shared" si="248"/>
        <v>5</v>
      </c>
      <c r="CU715" s="30">
        <f t="shared" si="252"/>
        <v>16.104166666666668</v>
      </c>
      <c r="CV715" s="35">
        <f t="shared" si="242"/>
        <v>1</v>
      </c>
      <c r="CW715" s="36">
        <f t="shared" si="249"/>
        <v>0</v>
      </c>
      <c r="CX715" s="37">
        <f t="shared" si="243"/>
        <v>3.5</v>
      </c>
      <c r="CY715" s="38">
        <f t="shared" si="244"/>
        <v>2.5</v>
      </c>
      <c r="CZ715" s="39">
        <f t="shared" si="245"/>
        <v>1.5</v>
      </c>
      <c r="DA715" t="s">
        <v>212</v>
      </c>
      <c r="DB715" t="str">
        <f t="shared" ca="1" si="246"/>
        <v>No</v>
      </c>
      <c r="DD715" t="s">
        <v>213</v>
      </c>
      <c r="DE715" t="str">
        <f t="shared" ca="1" si="247"/>
        <v/>
      </c>
      <c r="DF715" t="s">
        <v>2312</v>
      </c>
    </row>
    <row r="716" spans="2:110" x14ac:dyDescent="0.3">
      <c r="B716" t="s">
        <v>1080</v>
      </c>
      <c r="C716" t="str">
        <f>INDEX('PH Itemnames'!$B$1:$B$723,MATCH(B716,'PH Itemnames'!$A$1:$A$723),1)</f>
        <v>weekendpicnicItem</v>
      </c>
      <c r="D716" t="s">
        <v>258</v>
      </c>
      <c r="E716" t="s">
        <v>1209</v>
      </c>
      <c r="F716" s="10" t="s">
        <v>1081</v>
      </c>
      <c r="G716" s="11" t="s">
        <v>292</v>
      </c>
      <c r="H716" s="11" t="s">
        <v>770</v>
      </c>
      <c r="I716" s="11" t="s">
        <v>758</v>
      </c>
      <c r="J716" s="11" t="s">
        <v>337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250"/>
        <v>1</v>
      </c>
      <c r="W716" s="11">
        <f t="shared" si="232"/>
        <v>0</v>
      </c>
      <c r="X716" s="44" t="str">
        <f t="shared" ca="1" si="251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233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234"/>
        <v>20.714285714285715</v>
      </c>
      <c r="AQ716" s="30">
        <f>SUMIF(Ingredients!$B$3:$B$217,F716,Ingredients!$E$3:$E$217)+SUMIF($B$3:$B$724,F716,$AY$3:$AY$727)</f>
        <v>26.5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235"/>
        <v>24.090476190476192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236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237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238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239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240"/>
        <v>0</v>
      </c>
      <c r="CS716" s="34">
        <v>50</v>
      </c>
      <c r="CT716" s="30">
        <v>20</v>
      </c>
      <c r="CU716" s="30">
        <v>12</v>
      </c>
      <c r="CV716" s="35">
        <f t="shared" si="242"/>
        <v>1</v>
      </c>
      <c r="CW716" s="36">
        <f t="shared" si="249"/>
        <v>0</v>
      </c>
      <c r="CX716" s="37">
        <v>5</v>
      </c>
      <c r="CY716" s="38">
        <f t="shared" si="244"/>
        <v>2.5</v>
      </c>
      <c r="CZ716" s="39">
        <f t="shared" si="245"/>
        <v>0</v>
      </c>
      <c r="DA716" t="s">
        <v>215</v>
      </c>
      <c r="DB716" t="str">
        <f t="shared" ca="1" si="246"/>
        <v>-</v>
      </c>
      <c r="DD716" t="s">
        <v>213</v>
      </c>
      <c r="DE716" t="str">
        <f t="shared" ca="1" si="247"/>
        <v>WEEKENDPICNICITEM(MEAL, ItemRegistry.weekendpicnicItem, 4 ,10f,20f,1f,5f,0f,2.5f,0f,1.75f),</v>
      </c>
      <c r="DF716" t="s">
        <v>2735</v>
      </c>
    </row>
    <row r="717" spans="2:110" x14ac:dyDescent="0.3">
      <c r="B717" t="s">
        <v>1082</v>
      </c>
      <c r="C717" t="str">
        <f>INDEX('PH Itemnames'!$B$1:$B$723,MATCH(B717,'PH Itemnames'!$A$1:$A$723),1)</f>
        <v>gourmetbeefburgerItem</v>
      </c>
      <c r="D717" t="s">
        <v>258</v>
      </c>
      <c r="E717" t="s">
        <v>1209</v>
      </c>
      <c r="F717" s="10" t="s">
        <v>1083</v>
      </c>
      <c r="G717" s="11" t="s">
        <v>872</v>
      </c>
      <c r="H717" s="11" t="s">
        <v>73</v>
      </c>
      <c r="I717" s="11" t="s">
        <v>131</v>
      </c>
      <c r="J717" s="11" t="s">
        <v>113</v>
      </c>
      <c r="K717" s="11" t="s">
        <v>363</v>
      </c>
      <c r="L717" s="11" t="s">
        <v>139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250"/>
        <v>1</v>
      </c>
      <c r="W717" s="11">
        <f t="shared" si="232"/>
        <v>0</v>
      </c>
      <c r="X717" s="44" t="str">
        <f t="shared" ca="1" si="251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233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234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235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236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237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238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239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240"/>
        <v>7</v>
      </c>
      <c r="CS717" s="34">
        <v>50</v>
      </c>
      <c r="CT717" s="30">
        <v>0</v>
      </c>
      <c r="CU717" s="30">
        <v>12</v>
      </c>
      <c r="CV717" s="35">
        <f t="shared" si="242"/>
        <v>1</v>
      </c>
      <c r="CW717" s="36">
        <f t="shared" si="249"/>
        <v>0</v>
      </c>
      <c r="CX717" s="37">
        <f t="shared" si="243"/>
        <v>6</v>
      </c>
      <c r="CY717" s="38">
        <f t="shared" si="244"/>
        <v>2</v>
      </c>
      <c r="CZ717" s="39">
        <f t="shared" si="245"/>
        <v>7</v>
      </c>
      <c r="DA717" t="s">
        <v>215</v>
      </c>
      <c r="DB717" t="str">
        <f t="shared" ca="1" si="246"/>
        <v>-</v>
      </c>
      <c r="DD717" t="s">
        <v>213</v>
      </c>
      <c r="DE717" t="str">
        <f t="shared" ca="1" si="247"/>
        <v>GOURMETBEEFBURGERITEM(MEAL, ItemRegistry.gourmetbeefburgerItem, 4 ,10f,0f,1f,6f,0f,2f,7f,1.75f),</v>
      </c>
      <c r="DF717" t="s">
        <v>2736</v>
      </c>
    </row>
    <row r="718" spans="2:110" x14ac:dyDescent="0.3">
      <c r="B718" t="s">
        <v>1084</v>
      </c>
      <c r="C718" t="str">
        <f>INDEX('PH Itemnames'!$B$1:$B$723,MATCH(B718,'PH Itemnames'!$A$1:$A$723),1)</f>
        <v>southernstylebreakfastItem</v>
      </c>
      <c r="D718" t="s">
        <v>258</v>
      </c>
      <c r="E718" t="s">
        <v>1209</v>
      </c>
      <c r="F718" s="10" t="s">
        <v>767</v>
      </c>
      <c r="G718" s="11" t="s">
        <v>716</v>
      </c>
      <c r="H718" s="11" t="s">
        <v>77</v>
      </c>
      <c r="I718" s="11" t="s">
        <v>239</v>
      </c>
      <c r="J718" s="11" t="s">
        <v>257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250"/>
        <v>1</v>
      </c>
      <c r="W718" s="11">
        <f t="shared" si="232"/>
        <v>0</v>
      </c>
      <c r="X718" s="44" t="str">
        <f t="shared" ca="1" si="251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233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234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235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236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237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238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239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240"/>
        <v>4</v>
      </c>
      <c r="CS718" s="34">
        <v>50</v>
      </c>
      <c r="CT718" s="30">
        <v>0</v>
      </c>
      <c r="CU718" s="30">
        <v>12</v>
      </c>
      <c r="CV718" s="35">
        <f t="shared" si="242"/>
        <v>3.5</v>
      </c>
      <c r="CW718" s="36">
        <f t="shared" si="249"/>
        <v>0</v>
      </c>
      <c r="CX718" s="37">
        <f t="shared" si="243"/>
        <v>1.1428571428571428</v>
      </c>
      <c r="CY718" s="38">
        <f t="shared" si="244"/>
        <v>5</v>
      </c>
      <c r="CZ718" s="39">
        <f t="shared" si="245"/>
        <v>4</v>
      </c>
      <c r="DA718" t="s">
        <v>215</v>
      </c>
      <c r="DB718" t="str">
        <f t="shared" ca="1" si="246"/>
        <v>-</v>
      </c>
      <c r="DD718" t="s">
        <v>213</v>
      </c>
      <c r="DE718" t="str">
        <f t="shared" ca="1" si="247"/>
        <v>SOUTHERNSTYLEBREAKFASTITEM(MEAL, ItemRegistry.southernstylebreakfastItem, 4 ,10f,0f,4f,1.14f,0f,5f,4f,1.75f),</v>
      </c>
      <c r="DF718" t="s">
        <v>2737</v>
      </c>
    </row>
    <row r="719" spans="2:110" x14ac:dyDescent="0.3">
      <c r="B719" t="s">
        <v>1085</v>
      </c>
      <c r="C719" t="str">
        <f>INDEX('PH Itemnames'!$B$1:$B$723,MATCH(B719,'PH Itemnames'!$A$1:$A$723),1)</f>
        <v>meatfeastpizzaItem</v>
      </c>
      <c r="D719" t="s">
        <v>258</v>
      </c>
      <c r="E719" t="s">
        <v>1209</v>
      </c>
      <c r="F719" s="10" t="s">
        <v>977</v>
      </c>
      <c r="G719" s="11" t="s">
        <v>638</v>
      </c>
      <c r="H719" s="11" t="s">
        <v>629</v>
      </c>
      <c r="I719" s="11" t="s">
        <v>332</v>
      </c>
      <c r="J719" s="11" t="s">
        <v>300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250"/>
        <v>1</v>
      </c>
      <c r="W719" s="11">
        <f t="shared" si="232"/>
        <v>0</v>
      </c>
      <c r="X719" s="44" t="str">
        <f t="shared" ca="1" si="251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233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234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235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236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237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238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239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240"/>
        <v>3</v>
      </c>
      <c r="CS719" s="34">
        <f t="shared" si="241"/>
        <v>75</v>
      </c>
      <c r="CT719" s="30">
        <v>0</v>
      </c>
      <c r="CU719" s="30">
        <v>12</v>
      </c>
      <c r="CV719" s="35">
        <f t="shared" si="242"/>
        <v>1</v>
      </c>
      <c r="CW719" s="36">
        <f t="shared" si="249"/>
        <v>0</v>
      </c>
      <c r="CX719" s="37">
        <f t="shared" si="243"/>
        <v>3.5</v>
      </c>
      <c r="CY719" s="38">
        <f t="shared" si="244"/>
        <v>12.5</v>
      </c>
      <c r="CZ719" s="39">
        <f t="shared" si="245"/>
        <v>3</v>
      </c>
      <c r="DA719" t="s">
        <v>215</v>
      </c>
      <c r="DB719" t="str">
        <f t="shared" ca="1" si="246"/>
        <v>-</v>
      </c>
      <c r="DC719" t="s">
        <v>1196</v>
      </c>
      <c r="DD719" t="s">
        <v>213</v>
      </c>
      <c r="DE719" t="str">
        <f t="shared" ca="1" si="247"/>
        <v>MEATFEASTPIZZAITEM(MEAL, ItemRegistry.meatfeastpizzaItem, 4 ,15f,0f,1f,3.5f,0f,12.5f,3f,1.75f),</v>
      </c>
      <c r="DF719" t="s">
        <v>2738</v>
      </c>
    </row>
    <row r="720" spans="2:110" x14ac:dyDescent="0.3">
      <c r="B720" t="s">
        <v>1086</v>
      </c>
      <c r="C720" t="str">
        <f>INDEX('PH Itemnames'!$B$1:$B$723,MATCH(B720,'PH Itemnames'!$A$1:$A$723),1)</f>
        <v>thankfuldinnerItem</v>
      </c>
      <c r="D720" t="s">
        <v>258</v>
      </c>
      <c r="E720" t="s">
        <v>1209</v>
      </c>
      <c r="F720" s="10" t="s">
        <v>91</v>
      </c>
      <c r="G720" s="11" t="s">
        <v>291</v>
      </c>
      <c r="H720" s="11" t="s">
        <v>403</v>
      </c>
      <c r="I720" s="11" t="s">
        <v>1087</v>
      </c>
      <c r="J720" s="11" t="s">
        <v>34</v>
      </c>
      <c r="K720" s="11" t="s">
        <v>131</v>
      </c>
      <c r="L720" s="11" t="s">
        <v>257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250"/>
        <v>1</v>
      </c>
      <c r="W720" s="11">
        <f t="shared" si="232"/>
        <v>0</v>
      </c>
      <c r="X720" s="44" t="str">
        <f t="shared" ca="1" si="251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233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234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235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236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237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238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239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240"/>
        <v>2</v>
      </c>
      <c r="CS720" s="34">
        <f t="shared" si="241"/>
        <v>39.5</v>
      </c>
      <c r="CT720" s="30">
        <v>0</v>
      </c>
      <c r="CU720" s="30">
        <v>12</v>
      </c>
      <c r="CV720" s="35">
        <f t="shared" si="242"/>
        <v>2.5</v>
      </c>
      <c r="CW720" s="36">
        <f t="shared" si="249"/>
        <v>1.3</v>
      </c>
      <c r="CX720" s="37">
        <f t="shared" si="243"/>
        <v>2.5</v>
      </c>
      <c r="CY720" s="38">
        <f t="shared" si="244"/>
        <v>2.5</v>
      </c>
      <c r="CZ720" s="39">
        <f t="shared" si="245"/>
        <v>2</v>
      </c>
      <c r="DA720" t="s">
        <v>215</v>
      </c>
      <c r="DB720" t="str">
        <f t="shared" ca="1" si="246"/>
        <v>-</v>
      </c>
      <c r="DC720" t="s">
        <v>1172</v>
      </c>
      <c r="DD720" t="s">
        <v>213</v>
      </c>
      <c r="DE720" t="str">
        <f t="shared" ca="1" si="247"/>
        <v>THANKFULDINNERITEM(MEAL, ItemRegistry.thankfuldinnerItem, 4 ,7.9f,0f,3f,2.5f,1.3f,2.5f,2f,1.75f),</v>
      </c>
      <c r="DF720" t="s">
        <v>2739</v>
      </c>
    </row>
    <row r="721" spans="1:115" x14ac:dyDescent="0.3">
      <c r="B721" t="s">
        <v>1088</v>
      </c>
      <c r="C721" t="str">
        <f>INDEX('PH Itemnames'!$B$1:$B$723,MATCH(B721,'PH Itemnames'!$A$1:$A$723),1)</f>
        <v>koreandinnerItem</v>
      </c>
      <c r="D721" t="s">
        <v>258</v>
      </c>
      <c r="E721" t="s">
        <v>1209</v>
      </c>
      <c r="F721" s="10" t="s">
        <v>809</v>
      </c>
      <c r="G721" s="11" t="s">
        <v>810</v>
      </c>
      <c r="H721" s="11" t="s">
        <v>669</v>
      </c>
      <c r="I721" s="11" t="s">
        <v>131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250"/>
        <v>1</v>
      </c>
      <c r="W721" s="11">
        <f t="shared" si="232"/>
        <v>0</v>
      </c>
      <c r="X721" s="44" t="str">
        <f t="shared" ca="1" si="251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233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234"/>
        <v>10</v>
      </c>
      <c r="AQ721" s="30">
        <f>SUMIF(Ingredients!$B$3:$B$217,F721,Ingredients!$E$3:$E$217)+SUMIF($B$3:$B$724,F721,$AY$3:$AY$727)</f>
        <v>27.238095238095241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235"/>
        <v>25.142857142857142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236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237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238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239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240"/>
        <v>0</v>
      </c>
      <c r="CS721" s="34">
        <v>65</v>
      </c>
      <c r="CT721" s="30">
        <f t="shared" si="248"/>
        <v>10</v>
      </c>
      <c r="CU721" s="30">
        <v>12</v>
      </c>
      <c r="CV721" s="35">
        <f t="shared" si="242"/>
        <v>0.5</v>
      </c>
      <c r="CW721" s="36">
        <f t="shared" si="249"/>
        <v>0</v>
      </c>
      <c r="CX721" s="37">
        <f t="shared" si="243"/>
        <v>12.5</v>
      </c>
      <c r="CY721" s="38">
        <f t="shared" si="244"/>
        <v>5</v>
      </c>
      <c r="CZ721" s="39">
        <f t="shared" si="245"/>
        <v>0</v>
      </c>
      <c r="DA721" t="s">
        <v>215</v>
      </c>
      <c r="DB721" t="str">
        <f t="shared" ca="1" si="246"/>
        <v>-</v>
      </c>
      <c r="DD721" t="s">
        <v>213</v>
      </c>
      <c r="DE721" t="str">
        <f t="shared" ca="1" si="247"/>
        <v>KOREANDINNERITEM(MEAL, ItemRegistry.koreandinnerItem, 4 ,13f,10f,1f,12.5f,0f,5f,0f,1.75f),</v>
      </c>
      <c r="DF721" t="s">
        <v>2740</v>
      </c>
    </row>
    <row r="722" spans="1:115" x14ac:dyDescent="0.3">
      <c r="B722" t="s">
        <v>1089</v>
      </c>
      <c r="C722" t="str">
        <f>INDEX('PH Itemnames'!$B$1:$B$723,MATCH(B722,'PH Itemnames'!$A$1:$A$723),1)</f>
        <v>gourmetvenisonburgerItem</v>
      </c>
      <c r="D722" t="s">
        <v>258</v>
      </c>
      <c r="E722" t="s">
        <v>1209</v>
      </c>
      <c r="F722" s="10" t="s">
        <v>1090</v>
      </c>
      <c r="G722" s="11" t="s">
        <v>872</v>
      </c>
      <c r="H722" s="11" t="s">
        <v>419</v>
      </c>
      <c r="I722" s="11" t="s">
        <v>700</v>
      </c>
      <c r="J722" s="11" t="s">
        <v>447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250"/>
        <v>0</v>
      </c>
      <c r="W722" s="11">
        <f t="shared" si="232"/>
        <v>0</v>
      </c>
      <c r="X722" s="44" t="str">
        <f t="shared" ca="1" si="251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233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234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235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236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237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238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239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240"/>
        <v>7</v>
      </c>
      <c r="CS722" s="34">
        <f t="shared" si="241"/>
        <v>51</v>
      </c>
      <c r="CT722" s="30">
        <f t="shared" si="248"/>
        <v>15</v>
      </c>
      <c r="CU722" s="30">
        <f t="shared" si="252"/>
        <v>27.841269841269838</v>
      </c>
      <c r="CV722" s="35">
        <f t="shared" si="242"/>
        <v>1</v>
      </c>
      <c r="CW722" s="36">
        <f t="shared" si="249"/>
        <v>0</v>
      </c>
      <c r="CX722" s="37">
        <f t="shared" si="243"/>
        <v>2</v>
      </c>
      <c r="CY722" s="38">
        <f t="shared" si="244"/>
        <v>1</v>
      </c>
      <c r="CZ722" s="39">
        <f t="shared" si="245"/>
        <v>7</v>
      </c>
      <c r="DA722" t="s">
        <v>212</v>
      </c>
      <c r="DB722" t="str">
        <f t="shared" ca="1" si="246"/>
        <v>No</v>
      </c>
      <c r="DD722" t="s">
        <v>213</v>
      </c>
      <c r="DE722" t="str">
        <f t="shared" ca="1" si="247"/>
        <v/>
      </c>
    </row>
    <row r="723" spans="1:115" x14ac:dyDescent="0.3">
      <c r="B723" t="s">
        <v>1091</v>
      </c>
      <c r="C723" t="str">
        <f>INDEX('PH Itemnames'!$B$1:$B$723,MATCH(B723,'PH Itemnames'!$A$1:$A$723),1)</f>
        <v>minerstewItem</v>
      </c>
      <c r="D723" t="s">
        <v>258</v>
      </c>
      <c r="E723" t="s">
        <v>1209</v>
      </c>
      <c r="F723" s="10" t="s">
        <v>741</v>
      </c>
      <c r="G723" s="11" t="s">
        <v>1092</v>
      </c>
      <c r="H723" s="11" t="s">
        <v>634</v>
      </c>
      <c r="I723" s="11" t="s">
        <v>1093</v>
      </c>
      <c r="J723" s="11" t="s">
        <v>1094</v>
      </c>
      <c r="K723" s="11" t="s">
        <v>1095</v>
      </c>
      <c r="L723" s="11" t="s">
        <v>1096</v>
      </c>
      <c r="M723" s="11" t="s">
        <v>318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232"/>
        <v>0</v>
      </c>
      <c r="X723" s="44" t="str">
        <f t="shared" ca="1" si="251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233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234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235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236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237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238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239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240"/>
        <v>0</v>
      </c>
      <c r="CS723" s="34">
        <f t="shared" si="241"/>
        <v>0</v>
      </c>
      <c r="CT723" s="30">
        <f t="shared" si="248"/>
        <v>0</v>
      </c>
      <c r="CU723" s="30">
        <f t="shared" si="252"/>
        <v>0</v>
      </c>
      <c r="CV723" s="35">
        <f t="shared" si="242"/>
        <v>0</v>
      </c>
      <c r="CW723" s="36">
        <f t="shared" si="249"/>
        <v>0</v>
      </c>
      <c r="CX723" s="37">
        <f t="shared" si="243"/>
        <v>0</v>
      </c>
      <c r="CY723" s="38">
        <f t="shared" si="244"/>
        <v>0</v>
      </c>
      <c r="CZ723" s="39">
        <f t="shared" si="245"/>
        <v>0</v>
      </c>
      <c r="DA723" t="s">
        <v>212</v>
      </c>
      <c r="DB723" t="str">
        <f t="shared" ca="1" si="246"/>
        <v>No</v>
      </c>
      <c r="DC723" t="s">
        <v>1097</v>
      </c>
      <c r="DD723" t="s">
        <v>213</v>
      </c>
      <c r="DE723" t="str">
        <f t="shared" ca="1" si="247"/>
        <v/>
      </c>
      <c r="DK723" t="s">
        <v>2312</v>
      </c>
    </row>
    <row r="724" spans="1:115" x14ac:dyDescent="0.3">
      <c r="B724" t="s">
        <v>1098</v>
      </c>
      <c r="C724" t="str">
        <f>INDEX('PH Itemnames'!$B$1:$B$723,MATCH(B724,'PH Itemnames'!$A$1:$A$723),1)</f>
        <v>cornedbeefbreakfastItem</v>
      </c>
      <c r="D724" t="s">
        <v>258</v>
      </c>
      <c r="E724" t="s">
        <v>1209</v>
      </c>
      <c r="F724" s="10" t="s">
        <v>1072</v>
      </c>
      <c r="G724" s="11" t="s">
        <v>239</v>
      </c>
      <c r="H724" s="11" t="s">
        <v>257</v>
      </c>
      <c r="I724" s="11" t="s">
        <v>335</v>
      </c>
      <c r="J724" s="11" t="s">
        <v>251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250"/>
        <v>0</v>
      </c>
      <c r="W724" s="11">
        <f t="shared" si="232"/>
        <v>0</v>
      </c>
      <c r="X724" s="44" t="str">
        <f t="shared" ca="1" si="251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233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234"/>
        <v>10</v>
      </c>
      <c r="AQ724" s="30">
        <f>SUMIF(Ingredients!$B$3:$B$217,F724,Ingredients!$E$3:$E$217)+SUMIF($B$3:$B$724,F724,$AY$3:$AY$727)</f>
        <v>29.630952380952383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235"/>
        <v>18.026190476190475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236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237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238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239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240"/>
        <v>7</v>
      </c>
      <c r="CS724" s="34">
        <f t="shared" si="241"/>
        <v>60</v>
      </c>
      <c r="CT724" s="30">
        <f t="shared" si="248"/>
        <v>10</v>
      </c>
      <c r="CU724" s="30">
        <f t="shared" si="252"/>
        <v>18.026190476190475</v>
      </c>
      <c r="CV724" s="35">
        <f t="shared" si="242"/>
        <v>1.5</v>
      </c>
      <c r="CW724" s="36">
        <f t="shared" si="249"/>
        <v>0</v>
      </c>
      <c r="CX724" s="37">
        <f t="shared" si="243"/>
        <v>5</v>
      </c>
      <c r="CY724" s="38">
        <f t="shared" si="244"/>
        <v>2</v>
      </c>
      <c r="CZ724" s="39">
        <f t="shared" si="245"/>
        <v>7</v>
      </c>
      <c r="DA724" t="s">
        <v>212</v>
      </c>
      <c r="DB724" t="str">
        <f t="shared" ca="1" si="246"/>
        <v>No</v>
      </c>
      <c r="DD724" t="s">
        <v>213</v>
      </c>
      <c r="DE724" t="str">
        <f t="shared" ca="1" si="247"/>
        <v/>
      </c>
      <c r="DK724" t="s">
        <v>2312</v>
      </c>
    </row>
    <row r="725" spans="1:115" x14ac:dyDescent="0.3">
      <c r="B725" t="s">
        <v>1278</v>
      </c>
      <c r="C725" t="str">
        <f>INDEX('PH Itemnames'!$B$1:$B$723,MATCH(B725,'PH Itemnames'!$A$1:$A$723),1)</f>
        <v>pumpkinpieItem</v>
      </c>
      <c r="D725" t="s">
        <v>258</v>
      </c>
      <c r="E725" t="s">
        <v>1209</v>
      </c>
      <c r="F725" s="64" t="s">
        <v>249</v>
      </c>
      <c r="G725" s="12" t="s">
        <v>239</v>
      </c>
      <c r="H725" s="12" t="s">
        <v>223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250"/>
        <v>0</v>
      </c>
      <c r="W725" s="11">
        <f t="shared" si="232"/>
        <v>0</v>
      </c>
      <c r="X725" s="44" t="str">
        <f t="shared" ca="1" si="251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253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254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255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256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257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258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259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260">SUM(CJ725:CQ725)</f>
        <v>0</v>
      </c>
      <c r="CS725" s="34">
        <f t="shared" ref="CS725" si="261">AG725</f>
        <v>5</v>
      </c>
      <c r="CT725" s="30">
        <f t="shared" ref="CT725" si="262">AP725</f>
        <v>0</v>
      </c>
      <c r="CU725" s="30">
        <v>12</v>
      </c>
      <c r="CV725" s="35">
        <f t="shared" ref="CV725" si="263">BH725</f>
        <v>0</v>
      </c>
      <c r="CW725" s="36">
        <f t="shared" ref="CW725" si="264">BQ725</f>
        <v>0</v>
      </c>
      <c r="CX725" s="37">
        <f t="shared" ref="CX725" si="265">BZ725</f>
        <v>1.5</v>
      </c>
      <c r="CY725" s="38">
        <f t="shared" ref="CY725" si="266">CI725</f>
        <v>0</v>
      </c>
      <c r="CZ725" s="39">
        <f t="shared" ref="CZ725" si="267">CR725</f>
        <v>0</v>
      </c>
      <c r="DA725" t="s">
        <v>215</v>
      </c>
      <c r="DB725" t="str">
        <f t="shared" ca="1" si="246"/>
        <v>No</v>
      </c>
      <c r="DD725" t="s">
        <v>213</v>
      </c>
      <c r="DE725" t="str">
        <f t="shared" ca="1" si="247"/>
        <v/>
      </c>
      <c r="DK725" t="s">
        <v>2312</v>
      </c>
    </row>
    <row r="726" spans="1:115" x14ac:dyDescent="0.3">
      <c r="DE726" t="str">
        <f t="shared" ref="DE708:DE726" si="268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1178</v>
      </c>
      <c r="W727" s="20" t="s">
        <v>1138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68" t="s">
        <v>1155</v>
      </c>
      <c r="CT727" s="69"/>
      <c r="CU727" s="69"/>
      <c r="CV727" s="69"/>
      <c r="CW727" s="69"/>
      <c r="CX727" s="69"/>
      <c r="CY727" s="69"/>
      <c r="CZ727" s="70"/>
      <c r="DA727" s="20"/>
      <c r="DB727" s="20"/>
      <c r="DC727" s="20" t="s">
        <v>1150</v>
      </c>
      <c r="DD727" s="28"/>
    </row>
    <row r="728" spans="1:115" x14ac:dyDescent="0.3">
      <c r="V728">
        <f ca="1">SUMIF(V3:V725, 1)</f>
        <v>479</v>
      </c>
      <c r="W728">
        <f ca="1">COUNTA(B3:B724)-V728</f>
        <v>243</v>
      </c>
      <c r="CS728" s="26">
        <f t="shared" ref="CS728:CZ728" si="269">MAX(CS3:CS725)</f>
        <v>75</v>
      </c>
      <c r="CT728" s="26">
        <f t="shared" si="269"/>
        <v>40</v>
      </c>
      <c r="CU728" s="26">
        <f t="shared" si="269"/>
        <v>87</v>
      </c>
      <c r="CV728" s="26">
        <f t="shared" si="269"/>
        <v>3.5</v>
      </c>
      <c r="CW728" s="26">
        <f t="shared" si="269"/>
        <v>4</v>
      </c>
      <c r="CX728" s="26">
        <f t="shared" si="269"/>
        <v>12.5</v>
      </c>
      <c r="CY728" s="26">
        <f t="shared" si="269"/>
        <v>12.5</v>
      </c>
      <c r="CZ728" s="26">
        <f t="shared" si="269"/>
        <v>7</v>
      </c>
      <c r="DA728" t="s">
        <v>1151</v>
      </c>
      <c r="DC728">
        <f>COUNTA(DA3:DA725)-COUNTIF(DA3:DA725,"-")</f>
        <v>723</v>
      </c>
    </row>
    <row r="729" spans="1:115" x14ac:dyDescent="0.3">
      <c r="DA729" t="s">
        <v>1152</v>
      </c>
      <c r="DC729">
        <f>COUNTA(DA3:DA725)-DC728</f>
        <v>0</v>
      </c>
    </row>
    <row r="730" spans="1:115" x14ac:dyDescent="0.3">
      <c r="V730" s="21" t="s">
        <v>1139</v>
      </c>
      <c r="W730">
        <v>572</v>
      </c>
      <c r="X730" t="s">
        <v>1170</v>
      </c>
    </row>
    <row r="731" spans="1:115" x14ac:dyDescent="0.3">
      <c r="V731" s="21" t="s">
        <v>1119</v>
      </c>
      <c r="W731">
        <f ca="1">W730-V728</f>
        <v>93</v>
      </c>
    </row>
    <row r="733" spans="1:115" x14ac:dyDescent="0.3">
      <c r="V733" s="21" t="s">
        <v>1140</v>
      </c>
      <c r="W733">
        <v>501</v>
      </c>
    </row>
    <row r="734" spans="1:115" x14ac:dyDescent="0.3">
      <c r="V734" s="21" t="s">
        <v>1119</v>
      </c>
      <c r="W734">
        <f ca="1">W733-V728</f>
        <v>22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3" priority="25" operator="lessThan">
      <formula>0</formula>
    </cfRule>
    <cfRule type="cellIs" dxfId="32" priority="29" operator="equal">
      <formula>1</formula>
    </cfRule>
  </conditionalFormatting>
  <conditionalFormatting sqref="V735:V1048576 W727:CS727 DA727:DD727 V1:V732">
    <cfRule type="cellIs" dxfId="31" priority="20" operator="lessThan">
      <formula>0</formula>
    </cfRule>
    <cfRule type="cellIs" dxfId="30" priority="26" operator="equal">
      <formula>1</formula>
    </cfRule>
  </conditionalFormatting>
  <conditionalFormatting sqref="F3:M725">
    <cfRule type="expression" dxfId="29" priority="10">
      <formula>ISBLANK(F3)</formula>
    </cfRule>
    <cfRule type="expression" dxfId="28" priority="24">
      <formula>N3=1</formula>
    </cfRule>
  </conditionalFormatting>
  <conditionalFormatting sqref="X728:AF1048576 X2:AF2 X726:AF726 X1 X3:X725 DA3:DB725">
    <cfRule type="cellIs" dxfId="27" priority="21" operator="equal">
      <formula>"No"</formula>
    </cfRule>
    <cfRule type="cellIs" dxfId="26" priority="22" operator="equal">
      <formula>"Yes"</formula>
    </cfRule>
  </conditionalFormatting>
  <conditionalFormatting sqref="V733:V734">
    <cfRule type="cellIs" dxfId="25" priority="18" operator="lessThan">
      <formula>0</formula>
    </cfRule>
    <cfRule type="cellIs" dxfId="24" priority="19" operator="equal">
      <formula>1</formula>
    </cfRule>
  </conditionalFormatting>
  <conditionalFormatting sqref="CS3:CZ725">
    <cfRule type="expression" dxfId="23" priority="15">
      <formula>$X3="No"</formula>
    </cfRule>
  </conditionalFormatting>
  <conditionalFormatting sqref="W733">
    <cfRule type="cellIs" dxfId="22" priority="4" operator="lessThan">
      <formula>0</formula>
    </cfRule>
    <cfRule type="cellIs" dxfId="21" priority="5" operator="equal">
      <formula>1</formula>
    </cfRule>
  </conditionalFormatting>
  <conditionalFormatting sqref="DD3:DD725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C3:C725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Y86"/>
  <sheetViews>
    <sheetView workbookViewId="0">
      <pane ySplit="2" topLeftCell="A3" activePane="bottomLeft" state="frozen"/>
      <selection pane="bottomLeft" activeCell="O21" sqref="O21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5" x14ac:dyDescent="0.3">
      <c r="G1" s="71" t="s">
        <v>219</v>
      </c>
      <c r="H1" s="72"/>
      <c r="I1" s="72"/>
      <c r="J1" s="72"/>
      <c r="K1" s="72"/>
      <c r="L1" s="72"/>
      <c r="M1" s="72"/>
      <c r="N1" s="73"/>
    </row>
    <row r="2" spans="1:25" x14ac:dyDescent="0.3">
      <c r="A2" s="1" t="s">
        <v>2742</v>
      </c>
      <c r="B2" s="1" t="s">
        <v>216</v>
      </c>
      <c r="C2" s="1" t="s">
        <v>1320</v>
      </c>
      <c r="D2" s="1"/>
      <c r="E2" s="1" t="s">
        <v>1210</v>
      </c>
      <c r="F2" s="1" t="s">
        <v>111</v>
      </c>
      <c r="G2" s="32" t="s">
        <v>2</v>
      </c>
      <c r="H2" s="28" t="s">
        <v>217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2339</v>
      </c>
      <c r="P2" s="1" t="s">
        <v>1111</v>
      </c>
      <c r="Q2" s="1" t="s">
        <v>1286</v>
      </c>
      <c r="R2" s="1"/>
      <c r="S2" s="1"/>
      <c r="T2" s="1"/>
      <c r="U2" s="1" t="s">
        <v>2743</v>
      </c>
      <c r="V2" s="1" t="s">
        <v>2744</v>
      </c>
      <c r="W2" s="1" t="s">
        <v>2747</v>
      </c>
      <c r="X2" s="1" t="s">
        <v>2745</v>
      </c>
      <c r="Y2" s="1" t="s">
        <v>2815</v>
      </c>
    </row>
    <row r="3" spans="1:25" x14ac:dyDescent="0.3">
      <c r="A3" s="80" t="s">
        <v>281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253</v>
      </c>
      <c r="F3" s="11" t="s">
        <v>1202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215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R3" t="s">
        <v>2749</v>
      </c>
      <c r="T3" t="s">
        <v>1</v>
      </c>
      <c r="U3" t="s">
        <v>212</v>
      </c>
      <c r="V3" t="s">
        <v>215</v>
      </c>
      <c r="W3" t="s">
        <v>215</v>
      </c>
      <c r="X3" t="s">
        <v>212</v>
      </c>
      <c r="Y3" t="s">
        <v>212</v>
      </c>
    </row>
    <row r="4" spans="1:25" x14ac:dyDescent="0.3">
      <c r="A4" s="80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253</v>
      </c>
      <c r="F4" s="11" t="s">
        <v>1202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215</v>
      </c>
      <c r="Q4" t="str">
        <f t="shared" ref="Q4:R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R4" t="s">
        <v>2750</v>
      </c>
      <c r="T4" t="s">
        <v>11</v>
      </c>
      <c r="U4" t="s">
        <v>215</v>
      </c>
      <c r="V4" t="s">
        <v>215</v>
      </c>
      <c r="W4" t="s">
        <v>215</v>
      </c>
      <c r="X4" t="s">
        <v>215</v>
      </c>
      <c r="Y4" t="s">
        <v>215</v>
      </c>
    </row>
    <row r="5" spans="1:25" x14ac:dyDescent="0.3">
      <c r="A5" s="8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253</v>
      </c>
      <c r="F5" s="11" t="s">
        <v>1202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215</v>
      </c>
      <c r="Q5" t="str">
        <f t="shared" si="1"/>
        <v>CHERRYJUICEITEM(FRUIT, ItemRegistry.cherryjuiceItem, 4, 0.6f, 10f, 0f, 0f, 1.5f, 0f, 0f, 2.1f),</v>
      </c>
      <c r="R5" t="s">
        <v>2751</v>
      </c>
      <c r="T5" t="s">
        <v>12</v>
      </c>
      <c r="U5" t="s">
        <v>215</v>
      </c>
      <c r="V5" t="s">
        <v>215</v>
      </c>
      <c r="W5" t="s">
        <v>215</v>
      </c>
      <c r="X5" t="s">
        <v>215</v>
      </c>
      <c r="Y5" t="s">
        <v>215</v>
      </c>
    </row>
    <row r="6" spans="1:25" x14ac:dyDescent="0.3">
      <c r="A6" s="8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253</v>
      </c>
      <c r="F6" s="11" t="s">
        <v>1202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215</v>
      </c>
      <c r="Q6" t="str">
        <f t="shared" si="1"/>
        <v>CRANBERRYJUICEITEM(FRUIT, ItemRegistry.cranberryjuiceItem, 4, 0.6f, 10f, 0f, 0f, 1.5f, 0f, 0f, 2.1f),</v>
      </c>
      <c r="R6" t="s">
        <v>2752</v>
      </c>
      <c r="T6" t="s">
        <v>13</v>
      </c>
      <c r="U6" t="s">
        <v>213</v>
      </c>
      <c r="V6" t="s">
        <v>213</v>
      </c>
      <c r="W6" t="s">
        <v>213</v>
      </c>
      <c r="X6" t="s">
        <v>213</v>
      </c>
      <c r="Y6" t="s">
        <v>213</v>
      </c>
    </row>
    <row r="7" spans="1:25" x14ac:dyDescent="0.3">
      <c r="A7" s="80"/>
      <c r="B7" s="11" t="s">
        <v>19</v>
      </c>
      <c r="C7" s="11" t="s">
        <v>2192</v>
      </c>
      <c r="D7" s="11">
        <f>COUNTIF('PH Itemnames'!$D$1:'PH Itemnames'!$D$278,'PH foods expanded'!C7)+COUNTIF('PH Itemnames'!$B$1:$B$723,'PH foods expanded'!C7)</f>
        <v>1</v>
      </c>
      <c r="E7" s="11" t="s">
        <v>253</v>
      </c>
      <c r="F7" s="11" t="s">
        <v>1202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215</v>
      </c>
      <c r="Q7" t="str">
        <f t="shared" si="1"/>
        <v>APPLEJUICEITEM(FRUIT, ItemRegistry.applejuiceItem, 4, 0.6f, 10f, 0f, 0f, 1.5f, 0f, 0f, 2.1f),</v>
      </c>
      <c r="R7" t="s">
        <v>2753</v>
      </c>
      <c r="T7" t="s">
        <v>14</v>
      </c>
      <c r="U7" t="s">
        <v>215</v>
      </c>
      <c r="V7" t="s">
        <v>215</v>
      </c>
      <c r="W7" t="s">
        <v>215</v>
      </c>
      <c r="X7" t="s">
        <v>215</v>
      </c>
      <c r="Y7" t="s">
        <v>215</v>
      </c>
    </row>
    <row r="8" spans="1:25" x14ac:dyDescent="0.3">
      <c r="A8" s="80"/>
      <c r="B8" s="11" t="s">
        <v>20</v>
      </c>
      <c r="C8" s="11" t="s">
        <v>1504</v>
      </c>
      <c r="D8" s="11">
        <f>COUNTIF('PH Itemnames'!$D$1:'PH Itemnames'!$D$278,'PH foods expanded'!C8)+COUNTIF('PH Itemnames'!$B$1:$B$723,'PH foods expanded'!C8)</f>
        <v>1</v>
      </c>
      <c r="E8" s="11" t="s">
        <v>253</v>
      </c>
      <c r="F8" s="11" t="s">
        <v>1202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215</v>
      </c>
      <c r="Q8" t="str">
        <f t="shared" si="1"/>
        <v>LEMONAIDEITEM(FRUIT, ItemRegistry.lemonaideItem, 4, 0.6f, 10f, 0f, 0f, 1.5f, 0f, 0f, 2.1f),</v>
      </c>
      <c r="R8" t="s">
        <v>2754</v>
      </c>
      <c r="T8" t="s">
        <v>15</v>
      </c>
      <c r="U8" t="s">
        <v>213</v>
      </c>
      <c r="V8" t="s">
        <v>213</v>
      </c>
      <c r="W8" t="s">
        <v>213</v>
      </c>
      <c r="X8" t="s">
        <v>213</v>
      </c>
      <c r="Y8" t="s">
        <v>213</v>
      </c>
    </row>
    <row r="9" spans="1:25" x14ac:dyDescent="0.3">
      <c r="A9" s="8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253</v>
      </c>
      <c r="F9" s="11" t="s">
        <v>1202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215</v>
      </c>
      <c r="Q9" t="str">
        <f t="shared" si="1"/>
        <v>ORANGEJUICEITEM(FRUIT, ItemRegistry.orangejuiceItem, 4, 0.6f, 10f, 0f, 0f, 1.5f, 0f, 0f, 2.1f),</v>
      </c>
      <c r="R9" t="s">
        <v>2755</v>
      </c>
      <c r="T9" t="s">
        <v>16</v>
      </c>
      <c r="U9" t="s">
        <v>215</v>
      </c>
      <c r="V9" t="s">
        <v>215</v>
      </c>
      <c r="W9" t="s">
        <v>215</v>
      </c>
      <c r="X9" t="s">
        <v>215</v>
      </c>
      <c r="Y9" t="s">
        <v>215</v>
      </c>
    </row>
    <row r="10" spans="1:25" x14ac:dyDescent="0.3">
      <c r="A10" s="8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253</v>
      </c>
      <c r="F10" s="11" t="s">
        <v>1202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215</v>
      </c>
      <c r="Q10" t="str">
        <f t="shared" si="1"/>
        <v>PEACHJUICEITEM(FRUIT, ItemRegistry.peachjuiceItem, 4, 0.6f, 10f, 0f, 0f, 1.5f, 0f, 0f, 2.1f),</v>
      </c>
      <c r="R10" t="s">
        <v>2756</v>
      </c>
      <c r="T10" t="s">
        <v>17</v>
      </c>
      <c r="U10" t="s">
        <v>213</v>
      </c>
      <c r="V10" t="s">
        <v>213</v>
      </c>
      <c r="W10" t="s">
        <v>213</v>
      </c>
      <c r="X10" t="s">
        <v>213</v>
      </c>
      <c r="Y10" t="s">
        <v>213</v>
      </c>
    </row>
    <row r="11" spans="1:25" x14ac:dyDescent="0.3">
      <c r="A11" s="8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253</v>
      </c>
      <c r="F11" s="11" t="s">
        <v>1202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215</v>
      </c>
      <c r="Q11" t="str">
        <f t="shared" si="1"/>
        <v>PLUMJUICEITEM(FRUIT, ItemRegistry.plumjuiceItem, 4, 0.6f, 10f, 0f, 0f, 1.5f, 0f, 0f, 2.1f),</v>
      </c>
      <c r="R11" t="s">
        <v>2757</v>
      </c>
      <c r="T11" t="s">
        <v>18</v>
      </c>
      <c r="U11" t="s">
        <v>212</v>
      </c>
      <c r="V11" t="s">
        <v>215</v>
      </c>
      <c r="W11" t="s">
        <v>215</v>
      </c>
      <c r="X11" t="s">
        <v>215</v>
      </c>
      <c r="Y11" t="s">
        <v>215</v>
      </c>
    </row>
    <row r="12" spans="1:25" x14ac:dyDescent="0.3">
      <c r="A12" s="8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253</v>
      </c>
      <c r="F12" s="11" t="s">
        <v>1202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215</v>
      </c>
      <c r="Q12" t="str">
        <f t="shared" si="1"/>
        <v>RASPBERRYJUICEITEM(FRUIT, ItemRegistry.raspberryjuiceItem, 4, 0.6f, 10f, 0f, 0f, 1.5f, 0f, 0f, 2.1f),</v>
      </c>
      <c r="R12" t="s">
        <v>2758</v>
      </c>
      <c r="T12" t="s">
        <v>19</v>
      </c>
      <c r="U12" t="s">
        <v>215</v>
      </c>
      <c r="V12" t="s">
        <v>215</v>
      </c>
      <c r="W12" t="s">
        <v>215</v>
      </c>
      <c r="X12" t="s">
        <v>215</v>
      </c>
      <c r="Y12" t="s">
        <v>215</v>
      </c>
    </row>
    <row r="13" spans="1:25" x14ac:dyDescent="0.3">
      <c r="A13" s="8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253</v>
      </c>
      <c r="F13" s="11" t="s">
        <v>1202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212</v>
      </c>
      <c r="P13" t="s">
        <v>2748</v>
      </c>
      <c r="Q13" t="str">
        <f t="shared" si="1"/>
        <v/>
      </c>
      <c r="R13" t="s">
        <v>2312</v>
      </c>
      <c r="T13" t="s">
        <v>20</v>
      </c>
      <c r="U13" t="s">
        <v>215</v>
      </c>
      <c r="V13" t="s">
        <v>215</v>
      </c>
      <c r="W13" t="s">
        <v>215</v>
      </c>
      <c r="X13" t="s">
        <v>215</v>
      </c>
      <c r="Y13" t="s">
        <v>215</v>
      </c>
    </row>
    <row r="14" spans="1:25" x14ac:dyDescent="0.3">
      <c r="A14" s="8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253</v>
      </c>
      <c r="F14" s="11" t="s">
        <v>1202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215</v>
      </c>
      <c r="Q14" t="str">
        <f t="shared" si="1"/>
        <v>STRAWBERRYJUICEITEM(FRUIT, ItemRegistry.strawberryjuiceItem, 4, 0.6f, 10f, 0f, 0f, 1.5f, 0f, 0f, 2.1f),</v>
      </c>
      <c r="R14" t="s">
        <v>2759</v>
      </c>
      <c r="T14" t="s">
        <v>21</v>
      </c>
      <c r="U14" t="s">
        <v>212</v>
      </c>
      <c r="V14" t="s">
        <v>212</v>
      </c>
      <c r="W14" t="s">
        <v>212</v>
      </c>
      <c r="X14" t="s">
        <v>212</v>
      </c>
      <c r="Y14" t="s">
        <v>212</v>
      </c>
    </row>
    <row r="15" spans="1:25" x14ac:dyDescent="0.3">
      <c r="A15" s="80"/>
      <c r="B15" s="11" t="s">
        <v>145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253</v>
      </c>
      <c r="F15" s="11" t="s">
        <v>1202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215</v>
      </c>
      <c r="Q15" t="str">
        <f t="shared" si="1"/>
        <v>GRAPEJUICEITEM(FRUIT, ItemRegistry.grapejuiceItem, 4, 0.6f, 10f, 0f, 0f, 1.5f, 0f, 0f, 2.1f),</v>
      </c>
      <c r="R15" t="s">
        <v>2760</v>
      </c>
      <c r="T15" t="s">
        <v>22</v>
      </c>
      <c r="U15" t="s">
        <v>215</v>
      </c>
      <c r="V15" t="s">
        <v>215</v>
      </c>
      <c r="W15" t="s">
        <v>215</v>
      </c>
      <c r="X15" t="s">
        <v>215</v>
      </c>
      <c r="Y15" t="s">
        <v>215</v>
      </c>
    </row>
    <row r="16" spans="1:25" x14ac:dyDescent="0.3">
      <c r="A16" s="81"/>
      <c r="B16" s="82" t="s">
        <v>61</v>
      </c>
      <c r="C16" s="82" t="str">
        <f t="shared" si="0"/>
        <v>carrotjuiceItem</v>
      </c>
      <c r="D16" s="82">
        <f>COUNTIF('PH Itemnames'!$D$1:'PH Itemnames'!$D$278,'PH foods expanded'!C16)+COUNTIF('PH Itemnames'!$B$1:$B$723,'PH foods expanded'!C16)</f>
        <v>1</v>
      </c>
      <c r="E16" s="82" t="s">
        <v>253</v>
      </c>
      <c r="F16" s="82" t="s">
        <v>1205</v>
      </c>
      <c r="G16" s="83">
        <v>3</v>
      </c>
      <c r="H16" s="84">
        <v>9.5</v>
      </c>
      <c r="I16" s="84">
        <v>10</v>
      </c>
      <c r="J16" s="85">
        <v>0</v>
      </c>
      <c r="K16" s="86">
        <v>0</v>
      </c>
      <c r="L16" s="87">
        <v>1.5</v>
      </c>
      <c r="M16" s="88">
        <v>0</v>
      </c>
      <c r="N16" s="89">
        <v>0</v>
      </c>
      <c r="O16" t="s">
        <v>215</v>
      </c>
      <c r="Q16" t="str">
        <f t="shared" si="1"/>
        <v>CARROTJUICEITEM(VEGETABLE, ItemRegistry.carrotjuiceItem, 4, 0.6f, 10f, 0f, 1.5f, 0f, 0f, 0f, 2.1f),</v>
      </c>
      <c r="R16" t="s">
        <v>2761</v>
      </c>
      <c r="T16" t="s">
        <v>23</v>
      </c>
      <c r="U16" t="s">
        <v>215</v>
      </c>
      <c r="V16" t="s">
        <v>215</v>
      </c>
      <c r="W16" t="s">
        <v>215</v>
      </c>
      <c r="X16" t="s">
        <v>215</v>
      </c>
      <c r="Y16" t="s">
        <v>215</v>
      </c>
    </row>
    <row r="17" spans="1:25" x14ac:dyDescent="0.3">
      <c r="A17" s="90" t="s">
        <v>1057</v>
      </c>
      <c r="B17" s="91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91" t="s">
        <v>253</v>
      </c>
      <c r="F17" s="91" t="s">
        <v>1202</v>
      </c>
      <c r="G17" s="92">
        <v>5</v>
      </c>
      <c r="H17" s="93">
        <v>15</v>
      </c>
      <c r="I17" s="93">
        <v>9</v>
      </c>
      <c r="J17" s="94">
        <v>0</v>
      </c>
      <c r="K17" s="95">
        <v>1.5</v>
      </c>
      <c r="L17" s="96">
        <v>0</v>
      </c>
      <c r="M17" s="97">
        <v>0</v>
      </c>
      <c r="N17" s="98">
        <v>0</v>
      </c>
      <c r="O17" t="s">
        <v>215</v>
      </c>
      <c r="Q17" t="str">
        <f t="shared" si="1"/>
        <v>BANANASMOOTHIEITEM(FRUIT, ItemRegistry.bananasmoothieItem, 4, 1f, 15f, 0f, 0f, 1.5f, 0f, 0f, 2.33f),</v>
      </c>
      <c r="R17" t="s">
        <v>2762</v>
      </c>
      <c r="T17" t="s">
        <v>24</v>
      </c>
      <c r="U17" t="s">
        <v>215</v>
      </c>
      <c r="V17" t="s">
        <v>215</v>
      </c>
      <c r="W17" t="s">
        <v>215</v>
      </c>
      <c r="X17" t="s">
        <v>215</v>
      </c>
      <c r="Y17" t="s">
        <v>215</v>
      </c>
    </row>
    <row r="18" spans="1:25" ht="14.4" customHeight="1" x14ac:dyDescent="0.3">
      <c r="A18" s="80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253</v>
      </c>
      <c r="F18" s="11" t="s">
        <v>1202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215</v>
      </c>
      <c r="Q18" t="str">
        <f t="shared" si="1"/>
        <v>BLACKBERRYSMOOTHIEITEM(FRUIT, ItemRegistry.blackberrysmoothieItem, 4, 1f, 15f, 0f, 0f, 1.5f, 0f, 0f, 2.33f),</v>
      </c>
      <c r="R18" t="s">
        <v>2763</v>
      </c>
      <c r="T18" t="s">
        <v>25</v>
      </c>
      <c r="U18" t="s">
        <v>215</v>
      </c>
      <c r="V18" t="s">
        <v>215</v>
      </c>
      <c r="W18" t="s">
        <v>215</v>
      </c>
      <c r="X18" t="s">
        <v>215</v>
      </c>
      <c r="Y18" t="s">
        <v>215</v>
      </c>
    </row>
    <row r="19" spans="1:25" x14ac:dyDescent="0.3">
      <c r="A19" s="80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253</v>
      </c>
      <c r="F19" s="11" t="s">
        <v>1202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215</v>
      </c>
      <c r="Q19" t="str">
        <f t="shared" si="1"/>
        <v>BLUEBERRYSMOOTHIEITEM(FRUIT, ItemRegistry.blueberrysmoothieItem, 4, 1f, 15f, 0f, 0f, 1.5f, 0f, 0f, 2.33f),</v>
      </c>
      <c r="R19" t="s">
        <v>2764</v>
      </c>
      <c r="T19" t="s">
        <v>26</v>
      </c>
      <c r="U19" t="s">
        <v>215</v>
      </c>
      <c r="V19" t="s">
        <v>215</v>
      </c>
      <c r="W19" t="s">
        <v>215</v>
      </c>
      <c r="X19" t="s">
        <v>215</v>
      </c>
      <c r="Y19" t="s">
        <v>215</v>
      </c>
    </row>
    <row r="20" spans="1:25" x14ac:dyDescent="0.3">
      <c r="A20" s="80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253</v>
      </c>
      <c r="F20" s="11" t="s">
        <v>1202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215</v>
      </c>
      <c r="Q20" t="str">
        <f t="shared" si="1"/>
        <v>CHERRYSMOOTHIEITEM(FRUIT, ItemRegistry.cherrysmoothieItem, 4, 1f, 15f, 0f, 0f, 1.5f, 0f, 0f, 2.33f),</v>
      </c>
      <c r="R20" t="s">
        <v>2765</v>
      </c>
      <c r="T20" t="s">
        <v>27</v>
      </c>
      <c r="U20" t="s">
        <v>213</v>
      </c>
      <c r="V20" t="s">
        <v>213</v>
      </c>
      <c r="W20" t="s">
        <v>213</v>
      </c>
      <c r="X20" t="s">
        <v>213</v>
      </c>
      <c r="Y20" t="s">
        <v>213</v>
      </c>
    </row>
    <row r="21" spans="1:25" x14ac:dyDescent="0.3">
      <c r="A21" s="80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253</v>
      </c>
      <c r="F21" s="11" t="s">
        <v>1202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215</v>
      </c>
      <c r="Q21" t="str">
        <f t="shared" si="1"/>
        <v>CRANBERRYSMOOTHIEITEM(FRUIT, ItemRegistry.cranberrysmoothieItem, 4, 1f, 15f, 0f, 0f, 1.5f, 0f, 0f, 2.33f),</v>
      </c>
      <c r="R21" t="s">
        <v>2766</v>
      </c>
      <c r="T21" t="s">
        <v>105</v>
      </c>
      <c r="U21" t="s">
        <v>215</v>
      </c>
      <c r="V21" t="s">
        <v>215</v>
      </c>
      <c r="W21" t="s">
        <v>215</v>
      </c>
      <c r="X21" t="s">
        <v>215</v>
      </c>
      <c r="Y21" t="s">
        <v>215</v>
      </c>
    </row>
    <row r="22" spans="1:25" x14ac:dyDescent="0.3">
      <c r="A22" s="80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253</v>
      </c>
      <c r="F22" s="11" t="s">
        <v>1202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215</v>
      </c>
      <c r="Q22" t="str">
        <f t="shared" si="1"/>
        <v>GOOSEBERRYSMOOTHIEITEM(FRUIT, ItemRegistry.gooseberrysmoothieItem, 4, 1f, 15f, 0f, 0f, 1.5f, 0f, 0f, 2.33f),</v>
      </c>
      <c r="R22" t="s">
        <v>2767</v>
      </c>
      <c r="T22" t="s">
        <v>28</v>
      </c>
      <c r="U22" t="s">
        <v>213</v>
      </c>
      <c r="V22" t="s">
        <v>213</v>
      </c>
      <c r="W22" t="s">
        <v>213</v>
      </c>
      <c r="X22" t="s">
        <v>213</v>
      </c>
      <c r="Y22" t="s">
        <v>213</v>
      </c>
    </row>
    <row r="23" spans="1:25" x14ac:dyDescent="0.3">
      <c r="A23" s="80"/>
      <c r="B23" s="11" t="s">
        <v>19</v>
      </c>
      <c r="C23" s="11" t="s">
        <v>1900</v>
      </c>
      <c r="D23" s="11">
        <f>COUNTIF('PH Itemnames'!$D$1:'PH Itemnames'!$D$278,'PH foods expanded'!C23)+COUNTIF('PH Itemnames'!$B$1:$B$723,'PH foods expanded'!C23)</f>
        <v>1</v>
      </c>
      <c r="E23" s="11" t="s">
        <v>253</v>
      </c>
      <c r="F23" s="11" t="s">
        <v>1202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215</v>
      </c>
      <c r="Q23" t="str">
        <f t="shared" si="1"/>
        <v>APPLESMOOTHIEITEM(FRUIT, ItemRegistry.applesmoothieItem, 4, 1f, 15f, 0f, 0f, 1.5f, 0f, 0f, 2.33f),</v>
      </c>
      <c r="R23" t="s">
        <v>2768</v>
      </c>
      <c r="T23" t="s">
        <v>145</v>
      </c>
      <c r="U23" t="s">
        <v>215</v>
      </c>
      <c r="V23" t="s">
        <v>215</v>
      </c>
      <c r="W23" t="s">
        <v>215</v>
      </c>
      <c r="X23" t="s">
        <v>215</v>
      </c>
      <c r="Y23" t="s">
        <v>215</v>
      </c>
    </row>
    <row r="24" spans="1:25" x14ac:dyDescent="0.3">
      <c r="A24" s="80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253</v>
      </c>
      <c r="F24" s="11" t="s">
        <v>1202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215</v>
      </c>
      <c r="Q24" t="str">
        <f t="shared" si="1"/>
        <v>LEMONSMOOTHIEITEM(FRUIT, ItemRegistry.lemonsmoothieItem, 4, 1f, 15f, 0f, 0f, 1.5f, 0f, 0f, 2.33f),</v>
      </c>
      <c r="R24" t="s">
        <v>2769</v>
      </c>
      <c r="T24" t="s">
        <v>61</v>
      </c>
      <c r="U24" t="s">
        <v>215</v>
      </c>
      <c r="V24" t="s">
        <v>212</v>
      </c>
      <c r="W24" t="s">
        <v>212</v>
      </c>
      <c r="X24" t="s">
        <v>212</v>
      </c>
      <c r="Y24" t="s">
        <v>215</v>
      </c>
    </row>
    <row r="25" spans="1:25" x14ac:dyDescent="0.3">
      <c r="A25" s="80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253</v>
      </c>
      <c r="F25" s="11" t="s">
        <v>1202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215</v>
      </c>
      <c r="Q25" t="str">
        <f t="shared" si="1"/>
        <v>ORANGESMOOTHIEITEM(FRUIT, ItemRegistry.orangesmoothieItem, 4, 1f, 15f, 0f, 0f, 1.5f, 0f, 0f, 2.33f),</v>
      </c>
      <c r="R25" t="s">
        <v>2770</v>
      </c>
    </row>
    <row r="26" spans="1:25" x14ac:dyDescent="0.3">
      <c r="A26" s="80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253</v>
      </c>
      <c r="F26" s="11" t="s">
        <v>1202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215</v>
      </c>
      <c r="Q26" t="str">
        <f t="shared" si="1"/>
        <v>PEACHSMOOTHIEITEM(FRUIT, ItemRegistry.peachsmoothieItem, 4, 1f, 15f, 0f, 0f, 1.5f, 0f, 0f, 2.33f),</v>
      </c>
      <c r="R26" t="s">
        <v>2771</v>
      </c>
    </row>
    <row r="27" spans="1:25" x14ac:dyDescent="0.3">
      <c r="A27" s="80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253</v>
      </c>
      <c r="F27" s="11" t="s">
        <v>1202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215</v>
      </c>
      <c r="Q27" t="str">
        <f t="shared" si="1"/>
        <v>PLUMSMOOTHIEITEM(FRUIT, ItemRegistry.plumsmoothieItem, 4, 1f, 15f, 0f, 0f, 1.5f, 0f, 0f, 2.33f),</v>
      </c>
      <c r="R27" t="s">
        <v>2772</v>
      </c>
    </row>
    <row r="28" spans="1:25" x14ac:dyDescent="0.3">
      <c r="A28" s="80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253</v>
      </c>
      <c r="F28" s="11" t="s">
        <v>1202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215</v>
      </c>
      <c r="Q28" t="str">
        <f t="shared" si="1"/>
        <v>RASPBERRYSMOOTHIEITEM(FRUIT, ItemRegistry.raspberrysmoothieItem, 4, 1f, 15f, 0f, 0f, 1.5f, 0f, 0f, 2.33f),</v>
      </c>
      <c r="R28" t="s">
        <v>2773</v>
      </c>
    </row>
    <row r="29" spans="1:25" x14ac:dyDescent="0.3">
      <c r="A29" s="80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253</v>
      </c>
      <c r="F29" s="11" t="s">
        <v>1202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212</v>
      </c>
      <c r="Q29" t="str">
        <f t="shared" si="1"/>
        <v/>
      </c>
      <c r="R29" t="s">
        <v>2312</v>
      </c>
    </row>
    <row r="30" spans="1:25" x14ac:dyDescent="0.3">
      <c r="A30" s="80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253</v>
      </c>
      <c r="F30" s="11" t="s">
        <v>1202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215</v>
      </c>
      <c r="Q30" t="str">
        <f t="shared" si="1"/>
        <v>STRAWBERRYSMOOTHIEITEM(FRUIT, ItemRegistry.strawberrysmoothieItem, 4, 1f, 15f, 0f, 0f, 1.5f, 0f, 0f, 2.33f),</v>
      </c>
      <c r="R30" t="s">
        <v>2774</v>
      </c>
    </row>
    <row r="31" spans="1:25" x14ac:dyDescent="0.3">
      <c r="A31" s="81"/>
      <c r="B31" s="82" t="s">
        <v>145</v>
      </c>
      <c r="C31" s="82" t="str">
        <f t="shared" si="2"/>
        <v>grapesmoothieItem</v>
      </c>
      <c r="D31" s="82">
        <f>COUNTIF('PH Itemnames'!$D$1:'PH Itemnames'!$D$278,'PH foods expanded'!C31)+COUNTIF('PH Itemnames'!$B$1:$B$723,'PH foods expanded'!C31)</f>
        <v>1</v>
      </c>
      <c r="E31" s="82" t="s">
        <v>253</v>
      </c>
      <c r="F31" s="82" t="s">
        <v>1202</v>
      </c>
      <c r="G31" s="83">
        <v>5</v>
      </c>
      <c r="H31" s="84">
        <v>15</v>
      </c>
      <c r="I31" s="84">
        <v>9</v>
      </c>
      <c r="J31" s="85">
        <v>0</v>
      </c>
      <c r="K31" s="86">
        <v>1.5</v>
      </c>
      <c r="L31" s="87">
        <v>0</v>
      </c>
      <c r="M31" s="88">
        <v>0</v>
      </c>
      <c r="N31" s="89">
        <v>0</v>
      </c>
      <c r="O31" t="s">
        <v>215</v>
      </c>
      <c r="Q31" t="str">
        <f t="shared" si="1"/>
        <v>GRAPESMOOTHIEITEM(FRUIT, ItemRegistry.grapesmoothieItem, 4, 1f, 15f, 0f, 0f, 1.5f, 0f, 0f, 2.33f),</v>
      </c>
      <c r="R31" t="s">
        <v>2775</v>
      </c>
    </row>
    <row r="32" spans="1:25" x14ac:dyDescent="0.3">
      <c r="A32" s="90" t="s">
        <v>2746</v>
      </c>
      <c r="B32" s="91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91" t="s">
        <v>253</v>
      </c>
      <c r="F32" s="91" t="s">
        <v>1202</v>
      </c>
      <c r="G32" s="92">
        <v>15</v>
      </c>
      <c r="H32" s="93">
        <v>5</v>
      </c>
      <c r="I32" s="93">
        <v>7</v>
      </c>
      <c r="J32" s="94">
        <v>0</v>
      </c>
      <c r="K32" s="95">
        <v>1</v>
      </c>
      <c r="L32" s="96">
        <v>0</v>
      </c>
      <c r="M32" s="97">
        <v>0</v>
      </c>
      <c r="N32" s="98">
        <v>1.5</v>
      </c>
      <c r="O32" t="s">
        <v>215</v>
      </c>
      <c r="Q32" t="str">
        <f t="shared" si="1"/>
        <v>BANANAYOGURTITEM(FRUIT, ItemRegistry.bananayogurtItem, 4, 3f, 5f, 0f, 0f, 1f, 0f, 1.5f, 3f),</v>
      </c>
      <c r="R32" t="s">
        <v>2776</v>
      </c>
    </row>
    <row r="33" spans="1:18" x14ac:dyDescent="0.3">
      <c r="A33" s="80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253</v>
      </c>
      <c r="F33" s="11" t="s">
        <v>1202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215</v>
      </c>
      <c r="Q33" t="str">
        <f t="shared" si="1"/>
        <v>BLACKBERRYYOGURTITEM(FRUIT, ItemRegistry.blackberryyogurtItem, 4, 3f, 5f, 0f, 0f, 1f, 0f, 1.5f, 3f),</v>
      </c>
      <c r="R33" t="s">
        <v>2777</v>
      </c>
    </row>
    <row r="34" spans="1:18" x14ac:dyDescent="0.3">
      <c r="A34" s="80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253</v>
      </c>
      <c r="F34" s="11" t="s">
        <v>1202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215</v>
      </c>
      <c r="Q34" t="str">
        <f t="shared" si="1"/>
        <v>BLUEBERRYYOGURTITEM(FRUIT, ItemRegistry.blueberryyogurtItem, 4, 3f, 5f, 0f, 0f, 1f, 0f, 1.5f, 3f),</v>
      </c>
      <c r="R34" t="s">
        <v>2778</v>
      </c>
    </row>
    <row r="35" spans="1:18" x14ac:dyDescent="0.3">
      <c r="A35" s="80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253</v>
      </c>
      <c r="F35" s="11" t="s">
        <v>1202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215</v>
      </c>
      <c r="Q35" t="str">
        <f t="shared" si="1"/>
        <v>CHERRYYOGURTITEM(FRUIT, ItemRegistry.cherryyogurtItem, 4, 3f, 5f, 0f, 0f, 1f, 0f, 1.5f, 3f),</v>
      </c>
      <c r="R35" t="s">
        <v>2779</v>
      </c>
    </row>
    <row r="36" spans="1:18" x14ac:dyDescent="0.3">
      <c r="A36" s="80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253</v>
      </c>
      <c r="F36" s="11" t="s">
        <v>1202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215</v>
      </c>
      <c r="Q36" t="str">
        <f t="shared" si="1"/>
        <v>CRANBERRYYOGURTITEM(FRUIT, ItemRegistry.cranberryyogurtItem, 4, 3f, 5f, 0f, 0f, 1f, 0f, 1.5f, 3f),</v>
      </c>
      <c r="R36" t="s">
        <v>2780</v>
      </c>
    </row>
    <row r="37" spans="1:18" x14ac:dyDescent="0.3">
      <c r="A37" s="80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253</v>
      </c>
      <c r="F37" s="11" t="s">
        <v>1202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215</v>
      </c>
      <c r="Q37" t="str">
        <f t="shared" si="1"/>
        <v>GOOSEBERRYYOGURTITEM(FRUIT, ItemRegistry.gooseberryyogurtItem, 4, 3f, 5f, 0f, 0f, 1f, 0f, 1.5f, 3f),</v>
      </c>
      <c r="R37" t="s">
        <v>2781</v>
      </c>
    </row>
    <row r="38" spans="1:18" x14ac:dyDescent="0.3">
      <c r="A38" s="80"/>
      <c r="B38" s="11" t="s">
        <v>19</v>
      </c>
      <c r="C38" s="11" t="s">
        <v>1638</v>
      </c>
      <c r="D38" s="11">
        <f>COUNTIF('PH Itemnames'!$D$1:'PH Itemnames'!$D$278,'PH foods expanded'!C38)+COUNTIF('PH Itemnames'!$B$1:$B$723,'PH foods expanded'!C38)</f>
        <v>1</v>
      </c>
      <c r="E38" s="11" t="s">
        <v>253</v>
      </c>
      <c r="F38" s="11" t="s">
        <v>1202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215</v>
      </c>
      <c r="Q38" t="str">
        <f t="shared" si="1"/>
        <v>APPLEYOGURTITEM(FRUIT, ItemRegistry.appleyogurtItem, 4, 3f, 5f, 0f, 0f, 1f, 0f, 1.5f, 3f),</v>
      </c>
      <c r="R38" t="s">
        <v>2782</v>
      </c>
    </row>
    <row r="39" spans="1:18" x14ac:dyDescent="0.3">
      <c r="A39" s="80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253</v>
      </c>
      <c r="F39" s="11" t="s">
        <v>1202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215</v>
      </c>
      <c r="Q39" t="str">
        <f t="shared" si="1"/>
        <v>LEMONYOGURTITEM(FRUIT, ItemRegistry.lemonyogurtItem, 4, 3f, 5f, 0f, 0f, 1f, 0f, 1.5f, 3f),</v>
      </c>
      <c r="R39" t="s">
        <v>2783</v>
      </c>
    </row>
    <row r="40" spans="1:18" x14ac:dyDescent="0.3">
      <c r="A40" s="80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253</v>
      </c>
      <c r="F40" s="11" t="s">
        <v>1202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215</v>
      </c>
      <c r="Q40" t="str">
        <f t="shared" si="1"/>
        <v>ORANGEYOGURTITEM(FRUIT, ItemRegistry.orangeyogurtItem, 4, 3f, 5f, 0f, 0f, 1f, 0f, 1.5f, 3f),</v>
      </c>
      <c r="R40" t="s">
        <v>2784</v>
      </c>
    </row>
    <row r="41" spans="1:18" x14ac:dyDescent="0.3">
      <c r="A41" s="80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253</v>
      </c>
      <c r="F41" s="11" t="s">
        <v>1202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215</v>
      </c>
      <c r="Q41" t="str">
        <f t="shared" si="1"/>
        <v>PEACHYOGURTITEM(FRUIT, ItemRegistry.peachyogurtItem, 4, 3f, 5f, 0f, 0f, 1f, 0f, 1.5f, 3f),</v>
      </c>
      <c r="R41" t="s">
        <v>2785</v>
      </c>
    </row>
    <row r="42" spans="1:18" x14ac:dyDescent="0.3">
      <c r="A42" s="80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253</v>
      </c>
      <c r="F42" s="11" t="s">
        <v>1202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215</v>
      </c>
      <c r="Q42" t="str">
        <f t="shared" si="1"/>
        <v>PLUMYOGURTITEM(FRUIT, ItemRegistry.plumyogurtItem, 4, 3f, 5f, 0f, 0f, 1f, 0f, 1.5f, 3f),</v>
      </c>
      <c r="R42" t="s">
        <v>2786</v>
      </c>
    </row>
    <row r="43" spans="1:18" x14ac:dyDescent="0.3">
      <c r="A43" s="80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253</v>
      </c>
      <c r="F43" s="11" t="s">
        <v>1202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215</v>
      </c>
      <c r="Q43" t="str">
        <f t="shared" si="1"/>
        <v>RASPBERRYYOGURTITEM(FRUIT, ItemRegistry.raspberryyogurtItem, 4, 3f, 5f, 0f, 0f, 1f, 0f, 1.5f, 3f),</v>
      </c>
      <c r="R43" t="s">
        <v>2787</v>
      </c>
    </row>
    <row r="44" spans="1:18" x14ac:dyDescent="0.3">
      <c r="A44" s="80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253</v>
      </c>
      <c r="F44" s="11" t="s">
        <v>1202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212</v>
      </c>
      <c r="Q44" t="str">
        <f t="shared" si="1"/>
        <v/>
      </c>
      <c r="R44" t="s">
        <v>2312</v>
      </c>
    </row>
    <row r="45" spans="1:18" x14ac:dyDescent="0.3">
      <c r="A45" s="80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253</v>
      </c>
      <c r="F45" s="11" t="s">
        <v>1202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215</v>
      </c>
      <c r="Q45" t="str">
        <f t="shared" si="1"/>
        <v>STRAWBERRYYOGURTITEM(FRUIT, ItemRegistry.strawberryyogurtItem, 4, 3f, 5f, 0f, 0f, 1f, 0f, 1.5f, 3f),</v>
      </c>
      <c r="R45" t="s">
        <v>2788</v>
      </c>
    </row>
    <row r="46" spans="1:18" x14ac:dyDescent="0.3">
      <c r="A46" s="81"/>
      <c r="B46" s="82" t="s">
        <v>145</v>
      </c>
      <c r="C46" s="82" t="str">
        <f>CONCATENATE(LOWER(B46),"yogurtItem")</f>
        <v>grapeyogurtItem</v>
      </c>
      <c r="D46" s="82">
        <f>COUNTIF('PH Itemnames'!$D$1:'PH Itemnames'!$D$278,'PH foods expanded'!C46)+COUNTIF('PH Itemnames'!$B$1:$B$723,'PH foods expanded'!C46)</f>
        <v>1</v>
      </c>
      <c r="E46" s="82" t="s">
        <v>253</v>
      </c>
      <c r="F46" s="82" t="s">
        <v>1202</v>
      </c>
      <c r="G46" s="83">
        <v>15</v>
      </c>
      <c r="H46" s="84">
        <v>5</v>
      </c>
      <c r="I46" s="84">
        <v>7</v>
      </c>
      <c r="J46" s="85">
        <v>0</v>
      </c>
      <c r="K46" s="86">
        <v>1</v>
      </c>
      <c r="L46" s="87">
        <v>0</v>
      </c>
      <c r="M46" s="88">
        <v>0</v>
      </c>
      <c r="N46" s="89">
        <v>1.5</v>
      </c>
      <c r="O46" t="s">
        <v>215</v>
      </c>
      <c r="Q46" t="str">
        <f t="shared" si="1"/>
        <v>GRAPEYOGURTITEM(FRUIT, ItemRegistry.grapeyogurtItem, 4, 3f, 5f, 0f, 0f, 1f, 0f, 1.5f, 3f),</v>
      </c>
      <c r="R46" t="s">
        <v>2789</v>
      </c>
    </row>
    <row r="47" spans="1:18" x14ac:dyDescent="0.3">
      <c r="A47" s="90" t="s">
        <v>540</v>
      </c>
      <c r="B47" s="91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91" t="s">
        <v>253</v>
      </c>
      <c r="F47" s="91" t="s">
        <v>1202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215</v>
      </c>
      <c r="Q47" t="str">
        <f t="shared" si="1"/>
        <v>BLACKBERRYJELLYITEM(FRUIT, ItemRegistry.blackberryjellyItem, 4, 0.3f, 0f, 0f, 0f, 0.5f, 0f, 0f, 0.24f),</v>
      </c>
      <c r="R47" t="s">
        <v>2790</v>
      </c>
    </row>
    <row r="48" spans="1:18" x14ac:dyDescent="0.3">
      <c r="A48" s="80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253</v>
      </c>
      <c r="F48" s="11" t="s">
        <v>1202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215</v>
      </c>
      <c r="Q48" t="str">
        <f t="shared" si="1"/>
        <v>BLUEBERRYJELLYITEM(FRUIT, ItemRegistry.blueberryjellyItem, 4, 0.3f, 0f, 0f, 0f, 0.5f, 0f, 0f, 0.24f),</v>
      </c>
      <c r="R48" t="s">
        <v>2791</v>
      </c>
    </row>
    <row r="49" spans="1:18" x14ac:dyDescent="0.3">
      <c r="A49" s="80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253</v>
      </c>
      <c r="F49" s="11" t="s">
        <v>1202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215</v>
      </c>
      <c r="Q49" t="str">
        <f t="shared" si="1"/>
        <v>CHERRYJELLYITEM(FRUIT, ItemRegistry.cherryjellyItem, 4, 0.3f, 0f, 0f, 0f, 0.5f, 0f, 0f, 0.24f),</v>
      </c>
      <c r="R49" t="s">
        <v>2792</v>
      </c>
    </row>
    <row r="50" spans="1:18" x14ac:dyDescent="0.3">
      <c r="A50" s="80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253</v>
      </c>
      <c r="F50" s="11" t="s">
        <v>1202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215</v>
      </c>
      <c r="Q50" t="str">
        <f t="shared" si="1"/>
        <v>CRANBERRYJELLYITEM(FRUIT, ItemRegistry.cranberryjellyItem, 4, 0.3f, 0f, 0f, 0f, 0.5f, 0f, 0f, 0.24f),</v>
      </c>
      <c r="R50" t="s">
        <v>2793</v>
      </c>
    </row>
    <row r="51" spans="1:18" x14ac:dyDescent="0.3">
      <c r="A51" s="80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253</v>
      </c>
      <c r="F51" s="11" t="s">
        <v>1202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215</v>
      </c>
      <c r="Q51" t="str">
        <f t="shared" si="1"/>
        <v>GOOSEBERRYJELLYITEM(FRUIT, ItemRegistry.gooseberryjellyItem, 4, 0.3f, 0f, 0f, 0f, 0.5f, 0f, 0f, 0.24f),</v>
      </c>
      <c r="R51" t="s">
        <v>2794</v>
      </c>
    </row>
    <row r="52" spans="1:18" x14ac:dyDescent="0.3">
      <c r="A52" s="80"/>
      <c r="B52" s="11" t="s">
        <v>19</v>
      </c>
      <c r="C52" s="11" t="s">
        <v>1662</v>
      </c>
      <c r="D52" s="11">
        <f>COUNTIF('PH Itemnames'!$D$1:'PH Itemnames'!$D$278,'PH foods expanded'!C52)+COUNTIF('PH Itemnames'!$B$1:$B$723,'PH foods expanded'!C52)</f>
        <v>1</v>
      </c>
      <c r="E52" s="11" t="s">
        <v>253</v>
      </c>
      <c r="F52" s="11" t="s">
        <v>1202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215</v>
      </c>
      <c r="Q52" t="str">
        <f t="shared" si="1"/>
        <v>APPLEJELLYITEM(FRUIT, ItemRegistry.applejellyItem, 4, 0.3f, 0f, 0f, 0f, 0.5f, 0f, 0f, 0.24f),</v>
      </c>
      <c r="R52" t="s">
        <v>2795</v>
      </c>
    </row>
    <row r="53" spans="1:18" x14ac:dyDescent="0.3">
      <c r="A53" s="80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253</v>
      </c>
      <c r="F53" s="11" t="s">
        <v>1202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215</v>
      </c>
      <c r="Q53" t="str">
        <f t="shared" si="1"/>
        <v>LEMONJELLYITEM(FRUIT, ItemRegistry.lemonjellyItem, 4, 0.3f, 0f, 0f, 0f, 0.5f, 0f, 0f, 0.24f),</v>
      </c>
      <c r="R53" t="s">
        <v>2796</v>
      </c>
    </row>
    <row r="54" spans="1:18" x14ac:dyDescent="0.3">
      <c r="A54" s="80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253</v>
      </c>
      <c r="F54" s="11" t="s">
        <v>1202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215</v>
      </c>
      <c r="Q54" t="str">
        <f t="shared" si="1"/>
        <v>ORANGEJELLYITEM(FRUIT, ItemRegistry.orangejellyItem, 4, 0.3f, 0f, 0f, 0f, 0.5f, 0f, 0f, 0.24f),</v>
      </c>
      <c r="R54" t="s">
        <v>2797</v>
      </c>
    </row>
    <row r="55" spans="1:18" x14ac:dyDescent="0.3">
      <c r="A55" s="80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253</v>
      </c>
      <c r="F55" s="11" t="s">
        <v>1202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215</v>
      </c>
      <c r="Q55" t="str">
        <f t="shared" si="1"/>
        <v>PEACHJELLYITEM(FRUIT, ItemRegistry.peachjellyItem, 4, 0.3f, 0f, 0f, 0f, 0.5f, 0f, 0f, 0.24f),</v>
      </c>
      <c r="R55" t="s">
        <v>2798</v>
      </c>
    </row>
    <row r="56" spans="1:18" x14ac:dyDescent="0.3">
      <c r="A56" s="80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253</v>
      </c>
      <c r="F56" s="11" t="s">
        <v>1202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215</v>
      </c>
      <c r="Q56" t="str">
        <f t="shared" si="1"/>
        <v>PLUMJELLYITEM(FRUIT, ItemRegistry.plumjellyItem, 4, 0.3f, 0f, 0f, 0f, 0.5f, 0f, 0f, 0.24f),</v>
      </c>
      <c r="R56" t="s">
        <v>2799</v>
      </c>
    </row>
    <row r="57" spans="1:18" x14ac:dyDescent="0.3">
      <c r="A57" s="80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253</v>
      </c>
      <c r="F57" s="11" t="s">
        <v>1202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215</v>
      </c>
      <c r="Q57" t="str">
        <f t="shared" si="1"/>
        <v>RASPBERRYJELLYITEM(FRUIT, ItemRegistry.raspberryjellyItem, 4, 0.3f, 0f, 0f, 0f, 0.5f, 0f, 0f, 0.24f),</v>
      </c>
      <c r="R57" t="s">
        <v>2800</v>
      </c>
    </row>
    <row r="58" spans="1:18" x14ac:dyDescent="0.3">
      <c r="A58" s="80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253</v>
      </c>
      <c r="F58" s="11" t="s">
        <v>1202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212</v>
      </c>
      <c r="Q58" t="str">
        <f t="shared" si="1"/>
        <v/>
      </c>
      <c r="R58" t="s">
        <v>2312</v>
      </c>
    </row>
    <row r="59" spans="1:18" x14ac:dyDescent="0.3">
      <c r="A59" s="80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253</v>
      </c>
      <c r="F59" s="11" t="s">
        <v>1202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215</v>
      </c>
      <c r="Q59" t="str">
        <f t="shared" si="1"/>
        <v>STRAWBERRYJELLYITEM(FRUIT, ItemRegistry.strawberryjellyItem, 4, 0.3f, 0f, 0f, 0f, 0.5f, 0f, 0f, 0.24f),</v>
      </c>
      <c r="R59" t="s">
        <v>2801</v>
      </c>
    </row>
    <row r="60" spans="1:18" x14ac:dyDescent="0.3">
      <c r="A60" s="81"/>
      <c r="B60" s="82" t="s">
        <v>145</v>
      </c>
      <c r="C60" s="82" t="str">
        <f t="shared" si="4"/>
        <v>grapejellyItem</v>
      </c>
      <c r="D60" s="82">
        <f>COUNTIF('PH Itemnames'!$D$1:'PH Itemnames'!$D$278,'PH foods expanded'!C60)+COUNTIF('PH Itemnames'!$B$1:$B$723,'PH foods expanded'!C60)</f>
        <v>1</v>
      </c>
      <c r="E60" s="82" t="s">
        <v>253</v>
      </c>
      <c r="F60" s="82" t="s">
        <v>1202</v>
      </c>
      <c r="G60" s="99">
        <v>1.5</v>
      </c>
      <c r="H60" s="100">
        <v>0</v>
      </c>
      <c r="I60" s="100">
        <v>87</v>
      </c>
      <c r="J60" s="101">
        <v>0</v>
      </c>
      <c r="K60" s="102">
        <v>0.5</v>
      </c>
      <c r="L60" s="103">
        <v>0</v>
      </c>
      <c r="M60" s="104">
        <v>0</v>
      </c>
      <c r="N60" s="105">
        <v>0</v>
      </c>
      <c r="O60" t="s">
        <v>215</v>
      </c>
      <c r="Q60" t="str">
        <f t="shared" si="1"/>
        <v>GRAPEJELLYITEM(FRUIT, ItemRegistry.grapejellyItem, 4, 0.3f, 0f, 0f, 0f, 0.5f, 0f, 0f, 0.24f),</v>
      </c>
      <c r="R60" t="s">
        <v>2802</v>
      </c>
    </row>
    <row r="61" spans="1:18" x14ac:dyDescent="0.3">
      <c r="A61" s="107" t="s">
        <v>539</v>
      </c>
      <c r="B61" s="91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253</v>
      </c>
      <c r="F61" s="11" t="s">
        <v>1209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215</v>
      </c>
      <c r="Q61" t="str">
        <f t="shared" si="1"/>
        <v>BLACKBERRYJELLYSANDWICHITEM(MEAL, ItemRegistry.blackberryjellysandwichItem, 4, 3f, 0f, 2f, 0f, 0.85f, 0f, 0f, 1.02f),</v>
      </c>
      <c r="R61" t="s">
        <v>2803</v>
      </c>
    </row>
    <row r="62" spans="1:18" x14ac:dyDescent="0.3">
      <c r="A62" s="109"/>
      <c r="B62" s="11" t="s">
        <v>12</v>
      </c>
      <c r="C62" s="11" t="str">
        <f t="shared" ref="C62:C75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253</v>
      </c>
      <c r="F62" s="11" t="s">
        <v>1209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215</v>
      </c>
      <c r="Q62" t="str">
        <f t="shared" si="1"/>
        <v>BLUEBERRYJELLYSANDWICHITEM(MEAL, ItemRegistry.blueberryjellysandwichItem, 4, 3f, 0f, 2f, 0f, 0.85f, 0f, 0f, 1.02f),</v>
      </c>
      <c r="R62" t="s">
        <v>2804</v>
      </c>
    </row>
    <row r="63" spans="1:18" x14ac:dyDescent="0.3">
      <c r="A63" s="10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253</v>
      </c>
      <c r="F63" s="11" t="s">
        <v>1209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215</v>
      </c>
      <c r="Q63" t="str">
        <f t="shared" si="1"/>
        <v>CHERRYJELLYSANDWICHITEM(MEAL, ItemRegistry.cherryjellysandwichItem, 4, 3f, 0f, 2f, 0f, 0.85f, 0f, 0f, 1.02f),</v>
      </c>
      <c r="R63" t="s">
        <v>2805</v>
      </c>
    </row>
    <row r="64" spans="1:18" x14ac:dyDescent="0.3">
      <c r="A64" s="10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253</v>
      </c>
      <c r="F64" s="11" t="s">
        <v>1209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215</v>
      </c>
      <c r="Q64" t="str">
        <f t="shared" si="1"/>
        <v>CRANBERRYJELLYSANDWICHITEM(MEAL, ItemRegistry.cranberryjellysandwichItem, 4, 3f, 0f, 2f, 0f, 0.85f, 0f, 0f, 1.02f),</v>
      </c>
      <c r="R64" t="s">
        <v>2806</v>
      </c>
    </row>
    <row r="65" spans="1:18" x14ac:dyDescent="0.3">
      <c r="A65" s="10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253</v>
      </c>
      <c r="F65" s="11" t="s">
        <v>1209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215</v>
      </c>
      <c r="Q65" t="str">
        <f t="shared" si="1"/>
        <v>GOOSEBERRYJELLYSANDWICHITEM(MEAL, ItemRegistry.gooseberryjellysandwichItem, 4, 3f, 0f, 2f, 0f, 0.85f, 0f, 0f, 1.02f),</v>
      </c>
      <c r="R65" t="s">
        <v>2807</v>
      </c>
    </row>
    <row r="66" spans="1:18" x14ac:dyDescent="0.3">
      <c r="A66" s="109"/>
      <c r="B66" s="11" t="s">
        <v>19</v>
      </c>
      <c r="C66" s="11" t="s">
        <v>1663</v>
      </c>
      <c r="D66" s="11">
        <f>COUNTIF('PH Itemnames'!$D$1:'PH Itemnames'!$D$278,'PH foods expanded'!C66)+COUNTIF('PH Itemnames'!$B$1:$B$723,'PH foods expanded'!C66)</f>
        <v>1</v>
      </c>
      <c r="E66" s="11" t="s">
        <v>253</v>
      </c>
      <c r="F66" s="11" t="s">
        <v>1209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215</v>
      </c>
      <c r="Q66" t="str">
        <f t="shared" si="1"/>
        <v>APPLEJELLYSANDWICHITEM(MEAL, ItemRegistry.applejellysandwichItem, 4, 3f, 0f, 2f, 0f, 0.85f, 0f, 0f, 1.02f),</v>
      </c>
      <c r="R66" t="s">
        <v>2808</v>
      </c>
    </row>
    <row r="67" spans="1:18" x14ac:dyDescent="0.3">
      <c r="A67" s="10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253</v>
      </c>
      <c r="F67" s="11" t="s">
        <v>1209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215</v>
      </c>
      <c r="Q67" t="str">
        <f t="shared" si="1"/>
        <v>LEMONJELLYSANDWICHITEM(MEAL, ItemRegistry.lemonjellysandwichItem, 4, 3f, 0f, 2f, 0f, 0.85f, 0f, 0f, 1.02f),</v>
      </c>
      <c r="R67" t="s">
        <v>2809</v>
      </c>
    </row>
    <row r="68" spans="1:18" x14ac:dyDescent="0.3">
      <c r="A68" s="10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253</v>
      </c>
      <c r="F68" s="11" t="s">
        <v>1209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215</v>
      </c>
      <c r="Q68" t="str">
        <f t="shared" ref="Q68:R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  <c r="R68" t="s">
        <v>2810</v>
      </c>
    </row>
    <row r="69" spans="1:18" x14ac:dyDescent="0.3">
      <c r="A69" s="10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253</v>
      </c>
      <c r="F69" s="11" t="s">
        <v>1209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215</v>
      </c>
      <c r="Q69" t="str">
        <f t="shared" si="6"/>
        <v>PEACHJELLYSANDWICHITEM(MEAL, ItemRegistry.peachjellysandwichItem, 4, 3f, 0f, 2f, 0f, 0.85f, 0f, 0f, 1.02f),</v>
      </c>
      <c r="R69" t="s">
        <v>2811</v>
      </c>
    </row>
    <row r="70" spans="1:18" x14ac:dyDescent="0.3">
      <c r="A70" s="10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253</v>
      </c>
      <c r="F70" s="11" t="s">
        <v>1209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215</v>
      </c>
      <c r="Q70" t="str">
        <f t="shared" si="6"/>
        <v>PLUMJELLYSANDWICHITEM(MEAL, ItemRegistry.plumjellysandwichItem, 4, 3f, 0f, 2f, 0f, 0.85f, 0f, 0f, 1.02f),</v>
      </c>
      <c r="R70" t="s">
        <v>2812</v>
      </c>
    </row>
    <row r="71" spans="1:18" x14ac:dyDescent="0.3">
      <c r="A71" s="10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253</v>
      </c>
      <c r="F71" s="11" t="s">
        <v>1209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215</v>
      </c>
      <c r="Q71" t="str">
        <f t="shared" si="6"/>
        <v>RASPBERRYJELLYSANDWICHITEM(MEAL, ItemRegistry.raspberryjellysandwichItem, 4, 3f, 0f, 2f, 0f, 0.85f, 0f, 0f, 1.02f),</v>
      </c>
      <c r="R71" t="s">
        <v>2813</v>
      </c>
    </row>
    <row r="72" spans="1:18" x14ac:dyDescent="0.3">
      <c r="A72" s="10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253</v>
      </c>
      <c r="F72" s="11" t="s">
        <v>1209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212</v>
      </c>
      <c r="Q72" t="str">
        <f t="shared" si="6"/>
        <v/>
      </c>
      <c r="R72" t="s">
        <v>2312</v>
      </c>
    </row>
    <row r="73" spans="1:18" x14ac:dyDescent="0.3">
      <c r="A73" s="10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253</v>
      </c>
      <c r="F73" s="11" t="s">
        <v>1209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215</v>
      </c>
      <c r="Q73" t="str">
        <f t="shared" si="6"/>
        <v>STRAWBERRYJELLYSANDWICHITEM(MEAL, ItemRegistry.strawberryjellysandwichItem, 4, 3f, 0f, 2f, 0f, 0.85f, 0f, 0f, 1.02f),</v>
      </c>
      <c r="R73" t="s">
        <v>2814</v>
      </c>
    </row>
    <row r="74" spans="1:18" x14ac:dyDescent="0.3">
      <c r="A74" s="110"/>
      <c r="B74" s="82" t="s">
        <v>145</v>
      </c>
      <c r="C74" s="82" t="str">
        <f t="shared" si="5"/>
        <v>grapejellysandwichItem</v>
      </c>
      <c r="D74" s="82">
        <f>COUNTIF('PH Itemnames'!$D$1:'PH Itemnames'!$D$278,'PH foods expanded'!C74)+COUNTIF('PH Itemnames'!$B$1:$B$723,'PH foods expanded'!C74)</f>
        <v>0</v>
      </c>
      <c r="E74" s="82" t="s">
        <v>253</v>
      </c>
      <c r="F74" s="82" t="s">
        <v>1209</v>
      </c>
      <c r="G74" s="83">
        <v>15</v>
      </c>
      <c r="H74" s="84">
        <v>0</v>
      </c>
      <c r="I74" s="84">
        <v>20.608333333333334</v>
      </c>
      <c r="J74" s="85">
        <v>2</v>
      </c>
      <c r="K74" s="86">
        <v>0.84500000000000008</v>
      </c>
      <c r="L74" s="87">
        <v>0</v>
      </c>
      <c r="M74" s="88">
        <v>0</v>
      </c>
      <c r="N74" s="89">
        <v>0</v>
      </c>
      <c r="O74" t="s">
        <v>212</v>
      </c>
      <c r="Q74" t="str">
        <f t="shared" si="6"/>
        <v/>
      </c>
    </row>
    <row r="75" spans="1:18" x14ac:dyDescent="0.3">
      <c r="A75" s="106" t="s">
        <v>2865</v>
      </c>
      <c r="B75" s="91" t="s">
        <v>2866</v>
      </c>
      <c r="C75" s="91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253</v>
      </c>
      <c r="F75" s="11" t="s">
        <v>1206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215</v>
      </c>
      <c r="Q75" t="str">
        <f t="shared" si="6"/>
        <v>GOURMETMUTTONPATTYITEM(MEAT, ItemRegistry.gourmetmuttonpattyItem, 4, 2f, 0f, 0f, 0f, 0f, 1.5f, 0f, 1.5f),</v>
      </c>
    </row>
    <row r="76" spans="1:18" x14ac:dyDescent="0.3">
      <c r="A76" s="111"/>
      <c r="B76" s="11" t="s">
        <v>2867</v>
      </c>
      <c r="C76" s="11" t="str">
        <f t="shared" ref="C76:C79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253</v>
      </c>
      <c r="F76" s="11" t="s">
        <v>1206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215</v>
      </c>
      <c r="Q76" t="str">
        <f t="shared" si="6"/>
        <v>GOURMETBEEFPATTYITEM(MEAT, ItemRegistry.gourmetbeefpattyItem, 4, 2f, 0f, 0f, 0f, 0f, 2f, 0f, 1.5f),</v>
      </c>
    </row>
    <row r="77" spans="1:18" x14ac:dyDescent="0.3">
      <c r="A77" s="111"/>
      <c r="B77" s="11" t="s">
        <v>2868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253</v>
      </c>
      <c r="F77" s="11" t="s">
        <v>1206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215</v>
      </c>
      <c r="Q77" t="str">
        <f t="shared" si="6"/>
        <v>GOURMETVENISONPATTYITEM(MEAT, ItemRegistry.gourmetvenisonpattyItem, 4, 1f, 0f, 0f, 0f, 0f, 1f, 0f, 1.5f),</v>
      </c>
    </row>
    <row r="78" spans="1:18" x14ac:dyDescent="0.3">
      <c r="A78" s="112"/>
      <c r="B78" s="82" t="s">
        <v>2869</v>
      </c>
      <c r="C78" s="82" t="str">
        <f t="shared" si="7"/>
        <v>gourmetporkpattyItem</v>
      </c>
      <c r="D78" s="82">
        <f>COUNTIF('PH Itemnames'!$D$1:'PH Itemnames'!$D$278,'PH foods expanded'!C78)+COUNTIF('PH Itemnames'!$B$1:$B$723,'PH foods expanded'!C78)</f>
        <v>1</v>
      </c>
      <c r="E78" s="82" t="s">
        <v>253</v>
      </c>
      <c r="F78" s="108" t="s">
        <v>1206</v>
      </c>
      <c r="G78" s="83">
        <v>10</v>
      </c>
      <c r="H78" s="84">
        <v>0</v>
      </c>
      <c r="I78" s="84">
        <v>14</v>
      </c>
      <c r="J78" s="85">
        <v>0</v>
      </c>
      <c r="K78" s="86">
        <v>0</v>
      </c>
      <c r="L78" s="87">
        <v>0</v>
      </c>
      <c r="M78" s="88">
        <v>1.5</v>
      </c>
      <c r="N78" s="89">
        <v>0</v>
      </c>
      <c r="O78" t="s">
        <v>215</v>
      </c>
      <c r="Q78" t="str">
        <f t="shared" si="6"/>
        <v>GOURMETPORKPATTYITEM(MEAT, ItemRegistry.gourmetporkpattyItem, 4, 2f, 0f, 0f, 0f, 0f, 1.5f, 0f, 1.5f),</v>
      </c>
    </row>
    <row r="79" spans="1:18" x14ac:dyDescent="0.3">
      <c r="A79" s="107" t="s">
        <v>978</v>
      </c>
      <c r="B79" s="91" t="s">
        <v>2875</v>
      </c>
      <c r="C79" s="113" t="str">
        <f>CONCATENATE("ground",LOWER(B79),"Item")</f>
        <v>groundbeefItem</v>
      </c>
      <c r="D79" s="91">
        <f>COUNTIF('PH Itemnames'!$D$1:'PH Itemnames'!$D$278,'PH foods expanded'!C79)+COUNTIF('PH Itemnames'!$B$1:$B$723,'PH foods expanded'!C79)</f>
        <v>1</v>
      </c>
      <c r="E79" s="91" t="s">
        <v>253</v>
      </c>
      <c r="F79" s="91" t="s">
        <v>1206</v>
      </c>
      <c r="G79" s="92">
        <v>0</v>
      </c>
      <c r="H79" s="93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215</v>
      </c>
      <c r="Q79" t="str">
        <f t="shared" si="6"/>
        <v>GROUNDBEEFITEM(MEAT, ItemRegistry.groundbeefItem, 4, 0f, 0f, 0f, 0f, 0f, 2f, 0f, 2.1f),</v>
      </c>
      <c r="R79" t="s">
        <v>2880</v>
      </c>
    </row>
    <row r="80" spans="1:18" x14ac:dyDescent="0.3">
      <c r="A80" s="109"/>
      <c r="B80" s="11" t="s">
        <v>300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253</v>
      </c>
      <c r="F80" s="11" t="s">
        <v>1206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215</v>
      </c>
      <c r="Q80" t="str">
        <f t="shared" si="6"/>
        <v>GROUNDCHICKENITEM(MEAT, ItemRegistry.groundchickenItem, 4, 0f, 0f, 0f, 0f, 0f, 1.5f, 0f, 3.5f),</v>
      </c>
      <c r="R80" t="s">
        <v>2881</v>
      </c>
    </row>
    <row r="81" spans="1:18" x14ac:dyDescent="0.3">
      <c r="A81" s="109"/>
      <c r="B81" s="11" t="s">
        <v>829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253</v>
      </c>
      <c r="F81" s="11" t="s">
        <v>1206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215</v>
      </c>
      <c r="Q81" t="str">
        <f t="shared" si="6"/>
        <v>GROUNDDUCKITEM(MEAT, ItemRegistry.groundduckItem, 4, 0f, 0f, 0f, 0f, 0f, 1.5f, 0f, 3.5f),</v>
      </c>
      <c r="R81" t="s">
        <v>2882</v>
      </c>
    </row>
    <row r="82" spans="1:18" x14ac:dyDescent="0.3">
      <c r="A82" s="109"/>
      <c r="B82" s="11" t="s">
        <v>2876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253</v>
      </c>
      <c r="F82" s="11" t="s">
        <v>1206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215</v>
      </c>
      <c r="Q82" t="str">
        <f t="shared" si="6"/>
        <v>GROUNDMUTTONITEM(MEAT, ItemRegistry.groundmuttonItem, 4, 0f, 0f, 0f, 0f, 0f, 1.5f, 0f, 3.5f),</v>
      </c>
      <c r="R82" t="s">
        <v>2883</v>
      </c>
    </row>
    <row r="83" spans="1:18" x14ac:dyDescent="0.3">
      <c r="A83" s="109"/>
      <c r="B83" s="11" t="s">
        <v>2877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253</v>
      </c>
      <c r="F83" s="11" t="s">
        <v>1206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215</v>
      </c>
      <c r="Q83" t="str">
        <f t="shared" si="6"/>
        <v>GROUNDPORKITEM(MEAT, ItemRegistry.groundporkItem, 4, 0f, 0f, 0f, 0f, 0f, 1.5f, 0f, 2.1f),</v>
      </c>
      <c r="R83" t="s">
        <v>2884</v>
      </c>
    </row>
    <row r="84" spans="1:18" x14ac:dyDescent="0.3">
      <c r="A84" s="109"/>
      <c r="B84" s="11" t="s">
        <v>2878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253</v>
      </c>
      <c r="F84" s="11" t="s">
        <v>1206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215</v>
      </c>
      <c r="Q84" t="str">
        <f t="shared" ref="Q84:R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  <c r="R84" t="s">
        <v>2885</v>
      </c>
    </row>
    <row r="85" spans="1:18" x14ac:dyDescent="0.3">
      <c r="A85" s="109"/>
      <c r="B85" s="11" t="s">
        <v>1168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253</v>
      </c>
      <c r="F85" s="11" t="s">
        <v>1206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215</v>
      </c>
      <c r="Q85" t="str">
        <f t="shared" si="9"/>
        <v>GROUNDTURKEYITEM(MEAT, ItemRegistry.groundturkeyItem, 4, 0f, 0f, 0f, 0f, 0f, 1.5f, 0f, 3f),</v>
      </c>
      <c r="R85" t="s">
        <v>2886</v>
      </c>
    </row>
    <row r="86" spans="1:18" x14ac:dyDescent="0.3">
      <c r="A86" s="110"/>
      <c r="B86" s="82" t="s">
        <v>2879</v>
      </c>
      <c r="C86" s="114" t="str">
        <f t="shared" si="8"/>
        <v>groundvenisonItem</v>
      </c>
      <c r="D86" s="82">
        <f>COUNTIF('PH Itemnames'!$D$1:'PH Itemnames'!$D$278,'PH foods expanded'!C86)+COUNTIF('PH Itemnames'!$B$1:$B$723,'PH foods expanded'!C86)</f>
        <v>1</v>
      </c>
      <c r="E86" s="82" t="s">
        <v>253</v>
      </c>
      <c r="F86" s="82" t="s">
        <v>1206</v>
      </c>
      <c r="G86" s="83">
        <v>0</v>
      </c>
      <c r="H86" s="84">
        <v>0</v>
      </c>
      <c r="I86" s="82">
        <v>10</v>
      </c>
      <c r="J86" s="85">
        <v>0</v>
      </c>
      <c r="K86" s="86">
        <v>0</v>
      </c>
      <c r="L86" s="115">
        <v>0</v>
      </c>
      <c r="M86" s="88">
        <v>1</v>
      </c>
      <c r="N86" s="89">
        <v>0</v>
      </c>
      <c r="O86" t="s">
        <v>215</v>
      </c>
      <c r="Q86" t="str">
        <f t="shared" si="9"/>
        <v>GROUNDVENISONITEM(MEAT, ItemRegistry.groundvenisonItem, 4, 0f, 0f, 0f, 0f, 0f, 1f, 0f, 2.1f),</v>
      </c>
      <c r="R86" t="s">
        <v>2887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17" priority="21" operator="equal">
      <formula>"No"</formula>
    </cfRule>
    <cfRule type="cellIs" dxfId="16" priority="22" operator="equal">
      <formula>"Yes"</formula>
    </cfRule>
  </conditionalFormatting>
  <conditionalFormatting sqref="U3:X17 U18:V24 X18:X24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P8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W18:W26">
    <cfRule type="cellIs" dxfId="11" priority="15" operator="equal">
      <formula>"Yes"</formula>
    </cfRule>
    <cfRule type="cellIs" dxfId="10" priority="16" operator="equal">
      <formula>"No"</formula>
    </cfRule>
  </conditionalFormatting>
  <conditionalFormatting sqref="C3:C86">
    <cfRule type="expression" dxfId="9" priority="9">
      <formula>$D3=1</formula>
    </cfRule>
  </conditionalFormatting>
  <conditionalFormatting sqref="G3:N74">
    <cfRule type="expression" dxfId="8" priority="46">
      <formula>#REF!="No"</formula>
    </cfRule>
  </conditionalFormatting>
  <conditionalFormatting sqref="Y3:Y2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G75:N78">
    <cfRule type="expression" dxfId="5" priority="6">
      <formula>#REF!="No"</formula>
    </cfRule>
  </conditionalFormatting>
  <conditionalFormatting sqref="O75:O86">
    <cfRule type="cellIs" dxfId="4" priority="4" operator="equal">
      <formula>"No"</formula>
    </cfRule>
    <cfRule type="cellIs" dxfId="3" priority="5" operator="equal">
      <formula>"Yes"</formula>
    </cfRule>
  </conditionalFormatting>
  <conditionalFormatting sqref="G79:H86">
    <cfRule type="expression" dxfId="2" priority="3">
      <formula>#REF!="No"</formula>
    </cfRule>
  </conditionalFormatting>
  <conditionalFormatting sqref="K80:K85">
    <cfRule type="expression" dxfId="1" priority="2">
      <formula>#REF!="No"</formula>
    </cfRule>
  </conditionalFormatting>
  <conditionalFormatting sqref="L80:L85">
    <cfRule type="expression" dxfId="0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W3:W26 U3:V24 X3:Y24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F1032"/>
  <sheetViews>
    <sheetView topLeftCell="A559" workbookViewId="0">
      <selection activeCell="B580" sqref="B580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854</v>
      </c>
      <c r="B1" t="s">
        <v>2094</v>
      </c>
      <c r="D1" t="s">
        <v>1792</v>
      </c>
    </row>
    <row r="2" spans="1:4" x14ac:dyDescent="0.3">
      <c r="A2" t="s">
        <v>656</v>
      </c>
      <c r="B2" t="s">
        <v>1863</v>
      </c>
      <c r="D2" t="s">
        <v>1662</v>
      </c>
    </row>
    <row r="3" spans="1:4" x14ac:dyDescent="0.3">
      <c r="A3" t="s">
        <v>1044</v>
      </c>
      <c r="B3" t="s">
        <v>1952</v>
      </c>
      <c r="D3" t="s">
        <v>1663</v>
      </c>
    </row>
    <row r="4" spans="1:4" x14ac:dyDescent="0.3">
      <c r="A4" t="s">
        <v>627</v>
      </c>
      <c r="B4" t="s">
        <v>1826</v>
      </c>
      <c r="D4" t="s">
        <v>2192</v>
      </c>
    </row>
    <row r="5" spans="1:4" x14ac:dyDescent="0.3">
      <c r="A5" t="s">
        <v>717</v>
      </c>
      <c r="B5" t="s">
        <v>1943</v>
      </c>
      <c r="D5" t="s">
        <v>1900</v>
      </c>
    </row>
    <row r="6" spans="1:4" x14ac:dyDescent="0.3">
      <c r="A6" t="s">
        <v>270</v>
      </c>
      <c r="B6" t="s">
        <v>1396</v>
      </c>
      <c r="D6" t="s">
        <v>1638</v>
      </c>
    </row>
    <row r="7" spans="1:4" x14ac:dyDescent="0.3">
      <c r="A7" t="s">
        <v>265</v>
      </c>
      <c r="B7" t="s">
        <v>1395</v>
      </c>
      <c r="D7" t="s">
        <v>1728</v>
      </c>
    </row>
    <row r="8" spans="1:4" x14ac:dyDescent="0.3">
      <c r="A8" t="s">
        <v>923</v>
      </c>
      <c r="B8" t="s">
        <v>2246</v>
      </c>
      <c r="D8" t="s">
        <v>1729</v>
      </c>
    </row>
    <row r="9" spans="1:4" x14ac:dyDescent="0.3">
      <c r="A9" t="s">
        <v>577</v>
      </c>
      <c r="B9" t="s">
        <v>1727</v>
      </c>
      <c r="D9" t="s">
        <v>2213</v>
      </c>
    </row>
    <row r="10" spans="1:4" x14ac:dyDescent="0.3">
      <c r="A10" t="s">
        <v>462</v>
      </c>
      <c r="B10" t="s">
        <v>1563</v>
      </c>
      <c r="D10" t="s">
        <v>1730</v>
      </c>
    </row>
    <row r="11" spans="1:4" x14ac:dyDescent="0.3">
      <c r="A11" t="s">
        <v>463</v>
      </c>
      <c r="B11" t="s">
        <v>1564</v>
      </c>
      <c r="D11" t="s">
        <v>1726</v>
      </c>
    </row>
    <row r="12" spans="1:4" x14ac:dyDescent="0.3">
      <c r="A12" t="s">
        <v>474</v>
      </c>
      <c r="B12" t="s">
        <v>1574</v>
      </c>
      <c r="D12" t="s">
        <v>1341</v>
      </c>
    </row>
    <row r="13" spans="1:4" x14ac:dyDescent="0.3">
      <c r="A13" t="s">
        <v>794</v>
      </c>
      <c r="B13" t="s">
        <v>2037</v>
      </c>
      <c r="D13" t="s">
        <v>1793</v>
      </c>
    </row>
    <row r="14" spans="1:4" x14ac:dyDescent="0.3">
      <c r="A14" t="s">
        <v>715</v>
      </c>
      <c r="B14" t="s">
        <v>1941</v>
      </c>
      <c r="D14" t="s">
        <v>2182</v>
      </c>
    </row>
    <row r="15" spans="1:4" x14ac:dyDescent="0.3">
      <c r="A15" t="s">
        <v>980</v>
      </c>
      <c r="B15" t="s">
        <v>1420</v>
      </c>
      <c r="D15" t="s">
        <v>1380</v>
      </c>
    </row>
    <row r="16" spans="1:4" x14ac:dyDescent="0.3">
      <c r="A16" t="s">
        <v>1018</v>
      </c>
      <c r="B16" t="s">
        <v>1651</v>
      </c>
      <c r="D16" t="s">
        <v>1664</v>
      </c>
    </row>
    <row r="17" spans="1:4" x14ac:dyDescent="0.3">
      <c r="A17" t="s">
        <v>868</v>
      </c>
      <c r="B17" t="s">
        <v>2111</v>
      </c>
      <c r="D17" t="s">
        <v>1665</v>
      </c>
    </row>
    <row r="18" spans="1:4" x14ac:dyDescent="0.3">
      <c r="A18" t="s">
        <v>2310</v>
      </c>
      <c r="B18" t="s">
        <v>1749</v>
      </c>
      <c r="D18" t="s">
        <v>2206</v>
      </c>
    </row>
    <row r="19" spans="1:4" x14ac:dyDescent="0.3">
      <c r="A19" t="s">
        <v>937</v>
      </c>
      <c r="B19" t="s">
        <v>2262</v>
      </c>
      <c r="D19" t="s">
        <v>1626</v>
      </c>
    </row>
    <row r="20" spans="1:4" x14ac:dyDescent="0.3">
      <c r="A20" t="s">
        <v>924</v>
      </c>
      <c r="B20" t="s">
        <v>2247</v>
      </c>
      <c r="D20" t="s">
        <v>1627</v>
      </c>
    </row>
    <row r="21" spans="1:4" x14ac:dyDescent="0.3">
      <c r="A21" t="s">
        <v>381</v>
      </c>
      <c r="B21" t="s">
        <v>1491</v>
      </c>
    </row>
    <row r="22" spans="1:4" x14ac:dyDescent="0.3">
      <c r="A22" t="s">
        <v>422</v>
      </c>
      <c r="B22" t="s">
        <v>1529</v>
      </c>
      <c r="D22" t="s">
        <v>1645</v>
      </c>
    </row>
    <row r="23" spans="1:4" x14ac:dyDescent="0.3">
      <c r="A23" t="s">
        <v>842</v>
      </c>
      <c r="B23" t="s">
        <v>2085</v>
      </c>
      <c r="D23" t="s">
        <v>1666</v>
      </c>
    </row>
    <row r="24" spans="1:4" x14ac:dyDescent="0.3">
      <c r="A24" t="s">
        <v>305</v>
      </c>
      <c r="B24" t="s">
        <v>1417</v>
      </c>
      <c r="D24" t="s">
        <v>1667</v>
      </c>
    </row>
    <row r="25" spans="1:4" x14ac:dyDescent="0.3">
      <c r="A25" t="s">
        <v>255</v>
      </c>
      <c r="B25" t="s">
        <v>1332</v>
      </c>
      <c r="D25" t="s">
        <v>2197</v>
      </c>
    </row>
    <row r="26" spans="1:4" x14ac:dyDescent="0.3">
      <c r="A26" t="s">
        <v>438</v>
      </c>
      <c r="B26" t="s">
        <v>1542</v>
      </c>
      <c r="D26" t="s">
        <v>1619</v>
      </c>
    </row>
    <row r="27" spans="1:4" x14ac:dyDescent="0.3">
      <c r="A27" t="s">
        <v>526</v>
      </c>
      <c r="B27" t="s">
        <v>1649</v>
      </c>
      <c r="D27" t="s">
        <v>1393</v>
      </c>
    </row>
    <row r="28" spans="1:4" x14ac:dyDescent="0.3">
      <c r="A28" t="s">
        <v>573</v>
      </c>
      <c r="B28" t="s">
        <v>1722</v>
      </c>
      <c r="D28" t="s">
        <v>2210</v>
      </c>
    </row>
    <row r="29" spans="1:4" x14ac:dyDescent="0.3">
      <c r="A29" t="s">
        <v>645</v>
      </c>
      <c r="B29" t="s">
        <v>1850</v>
      </c>
      <c r="D29" t="s">
        <v>1351</v>
      </c>
    </row>
    <row r="30" spans="1:4" x14ac:dyDescent="0.3">
      <c r="A30" t="s">
        <v>481</v>
      </c>
      <c r="B30" t="s">
        <v>1580</v>
      </c>
      <c r="D30" t="s">
        <v>1350</v>
      </c>
    </row>
    <row r="31" spans="1:4" x14ac:dyDescent="0.3">
      <c r="A31" t="s">
        <v>482</v>
      </c>
      <c r="B31" t="s">
        <v>1581</v>
      </c>
      <c r="D31" t="s">
        <v>1794</v>
      </c>
    </row>
    <row r="32" spans="1:4" x14ac:dyDescent="0.3">
      <c r="A32" t="s">
        <v>480</v>
      </c>
      <c r="B32" t="s">
        <v>1579</v>
      </c>
      <c r="D32" t="s">
        <v>2194</v>
      </c>
    </row>
    <row r="33" spans="1:4" x14ac:dyDescent="0.3">
      <c r="A33" t="s">
        <v>483</v>
      </c>
      <c r="B33" t="s">
        <v>1582</v>
      </c>
      <c r="D33" t="s">
        <v>1795</v>
      </c>
    </row>
    <row r="34" spans="1:4" x14ac:dyDescent="0.3">
      <c r="A34" t="s">
        <v>628</v>
      </c>
      <c r="B34" t="s">
        <v>1827</v>
      </c>
      <c r="D34" t="s">
        <v>1796</v>
      </c>
    </row>
    <row r="35" spans="1:4" x14ac:dyDescent="0.3">
      <c r="A35" t="s">
        <v>1009</v>
      </c>
      <c r="B35" t="s">
        <v>2267</v>
      </c>
      <c r="D35" t="s">
        <v>1394</v>
      </c>
    </row>
    <row r="36" spans="1:4" x14ac:dyDescent="0.3">
      <c r="A36" t="s">
        <v>229</v>
      </c>
      <c r="B36" t="s">
        <v>1829</v>
      </c>
      <c r="D36" t="s">
        <v>1668</v>
      </c>
    </row>
    <row r="37" spans="1:4" x14ac:dyDescent="0.3">
      <c r="A37" t="s">
        <v>630</v>
      </c>
      <c r="B37" t="s">
        <v>1828</v>
      </c>
      <c r="D37" t="s">
        <v>1669</v>
      </c>
    </row>
    <row r="38" spans="1:4" x14ac:dyDescent="0.3">
      <c r="A38" t="s">
        <v>1055</v>
      </c>
      <c r="B38" t="s">
        <v>2305</v>
      </c>
      <c r="D38" t="s">
        <v>2198</v>
      </c>
    </row>
    <row r="39" spans="1:4" x14ac:dyDescent="0.3">
      <c r="A39" t="s">
        <v>916</v>
      </c>
      <c r="B39" t="s">
        <v>2237</v>
      </c>
      <c r="D39" t="s">
        <v>1621</v>
      </c>
    </row>
    <row r="40" spans="1:4" x14ac:dyDescent="0.3">
      <c r="A40" t="s">
        <v>933</v>
      </c>
      <c r="B40" t="s">
        <v>2255</v>
      </c>
      <c r="D40" t="s">
        <v>1624</v>
      </c>
    </row>
    <row r="41" spans="1:4" x14ac:dyDescent="0.3">
      <c r="A41" t="s">
        <v>1051</v>
      </c>
      <c r="B41" t="s">
        <v>1990</v>
      </c>
      <c r="D41" t="s">
        <v>1817</v>
      </c>
    </row>
    <row r="42" spans="1:4" x14ac:dyDescent="0.3">
      <c r="A42" t="s">
        <v>771</v>
      </c>
      <c r="B42" t="s">
        <v>2005</v>
      </c>
      <c r="D42" t="s">
        <v>1797</v>
      </c>
    </row>
    <row r="43" spans="1:4" x14ac:dyDescent="0.3">
      <c r="A43" t="s">
        <v>649</v>
      </c>
      <c r="B43" t="s">
        <v>1856</v>
      </c>
      <c r="D43" t="s">
        <v>1904</v>
      </c>
    </row>
    <row r="44" spans="1:4" x14ac:dyDescent="0.3">
      <c r="A44" t="s">
        <v>898</v>
      </c>
      <c r="B44" t="s">
        <v>2219</v>
      </c>
    </row>
    <row r="45" spans="1:4" x14ac:dyDescent="0.3">
      <c r="A45" t="s">
        <v>385</v>
      </c>
      <c r="B45" t="s">
        <v>1494</v>
      </c>
      <c r="D45" t="s">
        <v>2178</v>
      </c>
    </row>
    <row r="46" spans="1:4" x14ac:dyDescent="0.3">
      <c r="A46" t="s">
        <v>383</v>
      </c>
      <c r="B46" t="s">
        <v>1492</v>
      </c>
      <c r="D46" t="s">
        <v>2172</v>
      </c>
    </row>
    <row r="47" spans="1:4" x14ac:dyDescent="0.3">
      <c r="A47" t="s">
        <v>983</v>
      </c>
      <c r="B47" t="s">
        <v>1771</v>
      </c>
      <c r="D47" t="s">
        <v>2167</v>
      </c>
    </row>
    <row r="48" spans="1:4" x14ac:dyDescent="0.3">
      <c r="A48" t="s">
        <v>568</v>
      </c>
      <c r="B48" t="s">
        <v>2014</v>
      </c>
      <c r="D48" t="s">
        <v>2166</v>
      </c>
    </row>
    <row r="49" spans="1:4" x14ac:dyDescent="0.3">
      <c r="A49" t="s">
        <v>603</v>
      </c>
      <c r="B49" t="s">
        <v>1764</v>
      </c>
      <c r="D49" t="s">
        <v>2169</v>
      </c>
    </row>
    <row r="50" spans="1:4" x14ac:dyDescent="0.3">
      <c r="A50" t="s">
        <v>1042</v>
      </c>
      <c r="B50" t="s">
        <v>1780</v>
      </c>
      <c r="D50" t="s">
        <v>2174</v>
      </c>
    </row>
    <row r="51" spans="1:4" x14ac:dyDescent="0.3">
      <c r="A51" t="s">
        <v>420</v>
      </c>
      <c r="B51" t="s">
        <v>1527</v>
      </c>
      <c r="D51" t="s">
        <v>2171</v>
      </c>
    </row>
    <row r="52" spans="1:4" x14ac:dyDescent="0.3">
      <c r="A52" t="s">
        <v>421</v>
      </c>
      <c r="B52" t="s">
        <v>1528</v>
      </c>
      <c r="D52" t="s">
        <v>2168</v>
      </c>
    </row>
    <row r="53" spans="1:4" x14ac:dyDescent="0.3">
      <c r="A53" t="s">
        <v>2311</v>
      </c>
      <c r="B53" t="s">
        <v>2256</v>
      </c>
      <c r="D53" t="s">
        <v>2175</v>
      </c>
    </row>
    <row r="54" spans="1:4" x14ac:dyDescent="0.3">
      <c r="A54" t="s">
        <v>925</v>
      </c>
      <c r="B54" t="s">
        <v>2248</v>
      </c>
      <c r="D54" t="s">
        <v>2173</v>
      </c>
    </row>
    <row r="55" spans="1:4" x14ac:dyDescent="0.3">
      <c r="A55" t="s">
        <v>795</v>
      </c>
      <c r="B55" t="s">
        <v>2038</v>
      </c>
      <c r="D55" t="s">
        <v>2170</v>
      </c>
    </row>
    <row r="56" spans="1:4" x14ac:dyDescent="0.3">
      <c r="A56" t="s">
        <v>919</v>
      </c>
      <c r="B56" t="s">
        <v>2241</v>
      </c>
      <c r="D56" t="s">
        <v>1462</v>
      </c>
    </row>
    <row r="57" spans="1:4" x14ac:dyDescent="0.3">
      <c r="A57" t="s">
        <v>510</v>
      </c>
      <c r="B57" t="s">
        <v>1614</v>
      </c>
      <c r="D57" t="s">
        <v>1851</v>
      </c>
    </row>
    <row r="58" spans="1:4" x14ac:dyDescent="0.3">
      <c r="A58" t="s">
        <v>716</v>
      </c>
      <c r="B58" t="s">
        <v>1942</v>
      </c>
      <c r="D58" t="s">
        <v>1461</v>
      </c>
    </row>
    <row r="59" spans="1:4" x14ac:dyDescent="0.3">
      <c r="A59" t="s">
        <v>2870</v>
      </c>
      <c r="B59" t="s">
        <v>2112</v>
      </c>
      <c r="D59" t="s">
        <v>1818</v>
      </c>
    </row>
    <row r="60" spans="1:4" x14ac:dyDescent="0.3">
      <c r="A60" t="s">
        <v>515</v>
      </c>
      <c r="B60" t="s">
        <v>1625</v>
      </c>
      <c r="D60" t="s">
        <v>1798</v>
      </c>
    </row>
    <row r="61" spans="1:4" x14ac:dyDescent="0.3">
      <c r="A61" t="s">
        <v>869</v>
      </c>
      <c r="B61" t="s">
        <v>2113</v>
      </c>
      <c r="D61" t="s">
        <v>1670</v>
      </c>
    </row>
    <row r="62" spans="1:4" x14ac:dyDescent="0.3">
      <c r="A62" t="s">
        <v>340</v>
      </c>
      <c r="B62" t="s">
        <v>1450</v>
      </c>
      <c r="D62" t="s">
        <v>1671</v>
      </c>
    </row>
    <row r="63" spans="1:4" x14ac:dyDescent="0.3">
      <c r="A63" t="s">
        <v>404</v>
      </c>
      <c r="B63" t="s">
        <v>1513</v>
      </c>
      <c r="D63" t="s">
        <v>2209</v>
      </c>
    </row>
    <row r="64" spans="1:4" x14ac:dyDescent="0.3">
      <c r="A64" t="s">
        <v>406</v>
      </c>
      <c r="B64" t="s">
        <v>1515</v>
      </c>
      <c r="D64" t="s">
        <v>1906</v>
      </c>
    </row>
    <row r="65" spans="1:4" x14ac:dyDescent="0.3">
      <c r="A65" t="s">
        <v>403</v>
      </c>
      <c r="B65" t="s">
        <v>1512</v>
      </c>
      <c r="D65" t="s">
        <v>1907</v>
      </c>
    </row>
    <row r="66" spans="1:4" x14ac:dyDescent="0.3">
      <c r="A66" t="s">
        <v>402</v>
      </c>
      <c r="B66" t="s">
        <v>1511</v>
      </c>
      <c r="D66" t="s">
        <v>1819</v>
      </c>
    </row>
    <row r="67" spans="1:4" x14ac:dyDescent="0.3">
      <c r="A67" t="s">
        <v>312</v>
      </c>
      <c r="B67" t="s">
        <v>1428</v>
      </c>
      <c r="D67" t="s">
        <v>1799</v>
      </c>
    </row>
    <row r="68" spans="1:4" x14ac:dyDescent="0.3">
      <c r="A68" t="s">
        <v>957</v>
      </c>
      <c r="B68" t="s">
        <v>2296</v>
      </c>
    </row>
    <row r="69" spans="1:4" x14ac:dyDescent="0.3">
      <c r="A69" t="s">
        <v>958</v>
      </c>
      <c r="B69" t="s">
        <v>2284</v>
      </c>
      <c r="D69" t="s">
        <v>1337</v>
      </c>
    </row>
    <row r="70" spans="1:4" x14ac:dyDescent="0.3">
      <c r="A70" t="s">
        <v>346</v>
      </c>
      <c r="B70" t="s">
        <v>1458</v>
      </c>
      <c r="D70" t="s">
        <v>1390</v>
      </c>
    </row>
    <row r="71" spans="1:4" x14ac:dyDescent="0.3">
      <c r="A71" t="s">
        <v>1038</v>
      </c>
      <c r="B71" t="s">
        <v>2295</v>
      </c>
      <c r="D71" t="s">
        <v>2066</v>
      </c>
    </row>
    <row r="72" spans="1:4" x14ac:dyDescent="0.3">
      <c r="A72" t="s">
        <v>303</v>
      </c>
      <c r="B72" t="s">
        <v>1415</v>
      </c>
      <c r="D72" t="s">
        <v>2065</v>
      </c>
    </row>
    <row r="73" spans="1:4" x14ac:dyDescent="0.3">
      <c r="A73" t="s">
        <v>996</v>
      </c>
      <c r="B73" t="s">
        <v>2001</v>
      </c>
      <c r="D73" t="s">
        <v>1800</v>
      </c>
    </row>
    <row r="74" spans="1:4" x14ac:dyDescent="0.3">
      <c r="A74" t="s">
        <v>872</v>
      </c>
      <c r="B74" t="s">
        <v>2114</v>
      </c>
      <c r="D74" t="s">
        <v>1732</v>
      </c>
    </row>
    <row r="75" spans="1:4" x14ac:dyDescent="0.3">
      <c r="A75" t="s">
        <v>423</v>
      </c>
      <c r="B75" t="s">
        <v>1530</v>
      </c>
      <c r="D75" t="s">
        <v>1733</v>
      </c>
    </row>
    <row r="76" spans="1:4" x14ac:dyDescent="0.3">
      <c r="A76" t="s">
        <v>425</v>
      </c>
      <c r="B76" t="s">
        <v>1531</v>
      </c>
      <c r="D76" t="s">
        <v>2214</v>
      </c>
    </row>
    <row r="77" spans="1:4" x14ac:dyDescent="0.3">
      <c r="A77" t="s">
        <v>466</v>
      </c>
      <c r="B77" t="s">
        <v>1567</v>
      </c>
      <c r="D77" t="s">
        <v>1734</v>
      </c>
    </row>
    <row r="78" spans="1:4" x14ac:dyDescent="0.3">
      <c r="A78" t="s">
        <v>823</v>
      </c>
      <c r="B78" t="s">
        <v>2064</v>
      </c>
      <c r="D78" t="s">
        <v>1735</v>
      </c>
    </row>
    <row r="79" spans="1:4" x14ac:dyDescent="0.3">
      <c r="A79" t="s">
        <v>541</v>
      </c>
      <c r="B79" t="s">
        <v>1696</v>
      </c>
      <c r="D79" t="s">
        <v>1720</v>
      </c>
    </row>
    <row r="80" spans="1:4" x14ac:dyDescent="0.3">
      <c r="A80" t="s">
        <v>809</v>
      </c>
      <c r="B80" t="s">
        <v>2050</v>
      </c>
      <c r="D80" t="s">
        <v>2186</v>
      </c>
    </row>
    <row r="81" spans="1:4" x14ac:dyDescent="0.3">
      <c r="A81" t="s">
        <v>768</v>
      </c>
      <c r="B81" t="s">
        <v>2002</v>
      </c>
      <c r="D81" t="s">
        <v>1389</v>
      </c>
    </row>
    <row r="82" spans="1:4" x14ac:dyDescent="0.3">
      <c r="A82" t="s">
        <v>1008</v>
      </c>
      <c r="B82" t="s">
        <v>2263</v>
      </c>
      <c r="D82" t="s">
        <v>1349</v>
      </c>
    </row>
    <row r="83" spans="1:4" x14ac:dyDescent="0.3">
      <c r="A83" t="s">
        <v>288</v>
      </c>
      <c r="B83" t="s">
        <v>1404</v>
      </c>
      <c r="D83" t="s">
        <v>1348</v>
      </c>
    </row>
    <row r="84" spans="1:4" x14ac:dyDescent="0.3">
      <c r="A84" t="s">
        <v>505</v>
      </c>
      <c r="B84" t="s">
        <v>1609</v>
      </c>
      <c r="D84" t="s">
        <v>1426</v>
      </c>
    </row>
    <row r="85" spans="1:4" x14ac:dyDescent="0.3">
      <c r="A85" t="s">
        <v>617</v>
      </c>
      <c r="B85" t="s">
        <v>1783</v>
      </c>
      <c r="D85" t="s">
        <v>1820</v>
      </c>
    </row>
    <row r="86" spans="1:4" x14ac:dyDescent="0.3">
      <c r="A86" t="s">
        <v>608</v>
      </c>
      <c r="B86" t="s">
        <v>1769</v>
      </c>
      <c r="D86" t="s">
        <v>1801</v>
      </c>
    </row>
    <row r="87" spans="1:4" x14ac:dyDescent="0.3">
      <c r="A87" t="s">
        <v>441</v>
      </c>
      <c r="B87" t="s">
        <v>1545</v>
      </c>
      <c r="D87" t="s">
        <v>2183</v>
      </c>
    </row>
    <row r="88" spans="1:4" x14ac:dyDescent="0.3">
      <c r="A88" t="s">
        <v>400</v>
      </c>
      <c r="B88" t="s">
        <v>1509</v>
      </c>
      <c r="D88" t="s">
        <v>1352</v>
      </c>
    </row>
    <row r="89" spans="1:4" x14ac:dyDescent="0.3">
      <c r="A89" t="s">
        <v>833</v>
      </c>
      <c r="B89" t="s">
        <v>2075</v>
      </c>
    </row>
    <row r="90" spans="1:4" x14ac:dyDescent="0.3">
      <c r="A90" t="s">
        <v>429</v>
      </c>
      <c r="B90" t="s">
        <v>1534</v>
      </c>
      <c r="D90" t="s">
        <v>1873</v>
      </c>
    </row>
    <row r="91" spans="1:4" x14ac:dyDescent="0.3">
      <c r="A91" t="s">
        <v>465</v>
      </c>
      <c r="B91" t="s">
        <v>1566</v>
      </c>
      <c r="D91" t="s">
        <v>1876</v>
      </c>
    </row>
    <row r="92" spans="1:4" x14ac:dyDescent="0.3">
      <c r="A92" t="s">
        <v>855</v>
      </c>
      <c r="B92" t="s">
        <v>2095</v>
      </c>
      <c r="D92" t="s">
        <v>1877</v>
      </c>
    </row>
    <row r="93" spans="1:4" x14ac:dyDescent="0.3">
      <c r="A93" t="s">
        <v>1001</v>
      </c>
      <c r="B93" t="s">
        <v>2096</v>
      </c>
      <c r="D93" t="s">
        <v>2120</v>
      </c>
    </row>
    <row r="94" spans="1:4" x14ac:dyDescent="0.3">
      <c r="A94" t="s">
        <v>269</v>
      </c>
      <c r="B94" t="s">
        <v>1430</v>
      </c>
      <c r="D94" t="s">
        <v>2122</v>
      </c>
    </row>
    <row r="95" spans="1:4" x14ac:dyDescent="0.3">
      <c r="A95" t="s">
        <v>268</v>
      </c>
      <c r="B95" t="s">
        <v>1397</v>
      </c>
      <c r="D95" t="s">
        <v>2124</v>
      </c>
    </row>
    <row r="96" spans="1:4" x14ac:dyDescent="0.3">
      <c r="A96" t="s">
        <v>910</v>
      </c>
      <c r="B96" t="s">
        <v>2231</v>
      </c>
      <c r="D96" t="s">
        <v>2126</v>
      </c>
    </row>
    <row r="97" spans="1:4" x14ac:dyDescent="0.3">
      <c r="A97" t="s">
        <v>556</v>
      </c>
      <c r="B97" t="s">
        <v>2047</v>
      </c>
      <c r="D97" t="s">
        <v>2184</v>
      </c>
    </row>
    <row r="98" spans="1:4" x14ac:dyDescent="0.3">
      <c r="A98" t="s">
        <v>221</v>
      </c>
      <c r="B98" t="s">
        <v>1321</v>
      </c>
      <c r="D98" t="s">
        <v>1736</v>
      </c>
    </row>
    <row r="99" spans="1:4" x14ac:dyDescent="0.3">
      <c r="A99" t="s">
        <v>901</v>
      </c>
      <c r="B99" t="s">
        <v>2222</v>
      </c>
      <c r="D99" t="s">
        <v>1737</v>
      </c>
    </row>
    <row r="100" spans="1:4" x14ac:dyDescent="0.3">
      <c r="A100" t="s">
        <v>286</v>
      </c>
      <c r="B100" t="s">
        <v>1402</v>
      </c>
      <c r="D100" t="s">
        <v>2215</v>
      </c>
    </row>
    <row r="101" spans="1:4" x14ac:dyDescent="0.3">
      <c r="A101" t="s">
        <v>657</v>
      </c>
      <c r="B101" t="s">
        <v>1864</v>
      </c>
      <c r="D101" t="s">
        <v>1738</v>
      </c>
    </row>
    <row r="102" spans="1:4" x14ac:dyDescent="0.3">
      <c r="A102" t="s">
        <v>576</v>
      </c>
      <c r="B102" t="s">
        <v>1725</v>
      </c>
      <c r="D102" t="s">
        <v>1739</v>
      </c>
    </row>
    <row r="103" spans="1:4" x14ac:dyDescent="0.3">
      <c r="A103" t="s">
        <v>1037</v>
      </c>
      <c r="B103" t="s">
        <v>2287</v>
      </c>
      <c r="D103" t="s">
        <v>1477</v>
      </c>
    </row>
    <row r="104" spans="1:4" x14ac:dyDescent="0.3">
      <c r="A104" t="s">
        <v>454</v>
      </c>
      <c r="B104" t="s">
        <v>1555</v>
      </c>
      <c r="D104" t="s">
        <v>2196</v>
      </c>
    </row>
    <row r="105" spans="1:4" x14ac:dyDescent="0.3">
      <c r="A105" t="s">
        <v>457</v>
      </c>
      <c r="B105" t="s">
        <v>1558</v>
      </c>
      <c r="D105" t="s">
        <v>1478</v>
      </c>
    </row>
    <row r="106" spans="1:4" x14ac:dyDescent="0.3">
      <c r="A106" t="s">
        <v>841</v>
      </c>
      <c r="B106" t="s">
        <v>2083</v>
      </c>
      <c r="D106" t="s">
        <v>1910</v>
      </c>
    </row>
    <row r="107" spans="1:4" x14ac:dyDescent="0.3">
      <c r="A107" t="s">
        <v>413</v>
      </c>
      <c r="B107" t="s">
        <v>1522</v>
      </c>
      <c r="D107" t="s">
        <v>1623</v>
      </c>
    </row>
    <row r="108" spans="1:4" x14ac:dyDescent="0.3">
      <c r="A108" t="s">
        <v>618</v>
      </c>
      <c r="B108" t="s">
        <v>1784</v>
      </c>
      <c r="D108" t="s">
        <v>1878</v>
      </c>
    </row>
    <row r="109" spans="1:4" x14ac:dyDescent="0.3">
      <c r="A109" t="s">
        <v>712</v>
      </c>
      <c r="B109" t="s">
        <v>1938</v>
      </c>
      <c r="D109" t="s">
        <v>2147</v>
      </c>
    </row>
    <row r="110" spans="1:4" x14ac:dyDescent="0.3">
      <c r="A110" t="s">
        <v>773</v>
      </c>
      <c r="B110" t="s">
        <v>2007</v>
      </c>
      <c r="D110" t="s">
        <v>2148</v>
      </c>
    </row>
    <row r="111" spans="1:4" x14ac:dyDescent="0.3">
      <c r="A111" t="s">
        <v>228</v>
      </c>
      <c r="B111" t="s">
        <v>1322</v>
      </c>
      <c r="D111" t="s">
        <v>1646</v>
      </c>
    </row>
    <row r="112" spans="1:4" x14ac:dyDescent="0.3">
      <c r="A112" t="s">
        <v>965</v>
      </c>
      <c r="B112" t="s">
        <v>2293</v>
      </c>
      <c r="D112" t="s">
        <v>2149</v>
      </c>
    </row>
    <row r="113" spans="1:4" x14ac:dyDescent="0.3">
      <c r="A113" t="s">
        <v>691</v>
      </c>
      <c r="B113" t="s">
        <v>1901</v>
      </c>
      <c r="D113" t="s">
        <v>2150</v>
      </c>
    </row>
    <row r="114" spans="1:4" x14ac:dyDescent="0.3">
      <c r="A114" t="s">
        <v>981</v>
      </c>
      <c r="B114" t="s">
        <v>1419</v>
      </c>
      <c r="D114" t="s">
        <v>2151</v>
      </c>
    </row>
    <row r="115" spans="1:4" x14ac:dyDescent="0.3">
      <c r="A115" t="s">
        <v>1006</v>
      </c>
      <c r="B115" t="s">
        <v>2240</v>
      </c>
      <c r="D115" t="s">
        <v>1647</v>
      </c>
    </row>
    <row r="116" spans="1:4" x14ac:dyDescent="0.3">
      <c r="A116" t="s">
        <v>808</v>
      </c>
      <c r="B116" t="s">
        <v>2049</v>
      </c>
      <c r="D116" t="s">
        <v>2152</v>
      </c>
    </row>
    <row r="117" spans="1:4" x14ac:dyDescent="0.3">
      <c r="A117" t="s">
        <v>1188</v>
      </c>
      <c r="B117" t="s">
        <v>2011</v>
      </c>
      <c r="D117" t="s">
        <v>2153</v>
      </c>
    </row>
    <row r="118" spans="1:4" x14ac:dyDescent="0.3">
      <c r="A118" t="s">
        <v>231</v>
      </c>
      <c r="B118" t="s">
        <v>1323</v>
      </c>
      <c r="D118" t="s">
        <v>2154</v>
      </c>
    </row>
    <row r="119" spans="1:4" x14ac:dyDescent="0.3">
      <c r="A119" t="s">
        <v>612</v>
      </c>
      <c r="B119" t="s">
        <v>1774</v>
      </c>
      <c r="D119" t="s">
        <v>2155</v>
      </c>
    </row>
    <row r="120" spans="1:4" x14ac:dyDescent="0.3">
      <c r="A120" t="s">
        <v>653</v>
      </c>
      <c r="B120" t="s">
        <v>1859</v>
      </c>
      <c r="D120" t="s">
        <v>1802</v>
      </c>
    </row>
    <row r="121" spans="1:4" x14ac:dyDescent="0.3">
      <c r="A121" t="s">
        <v>407</v>
      </c>
      <c r="B121" t="s">
        <v>1516</v>
      </c>
      <c r="D121" t="s">
        <v>2177</v>
      </c>
    </row>
    <row r="122" spans="1:4" x14ac:dyDescent="0.3">
      <c r="A122" t="s">
        <v>911</v>
      </c>
      <c r="B122" t="s">
        <v>2232</v>
      </c>
      <c r="D122" t="s">
        <v>1358</v>
      </c>
    </row>
    <row r="123" spans="1:4" x14ac:dyDescent="0.3">
      <c r="A123" t="s">
        <v>409</v>
      </c>
      <c r="B123" t="s">
        <v>1518</v>
      </c>
      <c r="D123" t="s">
        <v>1355</v>
      </c>
    </row>
    <row r="124" spans="1:4" x14ac:dyDescent="0.3">
      <c r="A124" t="s">
        <v>542</v>
      </c>
      <c r="B124" t="s">
        <v>1697</v>
      </c>
      <c r="D124" t="s">
        <v>1375</v>
      </c>
    </row>
    <row r="125" spans="1:4" x14ac:dyDescent="0.3">
      <c r="A125" t="s">
        <v>658</v>
      </c>
      <c r="B125" t="s">
        <v>1865</v>
      </c>
      <c r="D125" t="s">
        <v>2309</v>
      </c>
    </row>
    <row r="126" spans="1:4" x14ac:dyDescent="0.3">
      <c r="A126" t="s">
        <v>1053</v>
      </c>
      <c r="B126" t="s">
        <v>2023</v>
      </c>
      <c r="D126" t="s">
        <v>1360</v>
      </c>
    </row>
    <row r="127" spans="1:4" x14ac:dyDescent="0.3">
      <c r="A127" t="s">
        <v>1039</v>
      </c>
      <c r="B127" t="s">
        <v>2306</v>
      </c>
      <c r="D127" t="s">
        <v>1372</v>
      </c>
    </row>
    <row r="128" spans="1:4" x14ac:dyDescent="0.3">
      <c r="A128" t="s">
        <v>455</v>
      </c>
      <c r="B128" t="s">
        <v>1556</v>
      </c>
      <c r="D128" t="s">
        <v>1359</v>
      </c>
    </row>
    <row r="129" spans="1:4" x14ac:dyDescent="0.3">
      <c r="A129" t="s">
        <v>708</v>
      </c>
      <c r="B129" t="s">
        <v>1934</v>
      </c>
      <c r="D129" t="s">
        <v>1361</v>
      </c>
    </row>
    <row r="130" spans="1:4" x14ac:dyDescent="0.3">
      <c r="A130" t="s">
        <v>939</v>
      </c>
      <c r="B130" t="s">
        <v>2265</v>
      </c>
      <c r="D130" t="s">
        <v>1369</v>
      </c>
    </row>
    <row r="131" spans="1:4" x14ac:dyDescent="0.3">
      <c r="A131" t="s">
        <v>484</v>
      </c>
      <c r="B131" t="s">
        <v>1584</v>
      </c>
      <c r="D131" t="s">
        <v>1367</v>
      </c>
    </row>
    <row r="132" spans="1:4" x14ac:dyDescent="0.3">
      <c r="A132" t="s">
        <v>762</v>
      </c>
      <c r="B132" t="s">
        <v>1989</v>
      </c>
      <c r="D132" t="s">
        <v>1363</v>
      </c>
    </row>
    <row r="133" spans="1:4" x14ac:dyDescent="0.3">
      <c r="A133" t="s">
        <v>607</v>
      </c>
      <c r="B133" t="s">
        <v>1767</v>
      </c>
      <c r="D133" t="s">
        <v>1365</v>
      </c>
    </row>
    <row r="134" spans="1:4" x14ac:dyDescent="0.3">
      <c r="A134" t="s">
        <v>818</v>
      </c>
      <c r="B134" t="s">
        <v>2059</v>
      </c>
      <c r="D134" t="s">
        <v>1371</v>
      </c>
    </row>
    <row r="135" spans="1:4" x14ac:dyDescent="0.3">
      <c r="A135" t="s">
        <v>301</v>
      </c>
      <c r="B135" t="s">
        <v>1413</v>
      </c>
      <c r="D135" t="s">
        <v>1376</v>
      </c>
    </row>
    <row r="136" spans="1:4" x14ac:dyDescent="0.3">
      <c r="A136" t="s">
        <v>873</v>
      </c>
      <c r="B136" t="s">
        <v>2115</v>
      </c>
      <c r="D136" t="s">
        <v>1368</v>
      </c>
    </row>
    <row r="137" spans="1:4" x14ac:dyDescent="0.3">
      <c r="A137" t="s">
        <v>336</v>
      </c>
      <c r="B137" t="s">
        <v>1445</v>
      </c>
      <c r="D137" t="s">
        <v>1356</v>
      </c>
    </row>
    <row r="138" spans="1:4" x14ac:dyDescent="0.3">
      <c r="A138" t="s">
        <v>302</v>
      </c>
      <c r="B138" t="s">
        <v>1414</v>
      </c>
      <c r="D138" t="s">
        <v>1374</v>
      </c>
    </row>
    <row r="139" spans="1:4" x14ac:dyDescent="0.3">
      <c r="A139" t="s">
        <v>299</v>
      </c>
      <c r="B139" t="s">
        <v>1412</v>
      </c>
      <c r="D139" t="s">
        <v>1366</v>
      </c>
    </row>
    <row r="140" spans="1:4" x14ac:dyDescent="0.3">
      <c r="A140" t="s">
        <v>985</v>
      </c>
      <c r="B140" t="s">
        <v>1778</v>
      </c>
      <c r="D140" t="s">
        <v>1362</v>
      </c>
    </row>
    <row r="141" spans="1:4" x14ac:dyDescent="0.3">
      <c r="A141" t="s">
        <v>384</v>
      </c>
      <c r="B141" t="s">
        <v>1493</v>
      </c>
      <c r="D141" t="s">
        <v>2308</v>
      </c>
    </row>
    <row r="142" spans="1:4" x14ac:dyDescent="0.3">
      <c r="A142" t="s">
        <v>394</v>
      </c>
      <c r="B142" t="s">
        <v>1503</v>
      </c>
      <c r="D142" t="s">
        <v>1373</v>
      </c>
    </row>
    <row r="143" spans="1:4" x14ac:dyDescent="0.3">
      <c r="A143" t="s">
        <v>903</v>
      </c>
      <c r="B143" t="s">
        <v>2224</v>
      </c>
      <c r="D143" t="s">
        <v>1357</v>
      </c>
    </row>
    <row r="144" spans="1:4" x14ac:dyDescent="0.3">
      <c r="A144" t="s">
        <v>992</v>
      </c>
      <c r="B144" t="s">
        <v>1993</v>
      </c>
      <c r="D144" t="s">
        <v>1364</v>
      </c>
    </row>
    <row r="145" spans="1:4" x14ac:dyDescent="0.3">
      <c r="A145" t="s">
        <v>897</v>
      </c>
      <c r="B145" t="s">
        <v>2218</v>
      </c>
      <c r="D145" t="s">
        <v>1370</v>
      </c>
    </row>
    <row r="146" spans="1:4" x14ac:dyDescent="0.3">
      <c r="A146" t="s">
        <v>392</v>
      </c>
      <c r="B146" t="s">
        <v>1501</v>
      </c>
      <c r="D146" t="s">
        <v>1354</v>
      </c>
    </row>
    <row r="147" spans="1:4" x14ac:dyDescent="0.3">
      <c r="A147" t="s">
        <v>1069</v>
      </c>
      <c r="B147" t="s">
        <v>1999</v>
      </c>
      <c r="D147" t="s">
        <v>1392</v>
      </c>
    </row>
    <row r="148" spans="1:4" x14ac:dyDescent="0.3">
      <c r="A148" t="s">
        <v>775</v>
      </c>
      <c r="B148" t="s">
        <v>2010</v>
      </c>
      <c r="D148" t="s">
        <v>1803</v>
      </c>
    </row>
    <row r="149" spans="1:4" x14ac:dyDescent="0.3">
      <c r="A149" t="s">
        <v>997</v>
      </c>
      <c r="B149" t="s">
        <v>2009</v>
      </c>
      <c r="D149" t="s">
        <v>2179</v>
      </c>
    </row>
    <row r="150" spans="1:4" x14ac:dyDescent="0.3">
      <c r="A150" t="s">
        <v>725</v>
      </c>
      <c r="B150" t="s">
        <v>1953</v>
      </c>
      <c r="D150" t="s">
        <v>1345</v>
      </c>
    </row>
    <row r="151" spans="1:4" x14ac:dyDescent="0.3">
      <c r="A151" t="s">
        <v>243</v>
      </c>
      <c r="B151" t="s">
        <v>1435</v>
      </c>
      <c r="D151" t="s">
        <v>1804</v>
      </c>
    </row>
    <row r="152" spans="1:4" x14ac:dyDescent="0.3">
      <c r="A152" t="s">
        <v>619</v>
      </c>
      <c r="B152" t="s">
        <v>1785</v>
      </c>
      <c r="D152" t="s">
        <v>1344</v>
      </c>
    </row>
    <row r="153" spans="1:4" x14ac:dyDescent="0.3">
      <c r="A153" t="s">
        <v>601</v>
      </c>
      <c r="B153" t="s">
        <v>1762</v>
      </c>
      <c r="D153" t="s">
        <v>1672</v>
      </c>
    </row>
    <row r="154" spans="1:4" x14ac:dyDescent="0.3">
      <c r="A154" t="s">
        <v>408</v>
      </c>
      <c r="B154" t="s">
        <v>1517</v>
      </c>
      <c r="D154" t="s">
        <v>1673</v>
      </c>
    </row>
    <row r="155" spans="1:4" x14ac:dyDescent="0.3">
      <c r="A155" t="s">
        <v>945</v>
      </c>
      <c r="B155" t="s">
        <v>2273</v>
      </c>
      <c r="D155" t="s">
        <v>2208</v>
      </c>
    </row>
    <row r="156" spans="1:4" x14ac:dyDescent="0.3">
      <c r="A156" t="s">
        <v>900</v>
      </c>
      <c r="B156" t="s">
        <v>2221</v>
      </c>
      <c r="D156" t="s">
        <v>1635</v>
      </c>
    </row>
    <row r="157" spans="1:4" x14ac:dyDescent="0.3">
      <c r="A157" t="s">
        <v>500</v>
      </c>
      <c r="B157" t="s">
        <v>1605</v>
      </c>
      <c r="D157" t="s">
        <v>1636</v>
      </c>
    </row>
    <row r="158" spans="1:4" x14ac:dyDescent="0.3">
      <c r="A158" t="s">
        <v>322</v>
      </c>
      <c r="B158" t="s">
        <v>1437</v>
      </c>
      <c r="D158" t="s">
        <v>1674</v>
      </c>
    </row>
    <row r="159" spans="1:4" x14ac:dyDescent="0.3">
      <c r="A159" t="s">
        <v>516</v>
      </c>
      <c r="B159" t="s">
        <v>1628</v>
      </c>
      <c r="D159" t="s">
        <v>1675</v>
      </c>
    </row>
    <row r="160" spans="1:4" x14ac:dyDescent="0.3">
      <c r="A160" t="s">
        <v>644</v>
      </c>
      <c r="B160" t="s">
        <v>1849</v>
      </c>
      <c r="D160" t="s">
        <v>1620</v>
      </c>
    </row>
    <row r="161" spans="1:4" x14ac:dyDescent="0.3">
      <c r="A161" t="s">
        <v>819</v>
      </c>
      <c r="B161" t="s">
        <v>2060</v>
      </c>
      <c r="D161" t="s">
        <v>1676</v>
      </c>
    </row>
    <row r="162" spans="1:4" x14ac:dyDescent="0.3">
      <c r="A162" t="s">
        <v>915</v>
      </c>
      <c r="B162" t="s">
        <v>2236</v>
      </c>
      <c r="D162" t="s">
        <v>1677</v>
      </c>
    </row>
    <row r="163" spans="1:4" x14ac:dyDescent="0.3">
      <c r="A163" t="s">
        <v>693</v>
      </c>
      <c r="B163" t="s">
        <v>1902</v>
      </c>
      <c r="D163" t="s">
        <v>2203</v>
      </c>
    </row>
    <row r="164" spans="1:4" x14ac:dyDescent="0.3">
      <c r="A164" t="s">
        <v>232</v>
      </c>
      <c r="B164" t="s">
        <v>1324</v>
      </c>
      <c r="D164" t="s">
        <v>1678</v>
      </c>
    </row>
    <row r="165" spans="1:4" x14ac:dyDescent="0.3">
      <c r="A165" t="s">
        <v>357</v>
      </c>
      <c r="B165" t="s">
        <v>1471</v>
      </c>
      <c r="D165" t="s">
        <v>1679</v>
      </c>
    </row>
    <row r="166" spans="1:4" x14ac:dyDescent="0.3">
      <c r="A166" t="s">
        <v>631</v>
      </c>
      <c r="B166" t="s">
        <v>1830</v>
      </c>
      <c r="D166" t="s">
        <v>2204</v>
      </c>
    </row>
    <row r="167" spans="1:4" x14ac:dyDescent="0.3">
      <c r="A167" t="s">
        <v>852</v>
      </c>
      <c r="B167" t="s">
        <v>2093</v>
      </c>
      <c r="D167" t="s">
        <v>1596</v>
      </c>
    </row>
    <row r="168" spans="1:4" x14ac:dyDescent="0.3">
      <c r="A168" t="s">
        <v>595</v>
      </c>
      <c r="B168" t="s">
        <v>1756</v>
      </c>
      <c r="D168" t="s">
        <v>1597</v>
      </c>
    </row>
    <row r="169" spans="1:4" x14ac:dyDescent="0.3">
      <c r="A169" t="s">
        <v>972</v>
      </c>
      <c r="B169" t="s">
        <v>2301</v>
      </c>
      <c r="D169" t="s">
        <v>2193</v>
      </c>
    </row>
    <row r="170" spans="1:4" x14ac:dyDescent="0.3">
      <c r="A170" t="s">
        <v>497</v>
      </c>
      <c r="B170" t="s">
        <v>1601</v>
      </c>
      <c r="D170" t="s">
        <v>1634</v>
      </c>
    </row>
    <row r="171" spans="1:4" x14ac:dyDescent="0.3">
      <c r="A171" t="s">
        <v>518</v>
      </c>
      <c r="B171" t="s">
        <v>1633</v>
      </c>
      <c r="D171" t="s">
        <v>1343</v>
      </c>
    </row>
    <row r="172" spans="1:4" x14ac:dyDescent="0.3">
      <c r="A172" t="s">
        <v>727</v>
      </c>
      <c r="B172" t="s">
        <v>1954</v>
      </c>
      <c r="D172" t="s">
        <v>1342</v>
      </c>
    </row>
    <row r="173" spans="1:4" x14ac:dyDescent="0.3">
      <c r="A173" t="s">
        <v>582</v>
      </c>
      <c r="B173" t="s">
        <v>1741</v>
      </c>
      <c r="D173" t="s">
        <v>1805</v>
      </c>
    </row>
    <row r="174" spans="1:4" x14ac:dyDescent="0.3">
      <c r="A174" t="s">
        <v>994</v>
      </c>
      <c r="B174" t="s">
        <v>2000</v>
      </c>
      <c r="D174" t="s">
        <v>1972</v>
      </c>
    </row>
    <row r="175" spans="1:4" x14ac:dyDescent="0.3">
      <c r="A175" t="s">
        <v>837</v>
      </c>
      <c r="B175" t="s">
        <v>2081</v>
      </c>
      <c r="D175" t="s">
        <v>1973</v>
      </c>
    </row>
    <row r="176" spans="1:4" x14ac:dyDescent="0.3">
      <c r="A176" t="s">
        <v>234</v>
      </c>
      <c r="B176" t="s">
        <v>1434</v>
      </c>
      <c r="D176" t="s">
        <v>1821</v>
      </c>
    </row>
    <row r="177" spans="1:4" x14ac:dyDescent="0.3">
      <c r="A177" t="s">
        <v>695</v>
      </c>
      <c r="B177" t="s">
        <v>1903</v>
      </c>
      <c r="D177" t="s">
        <v>1806</v>
      </c>
    </row>
    <row r="178" spans="1:4" x14ac:dyDescent="0.3">
      <c r="A178" t="s">
        <v>374</v>
      </c>
      <c r="B178" t="s">
        <v>1583</v>
      </c>
    </row>
    <row r="179" spans="1:4" x14ac:dyDescent="0.3">
      <c r="A179" t="s">
        <v>485</v>
      </c>
      <c r="B179" t="s">
        <v>1585</v>
      </c>
      <c r="D179" t="s">
        <v>1680</v>
      </c>
    </row>
    <row r="180" spans="1:4" x14ac:dyDescent="0.3">
      <c r="A180" t="s">
        <v>487</v>
      </c>
      <c r="B180" t="s">
        <v>1586</v>
      </c>
      <c r="D180" t="s">
        <v>1681</v>
      </c>
    </row>
    <row r="181" spans="1:4" x14ac:dyDescent="0.3">
      <c r="A181" t="s">
        <v>417</v>
      </c>
      <c r="B181" t="s">
        <v>1524</v>
      </c>
      <c r="D181" t="s">
        <v>2201</v>
      </c>
    </row>
    <row r="182" spans="1:4" x14ac:dyDescent="0.3">
      <c r="A182" t="s">
        <v>908</v>
      </c>
      <c r="B182" t="s">
        <v>2229</v>
      </c>
      <c r="D182" t="s">
        <v>2103</v>
      </c>
    </row>
    <row r="183" spans="1:4" x14ac:dyDescent="0.3">
      <c r="A183" t="s">
        <v>544</v>
      </c>
      <c r="B183" t="s">
        <v>1698</v>
      </c>
      <c r="D183" t="s">
        <v>2104</v>
      </c>
    </row>
    <row r="184" spans="1:4" x14ac:dyDescent="0.3">
      <c r="A184" t="s">
        <v>632</v>
      </c>
      <c r="B184" t="s">
        <v>1831</v>
      </c>
      <c r="D184" t="s">
        <v>1682</v>
      </c>
    </row>
    <row r="185" spans="1:4" x14ac:dyDescent="0.3">
      <c r="A185" t="s">
        <v>987</v>
      </c>
      <c r="B185" t="s">
        <v>1852</v>
      </c>
      <c r="D185" t="s">
        <v>1683</v>
      </c>
    </row>
    <row r="186" spans="1:4" x14ac:dyDescent="0.3">
      <c r="A186" t="s">
        <v>625</v>
      </c>
      <c r="D186" t="s">
        <v>2199</v>
      </c>
    </row>
    <row r="187" spans="1:4" x14ac:dyDescent="0.3">
      <c r="A187" t="s">
        <v>759</v>
      </c>
      <c r="B187" t="s">
        <v>1987</v>
      </c>
      <c r="D187" t="s">
        <v>1474</v>
      </c>
    </row>
    <row r="188" spans="1:4" x14ac:dyDescent="0.3">
      <c r="A188" t="s">
        <v>359</v>
      </c>
      <c r="B188" t="s">
        <v>1648</v>
      </c>
      <c r="D188" t="s">
        <v>1590</v>
      </c>
    </row>
    <row r="189" spans="1:4" x14ac:dyDescent="0.3">
      <c r="A189" t="s">
        <v>973</v>
      </c>
      <c r="B189" t="s">
        <v>2303</v>
      </c>
      <c r="D189" t="s">
        <v>1755</v>
      </c>
    </row>
    <row r="190" spans="1:4" x14ac:dyDescent="0.3">
      <c r="A190" t="s">
        <v>763</v>
      </c>
      <c r="B190" t="s">
        <v>1992</v>
      </c>
      <c r="D190" t="s">
        <v>1685</v>
      </c>
    </row>
    <row r="191" spans="1:4" x14ac:dyDescent="0.3">
      <c r="A191" t="s">
        <v>347</v>
      </c>
      <c r="B191" t="s">
        <v>1460</v>
      </c>
      <c r="D191" t="s">
        <v>2202</v>
      </c>
    </row>
    <row r="192" spans="1:4" x14ac:dyDescent="0.3">
      <c r="A192" t="s">
        <v>728</v>
      </c>
      <c r="B192" t="s">
        <v>1956</v>
      </c>
      <c r="D192" t="s">
        <v>1591</v>
      </c>
    </row>
    <row r="193" spans="1:4" x14ac:dyDescent="0.3">
      <c r="A193" t="s">
        <v>1098</v>
      </c>
      <c r="B193" t="s">
        <v>1983</v>
      </c>
      <c r="D193" t="s">
        <v>1592</v>
      </c>
    </row>
    <row r="194" spans="1:4" x14ac:dyDescent="0.3">
      <c r="A194" t="s">
        <v>1072</v>
      </c>
      <c r="B194" t="s">
        <v>1955</v>
      </c>
      <c r="D194" t="s">
        <v>1919</v>
      </c>
    </row>
    <row r="195" spans="1:4" x14ac:dyDescent="0.3">
      <c r="A195" t="s">
        <v>659</v>
      </c>
      <c r="B195" t="s">
        <v>1866</v>
      </c>
      <c r="D195" t="s">
        <v>1920</v>
      </c>
    </row>
    <row r="196" spans="1:4" x14ac:dyDescent="0.3">
      <c r="A196" t="s">
        <v>661</v>
      </c>
      <c r="B196" t="s">
        <v>1867</v>
      </c>
      <c r="D196" t="s">
        <v>2212</v>
      </c>
    </row>
    <row r="197" spans="1:4" x14ac:dyDescent="0.3">
      <c r="A197" t="s">
        <v>729</v>
      </c>
      <c r="B197" t="s">
        <v>1957</v>
      </c>
      <c r="D197" t="s">
        <v>1921</v>
      </c>
    </row>
    <row r="198" spans="1:4" x14ac:dyDescent="0.3">
      <c r="A198" t="s">
        <v>813</v>
      </c>
      <c r="B198" t="s">
        <v>2055</v>
      </c>
      <c r="D198" t="s">
        <v>2044</v>
      </c>
    </row>
    <row r="199" spans="1:4" x14ac:dyDescent="0.3">
      <c r="A199" t="s">
        <v>696</v>
      </c>
      <c r="B199" t="s">
        <v>1905</v>
      </c>
      <c r="D199" t="s">
        <v>1807</v>
      </c>
    </row>
    <row r="200" spans="1:4" x14ac:dyDescent="0.3">
      <c r="A200" t="s">
        <v>733</v>
      </c>
      <c r="B200" t="s">
        <v>1958</v>
      </c>
      <c r="D200" t="s">
        <v>1746</v>
      </c>
    </row>
    <row r="201" spans="1:4" x14ac:dyDescent="0.3">
      <c r="A201" t="s">
        <v>761</v>
      </c>
      <c r="B201" t="s">
        <v>1988</v>
      </c>
      <c r="D201" t="s">
        <v>1747</v>
      </c>
    </row>
    <row r="202" spans="1:4" x14ac:dyDescent="0.3">
      <c r="A202" t="s">
        <v>851</v>
      </c>
      <c r="B202" t="s">
        <v>2092</v>
      </c>
      <c r="D202" t="s">
        <v>2216</v>
      </c>
    </row>
    <row r="203" spans="1:4" x14ac:dyDescent="0.3">
      <c r="A203" t="s">
        <v>524</v>
      </c>
      <c r="B203" t="s">
        <v>1643</v>
      </c>
      <c r="D203" t="s">
        <v>1745</v>
      </c>
    </row>
    <row r="204" spans="1:4" x14ac:dyDescent="0.3">
      <c r="A204" t="s">
        <v>523</v>
      </c>
      <c r="B204" t="s">
        <v>1642</v>
      </c>
      <c r="D204" t="s">
        <v>1744</v>
      </c>
    </row>
    <row r="205" spans="1:4" x14ac:dyDescent="0.3">
      <c r="A205" t="s">
        <v>998</v>
      </c>
      <c r="B205" t="s">
        <v>2057</v>
      </c>
      <c r="D205" t="s">
        <v>1637</v>
      </c>
    </row>
    <row r="206" spans="1:4" x14ac:dyDescent="0.3">
      <c r="A206" t="s">
        <v>839</v>
      </c>
      <c r="B206" t="s">
        <v>2082</v>
      </c>
      <c r="D206" t="s">
        <v>1922</v>
      </c>
    </row>
    <row r="207" spans="1:4" x14ac:dyDescent="0.3">
      <c r="A207" t="s">
        <v>511</v>
      </c>
      <c r="B207" t="s">
        <v>1615</v>
      </c>
      <c r="D207" t="s">
        <v>1923</v>
      </c>
    </row>
    <row r="208" spans="1:4" x14ac:dyDescent="0.3">
      <c r="A208" t="s">
        <v>473</v>
      </c>
      <c r="B208" t="s">
        <v>1573</v>
      </c>
      <c r="D208" t="s">
        <v>2211</v>
      </c>
    </row>
    <row r="209" spans="1:4" x14ac:dyDescent="0.3">
      <c r="A209" t="s">
        <v>426</v>
      </c>
      <c r="B209" t="s">
        <v>1532</v>
      </c>
      <c r="D209" t="s">
        <v>1924</v>
      </c>
    </row>
    <row r="210" spans="1:4" x14ac:dyDescent="0.3">
      <c r="A210" t="s">
        <v>353</v>
      </c>
      <c r="B210" t="s">
        <v>1467</v>
      </c>
      <c r="D210" t="s">
        <v>1686</v>
      </c>
    </row>
    <row r="211" spans="1:4" x14ac:dyDescent="0.3">
      <c r="A211" t="s">
        <v>719</v>
      </c>
      <c r="B211" t="s">
        <v>1945</v>
      </c>
      <c r="D211" t="s">
        <v>1687</v>
      </c>
    </row>
    <row r="212" spans="1:4" x14ac:dyDescent="0.3">
      <c r="A212" t="s">
        <v>734</v>
      </c>
      <c r="B212" t="s">
        <v>1959</v>
      </c>
      <c r="D212" t="s">
        <v>2205</v>
      </c>
    </row>
    <row r="213" spans="1:4" x14ac:dyDescent="0.3">
      <c r="A213" t="s">
        <v>793</v>
      </c>
      <c r="B213" t="s">
        <v>2036</v>
      </c>
      <c r="D213" t="s">
        <v>1598</v>
      </c>
    </row>
    <row r="214" spans="1:4" x14ac:dyDescent="0.3">
      <c r="A214" t="s">
        <v>792</v>
      </c>
      <c r="B214" t="s">
        <v>2035</v>
      </c>
      <c r="D214" t="s">
        <v>1599</v>
      </c>
    </row>
    <row r="215" spans="1:4" x14ac:dyDescent="0.3">
      <c r="A215" t="s">
        <v>662</v>
      </c>
      <c r="B215" t="s">
        <v>1868</v>
      </c>
      <c r="D215" t="s">
        <v>1338</v>
      </c>
    </row>
    <row r="216" spans="1:4" x14ac:dyDescent="0.3">
      <c r="A216" t="s">
        <v>366</v>
      </c>
      <c r="B216" t="s">
        <v>1481</v>
      </c>
      <c r="D216" t="s">
        <v>1629</v>
      </c>
    </row>
    <row r="217" spans="1:4" x14ac:dyDescent="0.3">
      <c r="A217" t="s">
        <v>941</v>
      </c>
      <c r="B217" t="s">
        <v>2268</v>
      </c>
      <c r="D217" t="s">
        <v>2176</v>
      </c>
    </row>
    <row r="218" spans="1:4" x14ac:dyDescent="0.3">
      <c r="A218" t="s">
        <v>367</v>
      </c>
      <c r="B218" t="s">
        <v>1482</v>
      </c>
      <c r="D218" t="s">
        <v>1379</v>
      </c>
    </row>
    <row r="219" spans="1:4" x14ac:dyDescent="0.3">
      <c r="A219" t="s">
        <v>272</v>
      </c>
      <c r="B219" t="s">
        <v>1382</v>
      </c>
      <c r="D219" t="s">
        <v>1479</v>
      </c>
    </row>
    <row r="220" spans="1:4" x14ac:dyDescent="0.3">
      <c r="A220" t="s">
        <v>271</v>
      </c>
      <c r="B220" t="s">
        <v>1381</v>
      </c>
      <c r="D220" t="s">
        <v>1688</v>
      </c>
    </row>
    <row r="221" spans="1:4" x14ac:dyDescent="0.3">
      <c r="A221" t="s">
        <v>375</v>
      </c>
      <c r="B221" t="s">
        <v>1869</v>
      </c>
      <c r="D221" t="s">
        <v>1689</v>
      </c>
    </row>
    <row r="222" spans="1:4" x14ac:dyDescent="0.3">
      <c r="A222" t="s">
        <v>373</v>
      </c>
      <c r="B222" t="s">
        <v>1488</v>
      </c>
      <c r="D222" t="s">
        <v>2207</v>
      </c>
    </row>
    <row r="223" spans="1:4" x14ac:dyDescent="0.3">
      <c r="A223" t="s">
        <v>536</v>
      </c>
      <c r="B223" t="s">
        <v>1659</v>
      </c>
      <c r="D223" t="s">
        <v>1631</v>
      </c>
    </row>
    <row r="224" spans="1:4" x14ac:dyDescent="0.3">
      <c r="A224" t="s">
        <v>615</v>
      </c>
      <c r="B224" t="s">
        <v>1779</v>
      </c>
      <c r="D224" t="s">
        <v>1632</v>
      </c>
    </row>
    <row r="225" spans="1:4" x14ac:dyDescent="0.3">
      <c r="A225" t="s">
        <v>942</v>
      </c>
      <c r="B225" t="s">
        <v>2270</v>
      </c>
      <c r="D225" t="s">
        <v>2162</v>
      </c>
    </row>
    <row r="226" spans="1:4" x14ac:dyDescent="0.3">
      <c r="A226" t="s">
        <v>962</v>
      </c>
      <c r="B226" t="s">
        <v>2290</v>
      </c>
      <c r="D226" t="s">
        <v>2157</v>
      </c>
    </row>
    <row r="227" spans="1:4" x14ac:dyDescent="0.3">
      <c r="A227" t="s">
        <v>1002</v>
      </c>
      <c r="B227" t="s">
        <v>2097</v>
      </c>
      <c r="D227" t="s">
        <v>2156</v>
      </c>
    </row>
    <row r="228" spans="1:4" x14ac:dyDescent="0.3">
      <c r="A228" t="s">
        <v>587</v>
      </c>
      <c r="B228" t="s">
        <v>1750</v>
      </c>
      <c r="D228" t="s">
        <v>2159</v>
      </c>
    </row>
    <row r="229" spans="1:4" x14ac:dyDescent="0.3">
      <c r="A229" t="s">
        <v>1056</v>
      </c>
      <c r="B229" t="s">
        <v>1454</v>
      </c>
      <c r="D229" t="s">
        <v>2164</v>
      </c>
    </row>
    <row r="230" spans="1:4" x14ac:dyDescent="0.3">
      <c r="A230" t="s">
        <v>982</v>
      </c>
      <c r="B230" t="s">
        <v>1453</v>
      </c>
      <c r="D230" t="s">
        <v>2161</v>
      </c>
    </row>
    <row r="231" spans="1:4" x14ac:dyDescent="0.3">
      <c r="A231" t="s">
        <v>1078</v>
      </c>
      <c r="B231" t="s">
        <v>1908</v>
      </c>
      <c r="D231" t="s">
        <v>2158</v>
      </c>
    </row>
    <row r="232" spans="1:4" x14ac:dyDescent="0.3">
      <c r="A232" t="s">
        <v>1060</v>
      </c>
      <c r="B232" t="s">
        <v>2084</v>
      </c>
      <c r="D232" t="s">
        <v>2165</v>
      </c>
    </row>
    <row r="233" spans="1:4" x14ac:dyDescent="0.3">
      <c r="A233" t="s">
        <v>779</v>
      </c>
      <c r="B233" t="s">
        <v>2016</v>
      </c>
      <c r="D233" t="s">
        <v>2163</v>
      </c>
    </row>
    <row r="234" spans="1:4" x14ac:dyDescent="0.3">
      <c r="A234" t="s">
        <v>736</v>
      </c>
      <c r="B234" t="s">
        <v>1960</v>
      </c>
      <c r="D234" t="s">
        <v>2160</v>
      </c>
    </row>
    <row r="235" spans="1:4" x14ac:dyDescent="0.3">
      <c r="A235" t="s">
        <v>663</v>
      </c>
      <c r="B235" t="s">
        <v>1870</v>
      </c>
      <c r="D235" t="s">
        <v>2181</v>
      </c>
    </row>
    <row r="236" spans="1:4" x14ac:dyDescent="0.3">
      <c r="A236" t="s">
        <v>499</v>
      </c>
      <c r="B236" t="s">
        <v>1604</v>
      </c>
      <c r="D236" t="s">
        <v>1346</v>
      </c>
    </row>
    <row r="237" spans="1:4" x14ac:dyDescent="0.3">
      <c r="A237" t="s">
        <v>812</v>
      </c>
      <c r="B237" t="s">
        <v>2054</v>
      </c>
      <c r="D237" t="s">
        <v>1978</v>
      </c>
    </row>
    <row r="238" spans="1:4" x14ac:dyDescent="0.3">
      <c r="A238" t="s">
        <v>737</v>
      </c>
      <c r="B238" t="s">
        <v>1961</v>
      </c>
      <c r="D238" t="s">
        <v>1340</v>
      </c>
    </row>
    <row r="239" spans="1:4" x14ac:dyDescent="0.3">
      <c r="A239" t="s">
        <v>738</v>
      </c>
      <c r="B239" t="s">
        <v>1962</v>
      </c>
      <c r="D239" t="s">
        <v>1822</v>
      </c>
    </row>
    <row r="240" spans="1:4" x14ac:dyDescent="0.3">
      <c r="A240" t="s">
        <v>553</v>
      </c>
      <c r="B240" t="s">
        <v>1929</v>
      </c>
      <c r="D240" t="s">
        <v>1808</v>
      </c>
    </row>
    <row r="241" spans="1:4" x14ac:dyDescent="0.3">
      <c r="A241" t="s">
        <v>534</v>
      </c>
      <c r="B241" t="s">
        <v>1658</v>
      </c>
      <c r="D241" t="s">
        <v>1823</v>
      </c>
    </row>
    <row r="242" spans="1:4" x14ac:dyDescent="0.3">
      <c r="A242" t="s">
        <v>858</v>
      </c>
      <c r="B242" t="s">
        <v>2099</v>
      </c>
      <c r="D242" t="s">
        <v>1809</v>
      </c>
    </row>
    <row r="243" spans="1:4" x14ac:dyDescent="0.3">
      <c r="A243" t="s">
        <v>313</v>
      </c>
      <c r="B243" t="s">
        <v>1429</v>
      </c>
      <c r="D243" t="s">
        <v>1721</v>
      </c>
    </row>
    <row r="244" spans="1:4" x14ac:dyDescent="0.3">
      <c r="A244" t="s">
        <v>859</v>
      </c>
      <c r="B244" t="s">
        <v>2100</v>
      </c>
      <c r="D244" t="s">
        <v>1339</v>
      </c>
    </row>
    <row r="245" spans="1:4" x14ac:dyDescent="0.3">
      <c r="A245" t="s">
        <v>411</v>
      </c>
      <c r="B245" t="s">
        <v>1520</v>
      </c>
      <c r="D245" t="s">
        <v>1824</v>
      </c>
    </row>
    <row r="246" spans="1:4" x14ac:dyDescent="0.3">
      <c r="A246" t="s">
        <v>1029</v>
      </c>
      <c r="B246" t="s">
        <v>2021</v>
      </c>
      <c r="D246" t="s">
        <v>1810</v>
      </c>
    </row>
    <row r="247" spans="1:4" x14ac:dyDescent="0.3">
      <c r="A247" t="s">
        <v>1016</v>
      </c>
      <c r="B247" t="s">
        <v>2076</v>
      </c>
      <c r="D247" t="s">
        <v>1811</v>
      </c>
    </row>
    <row r="248" spans="1:4" x14ac:dyDescent="0.3">
      <c r="A248" t="s">
        <v>633</v>
      </c>
      <c r="B248" t="s">
        <v>1832</v>
      </c>
      <c r="D248" t="s">
        <v>1719</v>
      </c>
    </row>
    <row r="249" spans="1:4" x14ac:dyDescent="0.3">
      <c r="A249" t="s">
        <v>604</v>
      </c>
      <c r="B249" t="s">
        <v>1765</v>
      </c>
      <c r="D249" t="s">
        <v>1862</v>
      </c>
    </row>
    <row r="250" spans="1:4" x14ac:dyDescent="0.3">
      <c r="A250" t="s">
        <v>1040</v>
      </c>
      <c r="B250" t="s">
        <v>2116</v>
      </c>
      <c r="D250" t="s">
        <v>1690</v>
      </c>
    </row>
    <row r="251" spans="1:4" x14ac:dyDescent="0.3">
      <c r="A251" t="s">
        <v>874</v>
      </c>
      <c r="B251" t="s">
        <v>2117</v>
      </c>
      <c r="D251" t="s">
        <v>1691</v>
      </c>
    </row>
    <row r="252" spans="1:4" x14ac:dyDescent="0.3">
      <c r="A252" t="s">
        <v>416</v>
      </c>
      <c r="B252" t="s">
        <v>1523</v>
      </c>
      <c r="D252" t="s">
        <v>2200</v>
      </c>
    </row>
    <row r="253" spans="1:4" x14ac:dyDescent="0.3">
      <c r="A253" t="s">
        <v>926</v>
      </c>
      <c r="B253" t="s">
        <v>2249</v>
      </c>
      <c r="D253" t="s">
        <v>1692</v>
      </c>
    </row>
    <row r="254" spans="1:4" x14ac:dyDescent="0.3">
      <c r="A254" t="s">
        <v>393</v>
      </c>
      <c r="B254" t="s">
        <v>1502</v>
      </c>
      <c r="D254" t="s">
        <v>1693</v>
      </c>
    </row>
    <row r="255" spans="1:4" x14ac:dyDescent="0.3">
      <c r="A255" t="s">
        <v>613</v>
      </c>
      <c r="B255" t="s">
        <v>1775</v>
      </c>
      <c r="D255" t="s">
        <v>2195</v>
      </c>
    </row>
    <row r="256" spans="1:4" x14ac:dyDescent="0.3">
      <c r="A256" t="s">
        <v>820</v>
      </c>
      <c r="B256" t="s">
        <v>2061</v>
      </c>
      <c r="D256" t="s">
        <v>1622</v>
      </c>
    </row>
    <row r="257" spans="1:4" x14ac:dyDescent="0.3">
      <c r="A257" t="s">
        <v>799</v>
      </c>
      <c r="B257" t="s">
        <v>2041</v>
      </c>
    </row>
    <row r="258" spans="1:4" x14ac:dyDescent="0.3">
      <c r="A258" t="s">
        <v>579</v>
      </c>
      <c r="B258" t="s">
        <v>1731</v>
      </c>
      <c r="D258" t="s">
        <v>1930</v>
      </c>
    </row>
    <row r="259" spans="1:4" x14ac:dyDescent="0.3">
      <c r="A259" t="s">
        <v>310</v>
      </c>
      <c r="B259" t="s">
        <v>1424</v>
      </c>
    </row>
    <row r="260" spans="1:4" x14ac:dyDescent="0.3">
      <c r="A260" t="s">
        <v>397</v>
      </c>
      <c r="B260" t="s">
        <v>1506</v>
      </c>
      <c r="D260" t="s">
        <v>1812</v>
      </c>
    </row>
    <row r="261" spans="1:4" x14ac:dyDescent="0.3">
      <c r="A261" t="s">
        <v>339</v>
      </c>
      <c r="B261" t="s">
        <v>1449</v>
      </c>
      <c r="D261" t="s">
        <v>1388</v>
      </c>
    </row>
    <row r="262" spans="1:4" x14ac:dyDescent="0.3">
      <c r="A262" t="s">
        <v>308</v>
      </c>
      <c r="B262" t="s">
        <v>1422</v>
      </c>
      <c r="D262" t="s">
        <v>1813</v>
      </c>
    </row>
    <row r="263" spans="1:4" x14ac:dyDescent="0.3">
      <c r="A263" t="s">
        <v>309</v>
      </c>
      <c r="B263" t="s">
        <v>1423</v>
      </c>
      <c r="D263" t="s">
        <v>1814</v>
      </c>
    </row>
    <row r="264" spans="1:4" x14ac:dyDescent="0.3">
      <c r="A264" t="s">
        <v>352</v>
      </c>
      <c r="B264" t="s">
        <v>1466</v>
      </c>
      <c r="D264" t="s">
        <v>1845</v>
      </c>
    </row>
    <row r="265" spans="1:4" x14ac:dyDescent="0.3">
      <c r="A265" t="s">
        <v>711</v>
      </c>
      <c r="B265" t="s">
        <v>1937</v>
      </c>
      <c r="D265" t="s">
        <v>1844</v>
      </c>
    </row>
    <row r="266" spans="1:4" x14ac:dyDescent="0.3">
      <c r="A266" t="s">
        <v>514</v>
      </c>
      <c r="B266" t="s">
        <v>1618</v>
      </c>
      <c r="D266" t="s">
        <v>1825</v>
      </c>
    </row>
    <row r="267" spans="1:4" x14ac:dyDescent="0.3">
      <c r="A267" t="s">
        <v>778</v>
      </c>
      <c r="B267" t="s">
        <v>2015</v>
      </c>
      <c r="D267" t="s">
        <v>1815</v>
      </c>
    </row>
    <row r="268" spans="1:4" x14ac:dyDescent="0.3">
      <c r="A268" t="s">
        <v>498</v>
      </c>
      <c r="B268" t="s">
        <v>1602</v>
      </c>
      <c r="D268" t="s">
        <v>1387</v>
      </c>
    </row>
    <row r="269" spans="1:4" x14ac:dyDescent="0.3">
      <c r="A269" t="s">
        <v>956</v>
      </c>
      <c r="B269" t="s">
        <v>2283</v>
      </c>
      <c r="D269" t="s">
        <v>1600</v>
      </c>
    </row>
    <row r="270" spans="1:4" x14ac:dyDescent="0.3">
      <c r="A270" t="s">
        <v>513</v>
      </c>
      <c r="B270" t="s">
        <v>1617</v>
      </c>
      <c r="D270" t="s">
        <v>2185</v>
      </c>
    </row>
    <row r="271" spans="1:4" x14ac:dyDescent="0.3">
      <c r="A271" t="s">
        <v>1075</v>
      </c>
      <c r="B271" t="s">
        <v>2258</v>
      </c>
      <c r="D271" t="s">
        <v>1847</v>
      </c>
    </row>
    <row r="272" spans="1:4" x14ac:dyDescent="0.3">
      <c r="A272" t="s">
        <v>782</v>
      </c>
      <c r="B272" t="s">
        <v>2022</v>
      </c>
      <c r="D272" t="s">
        <v>1846</v>
      </c>
    </row>
    <row r="273" spans="1:4" x14ac:dyDescent="0.3">
      <c r="A273" t="s">
        <v>635</v>
      </c>
      <c r="B273" t="s">
        <v>1833</v>
      </c>
      <c r="D273" t="s">
        <v>1476</v>
      </c>
    </row>
    <row r="274" spans="1:4" x14ac:dyDescent="0.3">
      <c r="A274" t="s">
        <v>664</v>
      </c>
      <c r="B274" t="s">
        <v>1871</v>
      </c>
      <c r="D274" t="s">
        <v>1816</v>
      </c>
    </row>
    <row r="275" spans="1:4" x14ac:dyDescent="0.3">
      <c r="A275" t="s">
        <v>371</v>
      </c>
      <c r="B275" t="s">
        <v>1486</v>
      </c>
      <c r="D275" t="s">
        <v>1694</v>
      </c>
    </row>
    <row r="276" spans="1:4" x14ac:dyDescent="0.3">
      <c r="A276" t="s">
        <v>295</v>
      </c>
      <c r="B276" t="s">
        <v>1409</v>
      </c>
      <c r="D276" t="s">
        <v>1695</v>
      </c>
    </row>
    <row r="277" spans="1:4" x14ac:dyDescent="0.3">
      <c r="A277" t="s">
        <v>815</v>
      </c>
      <c r="B277" t="s">
        <v>2056</v>
      </c>
      <c r="D277" t="s">
        <v>2180</v>
      </c>
    </row>
    <row r="278" spans="1:4" x14ac:dyDescent="0.3">
      <c r="A278" t="s">
        <v>504</v>
      </c>
      <c r="B278" t="s">
        <v>1608</v>
      </c>
      <c r="D278" t="s">
        <v>1347</v>
      </c>
    </row>
    <row r="279" spans="1:4" x14ac:dyDescent="0.3">
      <c r="A279" t="s">
        <v>1013</v>
      </c>
      <c r="B279" t="s">
        <v>2302</v>
      </c>
    </row>
    <row r="280" spans="1:4" x14ac:dyDescent="0.3">
      <c r="A280" t="s">
        <v>821</v>
      </c>
      <c r="B280" t="s">
        <v>2062</v>
      </c>
    </row>
    <row r="281" spans="1:4" x14ac:dyDescent="0.3">
      <c r="A281" t="s">
        <v>477</v>
      </c>
      <c r="B281" t="s">
        <v>1576</v>
      </c>
    </row>
    <row r="282" spans="1:4" x14ac:dyDescent="0.3">
      <c r="A282" t="s">
        <v>528</v>
      </c>
      <c r="B282" t="s">
        <v>1652</v>
      </c>
    </row>
    <row r="283" spans="1:4" x14ac:dyDescent="0.3">
      <c r="A283" t="s">
        <v>329</v>
      </c>
      <c r="B283" t="s">
        <v>1440</v>
      </c>
    </row>
    <row r="284" spans="1:4" x14ac:dyDescent="0.3">
      <c r="A284" t="s">
        <v>609</v>
      </c>
      <c r="B284" t="s">
        <v>1770</v>
      </c>
    </row>
    <row r="285" spans="1:4" x14ac:dyDescent="0.3">
      <c r="A285" t="s">
        <v>697</v>
      </c>
      <c r="B285" t="s">
        <v>1909</v>
      </c>
    </row>
    <row r="286" spans="1:4" x14ac:dyDescent="0.3">
      <c r="A286" t="s">
        <v>538</v>
      </c>
      <c r="B286" t="s">
        <v>1661</v>
      </c>
    </row>
    <row r="287" spans="1:4" x14ac:dyDescent="0.3">
      <c r="A287" t="s">
        <v>448</v>
      </c>
      <c r="B287" t="s">
        <v>1550</v>
      </c>
    </row>
    <row r="288" spans="1:4" x14ac:dyDescent="0.3">
      <c r="A288" t="s">
        <v>450</v>
      </c>
      <c r="B288" t="s">
        <v>1552</v>
      </c>
    </row>
    <row r="289" spans="1:2" x14ac:dyDescent="0.3">
      <c r="A289" t="s">
        <v>449</v>
      </c>
      <c r="B289" t="s">
        <v>1551</v>
      </c>
    </row>
    <row r="290" spans="1:2" x14ac:dyDescent="0.3">
      <c r="A290" t="s">
        <v>843</v>
      </c>
      <c r="B290" t="s">
        <v>2086</v>
      </c>
    </row>
    <row r="291" spans="1:2" x14ac:dyDescent="0.3">
      <c r="A291" t="s">
        <v>1182</v>
      </c>
      <c r="B291" t="s">
        <v>1768</v>
      </c>
    </row>
    <row r="292" spans="1:2" x14ac:dyDescent="0.3">
      <c r="A292" t="s">
        <v>616</v>
      </c>
      <c r="B292" t="s">
        <v>1781</v>
      </c>
    </row>
    <row r="293" spans="1:2" x14ac:dyDescent="0.3">
      <c r="A293" t="s">
        <v>545</v>
      </c>
      <c r="B293" t="s">
        <v>1699</v>
      </c>
    </row>
    <row r="294" spans="1:2" x14ac:dyDescent="0.3">
      <c r="A294" t="s">
        <v>439</v>
      </c>
      <c r="B294" t="s">
        <v>1543</v>
      </c>
    </row>
    <row r="295" spans="1:2" x14ac:dyDescent="0.3">
      <c r="A295" t="s">
        <v>560</v>
      </c>
      <c r="B295" t="s">
        <v>1708</v>
      </c>
    </row>
    <row r="296" spans="1:2" x14ac:dyDescent="0.3">
      <c r="A296" t="s">
        <v>440</v>
      </c>
      <c r="B296" t="s">
        <v>1544</v>
      </c>
    </row>
    <row r="297" spans="1:2" x14ac:dyDescent="0.3">
      <c r="A297" t="s">
        <v>563</v>
      </c>
      <c r="B297" t="s">
        <v>1711</v>
      </c>
    </row>
    <row r="298" spans="1:2" x14ac:dyDescent="0.3">
      <c r="A298" t="s">
        <v>287</v>
      </c>
      <c r="B298" t="s">
        <v>1403</v>
      </c>
    </row>
    <row r="299" spans="1:2" x14ac:dyDescent="0.3">
      <c r="A299" t="s">
        <v>1030</v>
      </c>
      <c r="B299" t="s">
        <v>2118</v>
      </c>
    </row>
    <row r="300" spans="1:2" x14ac:dyDescent="0.3">
      <c r="A300" t="s">
        <v>665</v>
      </c>
      <c r="B300" t="s">
        <v>1872</v>
      </c>
    </row>
    <row r="301" spans="1:2" x14ac:dyDescent="0.3">
      <c r="A301" t="s">
        <v>666</v>
      </c>
      <c r="B301" t="s">
        <v>1874</v>
      </c>
    </row>
    <row r="302" spans="1:2" x14ac:dyDescent="0.3">
      <c r="A302" t="s">
        <v>667</v>
      </c>
      <c r="B302" t="s">
        <v>1875</v>
      </c>
    </row>
    <row r="303" spans="1:2" x14ac:dyDescent="0.3">
      <c r="A303" t="s">
        <v>1082</v>
      </c>
      <c r="B303" t="s">
        <v>2119</v>
      </c>
    </row>
    <row r="304" spans="1:2" x14ac:dyDescent="0.3">
      <c r="A304" t="s">
        <v>1063</v>
      </c>
      <c r="B304" t="s">
        <v>2121</v>
      </c>
    </row>
    <row r="305" spans="1:6" x14ac:dyDescent="0.3">
      <c r="A305" t="s">
        <v>1054</v>
      </c>
      <c r="B305" t="s">
        <v>2123</v>
      </c>
    </row>
    <row r="306" spans="1:6" x14ac:dyDescent="0.3">
      <c r="A306" t="s">
        <v>1089</v>
      </c>
      <c r="B306" t="s">
        <v>2125</v>
      </c>
    </row>
    <row r="307" spans="1:6" x14ac:dyDescent="0.3">
      <c r="A307" t="s">
        <v>876</v>
      </c>
    </row>
    <row r="308" spans="1:6" x14ac:dyDescent="0.3">
      <c r="A308" t="s">
        <v>546</v>
      </c>
      <c r="B308" t="s">
        <v>1700</v>
      </c>
    </row>
    <row r="309" spans="1:6" x14ac:dyDescent="0.3">
      <c r="A309" t="s">
        <v>580</v>
      </c>
      <c r="B309" t="s">
        <v>1740</v>
      </c>
    </row>
    <row r="310" spans="1:6" x14ac:dyDescent="0.3">
      <c r="A310" t="s">
        <v>963</v>
      </c>
      <c r="B310" t="s">
        <v>2292</v>
      </c>
    </row>
    <row r="311" spans="1:6" x14ac:dyDescent="0.3">
      <c r="A311" t="s">
        <v>699</v>
      </c>
      <c r="B311" t="s">
        <v>1911</v>
      </c>
    </row>
    <row r="312" spans="1:6" x14ac:dyDescent="0.3">
      <c r="A312" t="s">
        <v>835</v>
      </c>
      <c r="B312" t="s">
        <v>2078</v>
      </c>
    </row>
    <row r="313" spans="1:6" x14ac:dyDescent="0.3">
      <c r="A313" t="s">
        <v>757</v>
      </c>
      <c r="B313" t="s">
        <v>1984</v>
      </c>
    </row>
    <row r="314" spans="1:6" x14ac:dyDescent="0.3">
      <c r="A314" t="s">
        <v>860</v>
      </c>
      <c r="B314" t="s">
        <v>2101</v>
      </c>
    </row>
    <row r="315" spans="1:6" x14ac:dyDescent="0.3">
      <c r="A315" t="s">
        <v>252</v>
      </c>
      <c r="B315" t="s">
        <v>1331</v>
      </c>
    </row>
    <row r="316" spans="1:6" x14ac:dyDescent="0.3">
      <c r="A316" t="s">
        <v>264</v>
      </c>
      <c r="B316" t="s">
        <v>1336</v>
      </c>
    </row>
    <row r="317" spans="1:6" x14ac:dyDescent="0.3">
      <c r="A317" t="s">
        <v>790</v>
      </c>
      <c r="B317" t="s">
        <v>2032</v>
      </c>
    </row>
    <row r="318" spans="1:6" x14ac:dyDescent="0.3">
      <c r="A318" t="s">
        <v>256</v>
      </c>
      <c r="B318" t="s">
        <v>1333</v>
      </c>
    </row>
    <row r="319" spans="1:6" x14ac:dyDescent="0.3">
      <c r="A319" t="s">
        <v>296</v>
      </c>
      <c r="B319" t="s">
        <v>1410</v>
      </c>
    </row>
    <row r="320" spans="1:6" x14ac:dyDescent="0.3">
      <c r="A320" t="s">
        <v>388</v>
      </c>
      <c r="B320" t="s">
        <v>1497</v>
      </c>
      <c r="F320" t="s">
        <v>2191</v>
      </c>
    </row>
    <row r="321" spans="1:6" x14ac:dyDescent="0.3">
      <c r="A321" t="s">
        <v>767</v>
      </c>
      <c r="B321" t="s">
        <v>1997</v>
      </c>
      <c r="F321" t="s">
        <v>2189</v>
      </c>
    </row>
    <row r="322" spans="1:6" x14ac:dyDescent="0.3">
      <c r="A322" t="s">
        <v>1005</v>
      </c>
      <c r="B322" t="s">
        <v>2127</v>
      </c>
      <c r="F322" t="s">
        <v>2188</v>
      </c>
    </row>
    <row r="323" spans="1:6" x14ac:dyDescent="0.3">
      <c r="A323" t="s">
        <v>978</v>
      </c>
      <c r="F323" t="s">
        <v>2187</v>
      </c>
    </row>
    <row r="324" spans="1:6" x14ac:dyDescent="0.3">
      <c r="A324" t="s">
        <v>472</v>
      </c>
      <c r="B324" t="s">
        <v>1572</v>
      </c>
      <c r="F324" t="s">
        <v>2190</v>
      </c>
    </row>
    <row r="325" spans="1:6" x14ac:dyDescent="0.3">
      <c r="A325" t="s">
        <v>878</v>
      </c>
      <c r="B325" t="s">
        <v>2128</v>
      </c>
      <c r="F325" t="s">
        <v>1353</v>
      </c>
    </row>
    <row r="326" spans="1:6" x14ac:dyDescent="0.3">
      <c r="A326" t="s">
        <v>1047</v>
      </c>
      <c r="B326" t="s">
        <v>2018</v>
      </c>
      <c r="F326" t="s">
        <v>1377</v>
      </c>
    </row>
    <row r="327" spans="1:6" x14ac:dyDescent="0.3">
      <c r="A327" t="s">
        <v>527</v>
      </c>
      <c r="B327" t="s">
        <v>1650</v>
      </c>
    </row>
    <row r="328" spans="1:6" x14ac:dyDescent="0.3">
      <c r="A328" t="s">
        <v>947</v>
      </c>
      <c r="B328" t="s">
        <v>2275</v>
      </c>
    </row>
    <row r="329" spans="1:6" x14ac:dyDescent="0.3">
      <c r="A329" t="s">
        <v>817</v>
      </c>
      <c r="B329" t="s">
        <v>2058</v>
      </c>
    </row>
    <row r="330" spans="1:6" x14ac:dyDescent="0.3">
      <c r="A330" t="s">
        <v>764</v>
      </c>
      <c r="B330" t="s">
        <v>1994</v>
      </c>
    </row>
    <row r="331" spans="1:6" x14ac:dyDescent="0.3">
      <c r="A331" t="s">
        <v>836</v>
      </c>
      <c r="B331" t="s">
        <v>2079</v>
      </c>
    </row>
    <row r="332" spans="1:6" x14ac:dyDescent="0.3">
      <c r="A332" t="s">
        <v>1027</v>
      </c>
      <c r="B332" t="s">
        <v>1879</v>
      </c>
    </row>
    <row r="333" spans="1:6" x14ac:dyDescent="0.3">
      <c r="A333" t="s">
        <v>306</v>
      </c>
      <c r="B333" t="s">
        <v>1418</v>
      </c>
    </row>
    <row r="334" spans="1:6" x14ac:dyDescent="0.3">
      <c r="A334" t="s">
        <v>345</v>
      </c>
      <c r="B334" t="s">
        <v>1457</v>
      </c>
    </row>
    <row r="335" spans="1:6" x14ac:dyDescent="0.3">
      <c r="A335" t="s">
        <v>1058</v>
      </c>
      <c r="B335" t="s">
        <v>1459</v>
      </c>
    </row>
    <row r="336" spans="1:6" x14ac:dyDescent="0.3">
      <c r="A336" t="s">
        <v>571</v>
      </c>
      <c r="B336" t="s">
        <v>1717</v>
      </c>
    </row>
    <row r="337" spans="1:2" x14ac:dyDescent="0.3">
      <c r="A337" t="s">
        <v>710</v>
      </c>
      <c r="B337" t="s">
        <v>1936</v>
      </c>
    </row>
    <row r="338" spans="1:2" x14ac:dyDescent="0.3">
      <c r="A338" t="s">
        <v>238</v>
      </c>
      <c r="B338" t="s">
        <v>1325</v>
      </c>
    </row>
    <row r="339" spans="1:2" x14ac:dyDescent="0.3">
      <c r="A339" t="s">
        <v>1020</v>
      </c>
      <c r="B339" t="s">
        <v>1963</v>
      </c>
    </row>
    <row r="340" spans="1:2" x14ac:dyDescent="0.3">
      <c r="A340" t="s">
        <v>720</v>
      </c>
      <c r="B340" t="s">
        <v>1947</v>
      </c>
    </row>
    <row r="341" spans="1:2" x14ac:dyDescent="0.3">
      <c r="A341" t="s">
        <v>721</v>
      </c>
      <c r="B341" t="s">
        <v>1948</v>
      </c>
    </row>
    <row r="342" spans="1:2" x14ac:dyDescent="0.3">
      <c r="A342" t="s">
        <v>722</v>
      </c>
      <c r="B342" t="s">
        <v>1949</v>
      </c>
    </row>
    <row r="343" spans="1:2" x14ac:dyDescent="0.3">
      <c r="A343" t="s">
        <v>723</v>
      </c>
      <c r="B343" t="s">
        <v>1950</v>
      </c>
    </row>
    <row r="344" spans="1:2" x14ac:dyDescent="0.3">
      <c r="A344" t="s">
        <v>565</v>
      </c>
      <c r="B344" t="s">
        <v>1713</v>
      </c>
    </row>
    <row r="345" spans="1:2" x14ac:dyDescent="0.3">
      <c r="A345" t="s">
        <v>690</v>
      </c>
      <c r="B345" t="s">
        <v>1912</v>
      </c>
    </row>
    <row r="346" spans="1:2" x14ac:dyDescent="0.3">
      <c r="A346" t="s">
        <v>724</v>
      </c>
      <c r="B346" t="s">
        <v>1951</v>
      </c>
    </row>
    <row r="347" spans="1:2" x14ac:dyDescent="0.3">
      <c r="A347" t="s">
        <v>611</v>
      </c>
      <c r="B347" t="s">
        <v>1773</v>
      </c>
    </row>
    <row r="348" spans="1:2" x14ac:dyDescent="0.3">
      <c r="A348" t="s">
        <v>988</v>
      </c>
      <c r="B348" t="s">
        <v>1932</v>
      </c>
    </row>
    <row r="349" spans="1:2" x14ac:dyDescent="0.3">
      <c r="A349" t="s">
        <v>321</v>
      </c>
      <c r="B349" t="s">
        <v>1436</v>
      </c>
    </row>
    <row r="350" spans="1:2" x14ac:dyDescent="0.3">
      <c r="A350" t="s">
        <v>971</v>
      </c>
      <c r="B350" t="s">
        <v>2300</v>
      </c>
    </row>
    <row r="351" spans="1:2" x14ac:dyDescent="0.3">
      <c r="A351" t="s">
        <v>845</v>
      </c>
      <c r="B351" t="s">
        <v>2088</v>
      </c>
    </row>
    <row r="352" spans="1:2" x14ac:dyDescent="0.3">
      <c r="A352" t="s">
        <v>391</v>
      </c>
      <c r="B352" t="s">
        <v>1964</v>
      </c>
    </row>
    <row r="353" spans="1:2" x14ac:dyDescent="0.3">
      <c r="A353" t="s">
        <v>390</v>
      </c>
      <c r="B353" t="s">
        <v>1500</v>
      </c>
    </row>
    <row r="354" spans="1:2" x14ac:dyDescent="0.3">
      <c r="A354" t="s">
        <v>304</v>
      </c>
      <c r="B354" t="s">
        <v>1416</v>
      </c>
    </row>
    <row r="355" spans="1:2" x14ac:dyDescent="0.3">
      <c r="A355" t="s">
        <v>739</v>
      </c>
      <c r="B355" t="s">
        <v>1965</v>
      </c>
    </row>
    <row r="356" spans="1:2" x14ac:dyDescent="0.3">
      <c r="A356" t="s">
        <v>668</v>
      </c>
      <c r="B356" t="s">
        <v>1880</v>
      </c>
    </row>
    <row r="357" spans="1:2" x14ac:dyDescent="0.3">
      <c r="A357" t="s">
        <v>261</v>
      </c>
      <c r="B357" t="s">
        <v>1335</v>
      </c>
    </row>
    <row r="358" spans="1:2" x14ac:dyDescent="0.3">
      <c r="A358" t="s">
        <v>949</v>
      </c>
      <c r="B358" t="s">
        <v>2277</v>
      </c>
    </row>
    <row r="359" spans="1:2" x14ac:dyDescent="0.3">
      <c r="A359" t="s">
        <v>961</v>
      </c>
      <c r="B359" t="s">
        <v>2288</v>
      </c>
    </row>
    <row r="360" spans="1:2" x14ac:dyDescent="0.3">
      <c r="A360" t="s">
        <v>740</v>
      </c>
      <c r="B360" t="s">
        <v>1966</v>
      </c>
    </row>
    <row r="361" spans="1:2" x14ac:dyDescent="0.3">
      <c r="A361" t="s">
        <v>512</v>
      </c>
      <c r="B361" t="s">
        <v>1616</v>
      </c>
    </row>
    <row r="362" spans="1:2" x14ac:dyDescent="0.3">
      <c r="A362" t="s">
        <v>694</v>
      </c>
      <c r="B362" t="s">
        <v>1913</v>
      </c>
    </row>
    <row r="363" spans="1:2" x14ac:dyDescent="0.3">
      <c r="A363" t="s">
        <v>1049</v>
      </c>
      <c r="B363" t="s">
        <v>2019</v>
      </c>
    </row>
    <row r="364" spans="1:2" x14ac:dyDescent="0.3">
      <c r="A364" t="s">
        <v>880</v>
      </c>
      <c r="B364" t="s">
        <v>2129</v>
      </c>
    </row>
    <row r="365" spans="1:2" x14ac:dyDescent="0.3">
      <c r="A365" t="s">
        <v>509</v>
      </c>
      <c r="B365" t="s">
        <v>1613</v>
      </c>
    </row>
    <row r="366" spans="1:2" x14ac:dyDescent="0.3">
      <c r="A366" t="s">
        <v>502</v>
      </c>
      <c r="B366" t="s">
        <v>1607</v>
      </c>
    </row>
    <row r="367" spans="1:2" x14ac:dyDescent="0.3">
      <c r="A367" t="s">
        <v>883</v>
      </c>
      <c r="B367" t="s">
        <v>2130</v>
      </c>
    </row>
    <row r="368" spans="1:2" x14ac:dyDescent="0.3">
      <c r="A368" t="s">
        <v>335</v>
      </c>
      <c r="B368" t="s">
        <v>1444</v>
      </c>
    </row>
    <row r="369" spans="1:2" x14ac:dyDescent="0.3">
      <c r="A369" t="s">
        <v>491</v>
      </c>
      <c r="B369" t="s">
        <v>1593</v>
      </c>
    </row>
    <row r="370" spans="1:2" x14ac:dyDescent="0.3">
      <c r="A370" t="s">
        <v>669</v>
      </c>
      <c r="B370" t="s">
        <v>1881</v>
      </c>
    </row>
    <row r="371" spans="1:2" x14ac:dyDescent="0.3">
      <c r="A371" t="s">
        <v>1041</v>
      </c>
      <c r="B371" t="s">
        <v>2131</v>
      </c>
    </row>
    <row r="372" spans="1:2" x14ac:dyDescent="0.3">
      <c r="A372" t="s">
        <v>1088</v>
      </c>
      <c r="B372" t="s">
        <v>2052</v>
      </c>
    </row>
    <row r="373" spans="1:2" x14ac:dyDescent="0.3">
      <c r="A373" t="s">
        <v>709</v>
      </c>
      <c r="B373" t="s">
        <v>1935</v>
      </c>
    </row>
    <row r="374" spans="1:2" x14ac:dyDescent="0.3">
      <c r="A374" t="s">
        <v>564</v>
      </c>
      <c r="B374" t="s">
        <v>1712</v>
      </c>
    </row>
    <row r="375" spans="1:2" x14ac:dyDescent="0.3">
      <c r="A375" t="s">
        <v>620</v>
      </c>
      <c r="B375" t="s">
        <v>1786</v>
      </c>
    </row>
    <row r="376" spans="1:2" x14ac:dyDescent="0.3">
      <c r="A376" t="s">
        <v>650</v>
      </c>
      <c r="B376" t="s">
        <v>1857</v>
      </c>
    </row>
    <row r="377" spans="1:2" x14ac:dyDescent="0.3">
      <c r="A377" t="s">
        <v>242</v>
      </c>
      <c r="B377" t="s">
        <v>1326</v>
      </c>
    </row>
    <row r="378" spans="1:2" x14ac:dyDescent="0.3">
      <c r="A378" t="s">
        <v>742</v>
      </c>
      <c r="B378" t="s">
        <v>1967</v>
      </c>
    </row>
    <row r="379" spans="1:2" x14ac:dyDescent="0.3">
      <c r="A379" t="s">
        <v>341</v>
      </c>
      <c r="B379" t="s">
        <v>1451</v>
      </c>
    </row>
    <row r="380" spans="1:2" x14ac:dyDescent="0.3">
      <c r="A380" t="s">
        <v>343</v>
      </c>
      <c r="B380" t="s">
        <v>1452</v>
      </c>
    </row>
    <row r="381" spans="1:2" x14ac:dyDescent="0.3">
      <c r="A381" t="s">
        <v>570</v>
      </c>
      <c r="B381" t="s">
        <v>1716</v>
      </c>
    </row>
    <row r="382" spans="1:2" x14ac:dyDescent="0.3">
      <c r="A382" t="s">
        <v>396</v>
      </c>
      <c r="B382" t="s">
        <v>1505</v>
      </c>
    </row>
    <row r="383" spans="1:2" x14ac:dyDescent="0.3">
      <c r="A383" t="s">
        <v>401</v>
      </c>
      <c r="B383" t="s">
        <v>1510</v>
      </c>
    </row>
    <row r="384" spans="1:2" x14ac:dyDescent="0.3">
      <c r="A384" t="s">
        <v>905</v>
      </c>
      <c r="B384" t="s">
        <v>2226</v>
      </c>
    </row>
    <row r="385" spans="1:2" x14ac:dyDescent="0.3">
      <c r="A385" t="s">
        <v>748</v>
      </c>
      <c r="B385" t="s">
        <v>1968</v>
      </c>
    </row>
    <row r="386" spans="1:2" x14ac:dyDescent="0.3">
      <c r="A386" t="s">
        <v>548</v>
      </c>
      <c r="B386" t="s">
        <v>1701</v>
      </c>
    </row>
    <row r="387" spans="1:2" x14ac:dyDescent="0.3">
      <c r="A387" t="s">
        <v>399</v>
      </c>
      <c r="B387" t="s">
        <v>1508</v>
      </c>
    </row>
    <row r="388" spans="1:2" x14ac:dyDescent="0.3">
      <c r="A388" t="s">
        <v>398</v>
      </c>
      <c r="B388" t="s">
        <v>1507</v>
      </c>
    </row>
    <row r="389" spans="1:2" x14ac:dyDescent="0.3">
      <c r="A389" t="s">
        <v>395</v>
      </c>
      <c r="B389" t="s">
        <v>1504</v>
      </c>
    </row>
    <row r="390" spans="1:2" x14ac:dyDescent="0.3">
      <c r="A390" t="s">
        <v>602</v>
      </c>
      <c r="B390" t="s">
        <v>1763</v>
      </c>
    </row>
    <row r="391" spans="1:2" x14ac:dyDescent="0.3">
      <c r="A391" t="s">
        <v>492</v>
      </c>
      <c r="B391" t="s">
        <v>1594</v>
      </c>
    </row>
    <row r="392" spans="1:2" x14ac:dyDescent="0.3">
      <c r="A392" t="s">
        <v>493</v>
      </c>
      <c r="B392" t="s">
        <v>1595</v>
      </c>
    </row>
    <row r="393" spans="1:2" x14ac:dyDescent="0.3">
      <c r="A393" t="s">
        <v>777</v>
      </c>
      <c r="B393" t="s">
        <v>2013</v>
      </c>
    </row>
    <row r="394" spans="1:2" x14ac:dyDescent="0.3">
      <c r="A394" t="s">
        <v>290</v>
      </c>
      <c r="B394" t="s">
        <v>1405</v>
      </c>
    </row>
    <row r="395" spans="1:2" x14ac:dyDescent="0.3">
      <c r="A395" t="s">
        <v>936</v>
      </c>
      <c r="B395" t="s">
        <v>2261</v>
      </c>
    </row>
    <row r="396" spans="1:2" x14ac:dyDescent="0.3">
      <c r="A396" t="s">
        <v>700</v>
      </c>
      <c r="B396" t="s">
        <v>1914</v>
      </c>
    </row>
    <row r="397" spans="1:2" x14ac:dyDescent="0.3">
      <c r="A397" t="s">
        <v>606</v>
      </c>
      <c r="B397" t="s">
        <v>1766</v>
      </c>
    </row>
    <row r="398" spans="1:2" x14ac:dyDescent="0.3">
      <c r="A398" t="s">
        <v>596</v>
      </c>
      <c r="B398" t="s">
        <v>1757</v>
      </c>
    </row>
    <row r="399" spans="1:2" x14ac:dyDescent="0.3">
      <c r="A399" t="s">
        <v>593</v>
      </c>
      <c r="B399" t="s">
        <v>1754</v>
      </c>
    </row>
    <row r="400" spans="1:2" x14ac:dyDescent="0.3">
      <c r="A400" t="s">
        <v>592</v>
      </c>
      <c r="B400" t="s">
        <v>1753</v>
      </c>
    </row>
    <row r="401" spans="1:2" x14ac:dyDescent="0.3">
      <c r="A401" t="s">
        <v>589</v>
      </c>
      <c r="B401" t="s">
        <v>1751</v>
      </c>
    </row>
    <row r="402" spans="1:2" x14ac:dyDescent="0.3">
      <c r="A402" t="s">
        <v>591</v>
      </c>
      <c r="B402" t="s">
        <v>1752</v>
      </c>
    </row>
    <row r="403" spans="1:2" x14ac:dyDescent="0.3">
      <c r="A403" t="s">
        <v>369</v>
      </c>
      <c r="B403" t="s">
        <v>1484</v>
      </c>
    </row>
    <row r="404" spans="1:2" x14ac:dyDescent="0.3">
      <c r="A404" t="s">
        <v>974</v>
      </c>
      <c r="B404" t="s">
        <v>2304</v>
      </c>
    </row>
    <row r="405" spans="1:2" x14ac:dyDescent="0.3">
      <c r="A405" t="s">
        <v>428</v>
      </c>
      <c r="B405" t="s">
        <v>1603</v>
      </c>
    </row>
    <row r="406" spans="1:2" x14ac:dyDescent="0.3">
      <c r="A406" t="s">
        <v>701</v>
      </c>
      <c r="B406" t="s">
        <v>1915</v>
      </c>
    </row>
    <row r="407" spans="1:2" x14ac:dyDescent="0.3">
      <c r="A407" t="s">
        <v>291</v>
      </c>
      <c r="B407" t="s">
        <v>1406</v>
      </c>
    </row>
    <row r="408" spans="1:2" x14ac:dyDescent="0.3">
      <c r="A408" t="s">
        <v>1036</v>
      </c>
      <c r="B408" t="s">
        <v>2239</v>
      </c>
    </row>
    <row r="409" spans="1:2" x14ac:dyDescent="0.3">
      <c r="A409" t="s">
        <v>430</v>
      </c>
      <c r="B409" t="s">
        <v>1535</v>
      </c>
    </row>
    <row r="410" spans="1:2" x14ac:dyDescent="0.3">
      <c r="A410" t="s">
        <v>293</v>
      </c>
      <c r="B410" t="s">
        <v>1425</v>
      </c>
    </row>
    <row r="411" spans="1:2" x14ac:dyDescent="0.3">
      <c r="A411" t="s">
        <v>1059</v>
      </c>
      <c r="B411" t="s">
        <v>1782</v>
      </c>
    </row>
    <row r="412" spans="1:2" x14ac:dyDescent="0.3">
      <c r="A412" t="s">
        <v>1085</v>
      </c>
      <c r="B412" t="s">
        <v>1834</v>
      </c>
    </row>
    <row r="413" spans="1:2" x14ac:dyDescent="0.3">
      <c r="A413" t="s">
        <v>749</v>
      </c>
      <c r="B413" t="s">
        <v>1969</v>
      </c>
    </row>
    <row r="414" spans="1:2" x14ac:dyDescent="0.3">
      <c r="A414" t="s">
        <v>984</v>
      </c>
      <c r="B414" t="s">
        <v>1777</v>
      </c>
    </row>
    <row r="415" spans="1:2" x14ac:dyDescent="0.3">
      <c r="A415" t="s">
        <v>1035</v>
      </c>
      <c r="B415" t="s">
        <v>2132</v>
      </c>
    </row>
    <row r="416" spans="1:2" x14ac:dyDescent="0.3">
      <c r="A416" t="s">
        <v>529</v>
      </c>
      <c r="B416" t="s">
        <v>1653</v>
      </c>
    </row>
    <row r="417" spans="1:2" x14ac:dyDescent="0.3">
      <c r="A417" t="s">
        <v>826</v>
      </c>
      <c r="B417" t="s">
        <v>2069</v>
      </c>
    </row>
    <row r="418" spans="1:2" x14ac:dyDescent="0.3">
      <c r="A418" t="s">
        <v>861</v>
      </c>
      <c r="B418" t="s">
        <v>2102</v>
      </c>
    </row>
    <row r="419" spans="1:2" x14ac:dyDescent="0.3">
      <c r="A419" t="s">
        <v>284</v>
      </c>
      <c r="B419" t="s">
        <v>1401</v>
      </c>
    </row>
    <row r="420" spans="1:2" x14ac:dyDescent="0.3">
      <c r="A420" t="s">
        <v>246</v>
      </c>
      <c r="B420" t="s">
        <v>2245</v>
      </c>
    </row>
    <row r="421" spans="1:2" x14ac:dyDescent="0.3">
      <c r="A421" t="s">
        <v>928</v>
      </c>
      <c r="B421" t="s">
        <v>2250</v>
      </c>
    </row>
    <row r="422" spans="1:2" x14ac:dyDescent="0.3">
      <c r="A422" t="s">
        <v>929</v>
      </c>
      <c r="B422" t="s">
        <v>2251</v>
      </c>
    </row>
    <row r="423" spans="1:2" x14ac:dyDescent="0.3">
      <c r="A423" t="s">
        <v>930</v>
      </c>
      <c r="B423" t="s">
        <v>2252</v>
      </c>
    </row>
    <row r="424" spans="1:2" x14ac:dyDescent="0.3">
      <c r="A424" t="s">
        <v>931</v>
      </c>
      <c r="B424" t="s">
        <v>2253</v>
      </c>
    </row>
    <row r="425" spans="1:2" x14ac:dyDescent="0.3">
      <c r="A425" t="s">
        <v>932</v>
      </c>
      <c r="B425" t="s">
        <v>2254</v>
      </c>
    </row>
    <row r="426" spans="1:2" x14ac:dyDescent="0.3">
      <c r="A426" t="s">
        <v>848</v>
      </c>
      <c r="B426" t="s">
        <v>2090</v>
      </c>
    </row>
    <row r="427" spans="1:2" x14ac:dyDescent="0.3">
      <c r="A427" t="s">
        <v>636</v>
      </c>
      <c r="B427" t="s">
        <v>1835</v>
      </c>
    </row>
    <row r="428" spans="1:2" x14ac:dyDescent="0.3">
      <c r="A428" t="s">
        <v>1091</v>
      </c>
      <c r="B428" t="s">
        <v>2133</v>
      </c>
    </row>
    <row r="429" spans="1:2" x14ac:dyDescent="0.3">
      <c r="A429" t="s">
        <v>557</v>
      </c>
      <c r="B429" t="s">
        <v>1705</v>
      </c>
    </row>
    <row r="430" spans="1:2" x14ac:dyDescent="0.3">
      <c r="A430" t="s">
        <v>907</v>
      </c>
      <c r="B430" t="s">
        <v>2228</v>
      </c>
    </row>
    <row r="431" spans="1:2" x14ac:dyDescent="0.3">
      <c r="A431" t="s">
        <v>953</v>
      </c>
      <c r="B431" t="s">
        <v>2289</v>
      </c>
    </row>
    <row r="432" spans="1:2" x14ac:dyDescent="0.3">
      <c r="A432" t="s">
        <v>787</v>
      </c>
      <c r="B432" t="s">
        <v>2030</v>
      </c>
    </row>
    <row r="433" spans="1:2" x14ac:dyDescent="0.3">
      <c r="A433" t="s">
        <v>530</v>
      </c>
      <c r="B433" t="s">
        <v>1654</v>
      </c>
    </row>
    <row r="434" spans="1:2" x14ac:dyDescent="0.3">
      <c r="A434" t="s">
        <v>1022</v>
      </c>
      <c r="B434" t="s">
        <v>2134</v>
      </c>
    </row>
    <row r="435" spans="1:2" x14ac:dyDescent="0.3">
      <c r="A435" t="s">
        <v>418</v>
      </c>
      <c r="B435" t="s">
        <v>1525</v>
      </c>
    </row>
    <row r="436" spans="1:2" x14ac:dyDescent="0.3">
      <c r="A436" t="s">
        <v>670</v>
      </c>
      <c r="B436" t="s">
        <v>1882</v>
      </c>
    </row>
    <row r="437" spans="1:2" x14ac:dyDescent="0.3">
      <c r="A437" t="s">
        <v>950</v>
      </c>
      <c r="B437" t="s">
        <v>2278</v>
      </c>
    </row>
    <row r="438" spans="1:2" x14ac:dyDescent="0.3">
      <c r="A438" t="s">
        <v>951</v>
      </c>
      <c r="B438" t="s">
        <v>2279</v>
      </c>
    </row>
    <row r="439" spans="1:2" x14ac:dyDescent="0.3">
      <c r="A439" t="s">
        <v>791</v>
      </c>
      <c r="B439" t="s">
        <v>2033</v>
      </c>
    </row>
    <row r="440" spans="1:2" x14ac:dyDescent="0.3">
      <c r="A440" t="s">
        <v>1021</v>
      </c>
      <c r="B440" t="s">
        <v>1970</v>
      </c>
    </row>
    <row r="441" spans="1:2" x14ac:dyDescent="0.3">
      <c r="A441" t="s">
        <v>780</v>
      </c>
      <c r="B441" t="s">
        <v>2017</v>
      </c>
    </row>
    <row r="442" spans="1:2" x14ac:dyDescent="0.3">
      <c r="A442" t="s">
        <v>671</v>
      </c>
      <c r="B442" t="s">
        <v>1883</v>
      </c>
    </row>
    <row r="443" spans="1:2" x14ac:dyDescent="0.3">
      <c r="A443" t="s">
        <v>935</v>
      </c>
      <c r="B443" t="s">
        <v>2260</v>
      </c>
    </row>
    <row r="444" spans="1:2" x14ac:dyDescent="0.3">
      <c r="A444" t="s">
        <v>934</v>
      </c>
      <c r="B444" t="s">
        <v>2259</v>
      </c>
    </row>
    <row r="445" spans="1:2" x14ac:dyDescent="0.3">
      <c r="A445" t="s">
        <v>750</v>
      </c>
      <c r="B445" t="s">
        <v>1971</v>
      </c>
    </row>
    <row r="446" spans="1:2" x14ac:dyDescent="0.3">
      <c r="A446" t="s">
        <v>372</v>
      </c>
      <c r="B446" t="s">
        <v>1487</v>
      </c>
    </row>
    <row r="447" spans="1:2" x14ac:dyDescent="0.3">
      <c r="A447" t="s">
        <v>844</v>
      </c>
      <c r="B447" t="s">
        <v>2087</v>
      </c>
    </row>
    <row r="448" spans="1:2" x14ac:dyDescent="0.3">
      <c r="A448" t="s">
        <v>442</v>
      </c>
      <c r="B448" t="s">
        <v>1546</v>
      </c>
    </row>
    <row r="449" spans="1:2" x14ac:dyDescent="0.3">
      <c r="A449" t="s">
        <v>960</v>
      </c>
      <c r="B449" t="s">
        <v>2286</v>
      </c>
    </row>
    <row r="450" spans="1:2" x14ac:dyDescent="0.3">
      <c r="A450" t="s">
        <v>672</v>
      </c>
      <c r="B450" t="s">
        <v>1884</v>
      </c>
    </row>
    <row r="451" spans="1:2" x14ac:dyDescent="0.3">
      <c r="A451" t="s">
        <v>350</v>
      </c>
      <c r="B451" t="s">
        <v>1464</v>
      </c>
    </row>
    <row r="452" spans="1:2" x14ac:dyDescent="0.3">
      <c r="A452" t="s">
        <v>655</v>
      </c>
      <c r="B452" t="s">
        <v>1861</v>
      </c>
    </row>
    <row r="453" spans="1:2" x14ac:dyDescent="0.3">
      <c r="A453" t="s">
        <v>743</v>
      </c>
      <c r="B453" t="s">
        <v>1974</v>
      </c>
    </row>
    <row r="454" spans="1:2" x14ac:dyDescent="0.3">
      <c r="A454" t="s">
        <v>1065</v>
      </c>
      <c r="B454" t="s">
        <v>2135</v>
      </c>
    </row>
    <row r="455" spans="1:2" x14ac:dyDescent="0.3">
      <c r="A455" t="s">
        <v>707</v>
      </c>
      <c r="B455" t="s">
        <v>1933</v>
      </c>
    </row>
    <row r="456" spans="1:2" x14ac:dyDescent="0.3">
      <c r="A456" t="s">
        <v>922</v>
      </c>
      <c r="B456" t="s">
        <v>2244</v>
      </c>
    </row>
    <row r="457" spans="1:2" x14ac:dyDescent="0.3">
      <c r="A457" t="s">
        <v>621</v>
      </c>
      <c r="B457" t="s">
        <v>1787</v>
      </c>
    </row>
    <row r="458" spans="1:2" x14ac:dyDescent="0.3">
      <c r="A458" t="s">
        <v>673</v>
      </c>
      <c r="B458" t="s">
        <v>1885</v>
      </c>
    </row>
    <row r="459" spans="1:2" x14ac:dyDescent="0.3">
      <c r="A459" t="s">
        <v>674</v>
      </c>
      <c r="B459" t="s">
        <v>1886</v>
      </c>
    </row>
    <row r="460" spans="1:2" x14ac:dyDescent="0.3">
      <c r="A460" t="s">
        <v>561</v>
      </c>
      <c r="B460" t="s">
        <v>1709</v>
      </c>
    </row>
    <row r="461" spans="1:2" x14ac:dyDescent="0.3">
      <c r="A461" t="s">
        <v>389</v>
      </c>
      <c r="B461" t="s">
        <v>1499</v>
      </c>
    </row>
    <row r="462" spans="1:2" x14ac:dyDescent="0.3">
      <c r="A462" t="s">
        <v>810</v>
      </c>
      <c r="B462" t="s">
        <v>2051</v>
      </c>
    </row>
    <row r="463" spans="1:2" x14ac:dyDescent="0.3">
      <c r="A463" t="s">
        <v>789</v>
      </c>
      <c r="B463" t="s">
        <v>2031</v>
      </c>
    </row>
    <row r="464" spans="1:2" x14ac:dyDescent="0.3">
      <c r="A464" t="s">
        <v>637</v>
      </c>
      <c r="B464" t="s">
        <v>1836</v>
      </c>
    </row>
    <row r="465" spans="1:2" x14ac:dyDescent="0.3">
      <c r="A465" t="s">
        <v>1017</v>
      </c>
      <c r="B465" t="s">
        <v>1455</v>
      </c>
    </row>
    <row r="466" spans="1:2" x14ac:dyDescent="0.3">
      <c r="A466" t="s">
        <v>488</v>
      </c>
      <c r="B466" t="s">
        <v>1587</v>
      </c>
    </row>
    <row r="467" spans="1:2" x14ac:dyDescent="0.3">
      <c r="A467" t="s">
        <v>828</v>
      </c>
      <c r="B467" t="s">
        <v>2071</v>
      </c>
    </row>
    <row r="468" spans="1:2" x14ac:dyDescent="0.3">
      <c r="A468" t="s">
        <v>489</v>
      </c>
      <c r="B468" t="s">
        <v>1588</v>
      </c>
    </row>
    <row r="469" spans="1:2" x14ac:dyDescent="0.3">
      <c r="A469" t="s">
        <v>550</v>
      </c>
      <c r="B469" t="s">
        <v>1702</v>
      </c>
    </row>
    <row r="470" spans="1:2" x14ac:dyDescent="0.3">
      <c r="A470" t="s">
        <v>490</v>
      </c>
      <c r="B470" t="s">
        <v>1589</v>
      </c>
    </row>
    <row r="471" spans="1:2" x14ac:dyDescent="0.3">
      <c r="A471" t="s">
        <v>569</v>
      </c>
      <c r="B471" t="s">
        <v>1715</v>
      </c>
    </row>
    <row r="472" spans="1:2" x14ac:dyDescent="0.3">
      <c r="A472" t="s">
        <v>856</v>
      </c>
      <c r="B472" t="s">
        <v>2105</v>
      </c>
    </row>
    <row r="473" spans="1:2" x14ac:dyDescent="0.3">
      <c r="A473" t="s">
        <v>884</v>
      </c>
      <c r="B473" t="s">
        <v>2136</v>
      </c>
    </row>
    <row r="474" spans="1:2" x14ac:dyDescent="0.3">
      <c r="A474" t="s">
        <v>912</v>
      </c>
      <c r="B474" t="s">
        <v>2233</v>
      </c>
    </row>
    <row r="475" spans="1:2" x14ac:dyDescent="0.3">
      <c r="A475" t="s">
        <v>405</v>
      </c>
      <c r="B475" t="s">
        <v>1514</v>
      </c>
    </row>
    <row r="476" spans="1:2" x14ac:dyDescent="0.3">
      <c r="A476" t="s">
        <v>698</v>
      </c>
      <c r="B476" t="s">
        <v>1916</v>
      </c>
    </row>
    <row r="477" spans="1:2" x14ac:dyDescent="0.3">
      <c r="A477" t="s">
        <v>702</v>
      </c>
      <c r="B477" t="s">
        <v>1917</v>
      </c>
    </row>
    <row r="478" spans="1:2" x14ac:dyDescent="0.3">
      <c r="A478" t="s">
        <v>467</v>
      </c>
      <c r="B478" t="s">
        <v>1568</v>
      </c>
    </row>
    <row r="479" spans="1:2" x14ac:dyDescent="0.3">
      <c r="A479" t="s">
        <v>468</v>
      </c>
      <c r="B479" t="s">
        <v>1569</v>
      </c>
    </row>
    <row r="480" spans="1:2" x14ac:dyDescent="0.3">
      <c r="A480" t="s">
        <v>1068</v>
      </c>
      <c r="B480" t="s">
        <v>2137</v>
      </c>
    </row>
    <row r="481" spans="1:2" x14ac:dyDescent="0.3">
      <c r="A481" t="s">
        <v>280</v>
      </c>
      <c r="B481" t="s">
        <v>1391</v>
      </c>
    </row>
    <row r="482" spans="1:2" x14ac:dyDescent="0.3">
      <c r="A482" t="s">
        <v>798</v>
      </c>
      <c r="B482" t="s">
        <v>2040</v>
      </c>
    </row>
    <row r="483" spans="1:2" x14ac:dyDescent="0.3">
      <c r="A483" t="s">
        <v>989</v>
      </c>
      <c r="B483" t="s">
        <v>1946</v>
      </c>
    </row>
    <row r="484" spans="1:2" x14ac:dyDescent="0.3">
      <c r="A484" t="s">
        <v>245</v>
      </c>
      <c r="B484" t="s">
        <v>1327</v>
      </c>
    </row>
    <row r="485" spans="1:2" x14ac:dyDescent="0.3">
      <c r="A485" t="s">
        <v>703</v>
      </c>
      <c r="B485" t="s">
        <v>1918</v>
      </c>
    </row>
    <row r="486" spans="1:2" x14ac:dyDescent="0.3">
      <c r="A486" t="s">
        <v>594</v>
      </c>
      <c r="B486" t="s">
        <v>1684</v>
      </c>
    </row>
    <row r="487" spans="1:2" x14ac:dyDescent="0.3">
      <c r="A487" t="s">
        <v>358</v>
      </c>
      <c r="B487" t="s">
        <v>1472</v>
      </c>
    </row>
    <row r="488" spans="1:2" x14ac:dyDescent="0.3">
      <c r="A488" t="s">
        <v>362</v>
      </c>
      <c r="B488" t="s">
        <v>1475</v>
      </c>
    </row>
    <row r="489" spans="1:2" x14ac:dyDescent="0.3">
      <c r="A489" t="s">
        <v>885</v>
      </c>
      <c r="B489" t="s">
        <v>2138</v>
      </c>
    </row>
    <row r="490" spans="1:2" x14ac:dyDescent="0.3">
      <c r="A490" t="s">
        <v>886</v>
      </c>
      <c r="B490" t="s">
        <v>2139</v>
      </c>
    </row>
    <row r="491" spans="1:2" x14ac:dyDescent="0.3">
      <c r="A491" t="s">
        <v>904</v>
      </c>
      <c r="B491" t="s">
        <v>2225</v>
      </c>
    </row>
    <row r="492" spans="1:2" x14ac:dyDescent="0.3">
      <c r="A492" t="s">
        <v>943</v>
      </c>
      <c r="B492" t="s">
        <v>2271</v>
      </c>
    </row>
    <row r="493" spans="1:2" x14ac:dyDescent="0.3">
      <c r="A493" t="s">
        <v>478</v>
      </c>
      <c r="B493" t="s">
        <v>1577</v>
      </c>
    </row>
    <row r="494" spans="1:2" x14ac:dyDescent="0.3">
      <c r="A494" t="s">
        <v>456</v>
      </c>
      <c r="B494" t="s">
        <v>1557</v>
      </c>
    </row>
    <row r="495" spans="1:2" x14ac:dyDescent="0.3">
      <c r="A495" t="s">
        <v>583</v>
      </c>
      <c r="B495" t="s">
        <v>1742</v>
      </c>
    </row>
    <row r="496" spans="1:2" x14ac:dyDescent="0.3">
      <c r="A496" t="s">
        <v>830</v>
      </c>
      <c r="B496" t="s">
        <v>2072</v>
      </c>
    </row>
    <row r="497" spans="1:2" x14ac:dyDescent="0.3">
      <c r="A497" t="s">
        <v>811</v>
      </c>
      <c r="B497" t="s">
        <v>2053</v>
      </c>
    </row>
    <row r="498" spans="1:2" x14ac:dyDescent="0.3">
      <c r="A498" t="s">
        <v>804</v>
      </c>
      <c r="B498" t="s">
        <v>2045</v>
      </c>
    </row>
    <row r="499" spans="1:2" x14ac:dyDescent="0.3">
      <c r="A499" t="s">
        <v>525</v>
      </c>
      <c r="B499" t="s">
        <v>1644</v>
      </c>
    </row>
    <row r="500" spans="1:2" x14ac:dyDescent="0.3">
      <c r="A500" t="s">
        <v>638</v>
      </c>
      <c r="B500" t="s">
        <v>1837</v>
      </c>
    </row>
    <row r="501" spans="1:2" x14ac:dyDescent="0.3">
      <c r="A501" t="s">
        <v>822</v>
      </c>
      <c r="B501" t="s">
        <v>2063</v>
      </c>
    </row>
    <row r="502" spans="1:2" x14ac:dyDescent="0.3">
      <c r="A502" t="s">
        <v>419</v>
      </c>
      <c r="B502" t="s">
        <v>1526</v>
      </c>
    </row>
    <row r="503" spans="1:2" x14ac:dyDescent="0.3">
      <c r="A503" t="s">
        <v>639</v>
      </c>
      <c r="B503" t="s">
        <v>1838</v>
      </c>
    </row>
    <row r="504" spans="1:2" x14ac:dyDescent="0.3">
      <c r="A504" t="s">
        <v>363</v>
      </c>
      <c r="B504" t="s">
        <v>1480</v>
      </c>
    </row>
    <row r="505" spans="1:2" x14ac:dyDescent="0.3">
      <c r="A505" t="s">
        <v>531</v>
      </c>
      <c r="B505" t="s">
        <v>1655</v>
      </c>
    </row>
    <row r="506" spans="1:2" x14ac:dyDescent="0.3">
      <c r="A506" t="s">
        <v>433</v>
      </c>
      <c r="B506" t="s">
        <v>1538</v>
      </c>
    </row>
    <row r="507" spans="1:2" x14ac:dyDescent="0.3">
      <c r="A507" t="s">
        <v>247</v>
      </c>
      <c r="B507" t="s">
        <v>1328</v>
      </c>
    </row>
    <row r="508" spans="1:2" x14ac:dyDescent="0.3">
      <c r="A508" t="s">
        <v>434</v>
      </c>
      <c r="B508" t="s">
        <v>1539</v>
      </c>
    </row>
    <row r="509" spans="1:2" x14ac:dyDescent="0.3">
      <c r="A509" t="s">
        <v>887</v>
      </c>
      <c r="B509" t="s">
        <v>2140</v>
      </c>
    </row>
    <row r="510" spans="1:2" x14ac:dyDescent="0.3">
      <c r="A510" t="s">
        <v>585</v>
      </c>
      <c r="B510" t="s">
        <v>1748</v>
      </c>
    </row>
    <row r="511" spans="1:2" x14ac:dyDescent="0.3">
      <c r="A511" t="s">
        <v>675</v>
      </c>
      <c r="B511" t="s">
        <v>1887</v>
      </c>
    </row>
    <row r="512" spans="1:2" x14ac:dyDescent="0.3">
      <c r="A512" t="s">
        <v>654</v>
      </c>
      <c r="B512" t="s">
        <v>1860</v>
      </c>
    </row>
    <row r="513" spans="1:2" x14ac:dyDescent="0.3">
      <c r="A513" t="s">
        <v>888</v>
      </c>
      <c r="B513" t="s">
        <v>2141</v>
      </c>
    </row>
    <row r="514" spans="1:2" x14ac:dyDescent="0.3">
      <c r="A514" t="s">
        <v>977</v>
      </c>
      <c r="B514" t="s">
        <v>1446</v>
      </c>
    </row>
    <row r="515" spans="1:2" x14ac:dyDescent="0.3">
      <c r="A515" t="s">
        <v>976</v>
      </c>
      <c r="B515" t="s">
        <v>2307</v>
      </c>
    </row>
    <row r="516" spans="1:2" x14ac:dyDescent="0.3">
      <c r="A516" t="s">
        <v>746</v>
      </c>
      <c r="B516" t="s">
        <v>1975</v>
      </c>
    </row>
    <row r="517" spans="1:2" x14ac:dyDescent="0.3">
      <c r="A517" t="s">
        <v>1071</v>
      </c>
      <c r="B517" t="s">
        <v>1888</v>
      </c>
    </row>
    <row r="518" spans="1:2" x14ac:dyDescent="0.3">
      <c r="A518" t="s">
        <v>479</v>
      </c>
      <c r="B518" t="s">
        <v>1578</v>
      </c>
    </row>
    <row r="519" spans="1:2" x14ac:dyDescent="0.3">
      <c r="A519" t="s">
        <v>476</v>
      </c>
      <c r="B519" t="s">
        <v>1575</v>
      </c>
    </row>
    <row r="520" spans="1:2" x14ac:dyDescent="0.3">
      <c r="A520" t="s">
        <v>273</v>
      </c>
      <c r="B520" t="s">
        <v>1383</v>
      </c>
    </row>
    <row r="521" spans="1:2" x14ac:dyDescent="0.3">
      <c r="A521" t="s">
        <v>307</v>
      </c>
      <c r="B521" t="s">
        <v>1421</v>
      </c>
    </row>
    <row r="522" spans="1:2" x14ac:dyDescent="0.3">
      <c r="A522" t="s">
        <v>338</v>
      </c>
      <c r="B522" t="s">
        <v>1448</v>
      </c>
    </row>
    <row r="523" spans="1:2" x14ac:dyDescent="0.3">
      <c r="A523" t="s">
        <v>676</v>
      </c>
      <c r="B523" t="s">
        <v>1889</v>
      </c>
    </row>
    <row r="524" spans="1:2" x14ac:dyDescent="0.3">
      <c r="A524" t="s">
        <v>849</v>
      </c>
      <c r="B524" t="s">
        <v>2091</v>
      </c>
    </row>
    <row r="525" spans="1:2" x14ac:dyDescent="0.3">
      <c r="A525" t="s">
        <v>629</v>
      </c>
      <c r="B525" t="s">
        <v>1839</v>
      </c>
    </row>
    <row r="526" spans="1:2" x14ac:dyDescent="0.3">
      <c r="A526" t="s">
        <v>827</v>
      </c>
      <c r="B526" t="s">
        <v>2070</v>
      </c>
    </row>
    <row r="527" spans="1:2" x14ac:dyDescent="0.3">
      <c r="A527" t="s">
        <v>598</v>
      </c>
      <c r="B527" t="s">
        <v>1759</v>
      </c>
    </row>
    <row r="528" spans="1:2" x14ac:dyDescent="0.3">
      <c r="A528" t="s">
        <v>704</v>
      </c>
      <c r="B528" t="s">
        <v>1925</v>
      </c>
    </row>
    <row r="529" spans="1:2" x14ac:dyDescent="0.3">
      <c r="A529" t="s">
        <v>344</v>
      </c>
      <c r="B529" t="s">
        <v>1456</v>
      </c>
    </row>
    <row r="530" spans="1:2" x14ac:dyDescent="0.3">
      <c r="A530" t="s">
        <v>770</v>
      </c>
      <c r="B530" t="s">
        <v>2004</v>
      </c>
    </row>
    <row r="531" spans="1:2" x14ac:dyDescent="0.3">
      <c r="A531" t="s">
        <v>292</v>
      </c>
      <c r="B531" t="s">
        <v>1407</v>
      </c>
    </row>
    <row r="532" spans="1:2" x14ac:dyDescent="0.3">
      <c r="A532" t="s">
        <v>896</v>
      </c>
      <c r="B532" t="s">
        <v>2217</v>
      </c>
    </row>
    <row r="533" spans="1:2" x14ac:dyDescent="0.3">
      <c r="A533" t="s">
        <v>294</v>
      </c>
      <c r="B533" t="s">
        <v>1408</v>
      </c>
    </row>
    <row r="534" spans="1:2" x14ac:dyDescent="0.3">
      <c r="A534" t="s">
        <v>783</v>
      </c>
      <c r="B534" t="s">
        <v>2024</v>
      </c>
    </row>
    <row r="535" spans="1:2" x14ac:dyDescent="0.3">
      <c r="A535" t="s">
        <v>747</v>
      </c>
      <c r="B535" t="s">
        <v>1976</v>
      </c>
    </row>
    <row r="536" spans="1:2" x14ac:dyDescent="0.3">
      <c r="A536" t="s">
        <v>501</v>
      </c>
      <c r="B536" t="s">
        <v>1606</v>
      </c>
    </row>
    <row r="537" spans="1:2" x14ac:dyDescent="0.3">
      <c r="A537" t="s">
        <v>584</v>
      </c>
      <c r="B537" t="s">
        <v>1743</v>
      </c>
    </row>
    <row r="538" spans="1:2" x14ac:dyDescent="0.3">
      <c r="A538" t="s">
        <v>267</v>
      </c>
      <c r="B538" t="s">
        <v>1398</v>
      </c>
    </row>
    <row r="539" spans="1:2" x14ac:dyDescent="0.3">
      <c r="A539" t="s">
        <v>248</v>
      </c>
      <c r="B539" t="s">
        <v>1329</v>
      </c>
    </row>
    <row r="540" spans="1:2" x14ac:dyDescent="0.3">
      <c r="A540" t="s">
        <v>642</v>
      </c>
      <c r="B540" t="s">
        <v>1841</v>
      </c>
    </row>
    <row r="541" spans="1:2" x14ac:dyDescent="0.3">
      <c r="A541" t="s">
        <v>567</v>
      </c>
      <c r="B541" t="s">
        <v>1714</v>
      </c>
    </row>
    <row r="542" spans="1:2" x14ac:dyDescent="0.3">
      <c r="A542" t="s">
        <v>1278</v>
      </c>
      <c r="B542" t="s">
        <v>1378</v>
      </c>
    </row>
    <row r="543" spans="1:2" x14ac:dyDescent="0.3">
      <c r="A543" t="s">
        <v>279</v>
      </c>
    </row>
    <row r="544" spans="1:2" x14ac:dyDescent="0.3">
      <c r="A544" t="s">
        <v>282</v>
      </c>
      <c r="B544" t="s">
        <v>1400</v>
      </c>
    </row>
    <row r="545" spans="1:2" x14ac:dyDescent="0.3">
      <c r="A545" t="s">
        <v>969</v>
      </c>
      <c r="B545" t="s">
        <v>2298</v>
      </c>
    </row>
    <row r="546" spans="1:2" x14ac:dyDescent="0.3">
      <c r="A546" t="s">
        <v>917</v>
      </c>
      <c r="B546" t="s">
        <v>2238</v>
      </c>
    </row>
    <row r="547" spans="1:2" x14ac:dyDescent="0.3">
      <c r="A547" t="s">
        <v>376</v>
      </c>
      <c r="B547" t="s">
        <v>1489</v>
      </c>
    </row>
    <row r="548" spans="1:2" x14ac:dyDescent="0.3">
      <c r="A548" t="s">
        <v>274</v>
      </c>
      <c r="B548" t="s">
        <v>1384</v>
      </c>
    </row>
    <row r="549" spans="1:2" x14ac:dyDescent="0.3">
      <c r="A549" t="s">
        <v>786</v>
      </c>
      <c r="B549" t="s">
        <v>2029</v>
      </c>
    </row>
    <row r="550" spans="1:2" x14ac:dyDescent="0.3">
      <c r="A550" t="s">
        <v>1026</v>
      </c>
      <c r="B550" t="s">
        <v>1843</v>
      </c>
    </row>
    <row r="551" spans="1:2" x14ac:dyDescent="0.3">
      <c r="A551" t="s">
        <v>412</v>
      </c>
      <c r="B551" t="s">
        <v>1521</v>
      </c>
    </row>
    <row r="552" spans="1:2" x14ac:dyDescent="0.3">
      <c r="A552" t="s">
        <v>1190</v>
      </c>
      <c r="B552" t="s">
        <v>2297</v>
      </c>
    </row>
    <row r="553" spans="1:2" x14ac:dyDescent="0.3">
      <c r="A553" t="s">
        <v>517</v>
      </c>
      <c r="B553" t="s">
        <v>1630</v>
      </c>
    </row>
    <row r="554" spans="1:2" x14ac:dyDescent="0.3">
      <c r="A554" t="s">
        <v>641</v>
      </c>
      <c r="B554" t="s">
        <v>1840</v>
      </c>
    </row>
    <row r="555" spans="1:2" x14ac:dyDescent="0.3">
      <c r="A555" t="s">
        <v>250</v>
      </c>
      <c r="B555" t="s">
        <v>1330</v>
      </c>
    </row>
    <row r="556" spans="1:2" x14ac:dyDescent="0.3">
      <c r="A556" t="s">
        <v>902</v>
      </c>
      <c r="B556" t="s">
        <v>2223</v>
      </c>
    </row>
    <row r="557" spans="1:2" x14ac:dyDescent="0.3">
      <c r="A557" t="s">
        <v>380</v>
      </c>
      <c r="B557" t="s">
        <v>1490</v>
      </c>
    </row>
    <row r="558" spans="1:2" x14ac:dyDescent="0.3">
      <c r="A558" t="s">
        <v>275</v>
      </c>
      <c r="B558" t="s">
        <v>1385</v>
      </c>
    </row>
    <row r="559" spans="1:2" x14ac:dyDescent="0.3">
      <c r="A559" t="s">
        <v>959</v>
      </c>
      <c r="B559" t="s">
        <v>2285</v>
      </c>
    </row>
    <row r="560" spans="1:2" x14ac:dyDescent="0.3">
      <c r="A560" t="s">
        <v>370</v>
      </c>
      <c r="B560" t="s">
        <v>1485</v>
      </c>
    </row>
    <row r="561" spans="1:2" x14ac:dyDescent="0.3">
      <c r="A561" t="s">
        <v>1012</v>
      </c>
      <c r="B561" t="s">
        <v>2291</v>
      </c>
    </row>
    <row r="562" spans="1:2" x14ac:dyDescent="0.3">
      <c r="A562" t="s">
        <v>646</v>
      </c>
      <c r="B562" t="s">
        <v>1853</v>
      </c>
    </row>
    <row r="563" spans="1:2" x14ac:dyDescent="0.3">
      <c r="A563" t="s">
        <v>647</v>
      </c>
      <c r="B563" t="s">
        <v>1854</v>
      </c>
    </row>
    <row r="564" spans="1:2" x14ac:dyDescent="0.3">
      <c r="A564" t="s">
        <v>574</v>
      </c>
      <c r="B564" t="s">
        <v>1723</v>
      </c>
    </row>
    <row r="565" spans="1:2" x14ac:dyDescent="0.3">
      <c r="A565" t="s">
        <v>278</v>
      </c>
      <c r="B565" t="s">
        <v>1399</v>
      </c>
    </row>
    <row r="566" spans="1:2" x14ac:dyDescent="0.3">
      <c r="A566" t="s">
        <v>437</v>
      </c>
      <c r="B566" t="s">
        <v>1541</v>
      </c>
    </row>
    <row r="567" spans="1:2" x14ac:dyDescent="0.3">
      <c r="A567" t="s">
        <v>552</v>
      </c>
      <c r="B567" t="s">
        <v>1703</v>
      </c>
    </row>
    <row r="568" spans="1:2" x14ac:dyDescent="0.3">
      <c r="A568" t="s">
        <v>970</v>
      </c>
      <c r="B568" t="s">
        <v>2299</v>
      </c>
    </row>
    <row r="569" spans="1:2" x14ac:dyDescent="0.3">
      <c r="A569" t="s">
        <v>895</v>
      </c>
      <c r="B569" t="s">
        <v>2146</v>
      </c>
    </row>
    <row r="570" spans="1:2" x14ac:dyDescent="0.3">
      <c r="A570" t="s">
        <v>832</v>
      </c>
      <c r="B570" t="s">
        <v>2074</v>
      </c>
    </row>
    <row r="571" spans="1:2" x14ac:dyDescent="0.3">
      <c r="A571" t="s">
        <v>532</v>
      </c>
      <c r="B571" t="s">
        <v>1656</v>
      </c>
    </row>
    <row r="572" spans="1:2" x14ac:dyDescent="0.3">
      <c r="A572" t="s">
        <v>1070</v>
      </c>
      <c r="B572" t="s">
        <v>2034</v>
      </c>
    </row>
    <row r="573" spans="1:2" x14ac:dyDescent="0.3">
      <c r="A573" t="s">
        <v>954</v>
      </c>
      <c r="B573" t="s">
        <v>2281</v>
      </c>
    </row>
    <row r="574" spans="1:2" x14ac:dyDescent="0.3">
      <c r="A574" t="s">
        <v>678</v>
      </c>
      <c r="B574" t="s">
        <v>1890</v>
      </c>
    </row>
    <row r="575" spans="1:2" x14ac:dyDescent="0.3">
      <c r="A575" t="s">
        <v>751</v>
      </c>
      <c r="B575" t="s">
        <v>1977</v>
      </c>
    </row>
    <row r="576" spans="1:2" x14ac:dyDescent="0.3">
      <c r="A576" t="s">
        <v>805</v>
      </c>
      <c r="B576" t="s">
        <v>2046</v>
      </c>
    </row>
    <row r="577" spans="1:2" x14ac:dyDescent="0.3">
      <c r="A577" t="s">
        <v>519</v>
      </c>
      <c r="B577" t="s">
        <v>1639</v>
      </c>
    </row>
    <row r="578" spans="1:2" x14ac:dyDescent="0.3">
      <c r="A578" t="s">
        <v>752</v>
      </c>
      <c r="B578" t="s">
        <v>1979</v>
      </c>
    </row>
    <row r="579" spans="1:2" x14ac:dyDescent="0.3">
      <c r="A579" t="s">
        <v>1000</v>
      </c>
      <c r="B579" t="s">
        <v>2080</v>
      </c>
    </row>
    <row r="580" spans="1:2" x14ac:dyDescent="0.3">
      <c r="A580" t="s">
        <v>2873</v>
      </c>
      <c r="B580" t="s">
        <v>1842</v>
      </c>
    </row>
    <row r="581" spans="1:2" x14ac:dyDescent="0.3">
      <c r="A581" t="s">
        <v>889</v>
      </c>
      <c r="B581" t="s">
        <v>2142</v>
      </c>
    </row>
    <row r="582" spans="1:2" x14ac:dyDescent="0.3">
      <c r="A582" t="s">
        <v>679</v>
      </c>
      <c r="B582" t="s">
        <v>1891</v>
      </c>
    </row>
    <row r="583" spans="1:2" x14ac:dyDescent="0.3">
      <c r="A583" t="s">
        <v>847</v>
      </c>
      <c r="B583" t="s">
        <v>2089</v>
      </c>
    </row>
    <row r="584" spans="1:2" x14ac:dyDescent="0.3">
      <c r="A584" t="s">
        <v>600</v>
      </c>
      <c r="B584" t="s">
        <v>1761</v>
      </c>
    </row>
    <row r="585" spans="1:2" x14ac:dyDescent="0.3">
      <c r="A585" t="s">
        <v>680</v>
      </c>
      <c r="B585" t="s">
        <v>1892</v>
      </c>
    </row>
    <row r="586" spans="1:2" x14ac:dyDescent="0.3">
      <c r="A586" t="s">
        <v>572</v>
      </c>
      <c r="B586" t="s">
        <v>1718</v>
      </c>
    </row>
    <row r="587" spans="1:2" x14ac:dyDescent="0.3">
      <c r="A587" t="s">
        <v>966</v>
      </c>
      <c r="B587" t="s">
        <v>2294</v>
      </c>
    </row>
    <row r="588" spans="1:2" x14ac:dyDescent="0.3">
      <c r="A588" t="s">
        <v>311</v>
      </c>
      <c r="B588" t="s">
        <v>1427</v>
      </c>
    </row>
    <row r="589" spans="1:2" x14ac:dyDescent="0.3">
      <c r="A589" t="s">
        <v>938</v>
      </c>
      <c r="B589" t="s">
        <v>2264</v>
      </c>
    </row>
    <row r="590" spans="1:2" x14ac:dyDescent="0.3">
      <c r="A590" t="s">
        <v>508</v>
      </c>
      <c r="B590" t="s">
        <v>1611</v>
      </c>
    </row>
    <row r="591" spans="1:2" x14ac:dyDescent="0.3">
      <c r="A591" t="s">
        <v>681</v>
      </c>
      <c r="B591" t="s">
        <v>1893</v>
      </c>
    </row>
    <row r="592" spans="1:2" x14ac:dyDescent="0.3">
      <c r="A592" t="s">
        <v>706</v>
      </c>
      <c r="B592" t="s">
        <v>1931</v>
      </c>
    </row>
    <row r="593" spans="1:2" x14ac:dyDescent="0.3">
      <c r="A593" t="s">
        <v>682</v>
      </c>
      <c r="B593" t="s">
        <v>1894</v>
      </c>
    </row>
    <row r="594" spans="1:2" x14ac:dyDescent="0.3">
      <c r="A594" t="s">
        <v>533</v>
      </c>
      <c r="B594" t="s">
        <v>1657</v>
      </c>
    </row>
    <row r="595" spans="1:2" x14ac:dyDescent="0.3">
      <c r="A595" t="s">
        <v>920</v>
      </c>
      <c r="B595" t="s">
        <v>2242</v>
      </c>
    </row>
    <row r="596" spans="1:2" x14ac:dyDescent="0.3">
      <c r="A596" t="s">
        <v>683</v>
      </c>
      <c r="B596" t="s">
        <v>1895</v>
      </c>
    </row>
    <row r="597" spans="1:2" x14ac:dyDescent="0.3">
      <c r="A597" t="s">
        <v>948</v>
      </c>
      <c r="B597" t="s">
        <v>2276</v>
      </c>
    </row>
    <row r="598" spans="1:2" x14ac:dyDescent="0.3">
      <c r="A598" t="s">
        <v>1011</v>
      </c>
      <c r="B598" t="s">
        <v>2269</v>
      </c>
    </row>
    <row r="599" spans="1:2" x14ac:dyDescent="0.3">
      <c r="A599" t="s">
        <v>914</v>
      </c>
      <c r="B599" t="s">
        <v>2235</v>
      </c>
    </row>
    <row r="600" spans="1:2" x14ac:dyDescent="0.3">
      <c r="A600" t="s">
        <v>890</v>
      </c>
      <c r="B600" t="s">
        <v>2143</v>
      </c>
    </row>
    <row r="601" spans="1:2" x14ac:dyDescent="0.3">
      <c r="A601" t="s">
        <v>784</v>
      </c>
      <c r="B601" t="s">
        <v>2026</v>
      </c>
    </row>
    <row r="602" spans="1:2" x14ac:dyDescent="0.3">
      <c r="A602" t="s">
        <v>622</v>
      </c>
      <c r="B602" t="s">
        <v>1788</v>
      </c>
    </row>
    <row r="603" spans="1:2" x14ac:dyDescent="0.3">
      <c r="A603" t="s">
        <v>444</v>
      </c>
      <c r="B603" t="s">
        <v>1612</v>
      </c>
    </row>
    <row r="604" spans="1:2" x14ac:dyDescent="0.3">
      <c r="A604" t="s">
        <v>443</v>
      </c>
      <c r="B604" t="s">
        <v>1547</v>
      </c>
    </row>
    <row r="605" spans="1:2" x14ac:dyDescent="0.3">
      <c r="A605" t="s">
        <v>772</v>
      </c>
      <c r="B605" t="s">
        <v>2006</v>
      </c>
    </row>
    <row r="606" spans="1:2" x14ac:dyDescent="0.3">
      <c r="A606" t="s">
        <v>1084</v>
      </c>
      <c r="B606" t="s">
        <v>1998</v>
      </c>
    </row>
    <row r="607" spans="1:2" x14ac:dyDescent="0.3">
      <c r="A607" t="s">
        <v>677</v>
      </c>
      <c r="B607" t="s">
        <v>1896</v>
      </c>
    </row>
    <row r="608" spans="1:2" x14ac:dyDescent="0.3">
      <c r="A608" t="s">
        <v>330</v>
      </c>
      <c r="B608" t="s">
        <v>1441</v>
      </c>
    </row>
    <row r="609" spans="1:2" x14ac:dyDescent="0.3">
      <c r="A609" t="s">
        <v>331</v>
      </c>
      <c r="B609" t="s">
        <v>1442</v>
      </c>
    </row>
    <row r="610" spans="1:2" x14ac:dyDescent="0.3">
      <c r="A610" t="s">
        <v>1046</v>
      </c>
      <c r="B610" t="s">
        <v>1985</v>
      </c>
    </row>
    <row r="611" spans="1:2" x14ac:dyDescent="0.3">
      <c r="A611" t="s">
        <v>562</v>
      </c>
      <c r="B611" t="s">
        <v>1710</v>
      </c>
    </row>
    <row r="612" spans="1:2" x14ac:dyDescent="0.3">
      <c r="A612" t="s">
        <v>446</v>
      </c>
      <c r="B612" t="s">
        <v>1549</v>
      </c>
    </row>
    <row r="613" spans="1:2" x14ac:dyDescent="0.3">
      <c r="A613" t="s">
        <v>445</v>
      </c>
      <c r="B613" t="s">
        <v>1548</v>
      </c>
    </row>
    <row r="614" spans="1:2" x14ac:dyDescent="0.3">
      <c r="A614" t="s">
        <v>806</v>
      </c>
      <c r="B614" t="s">
        <v>2048</v>
      </c>
    </row>
    <row r="615" spans="1:2" x14ac:dyDescent="0.3">
      <c r="A615" t="s">
        <v>315</v>
      </c>
      <c r="B615" t="s">
        <v>1432</v>
      </c>
    </row>
    <row r="616" spans="1:2" x14ac:dyDescent="0.3">
      <c r="A616" t="s">
        <v>986</v>
      </c>
      <c r="B616" t="s">
        <v>1789</v>
      </c>
    </row>
    <row r="617" spans="1:2" x14ac:dyDescent="0.3">
      <c r="A617" t="s">
        <v>432</v>
      </c>
      <c r="B617" t="s">
        <v>1537</v>
      </c>
    </row>
    <row r="618" spans="1:2" x14ac:dyDescent="0.3">
      <c r="A618" t="s">
        <v>825</v>
      </c>
      <c r="B618" t="s">
        <v>2068</v>
      </c>
    </row>
    <row r="619" spans="1:2" x14ac:dyDescent="0.3">
      <c r="A619" t="s">
        <v>337</v>
      </c>
      <c r="B619" t="s">
        <v>1447</v>
      </c>
    </row>
    <row r="620" spans="1:2" x14ac:dyDescent="0.3">
      <c r="A620" t="s">
        <v>1015</v>
      </c>
      <c r="B620" t="s">
        <v>2106</v>
      </c>
    </row>
    <row r="621" spans="1:2" x14ac:dyDescent="0.3">
      <c r="A621" t="s">
        <v>909</v>
      </c>
      <c r="B621" t="s">
        <v>2230</v>
      </c>
    </row>
    <row r="622" spans="1:2" x14ac:dyDescent="0.3">
      <c r="A622" t="s">
        <v>863</v>
      </c>
      <c r="B622" t="s">
        <v>2107</v>
      </c>
    </row>
    <row r="623" spans="1:2" x14ac:dyDescent="0.3">
      <c r="A623" t="s">
        <v>470</v>
      </c>
      <c r="B623" t="s">
        <v>1570</v>
      </c>
    </row>
    <row r="624" spans="1:2" x14ac:dyDescent="0.3">
      <c r="A624" t="s">
        <v>471</v>
      </c>
      <c r="B624" t="s">
        <v>1571</v>
      </c>
    </row>
    <row r="625" spans="1:2" x14ac:dyDescent="0.3">
      <c r="A625" t="s">
        <v>785</v>
      </c>
      <c r="B625" t="s">
        <v>2028</v>
      </c>
    </row>
    <row r="626" spans="1:2" x14ac:dyDescent="0.3">
      <c r="A626" t="s">
        <v>865</v>
      </c>
      <c r="B626" t="s">
        <v>2108</v>
      </c>
    </row>
    <row r="627" spans="1:2" x14ac:dyDescent="0.3">
      <c r="A627" t="s">
        <v>652</v>
      </c>
      <c r="B627" t="s">
        <v>1858</v>
      </c>
    </row>
    <row r="628" spans="1:2" x14ac:dyDescent="0.3">
      <c r="A628" t="s">
        <v>431</v>
      </c>
      <c r="B628" t="s">
        <v>1536</v>
      </c>
    </row>
    <row r="629" spans="1:2" x14ac:dyDescent="0.3">
      <c r="A629" t="s">
        <v>623</v>
      </c>
      <c r="B629" t="s">
        <v>1790</v>
      </c>
    </row>
    <row r="630" spans="1:2" x14ac:dyDescent="0.3">
      <c r="A630" t="s">
        <v>283</v>
      </c>
      <c r="B630" t="s">
        <v>1439</v>
      </c>
    </row>
    <row r="631" spans="1:2" x14ac:dyDescent="0.3">
      <c r="A631" t="s">
        <v>328</v>
      </c>
    </row>
    <row r="632" spans="1:2" x14ac:dyDescent="0.3">
      <c r="A632" t="s">
        <v>324</v>
      </c>
    </row>
    <row r="633" spans="1:2" x14ac:dyDescent="0.3">
      <c r="A633" t="s">
        <v>326</v>
      </c>
    </row>
    <row r="634" spans="1:2" x14ac:dyDescent="0.3">
      <c r="A634" t="s">
        <v>906</v>
      </c>
      <c r="B634" t="s">
        <v>2227</v>
      </c>
    </row>
    <row r="635" spans="1:2" x14ac:dyDescent="0.3">
      <c r="A635" t="s">
        <v>558</v>
      </c>
      <c r="B635" t="s">
        <v>1706</v>
      </c>
    </row>
    <row r="636" spans="1:2" x14ac:dyDescent="0.3">
      <c r="A636" t="s">
        <v>643</v>
      </c>
      <c r="B636" t="s">
        <v>1848</v>
      </c>
    </row>
    <row r="637" spans="1:2" x14ac:dyDescent="0.3">
      <c r="A637" t="s">
        <v>355</v>
      </c>
      <c r="B637" t="s">
        <v>1469</v>
      </c>
    </row>
    <row r="638" spans="1:2" x14ac:dyDescent="0.3">
      <c r="A638" t="s">
        <v>893</v>
      </c>
      <c r="B638" t="s">
        <v>2144</v>
      </c>
    </row>
    <row r="639" spans="1:2" x14ac:dyDescent="0.3">
      <c r="A639" t="s">
        <v>356</v>
      </c>
      <c r="B639" t="s">
        <v>1470</v>
      </c>
    </row>
    <row r="640" spans="1:2" x14ac:dyDescent="0.3">
      <c r="A640" t="s">
        <v>354</v>
      </c>
      <c r="B640" t="s">
        <v>1468</v>
      </c>
    </row>
    <row r="641" spans="1:2" x14ac:dyDescent="0.3">
      <c r="A641" t="s">
        <v>554</v>
      </c>
      <c r="B641" t="s">
        <v>1704</v>
      </c>
    </row>
    <row r="642" spans="1:2" x14ac:dyDescent="0.3">
      <c r="A642" t="s">
        <v>946</v>
      </c>
      <c r="B642" t="s">
        <v>2274</v>
      </c>
    </row>
    <row r="643" spans="1:2" x14ac:dyDescent="0.3">
      <c r="A643" t="s">
        <v>913</v>
      </c>
      <c r="B643" t="s">
        <v>2234</v>
      </c>
    </row>
    <row r="644" spans="1:2" x14ac:dyDescent="0.3">
      <c r="A644" t="s">
        <v>831</v>
      </c>
      <c r="B644" t="s">
        <v>2073</v>
      </c>
    </row>
    <row r="645" spans="1:2" x14ac:dyDescent="0.3">
      <c r="A645" t="s">
        <v>410</v>
      </c>
      <c r="B645" t="s">
        <v>1519</v>
      </c>
    </row>
    <row r="646" spans="1:2" x14ac:dyDescent="0.3">
      <c r="A646" t="s">
        <v>298</v>
      </c>
      <c r="B646" t="s">
        <v>1411</v>
      </c>
    </row>
    <row r="647" spans="1:2" x14ac:dyDescent="0.3">
      <c r="A647" t="s">
        <v>386</v>
      </c>
      <c r="B647" t="s">
        <v>1495</v>
      </c>
    </row>
    <row r="648" spans="1:2" x14ac:dyDescent="0.3">
      <c r="A648" t="s">
        <v>834</v>
      </c>
      <c r="B648" t="s">
        <v>2077</v>
      </c>
    </row>
    <row r="649" spans="1:2" x14ac:dyDescent="0.3">
      <c r="A649" t="s">
        <v>781</v>
      </c>
      <c r="B649" t="s">
        <v>2020</v>
      </c>
    </row>
    <row r="650" spans="1:2" x14ac:dyDescent="0.3">
      <c r="A650" t="s">
        <v>769</v>
      </c>
      <c r="B650" t="s">
        <v>2003</v>
      </c>
    </row>
    <row r="651" spans="1:2" x14ac:dyDescent="0.3">
      <c r="A651" t="s">
        <v>451</v>
      </c>
      <c r="B651" t="s">
        <v>1553</v>
      </c>
    </row>
    <row r="652" spans="1:2" x14ac:dyDescent="0.3">
      <c r="A652" t="s">
        <v>452</v>
      </c>
      <c r="B652" t="s">
        <v>1554</v>
      </c>
    </row>
    <row r="653" spans="1:2" x14ac:dyDescent="0.3">
      <c r="A653" t="s">
        <v>940</v>
      </c>
      <c r="B653" t="s">
        <v>2266</v>
      </c>
    </row>
    <row r="654" spans="1:2" x14ac:dyDescent="0.3">
      <c r="A654" t="s">
        <v>648</v>
      </c>
      <c r="B654" t="s">
        <v>1855</v>
      </c>
    </row>
    <row r="655" spans="1:2" x14ac:dyDescent="0.3">
      <c r="A655" t="s">
        <v>522</v>
      </c>
      <c r="B655" t="s">
        <v>1641</v>
      </c>
    </row>
    <row r="656" spans="1:2" x14ac:dyDescent="0.3">
      <c r="A656" t="s">
        <v>521</v>
      </c>
      <c r="B656" t="s">
        <v>1640</v>
      </c>
    </row>
    <row r="657" spans="1:2" x14ac:dyDescent="0.3">
      <c r="A657" t="s">
        <v>1050</v>
      </c>
      <c r="B657" t="s">
        <v>1498</v>
      </c>
    </row>
    <row r="658" spans="1:2" x14ac:dyDescent="0.3">
      <c r="A658" t="s">
        <v>776</v>
      </c>
      <c r="B658" t="s">
        <v>2012</v>
      </c>
    </row>
    <row r="659" spans="1:2" x14ac:dyDescent="0.3">
      <c r="A659" t="s">
        <v>537</v>
      </c>
      <c r="B659" t="s">
        <v>1660</v>
      </c>
    </row>
    <row r="660" spans="1:2" x14ac:dyDescent="0.3">
      <c r="A660" t="s">
        <v>1007</v>
      </c>
      <c r="B660" t="s">
        <v>2243</v>
      </c>
    </row>
    <row r="661" spans="1:2" x14ac:dyDescent="0.3">
      <c r="A661" t="s">
        <v>714</v>
      </c>
      <c r="B661" t="s">
        <v>1940</v>
      </c>
    </row>
    <row r="662" spans="1:2" x14ac:dyDescent="0.3">
      <c r="A662" t="s">
        <v>801</v>
      </c>
      <c r="B662" t="s">
        <v>2043</v>
      </c>
    </row>
    <row r="663" spans="1:2" x14ac:dyDescent="0.3">
      <c r="A663" t="s">
        <v>713</v>
      </c>
      <c r="B663" t="s">
        <v>1939</v>
      </c>
    </row>
    <row r="664" spans="1:2" x14ac:dyDescent="0.3">
      <c r="A664" t="s">
        <v>686</v>
      </c>
      <c r="B664" t="s">
        <v>1897</v>
      </c>
    </row>
    <row r="665" spans="1:2" x14ac:dyDescent="0.3">
      <c r="A665" t="s">
        <v>427</v>
      </c>
      <c r="B665" t="s">
        <v>1533</v>
      </c>
    </row>
    <row r="666" spans="1:2" x14ac:dyDescent="0.3">
      <c r="A666" t="s">
        <v>575</v>
      </c>
      <c r="B666" t="s">
        <v>1724</v>
      </c>
    </row>
    <row r="667" spans="1:2" x14ac:dyDescent="0.3">
      <c r="A667" t="s">
        <v>718</v>
      </c>
      <c r="B667" t="s">
        <v>1944</v>
      </c>
    </row>
    <row r="668" spans="1:2" x14ac:dyDescent="0.3">
      <c r="A668" t="s">
        <v>866</v>
      </c>
      <c r="B668" t="s">
        <v>2109</v>
      </c>
    </row>
    <row r="669" spans="1:2" x14ac:dyDescent="0.3">
      <c r="A669" t="s">
        <v>351</v>
      </c>
      <c r="B669" t="s">
        <v>1465</v>
      </c>
    </row>
    <row r="670" spans="1:2" x14ac:dyDescent="0.3">
      <c r="A670" t="s">
        <v>314</v>
      </c>
      <c r="B670" t="s">
        <v>1431</v>
      </c>
    </row>
    <row r="671" spans="1:2" x14ac:dyDescent="0.3">
      <c r="A671" t="s">
        <v>952</v>
      </c>
      <c r="B671" t="s">
        <v>2280</v>
      </c>
    </row>
    <row r="672" spans="1:2" x14ac:dyDescent="0.3">
      <c r="A672" t="s">
        <v>1003</v>
      </c>
      <c r="B672" t="s">
        <v>2110</v>
      </c>
    </row>
    <row r="673" spans="1:2" x14ac:dyDescent="0.3">
      <c r="A673" t="s">
        <v>846</v>
      </c>
      <c r="B673" t="s">
        <v>2025</v>
      </c>
    </row>
    <row r="674" spans="1:2" x14ac:dyDescent="0.3">
      <c r="A674" t="s">
        <v>857</v>
      </c>
      <c r="B674" t="s">
        <v>2098</v>
      </c>
    </row>
    <row r="675" spans="1:2" x14ac:dyDescent="0.3">
      <c r="A675" t="s">
        <v>754</v>
      </c>
      <c r="B675" t="s">
        <v>1980</v>
      </c>
    </row>
    <row r="676" spans="1:2" x14ac:dyDescent="0.3">
      <c r="A676" t="s">
        <v>1086</v>
      </c>
      <c r="B676" t="s">
        <v>2027</v>
      </c>
    </row>
    <row r="677" spans="1:2" x14ac:dyDescent="0.3">
      <c r="A677" t="s">
        <v>1156</v>
      </c>
      <c r="B677" t="s">
        <v>1986</v>
      </c>
    </row>
    <row r="678" spans="1:2" x14ac:dyDescent="0.3">
      <c r="A678" t="s">
        <v>800</v>
      </c>
      <c r="B678" t="s">
        <v>2042</v>
      </c>
    </row>
    <row r="679" spans="1:2" x14ac:dyDescent="0.3">
      <c r="A679" t="s">
        <v>614</v>
      </c>
      <c r="B679" t="s">
        <v>1776</v>
      </c>
    </row>
    <row r="680" spans="1:2" x14ac:dyDescent="0.3">
      <c r="A680" t="s">
        <v>1077</v>
      </c>
      <c r="B680" t="s">
        <v>2257</v>
      </c>
    </row>
    <row r="681" spans="1:2" x14ac:dyDescent="0.3">
      <c r="A681" t="s">
        <v>894</v>
      </c>
      <c r="B681" t="s">
        <v>2145</v>
      </c>
    </row>
    <row r="682" spans="1:2" x14ac:dyDescent="0.3">
      <c r="A682" t="s">
        <v>1019</v>
      </c>
      <c r="B682" t="s">
        <v>1926</v>
      </c>
    </row>
    <row r="683" spans="1:2" x14ac:dyDescent="0.3">
      <c r="A683" t="s">
        <v>257</v>
      </c>
      <c r="B683" t="s">
        <v>1334</v>
      </c>
    </row>
    <row r="684" spans="1:2" x14ac:dyDescent="0.3">
      <c r="A684" t="s">
        <v>597</v>
      </c>
      <c r="B684" t="s">
        <v>1758</v>
      </c>
    </row>
    <row r="685" spans="1:2" x14ac:dyDescent="0.3">
      <c r="A685" t="s">
        <v>276</v>
      </c>
      <c r="B685" t="s">
        <v>1386</v>
      </c>
    </row>
    <row r="686" spans="1:2" x14ac:dyDescent="0.3">
      <c r="A686" t="s">
        <v>1028</v>
      </c>
      <c r="B686" t="s">
        <v>1981</v>
      </c>
    </row>
    <row r="687" spans="1:2" x14ac:dyDescent="0.3">
      <c r="A687" t="s">
        <v>797</v>
      </c>
      <c r="B687" t="s">
        <v>2039</v>
      </c>
    </row>
    <row r="688" spans="1:2" x14ac:dyDescent="0.3">
      <c r="A688" t="s">
        <v>334</v>
      </c>
      <c r="B688" t="s">
        <v>1443</v>
      </c>
    </row>
    <row r="689" spans="1:2" x14ac:dyDescent="0.3">
      <c r="A689" t="s">
        <v>348</v>
      </c>
      <c r="B689" t="s">
        <v>1463</v>
      </c>
    </row>
    <row r="690" spans="1:2" x14ac:dyDescent="0.3">
      <c r="A690" t="s">
        <v>774</v>
      </c>
      <c r="B690" t="s">
        <v>2008</v>
      </c>
    </row>
    <row r="691" spans="1:2" x14ac:dyDescent="0.3">
      <c r="A691" t="s">
        <v>360</v>
      </c>
      <c r="B691" t="s">
        <v>1473</v>
      </c>
    </row>
    <row r="692" spans="1:2" x14ac:dyDescent="0.3">
      <c r="A692" t="s">
        <v>955</v>
      </c>
      <c r="B692" t="s">
        <v>2282</v>
      </c>
    </row>
    <row r="693" spans="1:2" x14ac:dyDescent="0.3">
      <c r="A693" t="s">
        <v>692</v>
      </c>
      <c r="B693" t="s">
        <v>1927</v>
      </c>
    </row>
    <row r="694" spans="1:2" x14ac:dyDescent="0.3">
      <c r="A694" t="s">
        <v>765</v>
      </c>
      <c r="B694" t="s">
        <v>1996</v>
      </c>
    </row>
    <row r="695" spans="1:2" x14ac:dyDescent="0.3">
      <c r="A695" t="s">
        <v>993</v>
      </c>
      <c r="B695" t="s">
        <v>1995</v>
      </c>
    </row>
    <row r="696" spans="1:2" x14ac:dyDescent="0.3">
      <c r="A696" t="s">
        <v>755</v>
      </c>
      <c r="B696" t="s">
        <v>1982</v>
      </c>
    </row>
    <row r="697" spans="1:2" x14ac:dyDescent="0.3">
      <c r="A697" t="s">
        <v>436</v>
      </c>
      <c r="B697" t="s">
        <v>1540</v>
      </c>
    </row>
    <row r="698" spans="1:2" x14ac:dyDescent="0.3">
      <c r="A698" t="s">
        <v>944</v>
      </c>
      <c r="B698" t="s">
        <v>2272</v>
      </c>
    </row>
    <row r="699" spans="1:2" x14ac:dyDescent="0.3">
      <c r="A699" t="s">
        <v>899</v>
      </c>
      <c r="B699" t="s">
        <v>2220</v>
      </c>
    </row>
    <row r="700" spans="1:2" x14ac:dyDescent="0.3">
      <c r="A700" t="s">
        <v>559</v>
      </c>
      <c r="B700" t="s">
        <v>1707</v>
      </c>
    </row>
    <row r="701" spans="1:2" x14ac:dyDescent="0.3">
      <c r="A701" t="s">
        <v>610</v>
      </c>
      <c r="B701" t="s">
        <v>1772</v>
      </c>
    </row>
    <row r="702" spans="1:2" x14ac:dyDescent="0.3">
      <c r="A702" t="s">
        <v>624</v>
      </c>
      <c r="B702" t="s">
        <v>1791</v>
      </c>
    </row>
    <row r="703" spans="1:2" x14ac:dyDescent="0.3">
      <c r="A703" t="s">
        <v>323</v>
      </c>
      <c r="B703" t="s">
        <v>1438</v>
      </c>
    </row>
    <row r="704" spans="1:2" x14ac:dyDescent="0.3">
      <c r="A704" t="s">
        <v>368</v>
      </c>
      <c r="B704" t="s">
        <v>1483</v>
      </c>
    </row>
    <row r="705" spans="1:2" x14ac:dyDescent="0.3">
      <c r="A705" t="s">
        <v>387</v>
      </c>
      <c r="B705" t="s">
        <v>1496</v>
      </c>
    </row>
    <row r="706" spans="1:2" x14ac:dyDescent="0.3">
      <c r="A706" t="s">
        <v>687</v>
      </c>
      <c r="B706" t="s">
        <v>1898</v>
      </c>
    </row>
    <row r="707" spans="1:2" x14ac:dyDescent="0.3">
      <c r="A707" t="s">
        <v>688</v>
      </c>
      <c r="B707" t="s">
        <v>1899</v>
      </c>
    </row>
    <row r="708" spans="1:2" x14ac:dyDescent="0.3">
      <c r="A708" t="s">
        <v>507</v>
      </c>
      <c r="B708" t="s">
        <v>1610</v>
      </c>
    </row>
    <row r="709" spans="1:2" x14ac:dyDescent="0.3">
      <c r="A709" t="s">
        <v>464</v>
      </c>
      <c r="B709" t="s">
        <v>1565</v>
      </c>
    </row>
    <row r="710" spans="1:2" x14ac:dyDescent="0.3">
      <c r="A710" t="s">
        <v>1080</v>
      </c>
      <c r="B710" t="s">
        <v>1991</v>
      </c>
    </row>
    <row r="711" spans="1:2" x14ac:dyDescent="0.3">
      <c r="A711" t="s">
        <v>824</v>
      </c>
      <c r="B711" t="s">
        <v>2067</v>
      </c>
    </row>
    <row r="712" spans="1:2" x14ac:dyDescent="0.3">
      <c r="A712" t="s">
        <v>503</v>
      </c>
    </row>
    <row r="713" spans="1:2" x14ac:dyDescent="0.3">
      <c r="A713" t="s">
        <v>539</v>
      </c>
    </row>
    <row r="714" spans="1:2" x14ac:dyDescent="0.3">
      <c r="A714" t="s">
        <v>281</v>
      </c>
    </row>
    <row r="715" spans="1:2" x14ac:dyDescent="0.3">
      <c r="A715" t="s">
        <v>494</v>
      </c>
    </row>
    <row r="716" spans="1:2" x14ac:dyDescent="0.3">
      <c r="A716" t="s">
        <v>496</v>
      </c>
    </row>
    <row r="717" spans="1:2" x14ac:dyDescent="0.3">
      <c r="A717" t="s">
        <v>705</v>
      </c>
      <c r="B717" t="s">
        <v>1928</v>
      </c>
    </row>
    <row r="718" spans="1:2" x14ac:dyDescent="0.3">
      <c r="A718" t="s">
        <v>599</v>
      </c>
      <c r="B718" t="s">
        <v>1760</v>
      </c>
    </row>
    <row r="719" spans="1:2" x14ac:dyDescent="0.3">
      <c r="A719" t="s">
        <v>460</v>
      </c>
      <c r="B719" t="s">
        <v>1561</v>
      </c>
    </row>
    <row r="720" spans="1:2" x14ac:dyDescent="0.3">
      <c r="A720" t="s">
        <v>317</v>
      </c>
      <c r="B720" t="s">
        <v>1433</v>
      </c>
    </row>
    <row r="721" spans="1:2" x14ac:dyDescent="0.3">
      <c r="A721" t="s">
        <v>461</v>
      </c>
      <c r="B721" t="s">
        <v>1562</v>
      </c>
    </row>
    <row r="722" spans="1:2" x14ac:dyDescent="0.3">
      <c r="A722" t="s">
        <v>458</v>
      </c>
      <c r="B722" t="s">
        <v>1559</v>
      </c>
    </row>
    <row r="723" spans="1:2" x14ac:dyDescent="0.3">
      <c r="A723" t="s">
        <v>459</v>
      </c>
      <c r="B723" t="s">
        <v>1560</v>
      </c>
    </row>
    <row r="1032" spans="4:4" x14ac:dyDescent="0.3">
      <c r="D1032" s="79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215</v>
      </c>
      <c r="B1" t="s">
        <v>1117</v>
      </c>
      <c r="C1" t="s">
        <v>1202</v>
      </c>
      <c r="D1" t="s">
        <v>1228</v>
      </c>
    </row>
    <row r="2" spans="1:4" x14ac:dyDescent="0.3">
      <c r="A2" t="s">
        <v>212</v>
      </c>
      <c r="B2" t="s">
        <v>258</v>
      </c>
      <c r="C2" t="s">
        <v>1203</v>
      </c>
      <c r="D2" t="s">
        <v>1239</v>
      </c>
    </row>
    <row r="3" spans="1:4" x14ac:dyDescent="0.3">
      <c r="A3" t="s">
        <v>213</v>
      </c>
      <c r="B3" t="s">
        <v>1118</v>
      </c>
      <c r="C3" t="s">
        <v>1204</v>
      </c>
      <c r="D3" t="s">
        <v>213</v>
      </c>
    </row>
    <row r="4" spans="1:4" x14ac:dyDescent="0.3">
      <c r="B4" t="s">
        <v>213</v>
      </c>
      <c r="C4" t="s">
        <v>1205</v>
      </c>
    </row>
    <row r="5" spans="1:4" x14ac:dyDescent="0.3">
      <c r="C5" t="s">
        <v>1206</v>
      </c>
    </row>
    <row r="6" spans="1:4" x14ac:dyDescent="0.3">
      <c r="C6" t="s">
        <v>1207</v>
      </c>
    </row>
    <row r="7" spans="1:4" x14ac:dyDescent="0.3">
      <c r="C7" t="s">
        <v>1208</v>
      </c>
    </row>
    <row r="8" spans="1:4" x14ac:dyDescent="0.3">
      <c r="C8" t="s">
        <v>1209</v>
      </c>
    </row>
    <row r="9" spans="1:4" x14ac:dyDescent="0.3">
      <c r="C9" t="s">
        <v>1201</v>
      </c>
    </row>
    <row r="10" spans="1:4" x14ac:dyDescent="0.3">
      <c r="C10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Ingredients</vt:lpstr>
      <vt:lpstr>Crops</vt:lpstr>
      <vt:lpstr>PH base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2021-02-24T17:29:11Z</dcterms:modified>
</cp:coreProperties>
</file>