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p\Documents\JPetrella\Data Science Bootcamp\Analysis Projects\Crowdfunding Analysis\"/>
    </mc:Choice>
  </mc:AlternateContent>
  <xr:revisionPtr revIDLastSave="0" documentId="13_ncr:1_{CCD15B20-9DD0-4C69-8A86-FCD4948FBD31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Kickstarter" sheetId="1" r:id="rId1"/>
    <sheet name="Successful US Kickstarts" sheetId="6" r:id="rId2"/>
    <sheet name="Failed US Kickstarts" sheetId="7" r:id="rId3"/>
    <sheet name="Box and Whisker" sheetId="9" r:id="rId4"/>
    <sheet name="Descriptive Statistics" sheetId="8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4" i="8" s="1"/>
  <c r="C11" i="8"/>
  <c r="C6" i="8"/>
  <c r="C5" i="8"/>
  <c r="C7" i="8" s="1"/>
  <c r="C4" i="8"/>
  <c r="B13" i="8"/>
  <c r="B12" i="8"/>
  <c r="B14" i="8" s="1"/>
  <c r="B11" i="8"/>
  <c r="B6" i="8"/>
  <c r="B5" i="8"/>
  <c r="B7" i="8" s="1"/>
  <c r="B4" i="8"/>
  <c r="C10" i="8"/>
  <c r="B10" i="8"/>
  <c r="C9" i="8"/>
  <c r="B9" i="8"/>
  <c r="C3" i="8"/>
  <c r="B3" i="8"/>
  <c r="C2" i="8"/>
  <c r="B2" i="8"/>
  <c r="F6" i="5"/>
  <c r="F3" i="5"/>
  <c r="F4" i="5"/>
  <c r="F5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6" i="1"/>
  <c r="P2844" i="1"/>
  <c r="P3" i="1"/>
  <c r="P4" i="1"/>
  <c r="P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<sst xmlns="http://schemas.openxmlformats.org/spreadsheetml/2006/main" count="38339" uniqueCount="8397">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</sst>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4" fontId="0" fillId="0" borderId="0" xfId="0" applyNumberFormat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CC00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Categories Outcome</a:t>
            </a:r>
            <a:endParaRPr lang="en-US"/>
          </a:p>
        </c:rich>
      </c:tx>
      <c:layout>
        <c:manualLayout>
          <c:xMode val="edge"/>
          <c:yMode val="edge"/>
          <c:x val="0.30289874656757015"/>
          <c:y val="8.24423132725809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DC-435D-BE8F-8C8C477FC16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DC-435D-BE8F-8C8C477FC16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DC-435D-BE8F-8C8C477FC16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DC-435D-BE8F-8C8C477FC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1417759"/>
        <c:axId val="1951416927"/>
      </c:barChart>
      <c:catAx>
        <c:axId val="195141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416927"/>
        <c:crosses val="autoZero"/>
        <c:auto val="1"/>
        <c:lblAlgn val="ctr"/>
        <c:lblOffset val="100"/>
        <c:noMultiLvlLbl val="0"/>
      </c:catAx>
      <c:valAx>
        <c:axId val="195141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41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Subcategories</a:t>
            </a:r>
            <a:r>
              <a:rPr lang="en-US" baseline="0"/>
              <a:t> Outcome</a:t>
            </a:r>
            <a:endParaRPr lang="en-US"/>
          </a:p>
        </c:rich>
      </c:tx>
      <c:layout>
        <c:manualLayout>
          <c:xMode val="edge"/>
          <c:yMode val="edge"/>
          <c:x val="0.42213017519392715"/>
          <c:y val="4.65665532903064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67-42D5-9EF9-CFB9278858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67-42D5-9EF9-CFB9278858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67-42D5-9EF9-CFB927885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6171887"/>
        <c:axId val="1676170223"/>
      </c:barChart>
      <c:catAx>
        <c:axId val="167617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170223"/>
        <c:crosses val="autoZero"/>
        <c:auto val="1"/>
        <c:lblAlgn val="ctr"/>
        <c:lblOffset val="100"/>
        <c:noMultiLvlLbl val="0"/>
      </c:catAx>
      <c:valAx>
        <c:axId val="167617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17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7832519298426484"/>
          <c:y val="6.64426411966309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7A-42D5-A666-45F127112FA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7A-42D5-A666-45F127112FA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7A-42D5-A666-45F127112FA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7A-42D5-A666-45F127112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3738847"/>
        <c:axId val="2103733023"/>
      </c:lineChart>
      <c:catAx>
        <c:axId val="210373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733023"/>
        <c:crosses val="autoZero"/>
        <c:auto val="1"/>
        <c:lblAlgn val="ctr"/>
        <c:lblOffset val="100"/>
        <c:noMultiLvlLbl val="0"/>
      </c:catAx>
      <c:valAx>
        <c:axId val="210373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73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4A16B2D-E956-4CD5-9F94-F6CB46578C4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3DFD455-3BD2-4F0C-9190-C25C5D7D2DE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258E66-0373-4BAA-86D7-D75BD16CFC92}">
  <sheetPr/>
  <sheetViews>
    <sheetView tabSelected="1"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910D236-A933-4303-87C9-FE30D716F5F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A226DBC-778C-4DFC-A377-5E207D6D410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304799</xdr:colOff>
      <xdr:row>15</xdr:row>
      <xdr:rowOff>109536</xdr:rowOff>
    </xdr:from>
    <xdr:to>
      <xdr:col>10</xdr:col>
      <xdr:colOff>361949</xdr:colOff>
      <xdr:row>32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1E50E-75DE-44E2-B227-EA4E6D172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828675</xdr:colOff>
      <xdr:row>12</xdr:row>
      <xdr:rowOff>100011</xdr:rowOff>
    </xdr:from>
    <xdr:to>
      <xdr:col>11</xdr:col>
      <xdr:colOff>361950</xdr:colOff>
      <xdr:row>35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D2C73-5002-4FA0-85D0-00C9670AE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1009649</xdr:colOff>
      <xdr:row>20</xdr:row>
      <xdr:rowOff>80961</xdr:rowOff>
    </xdr:from>
    <xdr:to>
      <xdr:col>12</xdr:col>
      <xdr:colOff>95249</xdr:colOff>
      <xdr:row>40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5FA86-C72D-471A-8F56-CFEC441F9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petrella" refreshedDate="44582.699507523146" createdVersion="7" refreshedVersion="7" minRefreshableVersion="3" recordCount="4115" xr:uid="{8E8AAB84-1ECF-43DF-B5A9-74F5A90F849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petrella" refreshedDate="44588.759889120367" createdVersion="7" refreshedVersion="7" minRefreshableVersion="3" recordCount="4115" xr:uid="{8471BAA1-29FD-4D64-ACA1-F9B9A5E8E76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661CF7-F76E-493E-B8D3-90330E1FD4CE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2A46DC-CAF8-4ACA-987A-78E955987B1F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1FCB4-9709-47E9-B9F6-29AD4428F82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85" zoomScaleNormal="85" workbookViewId="0">
      <pane ySplit="1" topLeftCell="A2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5703125" bestFit="1" customWidth="1"/>
    <col min="17" max="17" width="41.140625" customWidth="1"/>
    <col min="18" max="18" width="17" bestFit="1" customWidth="1"/>
    <col min="19" max="19" width="30.42578125" style="16" bestFit="1" customWidth="1"/>
    <col min="20" max="20" width="22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>IFERROR(ROUND(E6/L6,2),0)</f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CC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15830-0E8B-4473-BB2D-620634AA1FF9}">
  <dimension ref="A1:T413"/>
  <sheetViews>
    <sheetView topLeftCell="H1" workbookViewId="0">
      <selection activeCell="C416" sqref="C416"/>
    </sheetView>
  </sheetViews>
  <sheetFormatPr defaultRowHeight="15" x14ac:dyDescent="0.25"/>
  <cols>
    <col min="2" max="2" width="30.140625" bestFit="1" customWidth="1"/>
    <col min="3" max="3" width="40.28515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2:O413 O1:P1 R1:T1">
    <cfRule type="colorScale" priority="8">
      <colorScale>
        <cfvo type="min"/>
        <cfvo type="percentile" val="90"/>
        <color rgb="FFFF3300"/>
        <color rgb="FF00B0F0"/>
      </colorScale>
    </cfRule>
    <cfRule type="colorScale" priority="9">
      <colorScale>
        <cfvo type="min"/>
        <cfvo type="max"/>
        <color rgb="FFCC0000"/>
        <color theme="8" tint="-0.249977111117893"/>
      </colorScale>
    </cfRule>
    <cfRule type="colorScale" priority="10">
      <colorScale>
        <cfvo type="min"/>
        <cfvo type="max"/>
        <color rgb="FFCC0000"/>
        <color theme="8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0FF39-2594-4861-9B4A-40614ECC1119}">
  <dimension ref="A1:T251"/>
  <sheetViews>
    <sheetView topLeftCell="A195" workbookViewId="0">
      <selection activeCell="G254" sqref="G254"/>
    </sheetView>
  </sheetViews>
  <sheetFormatPr defaultRowHeight="15" x14ac:dyDescent="0.25"/>
  <cols>
    <col min="2" max="2" width="31" bestFit="1" customWidth="1"/>
    <col min="3" max="3" width="40.28515625" bestFit="1" customWidth="1"/>
    <col min="4" max="4" width="12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P1 O2:O251 R1:T1">
    <cfRule type="colorScale" priority="11">
      <colorScale>
        <cfvo type="min"/>
        <cfvo type="percentile" val="90"/>
        <color rgb="FFFF3300"/>
        <color rgb="FF00B0F0"/>
      </colorScale>
    </cfRule>
    <cfRule type="colorScale" priority="12">
      <colorScale>
        <cfvo type="min"/>
        <cfvo type="max"/>
        <color rgb="FFCC0000"/>
        <color theme="8" tint="-0.249977111117893"/>
      </colorScale>
    </cfRule>
    <cfRule type="colorScale" priority="13">
      <colorScale>
        <cfvo type="min"/>
        <cfvo type="max"/>
        <color rgb="FFCC0000"/>
        <color theme="8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98494-2A6D-4D77-8B60-050DFA3FC703}">
  <dimension ref="A1:C14"/>
  <sheetViews>
    <sheetView workbookViewId="0">
      <selection activeCell="F1" sqref="F1"/>
    </sheetView>
  </sheetViews>
  <sheetFormatPr defaultRowHeight="15" x14ac:dyDescent="0.25"/>
  <cols>
    <col min="1" max="1" width="28.85546875" bestFit="1" customWidth="1"/>
    <col min="2" max="2" width="10.5703125" style="18" bestFit="1" customWidth="1"/>
    <col min="3" max="3" width="12.5703125" style="18" bestFit="1" customWidth="1"/>
  </cols>
  <sheetData>
    <row r="1" spans="1:3" x14ac:dyDescent="0.25">
      <c r="B1" s="18" t="s">
        <v>8383</v>
      </c>
      <c r="C1" s="18" t="s">
        <v>8384</v>
      </c>
    </row>
    <row r="2" spans="1:3" x14ac:dyDescent="0.25">
      <c r="A2" t="s">
        <v>8385</v>
      </c>
      <c r="B2" s="18">
        <f>AVERAGE('Successful US Kickstarts'!D:D)</f>
        <v>5048.8786407766993</v>
      </c>
      <c r="C2" s="18">
        <f>AVERAGE('Failed US Kickstarts'!D:D)</f>
        <v>10554.212</v>
      </c>
    </row>
    <row r="3" spans="1:3" x14ac:dyDescent="0.25">
      <c r="A3" t="s">
        <v>8386</v>
      </c>
      <c r="B3" s="18">
        <f>MEDIAN('Successful US Kickstarts'!D:D)</f>
        <v>3000</v>
      </c>
      <c r="C3" s="18">
        <f>MEDIAN('Failed US Kickstarts'!D:D)</f>
        <v>5000</v>
      </c>
    </row>
    <row r="4" spans="1:3" x14ac:dyDescent="0.25">
      <c r="A4" t="s">
        <v>8389</v>
      </c>
      <c r="B4" s="18">
        <f>_xlfn.STDEV.P('Successful US Kickstarts'!D:D)</f>
        <v>7748.7537726373303</v>
      </c>
      <c r="C4" s="18">
        <f>_xlfn.STDEV.P('Failed US Kickstarts'!D:D)</f>
        <v>21967.731061515115</v>
      </c>
    </row>
    <row r="5" spans="1:3" x14ac:dyDescent="0.25">
      <c r="A5" t="s">
        <v>8390</v>
      </c>
      <c r="B5" s="18">
        <f>_xlfn.QUARTILE.EXC('Successful US Kickstarts'!D:D,3)</f>
        <v>5000</v>
      </c>
      <c r="C5" s="18">
        <f>_xlfn.QUARTILE.EXC('Failed US Kickstarts'!D:D,3)</f>
        <v>10000</v>
      </c>
    </row>
    <row r="6" spans="1:3" x14ac:dyDescent="0.25">
      <c r="A6" t="s">
        <v>8391</v>
      </c>
      <c r="B6" s="18">
        <f>_xlfn.QUARTILE.EXC('Successful US Kickstarts'!D:D,1)</f>
        <v>1500</v>
      </c>
      <c r="C6" s="18">
        <f>_xlfn.QUARTILE.EXC('Failed US Kickstarts'!D:D,1)</f>
        <v>2000</v>
      </c>
    </row>
    <row r="7" spans="1:3" x14ac:dyDescent="0.25">
      <c r="A7" t="s">
        <v>8392</v>
      </c>
      <c r="B7" s="18">
        <f>B5-B6</f>
        <v>3500</v>
      </c>
      <c r="C7" s="18">
        <f>C5-C6</f>
        <v>8000</v>
      </c>
    </row>
    <row r="9" spans="1:3" x14ac:dyDescent="0.25">
      <c r="A9" t="s">
        <v>8387</v>
      </c>
      <c r="B9" s="18">
        <f>AVERAGE('Successful US Kickstarts'!E:E)</f>
        <v>5601.5458009708727</v>
      </c>
      <c r="C9" s="18">
        <f>AVERAGE('Failed US Kickstarts'!E:E)</f>
        <v>558.65484000000004</v>
      </c>
    </row>
    <row r="10" spans="1:3" x14ac:dyDescent="0.25">
      <c r="A10" t="s">
        <v>8388</v>
      </c>
      <c r="B10" s="18">
        <f>MEDIAN('Successful US Kickstarts'!E:E)</f>
        <v>3167.5</v>
      </c>
      <c r="C10" s="18">
        <f>ROUND(MEDIAN('Failed US Kickstarts'!E:E),0)</f>
        <v>103</v>
      </c>
    </row>
    <row r="11" spans="1:3" x14ac:dyDescent="0.25">
      <c r="A11" t="s">
        <v>8393</v>
      </c>
      <c r="B11" s="18">
        <f>_xlfn.STDEV.P('Successful US Kickstarts'!E:E)</f>
        <v>8334.5731699164608</v>
      </c>
      <c r="C11" s="18">
        <f>_xlfn.STDEV.P('Failed US Kickstarts'!E:E)</f>
        <v>1330.5230280400915</v>
      </c>
    </row>
    <row r="12" spans="1:3" x14ac:dyDescent="0.25">
      <c r="A12" t="s">
        <v>8394</v>
      </c>
      <c r="B12" s="18">
        <f>_xlfn.QUARTILE.EXC('Successful US Kickstarts'!E:E,3)</f>
        <v>5699</v>
      </c>
      <c r="C12" s="18">
        <f>_xlfn.QUARTILE.EXC('Failed US Kickstarts'!E:E,3)</f>
        <v>501</v>
      </c>
    </row>
    <row r="13" spans="1:3" x14ac:dyDescent="0.25">
      <c r="A13" t="s">
        <v>8395</v>
      </c>
      <c r="B13" s="18">
        <f>_xlfn.QUARTILE.EXC('Successful US Kickstarts'!E:E,1)</f>
        <v>1716.5074999999999</v>
      </c>
      <c r="C13" s="18">
        <f>_xlfn.QUARTILE.EXC('Failed US Kickstarts'!E:E,1)</f>
        <v>9.25</v>
      </c>
    </row>
    <row r="14" spans="1:3" x14ac:dyDescent="0.25">
      <c r="A14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6DB7-AFE0-440B-9E6E-E02F82FF2678}">
  <dimension ref="A1:F6"/>
  <sheetViews>
    <sheetView workbookViewId="0">
      <selection activeCell="H14" sqref="H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2B34C-91E2-48C9-8164-9C47F5208A0E}">
  <dimension ref="A1:E7"/>
  <sheetViews>
    <sheetView workbookViewId="0">
      <selection activeCell="N69" sqref="N6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5CCD8-274A-4696-B18C-DD2D09036D8B}">
  <dimension ref="A2:F18"/>
  <sheetViews>
    <sheetView topLeftCell="A7" workbookViewId="0">
      <selection activeCell="M28" sqref="M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2" t="s">
        <v>8358</v>
      </c>
      <c r="B2" t="s">
        <v>8315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83917-5E45-4B35-AD1E-0166887C2A84}">
  <dimension ref="A1:F6"/>
  <sheetViews>
    <sheetView topLeftCell="A4" workbookViewId="0">
      <selection activeCell="E13" sqref="E13"/>
    </sheetView>
  </sheetViews>
  <sheetFormatPr defaultRowHeight="15" x14ac:dyDescent="0.25"/>
  <cols>
    <col min="1" max="1" width="33.5703125" bestFit="1" customWidth="1"/>
    <col min="2" max="2" width="33.42578125" customWidth="1"/>
    <col min="3" max="3" width="10" style="5" bestFit="1" customWidth="1"/>
    <col min="4" max="4" width="10" bestFit="1" customWidth="1"/>
    <col min="5" max="5" width="17.5703125" bestFit="1" customWidth="1"/>
  </cols>
  <sheetData>
    <row r="1" spans="1:6" x14ac:dyDescent="0.25">
      <c r="A1" t="s">
        <v>8379</v>
      </c>
      <c r="B1" t="s">
        <v>4110</v>
      </c>
      <c r="C1" s="5" t="s">
        <v>8380</v>
      </c>
      <c r="D1" t="s">
        <v>8381</v>
      </c>
      <c r="E1" t="s">
        <v>8307</v>
      </c>
      <c r="F1" t="s">
        <v>8382</v>
      </c>
    </row>
    <row r="2" spans="1:6" ht="68.25" customHeight="1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7">
        <f>VLOOKUP(A2,Kickstarter!B:E, 3,FALSE)</f>
        <v>2000</v>
      </c>
      <c r="D2" s="17">
        <f>VLOOKUP(A2,Kickstarter!B:E, 4,FALSE)</f>
        <v>2020</v>
      </c>
      <c r="E2" s="9">
        <f>VLOOKUP(A2,Kickstarter!B:P, 15,FALSE)</f>
        <v>51.79</v>
      </c>
      <c r="F2" s="3">
        <f>VLOOKUP(A2,Kickstarter!B:L, 11,FALSE)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7">
        <f>VLOOKUP(A3,Kickstarter!B:E, 3,FALSE)</f>
        <v>2000</v>
      </c>
      <c r="D3" s="17">
        <f>VLOOKUP(A3,Kickstarter!B:E, 4,FALSE)</f>
        <v>2020</v>
      </c>
      <c r="E3" s="9">
        <f>VLOOKUP(A3,Kickstarter!B:P, 15,FALSE)</f>
        <v>36.07</v>
      </c>
      <c r="F3" s="3">
        <f>VLOOKUP(A3,Kickstarter!B:L, 11,FALSE)</f>
        <v>56</v>
      </c>
    </row>
    <row r="4" spans="1:6" ht="7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7">
        <f>VLOOKUP(A4,Kickstarter!B:E, 3,FALSE)</f>
        <v>1500</v>
      </c>
      <c r="D4" s="17">
        <f>VLOOKUP(A4,Kickstarter!B:E, 4,FALSE)</f>
        <v>2576</v>
      </c>
      <c r="E4" s="9">
        <f>VLOOKUP(A4,Kickstarter!B:P, 15,FALSE)</f>
        <v>33.03</v>
      </c>
      <c r="F4" s="3">
        <f>VLOOKUP(A4,Kickstarter!B:L, 11,FALSE)</f>
        <v>78</v>
      </c>
    </row>
    <row r="5" spans="1:6" ht="6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7">
        <f>VLOOKUP(A5,Kickstarter!B:E, 3,FALSE)</f>
        <v>1000</v>
      </c>
      <c r="D5" s="17">
        <f>VLOOKUP(A5,Kickstarter!B:E, 4,FALSE)</f>
        <v>1168</v>
      </c>
      <c r="E5" s="9">
        <f>VLOOKUP(A5,Kickstarter!B:P, 15,FALSE)</f>
        <v>44.92</v>
      </c>
      <c r="F5" s="3">
        <f>VLOOKUP(A5,Kickstarter!B:L, 11,FALSE)</f>
        <v>26</v>
      </c>
    </row>
    <row r="6" spans="1:6" ht="7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7">
        <f>VLOOKUP(A6,Kickstarter!B:E, 3,FALSE)</f>
        <v>4000</v>
      </c>
      <c r="D6" s="17">
        <f>VLOOKUP(A6,Kickstarter!B:E, 4,FALSE)</f>
        <v>4137</v>
      </c>
      <c r="E6" s="9">
        <f>VLOOKUP(A6,Kickstarter!B:P, 15,FALSE)</f>
        <v>36.61</v>
      </c>
      <c r="F6" s="3">
        <f>VLOOKUP(A6,Kickstarter!B:L, 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Kickstarts</vt:lpstr>
      <vt:lpstr>Failed US Kickstarts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 petrella</cp:lastModifiedBy>
  <dcterms:created xsi:type="dcterms:W3CDTF">2017-04-20T15:17:24Z</dcterms:created>
  <dcterms:modified xsi:type="dcterms:W3CDTF">2022-01-27T23:17:13Z</dcterms:modified>
</cp:coreProperties>
</file>