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9.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CFC8B253-DE3F-462E-B272-E747A2EA1541}" xr6:coauthVersionLast="36" xr6:coauthVersionMax="43" xr10:uidLastSave="{00000000-0000-0000-0000-000000000000}"/>
  <bookViews>
    <workbookView xWindow="-120" yWindow="-120" windowWidth="29040" windowHeight="15990" firstSheet="9" activeTab="10"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O12" i="14" l="1"/>
  <c r="AB11" i="14"/>
  <c r="T11" i="14"/>
  <c r="P11" i="14"/>
  <c r="L11" i="14"/>
  <c r="H11" i="14"/>
  <c r="D11" i="14"/>
  <c r="AA12" i="14"/>
  <c r="W10" i="14"/>
  <c r="W12" i="14" s="1"/>
  <c r="S10" i="14"/>
  <c r="O10" i="14"/>
  <c r="K10" i="14"/>
  <c r="K12" i="14" s="1"/>
  <c r="G12" i="14"/>
  <c r="C10" i="14"/>
  <c r="C12" i="14" s="1"/>
  <c r="Z9" i="14"/>
  <c r="V9" i="14"/>
  <c r="R9" i="14"/>
  <c r="N9" i="14"/>
  <c r="W11" i="14"/>
  <c r="S11" i="14"/>
  <c r="O11" i="14"/>
  <c r="K11" i="14"/>
  <c r="C11" i="14"/>
  <c r="Z10" i="14"/>
  <c r="V10" i="14"/>
  <c r="R10" i="14"/>
  <c r="N10" i="14"/>
  <c r="AC9" i="14"/>
  <c r="AD9" i="14" s="1"/>
  <c r="Y9" i="14"/>
  <c r="U9" i="14"/>
  <c r="U12" i="14" s="1"/>
  <c r="Q9" i="14"/>
  <c r="M9" i="14"/>
  <c r="M12" i="14" s="1"/>
  <c r="E9" i="14"/>
  <c r="E12" i="14" s="1"/>
  <c r="AC10" i="14"/>
  <c r="AD10" i="14" s="1"/>
  <c r="Y10" i="14"/>
  <c r="U10" i="14"/>
  <c r="Q10" i="14"/>
  <c r="M10" i="14"/>
  <c r="E10" i="14"/>
  <c r="AB9" i="14"/>
  <c r="AB12" i="14" s="1"/>
  <c r="T9" i="14"/>
  <c r="T12" i="14" s="1"/>
  <c r="P9" i="14"/>
  <c r="P12" i="14" s="1"/>
  <c r="L9" i="14"/>
  <c r="L12" i="14" s="1"/>
  <c r="H9" i="14"/>
  <c r="D9" i="14"/>
  <c r="B11" i="14"/>
  <c r="AD11" i="14" s="1"/>
  <c r="B9" i="14"/>
  <c r="AD5" i="14"/>
  <c r="S12" i="14" l="1"/>
  <c r="N12" i="14"/>
  <c r="AC12" i="14"/>
  <c r="D12" i="14"/>
  <c r="AE2" i="14"/>
  <c r="AE3" i="14"/>
  <c r="AE4" i="14"/>
  <c r="AE5" i="14"/>
  <c r="H12" i="14"/>
  <c r="Q12" i="14"/>
  <c r="R12" i="14"/>
  <c r="F12" i="14"/>
  <c r="AD12" i="14" s="1"/>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6" i="14" l="1"/>
  <c r="AE9" i="14" l="1"/>
  <c r="AE10" i="14"/>
  <c r="AE11" i="14"/>
  <c r="AE12" i="14"/>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<sst xmlns="http://schemas.openxmlformats.org/spreadsheetml/2006/main" count="34198" uniqueCount="6045">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</sst>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cellXfs>
  <cellStyles count="2">
    <cellStyle name="Normal" xfId="0" builtinId="0"/>
    <cellStyle name="Percent" xfId="1" builtinId="5"/>
  </cellStyles>
  <dxfs count="71">
    <dxf>
      <numFmt numFmtId="0" formatCode="General"/>
    </dxf>
    <dxf>
      <numFmt numFmtId="0" formatCode="General"/>
    </dxf>
    <dxf>
      <font>
        <b/>
      </font>
    </dxf>
    <dxf>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252C-46E1-9E6A-4A002C6972FF}"/>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B489-4B40-AEA4-18CCA470073C}"/>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A4C4-4154-BBD8-9F2C9E933178}"/>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4265-4190-B9CB-BBE12CE7D609}"/>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 repartition fo each section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A-25D8-47E4-A4CF-C56D7A3DD4C0}"/>
                </c:ext>
              </c:extLst>
            </c:dLbl>
            <c:dLbl>
              <c:idx val="6"/>
              <c:layout>
                <c:manualLayout>
                  <c:x val="2.6773758891338699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6-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dLbls>
            <c:dLbl>
              <c:idx val="0"/>
              <c:layout>
                <c:manualLayout>
                  <c:x val="2.8112446835905611E-2"/>
                  <c:y val="1.70757680061956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5D8-47E4-A4CF-C56D7A3DD4C0}"/>
                </c:ext>
              </c:extLst>
            </c:dLbl>
            <c:dLbl>
              <c:idx val="5"/>
              <c:layout>
                <c:manualLayout>
                  <c:x val="2.8112446835905636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D8-47E4-A4CF-C56D7A3DD4C0}"/>
                </c:ext>
              </c:extLst>
            </c:dLbl>
            <c:dLbl>
              <c:idx val="6"/>
              <c:delete val="1"/>
              <c:extLst>
                <c:ext xmlns:c15="http://schemas.microsoft.com/office/drawing/2012/chart" uri="{CE6537A1-D6FC-4f65-9D91-7224C49458BB}"/>
                <c:ext xmlns:c16="http://schemas.microsoft.com/office/drawing/2014/chart" uri="{C3380CC4-5D6E-409C-BE32-E72D297353CC}">
                  <c16:uniqueId val="{00000007-25D8-47E4-A4CF-C56D7A3DD4C0}"/>
                </c:ext>
              </c:extLst>
            </c:dLbl>
            <c:dLbl>
              <c:idx val="7"/>
              <c:delete val="1"/>
              <c:extLst>
                <c:ext xmlns:c15="http://schemas.microsoft.com/office/drawing/2012/chart" uri="{CE6537A1-D6FC-4f65-9D91-7224C49458BB}"/>
                <c:ext xmlns:c16="http://schemas.microsoft.com/office/drawing/2014/chart" uri="{C3380CC4-5D6E-409C-BE32-E72D297353CC}">
                  <c16:uniqueId val="{00000003-25D8-47E4-A4CF-C56D7A3DD4C0}"/>
                </c:ext>
              </c:extLst>
            </c:dLbl>
            <c:dLbl>
              <c:idx val="10"/>
              <c:delete val="1"/>
              <c:extLst>
                <c:ext xmlns:c15="http://schemas.microsoft.com/office/drawing/2012/chart" uri="{CE6537A1-D6FC-4f65-9D91-7224C49458BB}"/>
                <c:ext xmlns:c16="http://schemas.microsoft.com/office/drawing/2014/chart" uri="{C3380CC4-5D6E-409C-BE32-E72D297353CC}">
                  <c16:uniqueId val="{00000004-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5-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dLblPos val="ctr"/>
          <c:showLegendKey val="0"/>
          <c:showVal val="1"/>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'Analysis-class-subtype23'!$B$9:$AC$9</c:f>
              <c:numCache>
                <c:formatCode>0%</c:formatCode>
                <c:ptCount val="28"/>
                <c:pt idx="0">
                  <c:v>0</c:v>
                </c:pt>
                <c:pt idx="1">
                  <c:v>0</c:v>
                </c:pt>
                <c:pt idx="2">
                  <c:v>0</c:v>
                </c:pt>
                <c:pt idx="3">
                  <c:v>0</c:v>
                </c:pt>
                <c:pt idx="4">
                  <c:v>0</c:v>
                </c:pt>
                <c:pt idx="5">
                  <c:v>0</c:v>
                </c:pt>
                <c:pt idx="6">
                  <c:v>0.4</c:v>
                </c:pt>
                <c:pt idx="7">
                  <c:v>0</c:v>
                </c:pt>
                <c:pt idx="8">
                  <c:v>0</c:v>
                </c:pt>
                <c:pt idx="9">
                  <c:v>0</c:v>
                </c:pt>
                <c:pt idx="10">
                  <c:v>8.1632653061224483E-2</c:v>
                </c:pt>
                <c:pt idx="11">
                  <c:v>0</c:v>
                </c:pt>
                <c:pt idx="12">
                  <c:v>0</c:v>
                </c:pt>
                <c:pt idx="13">
                  <c:v>3.0303030303030304E-2</c:v>
                </c:pt>
                <c:pt idx="14">
                  <c:v>2.5974025974025976E-2</c:v>
                </c:pt>
                <c:pt idx="15">
                  <c:v>0</c:v>
                </c:pt>
                <c:pt idx="16">
                  <c:v>0</c:v>
                </c:pt>
                <c:pt idx="17">
                  <c:v>7.1428571428571425E-2</c:v>
                </c:pt>
                <c:pt idx="18">
                  <c:v>0.67647058823529416</c:v>
                </c:pt>
                <c:pt idx="19">
                  <c:v>7.9234972677595633E-2</c:v>
                </c:pt>
                <c:pt idx="20">
                  <c:v>0.26666666666666666</c:v>
                </c:pt>
                <c:pt idx="21">
                  <c:v>0</c:v>
                </c:pt>
                <c:pt idx="22">
                  <c:v>0</c:v>
                </c:pt>
                <c:pt idx="23">
                  <c:v>0.2</c:v>
                </c:pt>
                <c:pt idx="24">
                  <c:v>0.20322580645161289</c:v>
                </c:pt>
                <c:pt idx="25">
                  <c:v>0</c:v>
                </c:pt>
                <c:pt idx="26">
                  <c:v>0</c:v>
                </c:pt>
                <c:pt idx="27">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'Analysis-class-subtype23'!$B$10:$AC$10</c:f>
              <c:numCache>
                <c:formatCode>0%</c:formatCode>
                <c:ptCount val="28"/>
                <c:pt idx="0">
                  <c:v>0.45454545454545453</c:v>
                </c:pt>
                <c:pt idx="1">
                  <c:v>0</c:v>
                </c:pt>
                <c:pt idx="2">
                  <c:v>0.66666666666666663</c:v>
                </c:pt>
                <c:pt idx="3">
                  <c:v>1</c:v>
                </c:pt>
                <c:pt idx="4">
                  <c:v>0</c:v>
                </c:pt>
                <c:pt idx="5">
                  <c:v>0</c:v>
                </c:pt>
                <c:pt idx="6">
                  <c:v>0.2</c:v>
                </c:pt>
                <c:pt idx="7">
                  <c:v>0</c:v>
                </c:pt>
                <c:pt idx="8">
                  <c:v>0</c:v>
                </c:pt>
                <c:pt idx="9">
                  <c:v>1</c:v>
                </c:pt>
                <c:pt idx="10">
                  <c:v>0.26303854875283444</c:v>
                </c:pt>
                <c:pt idx="11">
                  <c:v>0</c:v>
                </c:pt>
                <c:pt idx="12">
                  <c:v>0.22222222222222221</c:v>
                </c:pt>
                <c:pt idx="13">
                  <c:v>0</c:v>
                </c:pt>
                <c:pt idx="14">
                  <c:v>0.50649350649350644</c:v>
                </c:pt>
                <c:pt idx="15">
                  <c:v>0</c:v>
                </c:pt>
                <c:pt idx="16">
                  <c:v>0</c:v>
                </c:pt>
                <c:pt idx="17">
                  <c:v>0</c:v>
                </c:pt>
                <c:pt idx="18">
                  <c:v>0</c:v>
                </c:pt>
                <c:pt idx="19">
                  <c:v>3.2786885245901641E-2</c:v>
                </c:pt>
                <c:pt idx="20">
                  <c:v>0</c:v>
                </c:pt>
                <c:pt idx="21">
                  <c:v>1</c:v>
                </c:pt>
                <c:pt idx="22">
                  <c:v>0</c:v>
                </c:pt>
                <c:pt idx="23">
                  <c:v>0</c:v>
                </c:pt>
                <c:pt idx="24">
                  <c:v>0</c:v>
                </c:pt>
                <c:pt idx="25">
                  <c:v>0</c:v>
                </c:pt>
                <c:pt idx="26">
                  <c:v>0</c:v>
                </c:pt>
                <c:pt idx="27">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'Analysis-class-subtype23'!$B$11:$AC$11</c:f>
              <c:numCache>
                <c:formatCode>0%</c:formatCode>
                <c:ptCount val="28"/>
                <c:pt idx="0">
                  <c:v>0.54545454545454541</c:v>
                </c:pt>
                <c:pt idx="1">
                  <c:v>1</c:v>
                </c:pt>
                <c:pt idx="2">
                  <c:v>0.33333333333333331</c:v>
                </c:pt>
                <c:pt idx="3">
                  <c:v>0</c:v>
                </c:pt>
                <c:pt idx="4">
                  <c:v>0</c:v>
                </c:pt>
                <c:pt idx="5">
                  <c:v>0</c:v>
                </c:pt>
                <c:pt idx="6">
                  <c:v>0.4</c:v>
                </c:pt>
                <c:pt idx="7">
                  <c:v>0</c:v>
                </c:pt>
                <c:pt idx="8">
                  <c:v>0</c:v>
                </c:pt>
                <c:pt idx="9">
                  <c:v>0</c:v>
                </c:pt>
                <c:pt idx="10">
                  <c:v>0.65532879818594103</c:v>
                </c:pt>
                <c:pt idx="11">
                  <c:v>1</c:v>
                </c:pt>
                <c:pt idx="12">
                  <c:v>0.77777777777777779</c:v>
                </c:pt>
                <c:pt idx="13">
                  <c:v>0.96969696969696972</c:v>
                </c:pt>
                <c:pt idx="14">
                  <c:v>0.46753246753246752</c:v>
                </c:pt>
                <c:pt idx="15">
                  <c:v>1</c:v>
                </c:pt>
                <c:pt idx="16">
                  <c:v>1</c:v>
                </c:pt>
                <c:pt idx="17">
                  <c:v>0.9285714285714286</c:v>
                </c:pt>
                <c:pt idx="18">
                  <c:v>0.3235294117647059</c:v>
                </c:pt>
                <c:pt idx="19">
                  <c:v>0.88797814207650272</c:v>
                </c:pt>
                <c:pt idx="20">
                  <c:v>0.73333333333333328</c:v>
                </c:pt>
                <c:pt idx="21">
                  <c:v>0</c:v>
                </c:pt>
                <c:pt idx="22">
                  <c:v>0</c:v>
                </c:pt>
                <c:pt idx="23">
                  <c:v>0.8</c:v>
                </c:pt>
                <c:pt idx="24">
                  <c:v>0.79677419354838708</c:v>
                </c:pt>
                <c:pt idx="25">
                  <c:v>0</c:v>
                </c:pt>
                <c:pt idx="26">
                  <c:v>1</c:v>
                </c:pt>
                <c:pt idx="27">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0</xdr:rowOff>
    </xdr:from>
    <xdr:to>
      <xdr:col>14</xdr:col>
      <xdr:colOff>304800</xdr:colOff>
      <xdr:row>570</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35</xdr:row>
      <xdr:rowOff>47625</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323850</xdr:colOff>
      <xdr:row>12</xdr:row>
      <xdr:rowOff>180974</xdr:rowOff>
    </xdr:from>
    <xdr:to>
      <xdr:col>16</xdr:col>
      <xdr:colOff>66675</xdr:colOff>
      <xdr:row>35</xdr:row>
      <xdr:rowOff>123824</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70"/>
    <tableColumn id="2" xr3:uid="{0685CBCB-6380-43C3-988C-7794E7443D8B}" name="AccessionNb" dataDxfId="69"/>
    <tableColumn id="3" xr3:uid="{864FD222-673A-4157-B8EB-98D8AD5DB1A1}" name="Section" dataDxfId="68"/>
    <tableColumn id="4" xr3:uid="{022ADE3F-5163-4206-8861-C62570A3B59B}" name="SubType" dataDxfId="67"/>
    <tableColumn id="5" xr3:uid="{3FBAFD1B-0F19-4575-A93A-7573E735D46E}" name="Figure"/>
    <tableColumn id="6" xr3:uid="{6085C02A-5013-4AA3-9E4B-A83C5CBF403D}" name="Categories" dataDxfId="66"/>
    <tableColumn id="7" xr3:uid="{4CB0678F-7B68-4106-9AF7-169419A86D5E}" name="PreCitation" dataDxfId="65"/>
    <tableColumn id="8" xr3:uid="{43D0162A-4A7A-4CF4-BE29-492D941AD93D}" name="Citation" dataDxfId="64"/>
    <tableColumn id="9" xr3:uid="{2028D5A0-AB63-42D4-A9C8-BB4E1A445564}" name="PostCitation" dataDxfId="6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62"/>
    <tableColumn id="2" xr3:uid="{B034EF23-85FF-4274-A4F4-FEB355511BE2}" name="Section" dataDxfId="6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0" totalsRowDxfId="59"/>
    <tableColumn id="2" xr3:uid="{AFC52A1E-B2EA-43AA-99A1-48062E9E8A86}" name="Abstract" totalsRowFunction="custom" totalsRowDxfId="58">
      <totalsRowFormula>E274/$Q$274</totalsRowFormula>
    </tableColumn>
    <tableColumn id="3" xr3:uid="{71D5BCD0-8519-4CB6-AE1D-9C323BE37914}" name="Acknowledgments" totalsRowFunction="custom" totalsRowDxfId="57">
      <totalsRowFormula>F274/$Q$274</totalsRowFormula>
    </tableColumn>
    <tableColumn id="4" xr3:uid="{90F051A9-3615-4DD8-9E46-9557EF6CAD13}" name="Article (No section provide)" totalsRowFunction="custom" totalsRowDxfId="56">
      <totalsRowFormula>G274/$Q$274</totalsRowFormula>
    </tableColumn>
    <tableColumn id="5" xr3:uid="{6D8CBD95-BA74-47FA-B716-B522418B08CF}" name="Case study" totalsRowFunction="custom" totalsRowDxfId="55">
      <totalsRowFormula>H274/$Q$274</totalsRowFormula>
    </tableColumn>
    <tableColumn id="6" xr3:uid="{F77E950B-CEFE-4738-B2D0-D962C2CDB4B7}" name="Conclusion" totalsRowFunction="custom" totalsRowDxfId="54">
      <totalsRowFormula>I274/$Q$274</totalsRowFormula>
    </tableColumn>
    <tableColumn id="7" xr3:uid="{9AC20B8B-EDEE-420E-8523-89D2D1E882EB}" name="Discussion" totalsRowFunction="custom" totalsRowDxfId="53">
      <totalsRowFormula>J274/$Q$274</totalsRowFormula>
    </tableColumn>
    <tableColumn id="8" xr3:uid="{CC368CC8-5AD9-4FE5-85E9-A1D7B8394D13}" name="Figure" totalsRowFunction="custom" totalsRowDxfId="52">
      <totalsRowFormula>K274/$Q$274</totalsRowFormula>
    </tableColumn>
    <tableColumn id="9" xr3:uid="{F0D1206F-D22B-4A07-80FF-6683A45A9E01}" name="Introduction" totalsRowFunction="custom" totalsRowDxfId="51">
      <totalsRowFormula>L274/$Q$274</totalsRowFormula>
    </tableColumn>
    <tableColumn id="10" xr3:uid="{9A31CAE2-613D-4FC2-A823-E3E0D13EEAB0}" name="Methods" totalsRowFunction="custom" totalsRowDxfId="50">
      <totalsRowFormula>M274/$Q$274</totalsRowFormula>
    </tableColumn>
    <tableColumn id="11" xr3:uid="{331573D1-8C42-4971-B977-470C7EBC4C23}" name="Results" totalsRowFunction="custom" totalsRowDxfId="49">
      <totalsRowFormula>N274/$Q$274</totalsRowFormula>
    </tableColumn>
    <tableColumn id="12" xr3:uid="{958ECA6F-996F-4EE2-BC09-9466F8BAE28E}" name="Supplementary material" totalsRowFunction="custom" totalsRowDxfId="48">
      <totalsRowFormula>O274/$Q$274</totalsRowFormula>
    </tableColumn>
    <tableColumn id="13" xr3:uid="{68DAE47B-B674-4C72-B68B-A8BCA3865664}" name="Title" totalsRowFunction="custom" totalsRowDxfId="47">
      <totalsRowFormula>P274/$Q$274</totalsRowFormula>
    </tableColumn>
    <tableColumn id="14" xr3:uid="{86EF5932-AF95-4A02-AFB4-7E78472BC577}" name="TOTAL" totalsRowFunction="custom" dataDxfId="46" totalsRowDxfId="45">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44" totalsRowDxfId="43"/>
    <tableColumn id="2" xr3:uid="{4EFFFC9D-E34B-4919-9D86-5D393C8D0CF3}" name="Abstract" totalsRowFunction="custom" totalsRowDxfId="42">
      <totalsRowFormula>T274/$AF$274</totalsRowFormula>
    </tableColumn>
    <tableColumn id="3" xr3:uid="{EA64B4B7-0495-4BD1-AB1A-72A5B170BF29}" name="Acknowledgments" totalsRowFunction="custom" totalsRowDxfId="41">
      <totalsRowFormula>U274/$AF$274</totalsRowFormula>
    </tableColumn>
    <tableColumn id="4" xr3:uid="{F07F8611-7CEC-44D1-AE42-DB2EF210F2D6}" name="Article (No section provide)" totalsRowFunction="custom" totalsRowDxfId="40">
      <totalsRowFormula>V274/$AF$274</totalsRowFormula>
    </tableColumn>
    <tableColumn id="5" xr3:uid="{CAE0FC58-76FE-4CF0-A991-0DA797429B64}" name="Case study" totalsRowFunction="custom" totalsRowDxfId="39">
      <totalsRowFormula>W274/$AF$274</totalsRowFormula>
    </tableColumn>
    <tableColumn id="6" xr3:uid="{90E76FB4-1E8D-4F13-8046-438E866A40C4}" name="Conclusion" totalsRowFunction="custom" totalsRowDxfId="38">
      <totalsRowFormula>X274/$AF$274</totalsRowFormula>
    </tableColumn>
    <tableColumn id="7" xr3:uid="{F729956E-F9EF-4426-BE48-B3C4C9D1CEAD}" name="Discussion" totalsRowFunction="custom" totalsRowDxfId="37">
      <totalsRowFormula>Y274/$AF$274</totalsRowFormula>
    </tableColumn>
    <tableColumn id="8" xr3:uid="{6493B896-82C6-4C59-8522-23488518FFAB}" name="Figure" totalsRowFunction="custom" totalsRowDxfId="36">
      <totalsRowFormula>Z274/$AF$274</totalsRowFormula>
    </tableColumn>
    <tableColumn id="9" xr3:uid="{063F6B0C-42A2-4590-B988-79C839E4784F}" name="Introduction" totalsRowFunction="custom" totalsRowDxfId="35">
      <totalsRowFormula>AA274/$AF$274</totalsRowFormula>
    </tableColumn>
    <tableColumn id="10" xr3:uid="{E4657C59-B6E7-41C4-A158-B47861B8CE92}" name="Methods" totalsRowFunction="custom" totalsRowDxfId="34">
      <totalsRowFormula>AB274/$AF$274</totalsRowFormula>
    </tableColumn>
    <tableColumn id="11" xr3:uid="{8205B6CC-1DD0-45F0-95AA-C882FD6838DC}" name="Results" totalsRowFunction="custom" totalsRowDxfId="33">
      <totalsRowFormula>AC274/$AF$274</totalsRowFormula>
    </tableColumn>
    <tableColumn id="12" xr3:uid="{C2924981-6E1D-4451-8C36-7DDC9723819E}" name="Supplementary material" totalsRowFunction="custom" totalsRowDxfId="32">
      <totalsRowFormula>AD274/$AF$274</totalsRowFormula>
    </tableColumn>
    <tableColumn id="13" xr3:uid="{19E09304-3903-4D9D-BE69-BFBD18DB4931}" name="Title" totalsRowFunction="custom" totalsRowDxfId="31">
      <totalsRowFormula>AE274/$AF$274</totalsRowFormula>
    </tableColumn>
    <tableColumn id="14" xr3:uid="{A6E907C8-8822-4D23-82BD-2B0E2A9AA5D5}" name="TOTAL" totalsRowFunction="custom" dataDxfId="30" totalsRowDxfId="29">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28"/>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27">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26"/>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25">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24"/>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2"/>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0" dataDxfId="19">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18"/>
    <tableColumn id="2" xr3:uid="{3B14BE73-56AC-4CB9-B436-866088DE8967}" name="AccessionNb" dataDxfId="17"/>
    <tableColumn id="3" xr3:uid="{B71EE780-725F-4018-A472-97737920AB32}" name="Section" dataDxfId="16"/>
    <tableColumn id="4" xr3:uid="{4612D3F3-9EE8-4EF2-93EA-D584EA0E4CAE}" name="SubType" dataDxfId="15"/>
    <tableColumn id="5" xr3:uid="{B4EC6B98-41A0-4C30-90C6-014B79DD8105}" name="Figure" dataDxfId="14"/>
    <tableColumn id="6" xr3:uid="{AEDB608A-7AFE-47DC-9992-D3C35D3ADBBA}" name="Categories" dataDxfId="13"/>
    <tableColumn id="7" xr3:uid="{EE28046B-C4E0-4F28-8178-ACBF909FC0F9}" name="PreCitation" dataDxfId="12"/>
    <tableColumn id="8" xr3:uid="{E31854DF-F47D-4068-B2B0-C6B0AA5B47CD}" name="Citation" dataDxfId="11"/>
    <tableColumn id="9" xr3:uid="{75AB4D47-F30C-4A9A-ADC4-D3CB14A68E21}" name="PostCitation" dataDxf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9">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8">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7">
      <calculatedColumnFormula>SUM(Table12[[#This Row],[Creation]:[Background]])</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6">
      <calculatedColumnFormula>SUM(Table1216[[#This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5">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4">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1">
      <calculatedColumnFormula>Table13[[#This Row],[TOTAL]]/$AD$5</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0">
      <calculatedColumnFormula>SUM(Table1316[[#This Row],[ArrayExpress]:[UniProt]])</calculatedColumnFormula>
    </tableColumn>
    <tableColumn id="31" xr3:uid="{271BC152-AA21-4239-9521-EE65185A3C17}" name="Percentage" dataDxfId="2"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A526" zoomScale="70" zoomScaleNormal="70" workbookViewId="0">
      <selection activeCell="Z2" sqref="Z2:Z545"/>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39" workbookViewId="0">
      <selection activeCell="G559" sqref="G559"/>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548" zoomScale="55" zoomScaleNormal="55" workbookViewId="0">
      <selection activeCell="AE642" sqref="AE642"/>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C26" sqref="C26"/>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AE12"/>
  <sheetViews>
    <sheetView tabSelected="1" workbookViewId="0">
      <selection activeCell="S30" sqref="S30"/>
    </sheetView>
  </sheetViews>
  <sheetFormatPr defaultRowHeight="15" x14ac:dyDescent="0.25"/>
  <sheetData>
    <row r="1" spans="1:31"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31"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31"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31"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31" x14ac:dyDescent="0.25">
      <c r="A5" s="37" t="s">
        <v>3084</v>
      </c>
      <c r="B5" s="37">
        <f>SUBTOTAL(109,B2:B4)</f>
        <v>11</v>
      </c>
      <c r="C5" s="37">
        <f>SUBTOTAL(109,C2:C4)</f>
        <v>1</v>
      </c>
      <c r="D5" s="37">
        <f>SUBTOTAL(109,D2:D4)</f>
        <v>30</v>
      </c>
      <c r="E5" s="37">
        <f>SUBTOTAL(109,E2:E4)</f>
        <v>1</v>
      </c>
      <c r="F5" s="37">
        <f>SUBTOTAL(109,F2:F4)</f>
        <v>0</v>
      </c>
      <c r="G5" s="37">
        <f>SUBTOTAL(109,G2:G4)</f>
        <v>0</v>
      </c>
      <c r="H5" s="37">
        <f>SUBTOTAL(109,H2:H4)</f>
        <v>5</v>
      </c>
      <c r="I5" s="37">
        <f>SUBTOTAL(109,I2:I4)</f>
        <v>0</v>
      </c>
      <c r="J5" s="37">
        <f>SUBTOTAL(109,J2:J4)</f>
        <v>0</v>
      </c>
      <c r="K5" s="37">
        <f>SUBTOTAL(109,K2:K4)</f>
        <v>1</v>
      </c>
      <c r="L5" s="37">
        <f>SUBTOTAL(109,L2:L4)</f>
        <v>441</v>
      </c>
      <c r="M5" s="37">
        <f>SUBTOTAL(109,M2:M4)</f>
        <v>6</v>
      </c>
      <c r="N5" s="37">
        <f>SUBTOTAL(109,N2:N4)</f>
        <v>9</v>
      </c>
      <c r="O5" s="37">
        <f>SUBTOTAL(109,O2:O4)</f>
        <v>33</v>
      </c>
      <c r="P5" s="37">
        <f>SUBTOTAL(109,P2:P4)</f>
        <v>77</v>
      </c>
      <c r="Q5" s="37">
        <f>SUBTOTAL(109,Q2:Q4)</f>
        <v>2</v>
      </c>
      <c r="R5" s="37">
        <f>SUBTOTAL(109,R2:R4)</f>
        <v>14</v>
      </c>
      <c r="S5" s="37">
        <f>SUBTOTAL(109,S2:S4)</f>
        <v>14</v>
      </c>
      <c r="T5" s="37">
        <f>SUBTOTAL(109,T2:T4)</f>
        <v>68</v>
      </c>
      <c r="U5" s="37">
        <f>SUBTOTAL(109,U2:U4)</f>
        <v>366</v>
      </c>
      <c r="V5" s="37">
        <f>SUBTOTAL(109,V2:V4)</f>
        <v>15</v>
      </c>
      <c r="W5" s="37">
        <f>SUBTOTAL(109,W2:W4)</f>
        <v>5</v>
      </c>
      <c r="X5" s="37">
        <f>SUBTOTAL(109,X2:X4)</f>
        <v>0</v>
      </c>
      <c r="Y5" s="37">
        <f>SUBTOTAL(109,Y2:Y4)</f>
        <v>30</v>
      </c>
      <c r="Z5" s="37">
        <f>SUBTOTAL(109,Z2:Z4)</f>
        <v>310</v>
      </c>
      <c r="AA5" s="37">
        <f>SUBTOTAL(109,AA2:AA4)</f>
        <v>0</v>
      </c>
      <c r="AB5" s="37">
        <f>SUBTOTAL(109,AB2:AB4)</f>
        <v>7</v>
      </c>
      <c r="AC5" s="37">
        <f>SUBTOTAL(109,AC2:AC4)</f>
        <v>65</v>
      </c>
      <c r="AD5">
        <f>SUM(Table13[[#This Row],[ArrayExpress]:[UniProt]])</f>
        <v>1511</v>
      </c>
      <c r="AE5" s="9">
        <f>Table13[[#This Row],[TOTAL]]/$AD$5</f>
        <v>1</v>
      </c>
    </row>
    <row r="6" spans="1:31" x14ac:dyDescent="0.25">
      <c r="A6" s="37" t="s">
        <v>3085</v>
      </c>
      <c r="B6" s="38">
        <f>B5/$AD$5</f>
        <v>7.2799470549305099E-3</v>
      </c>
      <c r="C6" s="38">
        <f>C5/$AD$5</f>
        <v>6.6181336863004633E-4</v>
      </c>
      <c r="D6" s="38">
        <f>D5/$AD$5</f>
        <v>1.9854401058901391E-2</v>
      </c>
      <c r="E6" s="38">
        <f>E5/$AD$5</f>
        <v>6.6181336863004633E-4</v>
      </c>
      <c r="F6" s="38">
        <f>F5/$AD$5</f>
        <v>0</v>
      </c>
      <c r="G6" s="38">
        <f>G5/$AD$5</f>
        <v>0</v>
      </c>
      <c r="H6" s="38">
        <f>H5/$AD$5</f>
        <v>3.3090668431502318E-3</v>
      </c>
      <c r="I6" s="38">
        <f>I5/$AD$5</f>
        <v>0</v>
      </c>
      <c r="J6" s="38">
        <f>J5/$AD$5</f>
        <v>0</v>
      </c>
      <c r="K6" s="38">
        <f>K5/$AD$5</f>
        <v>6.6181336863004633E-4</v>
      </c>
      <c r="L6" s="38">
        <f>L5/$AD$5</f>
        <v>0.29185969556585045</v>
      </c>
      <c r="M6" s="38">
        <f>M5/$AD$5</f>
        <v>3.9708802117802778E-3</v>
      </c>
      <c r="N6" s="38">
        <f>N5/$AD$5</f>
        <v>5.9563203176704171E-3</v>
      </c>
      <c r="O6" s="38">
        <f>O5/$AD$5</f>
        <v>2.183984116479153E-2</v>
      </c>
      <c r="P6" s="38">
        <f>P5/$AD$5</f>
        <v>5.0959629384513566E-2</v>
      </c>
      <c r="Q6" s="38">
        <f>Q5/$AD$5</f>
        <v>1.3236267372600927E-3</v>
      </c>
      <c r="R6" s="38">
        <f>R5/$AD$5</f>
        <v>9.2653871608206484E-3</v>
      </c>
      <c r="S6" s="38">
        <f>S5/$AD$5</f>
        <v>9.2653871608206484E-3</v>
      </c>
      <c r="T6" s="38">
        <f>T5/$AD$5</f>
        <v>4.5003309066843147E-2</v>
      </c>
      <c r="U6" s="38">
        <f>U5/$AD$5</f>
        <v>0.24222369291859697</v>
      </c>
      <c r="V6" s="38">
        <f>V5/$AD$5</f>
        <v>9.9272005294506957E-3</v>
      </c>
      <c r="W6" s="38">
        <f>W5/$AD$5</f>
        <v>3.3090668431502318E-3</v>
      </c>
      <c r="X6" s="38">
        <f>X5/$AD$5</f>
        <v>0</v>
      </c>
      <c r="Y6" s="38">
        <f>Y5/$AD$5</f>
        <v>1.9854401058901391E-2</v>
      </c>
      <c r="Z6" s="38">
        <f>Z5/$AD$5</f>
        <v>0.20516214427531437</v>
      </c>
      <c r="AA6" s="38">
        <f>AA5/$AD$5</f>
        <v>0</v>
      </c>
      <c r="AB6" s="38">
        <f>AB5/$AD$5</f>
        <v>4.6326935804103242E-3</v>
      </c>
      <c r="AC6" s="38">
        <f>AC5/$AD$5</f>
        <v>4.3017868960953012E-2</v>
      </c>
      <c r="AD6" s="38">
        <f>SUM(Table13[[#This Row],[ArrayExpress]:[UniProt]])</f>
        <v>1</v>
      </c>
    </row>
    <row r="8" spans="1:31"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row>
    <row r="9" spans="1:31" x14ac:dyDescent="0.25">
      <c r="A9" t="s">
        <v>13</v>
      </c>
      <c r="B9" s="38">
        <f>B2/B5</f>
        <v>0</v>
      </c>
      <c r="C9" s="38">
        <f t="shared" ref="C9:AC9" si="0">C2/C5</f>
        <v>0</v>
      </c>
      <c r="D9" s="38">
        <f t="shared" si="0"/>
        <v>0</v>
      </c>
      <c r="E9" s="38">
        <f t="shared" si="0"/>
        <v>0</v>
      </c>
      <c r="F9" s="38">
        <v>0</v>
      </c>
      <c r="G9" s="38">
        <v>0</v>
      </c>
      <c r="H9" s="38">
        <f t="shared" si="0"/>
        <v>0.4</v>
      </c>
      <c r="I9" s="38">
        <v>0</v>
      </c>
      <c r="J9" s="38">
        <v>0</v>
      </c>
      <c r="K9" s="38">
        <f t="shared" si="0"/>
        <v>0</v>
      </c>
      <c r="L9" s="38">
        <f t="shared" si="0"/>
        <v>8.1632653061224483E-2</v>
      </c>
      <c r="M9" s="38">
        <f t="shared" si="0"/>
        <v>0</v>
      </c>
      <c r="N9" s="38">
        <f t="shared" si="0"/>
        <v>0</v>
      </c>
      <c r="O9" s="38">
        <f t="shared" si="0"/>
        <v>3.0303030303030304E-2</v>
      </c>
      <c r="P9" s="38">
        <f t="shared" si="0"/>
        <v>2.5974025974025976E-2</v>
      </c>
      <c r="Q9" s="38">
        <f t="shared" si="0"/>
        <v>0</v>
      </c>
      <c r="R9" s="38">
        <f t="shared" si="0"/>
        <v>0</v>
      </c>
      <c r="S9" s="38">
        <f t="shared" si="0"/>
        <v>7.1428571428571425E-2</v>
      </c>
      <c r="T9" s="38">
        <f t="shared" si="0"/>
        <v>0.67647058823529416</v>
      </c>
      <c r="U9" s="38">
        <f t="shared" si="0"/>
        <v>7.9234972677595633E-2</v>
      </c>
      <c r="V9" s="38">
        <f t="shared" si="0"/>
        <v>0.26666666666666666</v>
      </c>
      <c r="W9" s="38">
        <f t="shared" si="0"/>
        <v>0</v>
      </c>
      <c r="X9" s="38">
        <v>0</v>
      </c>
      <c r="Y9" s="38">
        <f t="shared" si="0"/>
        <v>0.2</v>
      </c>
      <c r="Z9" s="38">
        <f t="shared" si="0"/>
        <v>0.20322580645161289</v>
      </c>
      <c r="AA9" s="38">
        <v>0</v>
      </c>
      <c r="AB9" s="38">
        <f t="shared" si="0"/>
        <v>0</v>
      </c>
      <c r="AC9" s="38">
        <f t="shared" si="0"/>
        <v>0.1076923076923077</v>
      </c>
      <c r="AD9">
        <f>SUM(Table1316[[#This Row],[ArrayExpress]:[UniProt]])</f>
        <v>2.1426286224903293</v>
      </c>
      <c r="AE9" s="14">
        <f>Table1316[[#This Row],[TOTAL]]/$AD$12</f>
        <v>9.7392210113196778E-2</v>
      </c>
    </row>
    <row r="10" spans="1:31" x14ac:dyDescent="0.25">
      <c r="A10" t="s">
        <v>542</v>
      </c>
      <c r="B10" s="38">
        <f>B3/B5</f>
        <v>0.45454545454545453</v>
      </c>
      <c r="C10" s="38">
        <f t="shared" ref="C10:AC10" si="1">C3/C5</f>
        <v>0</v>
      </c>
      <c r="D10" s="38">
        <f t="shared" si="1"/>
        <v>0.66666666666666663</v>
      </c>
      <c r="E10" s="38">
        <f t="shared" si="1"/>
        <v>1</v>
      </c>
      <c r="F10" s="38">
        <v>0</v>
      </c>
      <c r="G10" s="38">
        <v>0</v>
      </c>
      <c r="H10" s="38">
        <f t="shared" si="1"/>
        <v>0.2</v>
      </c>
      <c r="I10" s="38">
        <v>0</v>
      </c>
      <c r="J10" s="38">
        <v>0</v>
      </c>
      <c r="K10" s="38">
        <f t="shared" si="1"/>
        <v>1</v>
      </c>
      <c r="L10" s="38">
        <f t="shared" si="1"/>
        <v>0.26303854875283444</v>
      </c>
      <c r="M10" s="38">
        <f t="shared" si="1"/>
        <v>0</v>
      </c>
      <c r="N10" s="38">
        <f t="shared" si="1"/>
        <v>0.22222222222222221</v>
      </c>
      <c r="O10" s="38">
        <f t="shared" si="1"/>
        <v>0</v>
      </c>
      <c r="P10" s="38">
        <f t="shared" si="1"/>
        <v>0.50649350649350644</v>
      </c>
      <c r="Q10" s="38">
        <f t="shared" si="1"/>
        <v>0</v>
      </c>
      <c r="R10" s="38">
        <f t="shared" si="1"/>
        <v>0</v>
      </c>
      <c r="S10" s="38">
        <f t="shared" si="1"/>
        <v>0</v>
      </c>
      <c r="T10" s="38">
        <f t="shared" si="1"/>
        <v>0</v>
      </c>
      <c r="U10" s="38">
        <f t="shared" si="1"/>
        <v>3.2786885245901641E-2</v>
      </c>
      <c r="V10" s="38">
        <f t="shared" si="1"/>
        <v>0</v>
      </c>
      <c r="W10" s="38">
        <f t="shared" si="1"/>
        <v>1</v>
      </c>
      <c r="X10" s="38">
        <v>0</v>
      </c>
      <c r="Y10" s="38">
        <f t="shared" si="1"/>
        <v>0</v>
      </c>
      <c r="Z10" s="38">
        <f t="shared" si="1"/>
        <v>0</v>
      </c>
      <c r="AA10" s="38">
        <v>0</v>
      </c>
      <c r="AB10" s="38">
        <f t="shared" si="1"/>
        <v>0</v>
      </c>
      <c r="AC10" s="38">
        <f t="shared" si="1"/>
        <v>0</v>
      </c>
      <c r="AD10">
        <f>SUM(Table1316[[#This Row],[ArrayExpress]:[UniProt]])</f>
        <v>5.3457532839265856</v>
      </c>
      <c r="AE10" s="14">
        <f>Table1316[[#This Row],[TOTAL]]/$AD$12</f>
        <v>0.24298878563302662</v>
      </c>
    </row>
    <row r="11" spans="1:31" x14ac:dyDescent="0.25">
      <c r="A11" t="s">
        <v>1027</v>
      </c>
      <c r="B11" s="38">
        <f>B4/B5</f>
        <v>0.54545454545454541</v>
      </c>
      <c r="C11" s="38">
        <f t="shared" ref="C11:AC11" si="2">C4/C5</f>
        <v>1</v>
      </c>
      <c r="D11" s="38">
        <f t="shared" si="2"/>
        <v>0.33333333333333331</v>
      </c>
      <c r="E11" s="38">
        <f t="shared" si="2"/>
        <v>0</v>
      </c>
      <c r="F11" s="38">
        <v>0</v>
      </c>
      <c r="G11" s="38">
        <v>0</v>
      </c>
      <c r="H11" s="38">
        <f t="shared" si="2"/>
        <v>0.4</v>
      </c>
      <c r="I11" s="38">
        <v>0</v>
      </c>
      <c r="J11" s="38">
        <v>0</v>
      </c>
      <c r="K11" s="38">
        <f t="shared" si="2"/>
        <v>0</v>
      </c>
      <c r="L11" s="38">
        <f t="shared" si="2"/>
        <v>0.65532879818594103</v>
      </c>
      <c r="M11" s="38">
        <f t="shared" si="2"/>
        <v>1</v>
      </c>
      <c r="N11" s="38">
        <f t="shared" si="2"/>
        <v>0.77777777777777779</v>
      </c>
      <c r="O11" s="38">
        <f t="shared" si="2"/>
        <v>0.96969696969696972</v>
      </c>
      <c r="P11" s="38">
        <f t="shared" si="2"/>
        <v>0.46753246753246752</v>
      </c>
      <c r="Q11" s="38">
        <f t="shared" si="2"/>
        <v>1</v>
      </c>
      <c r="R11" s="38">
        <f t="shared" si="2"/>
        <v>1</v>
      </c>
      <c r="S11" s="38">
        <f t="shared" si="2"/>
        <v>0.9285714285714286</v>
      </c>
      <c r="T11" s="38">
        <f t="shared" si="2"/>
        <v>0.3235294117647059</v>
      </c>
      <c r="U11" s="38">
        <f t="shared" si="2"/>
        <v>0.88797814207650272</v>
      </c>
      <c r="V11" s="38">
        <f t="shared" si="2"/>
        <v>0.73333333333333328</v>
      </c>
      <c r="W11" s="38">
        <f t="shared" si="2"/>
        <v>0</v>
      </c>
      <c r="X11" s="38">
        <v>0</v>
      </c>
      <c r="Y11" s="38">
        <f t="shared" si="2"/>
        <v>0.8</v>
      </c>
      <c r="Z11" s="38">
        <f t="shared" si="2"/>
        <v>0.79677419354838708</v>
      </c>
      <c r="AA11" s="38">
        <v>0</v>
      </c>
      <c r="AB11" s="38">
        <f t="shared" si="2"/>
        <v>1</v>
      </c>
      <c r="AC11" s="38">
        <f t="shared" si="2"/>
        <v>0.89230769230769236</v>
      </c>
      <c r="AD11">
        <f>SUM(Table1316[[#This Row],[ArrayExpress]:[UniProt]])</f>
        <v>14.511618093583085</v>
      </c>
      <c r="AE11" s="14">
        <f>Table1316[[#This Row],[TOTAL]]/$AD$12</f>
        <v>0.65961900425377662</v>
      </c>
    </row>
    <row r="12" spans="1:31" x14ac:dyDescent="0.25">
      <c r="A12" s="37" t="s">
        <v>3084</v>
      </c>
      <c r="B12" s="37">
        <f>SUBTOTAL(109,B9:B11)</f>
        <v>1</v>
      </c>
      <c r="C12" s="37">
        <f t="shared" ref="C12:AC12" si="3">SUBTOTAL(109,C9:C11)</f>
        <v>1</v>
      </c>
      <c r="D12" s="37">
        <f t="shared" si="3"/>
        <v>1</v>
      </c>
      <c r="E12" s="37">
        <f t="shared" si="3"/>
        <v>1</v>
      </c>
      <c r="F12" s="37">
        <f t="shared" si="3"/>
        <v>0</v>
      </c>
      <c r="G12" s="37">
        <f t="shared" si="3"/>
        <v>0</v>
      </c>
      <c r="H12" s="37">
        <f t="shared" si="3"/>
        <v>1</v>
      </c>
      <c r="I12" s="37">
        <f t="shared" si="3"/>
        <v>0</v>
      </c>
      <c r="J12" s="37">
        <f t="shared" si="3"/>
        <v>0</v>
      </c>
      <c r="K12" s="37">
        <f t="shared" si="3"/>
        <v>1</v>
      </c>
      <c r="L12" s="37">
        <f t="shared" si="3"/>
        <v>1</v>
      </c>
      <c r="M12" s="37">
        <f t="shared" si="3"/>
        <v>1</v>
      </c>
      <c r="N12" s="37">
        <f t="shared" si="3"/>
        <v>1</v>
      </c>
      <c r="O12" s="37">
        <f t="shared" si="3"/>
        <v>1</v>
      </c>
      <c r="P12" s="37">
        <f t="shared" si="3"/>
        <v>1</v>
      </c>
      <c r="Q12" s="37">
        <f t="shared" si="3"/>
        <v>1</v>
      </c>
      <c r="R12" s="37">
        <f t="shared" si="3"/>
        <v>1</v>
      </c>
      <c r="S12" s="37">
        <f t="shared" si="3"/>
        <v>1</v>
      </c>
      <c r="T12" s="37">
        <f t="shared" si="3"/>
        <v>1</v>
      </c>
      <c r="U12" s="37">
        <f t="shared" si="3"/>
        <v>1</v>
      </c>
      <c r="V12" s="37">
        <f t="shared" si="3"/>
        <v>1</v>
      </c>
      <c r="W12" s="37">
        <f t="shared" si="3"/>
        <v>1</v>
      </c>
      <c r="X12" s="37">
        <v>0</v>
      </c>
      <c r="Y12" s="37">
        <f t="shared" si="3"/>
        <v>1</v>
      </c>
      <c r="Z12" s="37">
        <f t="shared" si="3"/>
        <v>1</v>
      </c>
      <c r="AA12" s="37">
        <f t="shared" si="3"/>
        <v>0</v>
      </c>
      <c r="AB12" s="37">
        <f t="shared" si="3"/>
        <v>1</v>
      </c>
      <c r="AC12" s="37">
        <f t="shared" si="3"/>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2019-07-12T11:23:13Z</dcterms:modified>
</cp:coreProperties>
</file>