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charts/chart45.xml" ContentType="application/vnd.openxmlformats-officedocument.drawingml.chart+xml"/>
  <Override PartName="/xl/charts/chart46.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54.xml" ContentType="application/vnd.openxmlformats-officedocument.drawingml.chart+xml"/>
  <Override PartName="/xl/charts/style45.xml" ContentType="application/vnd.ms-office.chartstyle+xml"/>
  <Override PartName="/xl/charts/colors45.xml" ContentType="application/vnd.ms-office.chartcolorstyle+xml"/>
  <Override PartName="/xl/charts/chart55.xml" ContentType="application/vnd.openxmlformats-officedocument.drawingml.chart+xml"/>
  <Override PartName="/xl/charts/style46.xml" ContentType="application/vnd.ms-office.chartstyle+xml"/>
  <Override PartName="/xl/charts/colors46.xml" ContentType="application/vnd.ms-office.chartcolorstyle+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70.xml" ContentType="application/vnd.openxmlformats-officedocument.drawingml.chart+xml"/>
  <Override PartName="/xl/charts/style59.xml" ContentType="application/vnd.ms-office.chartstyle+xml"/>
  <Override PartName="/xl/charts/colors59.xml" ContentType="application/vnd.ms-office.chartcolorstyle+xml"/>
  <Override PartName="/xl/charts/chart71.xml" ContentType="application/vnd.openxmlformats-officedocument.drawingml.chart+xml"/>
  <Override PartName="/xl/charts/style60.xml" ContentType="application/vnd.ms-office.chartstyle+xml"/>
  <Override PartName="/xl/charts/colors60.xml" ContentType="application/vnd.ms-office.chartcolorstyle+xml"/>
  <Override PartName="/xl/charts/chart72.xml" ContentType="application/vnd.openxmlformats-officedocument.drawingml.chart+xml"/>
  <Override PartName="/xl/charts/chart73.xml" ContentType="application/vnd.openxmlformats-officedocument.drawingml.chart+xml"/>
  <Override PartName="/xl/charts/style61.xml" ContentType="application/vnd.ms-office.chartstyle+xml"/>
  <Override PartName="/xl/charts/colors6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011616F1-9EC1-4284-8215-E1758E125D8F}" xr6:coauthVersionLast="36" xr6:coauthVersionMax="43" xr10:uidLastSave="{00000000-0000-0000-0000-000000000000}"/>
  <bookViews>
    <workbookView xWindow="-120" yWindow="-120" windowWidth="29040" windowHeight="15990" tabRatio="500" firstSheet="5" activeTab="8"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s>
  <externalReferences>
    <externalReference r:id="rId10"/>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H134" i="9" l="1"/>
  <c r="AQ134" i="9"/>
  <c r="AP134" i="9"/>
  <c r="AN134" i="9"/>
  <c r="AM134" i="9"/>
  <c r="BJ133" i="9"/>
  <c r="BF133" i="9"/>
  <c r="BD133" i="9"/>
  <c r="BA133" i="9"/>
  <c r="AZ133" i="9"/>
  <c r="AW133" i="9"/>
  <c r="AV133" i="9"/>
  <c r="AS133" i="9"/>
  <c r="AR133" i="9"/>
  <c r="AK133" i="9"/>
  <c r="AJ133" i="9"/>
  <c r="BJ132" i="9"/>
  <c r="BF132" i="9"/>
  <c r="BD132" i="9"/>
  <c r="BA132" i="9"/>
  <c r="AZ132" i="9"/>
  <c r="AW132" i="9"/>
  <c r="AV132" i="9"/>
  <c r="AS132" i="9"/>
  <c r="AR132" i="9"/>
  <c r="AK132" i="9"/>
  <c r="AJ132" i="9"/>
  <c r="BJ131" i="9"/>
  <c r="BJ134" i="9" s="1"/>
  <c r="BF131" i="9"/>
  <c r="BF134" i="9" s="1"/>
  <c r="BD131" i="9"/>
  <c r="BD134" i="9" s="1"/>
  <c r="BA131" i="9"/>
  <c r="BA134" i="9" s="1"/>
  <c r="AZ131" i="9"/>
  <c r="AZ134" i="9" s="1"/>
  <c r="AW131" i="9"/>
  <c r="AW134" i="9" s="1"/>
  <c r="AV131" i="9"/>
  <c r="AV134" i="9" s="1"/>
  <c r="AS131" i="9"/>
  <c r="AS134" i="9" s="1"/>
  <c r="AR131" i="9"/>
  <c r="AR134" i="9" s="1"/>
  <c r="AK131" i="9"/>
  <c r="AK134" i="9" s="1"/>
  <c r="AJ131" i="9"/>
  <c r="AJ134" i="9" s="1"/>
  <c r="BJ128" i="9"/>
  <c r="BI128" i="9"/>
  <c r="BF128" i="9"/>
  <c r="BE128" i="9"/>
  <c r="BB128" i="9"/>
  <c r="BA128" i="9"/>
  <c r="AX128" i="9"/>
  <c r="AW128" i="9"/>
  <c r="AT128" i="9"/>
  <c r="AS128" i="9"/>
  <c r="AP128" i="9"/>
  <c r="AO128" i="9"/>
  <c r="AL128" i="9"/>
  <c r="AK128" i="9"/>
  <c r="BJ127" i="9"/>
  <c r="BI127" i="9"/>
  <c r="BI133" i="9" s="1"/>
  <c r="BH127" i="9"/>
  <c r="BH128" i="9" s="1"/>
  <c r="BG127" i="9"/>
  <c r="BG133" i="9" s="1"/>
  <c r="BF127" i="9"/>
  <c r="BE127" i="9"/>
  <c r="BD127" i="9"/>
  <c r="BD128" i="9" s="1"/>
  <c r="BC127" i="9"/>
  <c r="BC133" i="9" s="1"/>
  <c r="BB127" i="9"/>
  <c r="BB133" i="9" s="1"/>
  <c r="BA127" i="9"/>
  <c r="AZ127" i="9"/>
  <c r="AZ128" i="9" s="1"/>
  <c r="AY127" i="9"/>
  <c r="AY133" i="9" s="1"/>
  <c r="AX127" i="9"/>
  <c r="AX133" i="9" s="1"/>
  <c r="AW127" i="9"/>
  <c r="AV127" i="9"/>
  <c r="AV128" i="9" s="1"/>
  <c r="AU127" i="9"/>
  <c r="AU133" i="9" s="1"/>
  <c r="AT127" i="9"/>
  <c r="AT133" i="9" s="1"/>
  <c r="AS127" i="9"/>
  <c r="AR127" i="9"/>
  <c r="AR128" i="9" s="1"/>
  <c r="AQ127" i="9"/>
  <c r="AQ128" i="9" s="1"/>
  <c r="AP127" i="9"/>
  <c r="AO127" i="9"/>
  <c r="AO133" i="9" s="1"/>
  <c r="AN127" i="9"/>
  <c r="AN128" i="9" s="1"/>
  <c r="AM127" i="9"/>
  <c r="AM128" i="9" s="1"/>
  <c r="AL127" i="9"/>
  <c r="AL133" i="9" s="1"/>
  <c r="AK127" i="9"/>
  <c r="AJ127" i="9"/>
  <c r="AJ128" i="9" s="1"/>
  <c r="AI127" i="9"/>
  <c r="AI133" i="9" s="1"/>
  <c r="BK133" i="9" s="1"/>
  <c r="BL133" i="9" s="1"/>
  <c r="BK126" i="9"/>
  <c r="BL126" i="9" s="1"/>
  <c r="BK125" i="9"/>
  <c r="BL125" i="9" s="1"/>
  <c r="BK124" i="9"/>
  <c r="BL124" i="9" s="1"/>
  <c r="C134" i="9"/>
  <c r="AB132" i="9"/>
  <c r="AA132" i="9"/>
  <c r="X132" i="9"/>
  <c r="W132" i="9"/>
  <c r="T132" i="9"/>
  <c r="S132" i="9"/>
  <c r="P132" i="9"/>
  <c r="O132" i="9"/>
  <c r="L132" i="9"/>
  <c r="K132" i="9"/>
  <c r="H132" i="9"/>
  <c r="G132" i="9"/>
  <c r="D132" i="9"/>
  <c r="AC131" i="9"/>
  <c r="AB131" i="9"/>
  <c r="Y131" i="9"/>
  <c r="X131" i="9"/>
  <c r="U131" i="9"/>
  <c r="T131" i="9"/>
  <c r="Q131" i="9"/>
  <c r="P131" i="9"/>
  <c r="M131" i="9"/>
  <c r="L131" i="9"/>
  <c r="I131" i="9"/>
  <c r="H131" i="9"/>
  <c r="E131" i="9"/>
  <c r="D131" i="9"/>
  <c r="AC128" i="9"/>
  <c r="AB128" i="9"/>
  <c r="Y128" i="9"/>
  <c r="X128" i="9"/>
  <c r="U128" i="9"/>
  <c r="T128" i="9"/>
  <c r="Q128" i="9"/>
  <c r="P128" i="9"/>
  <c r="M128" i="9"/>
  <c r="L128" i="9"/>
  <c r="I128" i="9"/>
  <c r="H128" i="9"/>
  <c r="E128" i="9"/>
  <c r="D128" i="9"/>
  <c r="AC127" i="9"/>
  <c r="AC133" i="9" s="1"/>
  <c r="AB127" i="9"/>
  <c r="AB133" i="9" s="1"/>
  <c r="AA127" i="9"/>
  <c r="AA131" i="9" s="1"/>
  <c r="Z127" i="9"/>
  <c r="Z132" i="9" s="1"/>
  <c r="Y127" i="9"/>
  <c r="Y133" i="9" s="1"/>
  <c r="X127" i="9"/>
  <c r="X133" i="9" s="1"/>
  <c r="W127" i="9"/>
  <c r="W131" i="9" s="1"/>
  <c r="V127" i="9"/>
  <c r="V132" i="9" s="1"/>
  <c r="U127" i="9"/>
  <c r="U133" i="9" s="1"/>
  <c r="T127" i="9"/>
  <c r="T133" i="9" s="1"/>
  <c r="S127" i="9"/>
  <c r="S131" i="9" s="1"/>
  <c r="R127" i="9"/>
  <c r="R132" i="9" s="1"/>
  <c r="Q127" i="9"/>
  <c r="Q133" i="9" s="1"/>
  <c r="P127" i="9"/>
  <c r="P133" i="9" s="1"/>
  <c r="O127" i="9"/>
  <c r="O131" i="9" s="1"/>
  <c r="N127" i="9"/>
  <c r="N132" i="9" s="1"/>
  <c r="M127" i="9"/>
  <c r="M133" i="9" s="1"/>
  <c r="L127" i="9"/>
  <c r="L133" i="9" s="1"/>
  <c r="K127" i="9"/>
  <c r="K131" i="9" s="1"/>
  <c r="J127" i="9"/>
  <c r="J132" i="9" s="1"/>
  <c r="I127" i="9"/>
  <c r="I133" i="9" s="1"/>
  <c r="H127" i="9"/>
  <c r="H133" i="9" s="1"/>
  <c r="G127" i="9"/>
  <c r="G131" i="9" s="1"/>
  <c r="F127" i="9"/>
  <c r="F132" i="9" s="1"/>
  <c r="E127" i="9"/>
  <c r="E133" i="9" s="1"/>
  <c r="D127" i="9"/>
  <c r="D133" i="9" s="1"/>
  <c r="C127" i="9"/>
  <c r="C128" i="9" s="1"/>
  <c r="B127" i="9"/>
  <c r="B131" i="9" s="1"/>
  <c r="AE126" i="9"/>
  <c r="AD126" i="9"/>
  <c r="AD125" i="9"/>
  <c r="AE125" i="9" s="1"/>
  <c r="AE124" i="9"/>
  <c r="AD124" i="9"/>
  <c r="AI128" i="9" l="1"/>
  <c r="AU128" i="9"/>
  <c r="AY128" i="9"/>
  <c r="BC128" i="9"/>
  <c r="BG128" i="9"/>
  <c r="AL131" i="9"/>
  <c r="AT131" i="9"/>
  <c r="AX131" i="9"/>
  <c r="AX134" i="9" s="1"/>
  <c r="BB131" i="9"/>
  <c r="BG131" i="9"/>
  <c r="AL132" i="9"/>
  <c r="AT132" i="9"/>
  <c r="AX132" i="9"/>
  <c r="BB132" i="9"/>
  <c r="BG132" i="9"/>
  <c r="BK127" i="9"/>
  <c r="BL127" i="9" s="1"/>
  <c r="AI131" i="9"/>
  <c r="AO131" i="9"/>
  <c r="AU131" i="9"/>
  <c r="AU134" i="9" s="1"/>
  <c r="AY131" i="9"/>
  <c r="AY134" i="9" s="1"/>
  <c r="BC131" i="9"/>
  <c r="BI131" i="9"/>
  <c r="AI132" i="9"/>
  <c r="AO132" i="9"/>
  <c r="AU132" i="9"/>
  <c r="AY132" i="9"/>
  <c r="BC132" i="9"/>
  <c r="BI132" i="9"/>
  <c r="D134" i="9"/>
  <c r="T134" i="9"/>
  <c r="L134" i="9"/>
  <c r="AB134" i="9"/>
  <c r="H134" i="9"/>
  <c r="P134" i="9"/>
  <c r="X134" i="9"/>
  <c r="I134" i="9"/>
  <c r="AD127" i="9"/>
  <c r="AE127" i="9" s="1"/>
  <c r="B132" i="9"/>
  <c r="J133" i="9"/>
  <c r="V133" i="9"/>
  <c r="G133" i="9"/>
  <c r="G134" i="9" s="1"/>
  <c r="O133" i="9"/>
  <c r="O134" i="9" s="1"/>
  <c r="B128" i="9"/>
  <c r="F128" i="9"/>
  <c r="J128" i="9"/>
  <c r="N128" i="9"/>
  <c r="R128" i="9"/>
  <c r="V128" i="9"/>
  <c r="Z128" i="9"/>
  <c r="F131" i="9"/>
  <c r="F134" i="9" s="1"/>
  <c r="J131" i="9"/>
  <c r="J134" i="9" s="1"/>
  <c r="N131" i="9"/>
  <c r="R131" i="9"/>
  <c r="V131" i="9"/>
  <c r="V134" i="9" s="1"/>
  <c r="Z131" i="9"/>
  <c r="E132" i="9"/>
  <c r="E134" i="9" s="1"/>
  <c r="I132" i="9"/>
  <c r="M132" i="9"/>
  <c r="M134" i="9" s="1"/>
  <c r="Q132" i="9"/>
  <c r="Q134" i="9" s="1"/>
  <c r="U132" i="9"/>
  <c r="U134" i="9" s="1"/>
  <c r="Y132" i="9"/>
  <c r="Y134" i="9" s="1"/>
  <c r="AC132" i="9"/>
  <c r="AC134" i="9" s="1"/>
  <c r="F133" i="9"/>
  <c r="N133" i="9"/>
  <c r="R133" i="9"/>
  <c r="Z133" i="9"/>
  <c r="B133" i="9"/>
  <c r="K133" i="9"/>
  <c r="K134" i="9" s="1"/>
  <c r="S133" i="9"/>
  <c r="S134" i="9" s="1"/>
  <c r="W133" i="9"/>
  <c r="W134" i="9" s="1"/>
  <c r="AA133" i="9"/>
  <c r="AA134" i="9" s="1"/>
  <c r="G128" i="9"/>
  <c r="K128" i="9"/>
  <c r="O128" i="9"/>
  <c r="S128" i="9"/>
  <c r="W128" i="9"/>
  <c r="AA128" i="9"/>
  <c r="BI134" i="9" l="1"/>
  <c r="AO134" i="9"/>
  <c r="BG134" i="9"/>
  <c r="AL134" i="9"/>
  <c r="BK132" i="9"/>
  <c r="BL132" i="9" s="1"/>
  <c r="AT134" i="9"/>
  <c r="BC134" i="9"/>
  <c r="AI134" i="9"/>
  <c r="BK134" i="9" s="1"/>
  <c r="BL134" i="9" s="1"/>
  <c r="BK131" i="9"/>
  <c r="BL131" i="9" s="1"/>
  <c r="BB134" i="9"/>
  <c r="BK128" i="9"/>
  <c r="AD132" i="9"/>
  <c r="AE132" i="9" s="1"/>
  <c r="R134" i="9"/>
  <c r="N134" i="9"/>
  <c r="AD131" i="9"/>
  <c r="AE131" i="9" s="1"/>
  <c r="AD133" i="9"/>
  <c r="AE133" i="9" s="1"/>
  <c r="Z134" i="9"/>
  <c r="AD128" i="9"/>
  <c r="B134" i="9"/>
  <c r="AD134" i="9" s="1"/>
  <c r="AE134" i="9" s="1"/>
  <c r="E53" i="9" l="1"/>
  <c r="C52" i="9"/>
  <c r="C51" i="9"/>
  <c r="C50" i="9"/>
  <c r="C53" i="9" s="1"/>
  <c r="AB10" i="9"/>
  <c r="J9" i="9"/>
  <c r="AC5" i="9"/>
  <c r="AC11" i="9" s="1"/>
  <c r="AB5" i="9"/>
  <c r="AB11" i="9" s="1"/>
  <c r="AA5" i="9"/>
  <c r="AA10" i="9" s="1"/>
  <c r="Z5" i="9"/>
  <c r="Z11" i="9" s="1"/>
  <c r="Y5" i="9"/>
  <c r="Y11" i="9" s="1"/>
  <c r="X5" i="9"/>
  <c r="X11" i="9" s="1"/>
  <c r="W5" i="9"/>
  <c r="W10" i="9" s="1"/>
  <c r="V5" i="9"/>
  <c r="V11" i="9" s="1"/>
  <c r="U5" i="9"/>
  <c r="U11" i="9" s="1"/>
  <c r="T5" i="9"/>
  <c r="T11" i="9" s="1"/>
  <c r="S5" i="9"/>
  <c r="S10" i="9" s="1"/>
  <c r="R5" i="9"/>
  <c r="R9" i="9" s="1"/>
  <c r="Q5" i="9"/>
  <c r="Q11" i="9" s="1"/>
  <c r="P5" i="9"/>
  <c r="P11" i="9" s="1"/>
  <c r="O5" i="9"/>
  <c r="O10" i="9" s="1"/>
  <c r="N5" i="9"/>
  <c r="N9" i="9" s="1"/>
  <c r="M5" i="9"/>
  <c r="M11" i="9" s="1"/>
  <c r="L5" i="9"/>
  <c r="L11" i="9" s="1"/>
  <c r="K5" i="9"/>
  <c r="K10" i="9" s="1"/>
  <c r="J5" i="9"/>
  <c r="J11" i="9" s="1"/>
  <c r="I5" i="9"/>
  <c r="I11" i="9" s="1"/>
  <c r="H5" i="9"/>
  <c r="H11" i="9" s="1"/>
  <c r="G5" i="9"/>
  <c r="G10" i="9" s="1"/>
  <c r="F5" i="9"/>
  <c r="F11" i="9" s="1"/>
  <c r="E5" i="9"/>
  <c r="E11" i="9" s="1"/>
  <c r="D5" i="9"/>
  <c r="D11" i="9" s="1"/>
  <c r="C5" i="9"/>
  <c r="B5" i="9"/>
  <c r="B9" i="9" s="1"/>
  <c r="AD4" i="9"/>
  <c r="AD3" i="9"/>
  <c r="AD2" i="9"/>
  <c r="V9" i="9" l="1"/>
  <c r="B11" i="9"/>
  <c r="Z9" i="9"/>
  <c r="N11" i="9"/>
  <c r="F9" i="9"/>
  <c r="L10" i="9"/>
  <c r="R11" i="9"/>
  <c r="P10" i="9"/>
  <c r="D10" i="9"/>
  <c r="T10" i="9"/>
  <c r="H10" i="9"/>
  <c r="X10" i="9"/>
  <c r="AD5" i="9"/>
  <c r="J6" i="9" s="1"/>
  <c r="C12" i="9"/>
  <c r="G9" i="9"/>
  <c r="K9" i="9"/>
  <c r="O9" i="9"/>
  <c r="S9" i="9"/>
  <c r="W9" i="9"/>
  <c r="AA9" i="9"/>
  <c r="E10" i="9"/>
  <c r="I10" i="9"/>
  <c r="M10" i="9"/>
  <c r="Q10" i="9"/>
  <c r="U10" i="9"/>
  <c r="Y10" i="9"/>
  <c r="AC10" i="9"/>
  <c r="G11" i="9"/>
  <c r="K11" i="9"/>
  <c r="O11" i="9"/>
  <c r="S11" i="9"/>
  <c r="W11" i="9"/>
  <c r="AA11" i="9"/>
  <c r="AC6" i="9"/>
  <c r="D9" i="9"/>
  <c r="H9" i="9"/>
  <c r="H12" i="9" s="1"/>
  <c r="L9" i="9"/>
  <c r="L12" i="9" s="1"/>
  <c r="P9" i="9"/>
  <c r="P12" i="9" s="1"/>
  <c r="T9" i="9"/>
  <c r="T12" i="9" s="1"/>
  <c r="X9" i="9"/>
  <c r="AB9" i="9"/>
  <c r="AB12" i="9" s="1"/>
  <c r="B10" i="9"/>
  <c r="F10" i="9"/>
  <c r="F12" i="9" s="1"/>
  <c r="J10" i="9"/>
  <c r="J12" i="9" s="1"/>
  <c r="N10" i="9"/>
  <c r="N12" i="9" s="1"/>
  <c r="R10" i="9"/>
  <c r="R12" i="9" s="1"/>
  <c r="V10" i="9"/>
  <c r="V12" i="9" s="1"/>
  <c r="Z10" i="9"/>
  <c r="Z12" i="9" s="1"/>
  <c r="E9" i="9"/>
  <c r="I9" i="9"/>
  <c r="I12" i="9" s="1"/>
  <c r="M9" i="9"/>
  <c r="Q9" i="9"/>
  <c r="U9" i="9"/>
  <c r="Y9" i="9"/>
  <c r="Y12" i="9" s="1"/>
  <c r="AC9" i="9"/>
  <c r="AT2" i="8"/>
  <c r="AI5" i="8"/>
  <c r="AL5" i="8"/>
  <c r="AN5" i="8"/>
  <c r="AO5" i="8"/>
  <c r="AP5" i="8"/>
  <c r="AS5" i="8"/>
  <c r="AR4" i="8"/>
  <c r="AM4" i="8"/>
  <c r="AL4" i="8"/>
  <c r="AJ4" i="8"/>
  <c r="AG5" i="8"/>
  <c r="AQ3" i="8"/>
  <c r="AM3" i="8"/>
  <c r="AK3" i="8"/>
  <c r="AH3" i="8"/>
  <c r="M6" i="9" l="1"/>
  <c r="AD9" i="9"/>
  <c r="AD11" i="9"/>
  <c r="AA12" i="9"/>
  <c r="B12" i="9"/>
  <c r="AD10" i="9"/>
  <c r="I6" i="9"/>
  <c r="Y6" i="9"/>
  <c r="P6" i="9"/>
  <c r="R6" i="9"/>
  <c r="X12" i="9"/>
  <c r="U6" i="9"/>
  <c r="E6" i="9"/>
  <c r="L6" i="9"/>
  <c r="N6" i="9"/>
  <c r="X6" i="9"/>
  <c r="AT3" i="8"/>
  <c r="AC12" i="9"/>
  <c r="M12" i="9"/>
  <c r="Q6" i="9"/>
  <c r="O12" i="9"/>
  <c r="AB6" i="9"/>
  <c r="H6" i="9"/>
  <c r="B6" i="9"/>
  <c r="U12" i="9"/>
  <c r="E12" i="9"/>
  <c r="K12" i="9"/>
  <c r="Q12" i="9"/>
  <c r="W12" i="9"/>
  <c r="G12" i="9"/>
  <c r="T6" i="9"/>
  <c r="D6" i="9"/>
  <c r="Z6" i="9"/>
  <c r="D12" i="9"/>
  <c r="S12" i="9"/>
  <c r="W6" i="9"/>
  <c r="G6" i="9"/>
  <c r="AE4" i="9"/>
  <c r="AE5" i="9"/>
  <c r="AE3" i="9"/>
  <c r="S6" i="9"/>
  <c r="K6" i="9"/>
  <c r="AA6" i="9"/>
  <c r="O6" i="9"/>
  <c r="C6" i="9"/>
  <c r="AE2" i="9"/>
  <c r="V6" i="9"/>
  <c r="F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E849" i="7" l="1"/>
  <c r="BD5" i="8"/>
  <c r="BF5" i="8"/>
  <c r="AD6" i="9"/>
  <c r="BE5" i="8"/>
  <c r="AD12" i="9"/>
  <c r="AE11" i="9" s="1"/>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E10" i="9" l="1"/>
  <c r="AE12" i="9"/>
  <c r="AE9" i="9"/>
  <c r="AX5" i="8"/>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<sst xmlns="http://schemas.openxmlformats.org/spreadsheetml/2006/main" count="50470" uniqueCount="11360">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</sst>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cellXfs>
  <cellStyles count="2">
    <cellStyle name="Normal" xfId="0" builtinId="0"/>
    <cellStyle name="Percent" xfId="1" builtinId="5"/>
  </cellStyles>
  <dxfs count="39">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D0A6-4BC4-AFB4-FDFCA5EBE552}"/>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'Analysis-class-subtype'!$B$131:$AC$131</c15:sqref>
                  </c15:fullRef>
                </c:ext>
              </c:extLst>
              <c:f>('Analysis-class-subtype'!$F$131,'Analysis-class-subtype'!$H$131:$I$131,'Analysis-class-subtype'!$L$131,'Analysis-class-subtype'!$O$131:$P$131,'Analysis-class-subtype'!$S$131:$V$131,'Analysis-class-subtype'!$Y$131:$Z$131,'Analysis-class-subtype'!$AC$131)</c:f>
              <c:numCache>
                <c:formatCode>0.00%</c:formatCode>
                <c:ptCount val="13"/>
                <c:pt idx="0">
                  <c:v>0.5</c:v>
                </c:pt>
                <c:pt idx="1">
                  <c:v>0</c:v>
                </c:pt>
                <c:pt idx="2">
                  <c:v>0.25</c:v>
                </c:pt>
                <c:pt idx="3">
                  <c:v>4.1390728476821195E-2</c:v>
                </c:pt>
                <c:pt idx="4">
                  <c:v>0</c:v>
                </c:pt>
                <c:pt idx="5">
                  <c:v>0</c:v>
                </c:pt>
                <c:pt idx="6">
                  <c:v>4.5454545454545456E-2</c:v>
                </c:pt>
                <c:pt idx="7">
                  <c:v>0.76388888888888884</c:v>
                </c:pt>
                <c:pt idx="8">
                  <c:v>3.1042128603104215E-2</c:v>
                </c:pt>
                <c:pt idx="9">
                  <c:v>0.25</c:v>
                </c:pt>
                <c:pt idx="10">
                  <c:v>6.5420560747663545E-2</c:v>
                </c:pt>
                <c:pt idx="11">
                  <c:v>0.13871374527112232</c:v>
                </c:pt>
                <c:pt idx="12">
                  <c:v>4.4117647058823532E-2</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'Analysis-class-subtype'!$AI$131:$BJ$131</c15:sqref>
                  </c15:fullRef>
                </c:ext>
              </c:extLst>
              <c:f>('Analysis-class-subtype'!$AM$131,'Analysis-class-subtype'!$AO$131:$AP$131,'Analysis-class-subtype'!$AS$131,'Analysis-class-subtype'!$AV$131:$AW$131,'Analysis-class-subtype'!$AZ$131:$BC$131,'Analysis-class-subtype'!$BF$131:$BG$131,'Analysis-class-subtype'!$BJ$131)</c:f>
              <c:numCache>
                <c:formatCode>0%</c:formatCode>
                <c:ptCount val="13"/>
                <c:pt idx="0">
                  <c:v>0</c:v>
                </c:pt>
                <c:pt idx="1">
                  <c:v>0.4</c:v>
                </c:pt>
                <c:pt idx="2">
                  <c:v>0</c:v>
                </c:pt>
                <c:pt idx="3">
                  <c:v>8.1632653061224483E-2</c:v>
                </c:pt>
                <c:pt idx="4">
                  <c:v>3.0303030303030304E-2</c:v>
                </c:pt>
                <c:pt idx="5">
                  <c:v>2.5974025974025976E-2</c:v>
                </c:pt>
                <c:pt idx="6">
                  <c:v>7.1428571428571425E-2</c:v>
                </c:pt>
                <c:pt idx="7">
                  <c:v>0.67647058823529416</c:v>
                </c:pt>
                <c:pt idx="8">
                  <c:v>7.9234972677595633E-2</c:v>
                </c:pt>
                <c:pt idx="9">
                  <c:v>0.26666666666666666</c:v>
                </c:pt>
                <c:pt idx="10">
                  <c:v>0.2</c:v>
                </c:pt>
                <c:pt idx="11">
                  <c:v>0.20322580645161289</c:v>
                </c:pt>
                <c:pt idx="12">
                  <c:v>0.1076923076923077</c:v>
                </c:pt>
              </c:numCache>
            </c:numRef>
          </c:val>
          <c:extLst>
            <c:ext xmlns:c16="http://schemas.microsoft.com/office/drawing/2014/chart" uri="{C3380CC4-5D6E-409C-BE32-E72D297353CC}">
              <c16:uniqueId val="{0000001C-A4AB-4BD2-8925-3A6E1A466E8B}"/>
            </c:ext>
          </c:extLst>
        </c:ser>
        <c:dLbls>
          <c:dLblPos val="outEnd"/>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'Analysis-class-subtype'!$B$132:$AC$132</c15:sqref>
                  </c15:fullRef>
                </c:ext>
              </c:extLst>
              <c:f>('Analysis-class-subtype'!$B$132,'Analysis-class-subtype'!$D$132:$E$132,'Analysis-class-subtype'!$H$132,'Analysis-class-subtype'!$J$132:$L$132,'Analysis-class-subtype'!$N$132,'Analysis-class-subtype'!$P$132,'Analysis-class-subtype'!$U$132,'Analysis-class-subtype'!$W$132,'Analysis-class-subtype'!$Y$132)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'Analysis-class-subtype'!$AI$132:$BJ$132</c15:sqref>
                  </c15:fullRef>
                </c:ext>
              </c:extLst>
              <c:f>('Analysis-class-subtype'!$AI$132,'Analysis-class-subtype'!$AK$132:$AL$132,'Analysis-class-subtype'!$AO$132,'Analysis-class-subtype'!$AQ$132:$AS$132,'Analysis-class-subtype'!$AU$132,'Analysis-class-subtype'!$AW$132,'Analysis-class-subtype'!$BB$132,'Analysis-class-subtype'!$BD$132,'Analysis-class-subtype'!$BF$132)</c:f>
              <c:numCache>
                <c:formatCode>0%</c:formatCode>
                <c:ptCount val="12"/>
                <c:pt idx="0">
                  <c:v>0.45454545454545453</c:v>
                </c:pt>
                <c:pt idx="1">
                  <c:v>0.66666666666666663</c:v>
                </c:pt>
                <c:pt idx="2">
                  <c:v>1</c:v>
                </c:pt>
                <c:pt idx="3">
                  <c:v>0.2</c:v>
                </c:pt>
                <c:pt idx="4">
                  <c:v>0</c:v>
                </c:pt>
                <c:pt idx="5">
                  <c:v>1</c:v>
                </c:pt>
                <c:pt idx="6">
                  <c:v>0.26303854875283444</c:v>
                </c:pt>
                <c:pt idx="7">
                  <c:v>0.22222222222222221</c:v>
                </c:pt>
                <c:pt idx="8">
                  <c:v>0.50649350649350644</c:v>
                </c:pt>
                <c:pt idx="9">
                  <c:v>3.2786885245901641E-2</c:v>
                </c:pt>
                <c:pt idx="10">
                  <c:v>1</c:v>
                </c:pt>
                <c:pt idx="11">
                  <c:v>0</c:v>
                </c:pt>
              </c:numCache>
            </c:numRef>
          </c:val>
          <c:extLst>
            <c:ext xmlns:c16="http://schemas.microsoft.com/office/drawing/2014/chart" uri="{C3380CC4-5D6E-409C-BE32-E72D297353CC}">
              <c16:uniqueId val="{00000001-3F29-4AB1-8193-39CC4F60B3B4}"/>
            </c:ext>
          </c:extLst>
        </c:ser>
        <c:dLbls>
          <c:dLblPos val="outEnd"/>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'Analysis-class-subtype'!$B$133:$AC$133</c15:sqref>
                  </c15:fullRef>
                </c:ext>
              </c:extLst>
              <c:f>('Analysis-class-subtype'!$B$133:$J$133,'Analysis-class-subtype'!$L$133:$AC$133)</c:f>
              <c:numCache>
                <c:formatCode>0.00%</c:formatCode>
                <c:ptCount val="27"/>
                <c:pt idx="0">
                  <c:v>0.15789473684210525</c:v>
                </c:pt>
                <c:pt idx="1">
                  <c:v>0</c:v>
                </c:pt>
                <c:pt idx="2">
                  <c:v>3.6363636363636362E-2</c:v>
                </c:pt>
                <c:pt idx="3">
                  <c:v>1</c:v>
                </c:pt>
                <c:pt idx="4">
                  <c:v>0.5</c:v>
                </c:pt>
                <c:pt idx="5">
                  <c:v>1</c:v>
                </c:pt>
                <c:pt idx="6">
                  <c:v>0.5</c:v>
                </c:pt>
                <c:pt idx="7">
                  <c:v>0.75</c:v>
                </c:pt>
                <c:pt idx="8">
                  <c:v>0.66666666666666663</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'Analysis-class-subtype'!$AI$133:$BJ$133</c15:sqref>
                  </c15:fullRef>
                </c:ext>
              </c:extLst>
              <c:f>('Analysis-class-subtype'!$AI$133:$AQ$133,'Analysis-class-subtype'!$AS$133:$BJ$133)</c:f>
              <c:numCache>
                <c:formatCode>0%</c:formatCode>
                <c:ptCount val="27"/>
                <c:pt idx="0">
                  <c:v>0.54545454545454541</c:v>
                </c:pt>
                <c:pt idx="1">
                  <c:v>1</c:v>
                </c:pt>
                <c:pt idx="2">
                  <c:v>0.33333333333333331</c:v>
                </c:pt>
                <c:pt idx="3">
                  <c:v>0</c:v>
                </c:pt>
                <c:pt idx="4">
                  <c:v>0</c:v>
                </c:pt>
                <c:pt idx="5">
                  <c:v>0</c:v>
                </c:pt>
                <c:pt idx="6">
                  <c:v>0.4</c:v>
                </c:pt>
                <c:pt idx="7">
                  <c:v>0</c:v>
                </c:pt>
                <c:pt idx="8">
                  <c:v>0</c:v>
                </c:pt>
                <c:pt idx="9">
                  <c:v>0.65532879818594103</c:v>
                </c:pt>
                <c:pt idx="10">
                  <c:v>1</c:v>
                </c:pt>
                <c:pt idx="11">
                  <c:v>0.77777777777777779</c:v>
                </c:pt>
                <c:pt idx="12">
                  <c:v>0.96969696969696972</c:v>
                </c:pt>
                <c:pt idx="13">
                  <c:v>0.46753246753246752</c:v>
                </c:pt>
                <c:pt idx="14">
                  <c:v>1</c:v>
                </c:pt>
                <c:pt idx="15">
                  <c:v>1</c:v>
                </c:pt>
                <c:pt idx="16">
                  <c:v>0.9285714285714286</c:v>
                </c:pt>
                <c:pt idx="17">
                  <c:v>0.3235294117647059</c:v>
                </c:pt>
                <c:pt idx="18">
                  <c:v>0.88797814207650272</c:v>
                </c:pt>
                <c:pt idx="19">
                  <c:v>0.73333333333333328</c:v>
                </c:pt>
                <c:pt idx="20">
                  <c:v>0</c:v>
                </c:pt>
                <c:pt idx="21">
                  <c:v>0</c:v>
                </c:pt>
                <c:pt idx="22">
                  <c:v>0.8</c:v>
                </c:pt>
                <c:pt idx="23">
                  <c:v>0.79677419354838708</c:v>
                </c:pt>
                <c:pt idx="24">
                  <c:v>0</c:v>
                </c:pt>
                <c:pt idx="25">
                  <c:v>1</c:v>
                </c:pt>
                <c:pt idx="26">
                  <c:v>0.89230769230769236</c:v>
                </c:pt>
              </c:numCache>
            </c:numRef>
          </c:val>
          <c:extLst>
            <c:ext xmlns:c16="http://schemas.microsoft.com/office/drawing/2014/chart" uri="{C3380CC4-5D6E-409C-BE32-E72D297353CC}">
              <c16:uniqueId val="{00000001-4D70-4E39-8691-163CD2BB51CE}"/>
            </c:ext>
          </c:extLst>
        </c:ser>
        <c:dLbls>
          <c:dLblPos val="outEnd"/>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4C0A-4152-87B3-F8D05936EA3B}"/>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82E5-400C-8275-FA3F7D4C81A4}"/>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18" Type="http://schemas.openxmlformats.org/officeDocument/2006/relationships/chart" Target="../charts/chart25.xml"/><Relationship Id="rId3" Type="http://schemas.openxmlformats.org/officeDocument/2006/relationships/chart" Target="../charts/chart10.xml"/><Relationship Id="rId21" Type="http://schemas.openxmlformats.org/officeDocument/2006/relationships/chart" Target="../charts/chart28.xml"/><Relationship Id="rId7" Type="http://schemas.openxmlformats.org/officeDocument/2006/relationships/chart" Target="../charts/chart14.xml"/><Relationship Id="rId12" Type="http://schemas.openxmlformats.org/officeDocument/2006/relationships/chart" Target="../charts/chart19.xml"/><Relationship Id="rId17" Type="http://schemas.openxmlformats.org/officeDocument/2006/relationships/chart" Target="../charts/chart24.xml"/><Relationship Id="rId2" Type="http://schemas.openxmlformats.org/officeDocument/2006/relationships/chart" Target="../charts/chart9.xml"/><Relationship Id="rId16" Type="http://schemas.openxmlformats.org/officeDocument/2006/relationships/chart" Target="../charts/chart23.xml"/><Relationship Id="rId20" Type="http://schemas.openxmlformats.org/officeDocument/2006/relationships/chart" Target="../charts/chart27.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chart" Target="../charts/chart31.xml"/><Relationship Id="rId5" Type="http://schemas.openxmlformats.org/officeDocument/2006/relationships/chart" Target="../charts/chart12.xml"/><Relationship Id="rId15" Type="http://schemas.openxmlformats.org/officeDocument/2006/relationships/chart" Target="../charts/chart22.xml"/><Relationship Id="rId23" Type="http://schemas.openxmlformats.org/officeDocument/2006/relationships/chart" Target="../charts/chart30.xml"/><Relationship Id="rId10" Type="http://schemas.openxmlformats.org/officeDocument/2006/relationships/chart" Target="../charts/chart17.xml"/><Relationship Id="rId19" Type="http://schemas.openxmlformats.org/officeDocument/2006/relationships/chart" Target="../charts/chart26.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 Id="rId22"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3" Type="http://schemas.openxmlformats.org/officeDocument/2006/relationships/chart" Target="../charts/chart56.xml"/><Relationship Id="rId7" Type="http://schemas.openxmlformats.org/officeDocument/2006/relationships/chart" Target="../charts/chart60.xml"/><Relationship Id="rId12" Type="http://schemas.openxmlformats.org/officeDocument/2006/relationships/chart" Target="../charts/chart65.xml"/><Relationship Id="rId2" Type="http://schemas.openxmlformats.org/officeDocument/2006/relationships/chart" Target="../charts/chart55.xml"/><Relationship Id="rId16" Type="http://schemas.openxmlformats.org/officeDocument/2006/relationships/chart" Target="../charts/chart69.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5" Type="http://schemas.openxmlformats.org/officeDocument/2006/relationships/chart" Target="../charts/chart58.xml"/><Relationship Id="rId15" Type="http://schemas.openxmlformats.org/officeDocument/2006/relationships/chart" Target="../charts/chart6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 Id="rId4" Type="http://schemas.openxmlformats.org/officeDocument/2006/relationships/chart" Target="../charts/chart73.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154410</xdr:colOff>
      <xdr:row>137</xdr:row>
      <xdr:rowOff>134946</xdr:rowOff>
    </xdr:from>
    <xdr:to>
      <xdr:col>16</xdr:col>
      <xdr:colOff>563216</xdr:colOff>
      <xdr:row>165</xdr:row>
      <xdr:rowOff>98207</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231321</xdr:colOff>
      <xdr:row>136</xdr:row>
      <xdr:rowOff>136071</xdr:rowOff>
    </xdr:from>
    <xdr:to>
      <xdr:col>33</xdr:col>
      <xdr:colOff>340179</xdr:colOff>
      <xdr:row>164</xdr:row>
      <xdr:rowOff>99332</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231321</xdr:colOff>
      <xdr:row>166</xdr:row>
      <xdr:rowOff>1</xdr:rowOff>
    </xdr:from>
    <xdr:to>
      <xdr:col>17</xdr:col>
      <xdr:colOff>27214</xdr:colOff>
      <xdr:row>193</xdr:row>
      <xdr:rowOff>126548</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38">
      <calculatedColumnFormula>SUM(Table13[[#This Row],[ArrayExpress]:[UniProt]])</calculatedColumnFormula>
    </tableColumn>
    <tableColumn id="32" xr3:uid="{B58402AD-E47C-48C3-A958-E40B517709CB}" name="PERCENTAGE" dataDxfId="37">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36">
      <calculatedColumnFormula>SUM(Table1316[[#This Row],[ArrayExpress-P]:[UniProt-P]])</calculatedColumnFormula>
    </tableColumn>
    <tableColumn id="31" xr3:uid="{F6A41F1A-6855-4C95-A942-0C634555854E}" name="Percentage" dataDxfId="35">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E128" totalsRowShown="0">
  <autoFilter ref="A123:AE128" xr:uid="{75B44DA8-1730-4F9C-BE6B-B617B995145B}"/>
  <tableColumns count="31">
    <tableColumn id="1" xr3:uid="{45550F1F-5D79-4C40-A632-C6CAF32A34E8}" name="Column1"/>
    <tableColumn id="2" xr3:uid="{DF1BC401-780C-48E0-B061-BA12EA0BFF52}" name="ArrayExpress"/>
    <tableColumn id="3" xr3:uid="{D1AAF460-4D83-4335-A699-DE5B7E539DEF}" name="BioModel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7">
      <calculatedColumnFormula>SUM(Table1314[[#This Row],[ArrayExpress]:[UniProt]])</calculatedColumnFormula>
    </tableColumn>
    <tableColumn id="32" xr3:uid="{C0468617-4166-47DA-A10D-B4896D94B228}" name="PERCENTAGE" dataDxfId="6">
      <calculatedColumnFormula>Table1314[[#This Row],[TOTAL]]/$AD$5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E134" totalsRowShown="0">
  <autoFilter ref="A130:AE134" xr:uid="{03531739-FB9C-4FD1-838C-F944603FFC20}"/>
  <tableColumns count="31">
    <tableColumn id="1" xr3:uid="{114EF650-DDA0-403F-B667-5D716C7E3A43}" name="Column1"/>
    <tableColumn id="2" xr3:uid="{251977A4-68CA-4EAE-9573-EDD7BA2B45AF}" name="ArrayExpress"/>
    <tableColumn id="3" xr3:uid="{4C6BE9CC-909C-41A6-9A2E-2306E4AA322C}" name="BioModel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5">
      <calculatedColumnFormula>SUM(Table131616[[#This Row],[ArrayExpress]:[UniProt]])</calculatedColumnFormula>
    </tableColumn>
    <tableColumn id="31" xr3:uid="{517DCE00-54B2-49FF-9CB6-F6FA0E96EFE5}" name="Percentage" dataDxfId="4">
      <calculatedColumnFormula>Table131616[[#This Row],[TOTAL]]/$AD$12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H123:BL128" totalsRowShown="0">
  <autoFilter ref="AH123:BL128" xr:uid="{0CCEDBBA-2421-45B4-A849-C6EBB124D193}"/>
  <tableColumns count="31">
    <tableColumn id="1" xr3:uid="{85DE5939-4A63-494A-B8DF-B7165E4F4621}" name="Column1"/>
    <tableColumn id="2" xr3:uid="{A5173ADC-6EBB-48E9-B8A1-07F87470BEE0}" name="ArrayExpress"/>
    <tableColumn id="3" xr3:uid="{6C5809DB-924C-4770-B720-C768CA91AAAC}" name="BioModel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3">
      <calculatedColumnFormula>SUM(Table1317[[#This Row],[ArrayExpress]:[UniProt]])</calculatedColumnFormula>
    </tableColumn>
    <tableColumn id="32" xr3:uid="{47C9CEB0-4DF7-48DF-8450-FC82F6CE3B2B}" name="PERCENTAGE" dataDxfId="2">
      <calculatedColumnFormula>Table1317[[#This Row],[TOTAL]]/$AD$5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H130:BL134" totalsRowShown="0">
  <autoFilter ref="AH130:BL134" xr:uid="{366D5BB3-3A54-4AAE-9528-BEB8C72D4184}"/>
  <tableColumns count="31">
    <tableColumn id="1" xr3:uid="{0C6F1A8C-3FF2-4A46-BC42-3129F3BF28BD}" name="Column1"/>
    <tableColumn id="2" xr3:uid="{D521C094-9DF5-416B-9940-ACFB20DDE738}" name="ArrayExpress"/>
    <tableColumn id="3" xr3:uid="{D0530B65-BACE-432C-AC89-9CDA95A501FF}" name="BioModel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1">
      <calculatedColumnFormula>SUM(Table131618[[#This Row],[ArrayExpress]:[UniProt]])</calculatedColumnFormula>
    </tableColumn>
    <tableColumn id="31" xr3:uid="{01A9F456-33D8-4D29-B96D-B49F44183B9A}" name="Percentage" dataDxfId="0" dataCellStyle="Percent">
      <calculatedColumnFormula>Table131618[[#This Row],[TOTAL]]/$AD$12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3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33">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32">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31">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30" dataDxfId="29">
  <autoFilter ref="A1:L2533" xr:uid="{7A52C0A5-266A-45D2-9E51-64766CB8D10B}"/>
  <sortState ref="A2:L2533">
    <sortCondition ref="C1:C2533"/>
  </sortState>
  <tableColumns count="12">
    <tableColumn id="1" xr3:uid="{F8DEE271-1553-4B3A-BE63-34328C7F4BB2}" name="PMCID" dataDxfId="28"/>
    <tableColumn id="2" xr3:uid="{2B57B6D9-6D46-42BC-AA97-2801AE4F0BF7}" name="AccessionNb" dataDxfId="27"/>
    <tableColumn id="3" xr3:uid="{9B17D6F8-84C4-4666-A827-B63E19784E30}" name="Section" dataDxfId="26"/>
    <tableColumn id="4" xr3:uid="{8B65BEA8-4788-4D45-9092-BC895FC59C12}" name="SubType" dataDxfId="25"/>
    <tableColumn id="5" xr3:uid="{1D6ECD2D-D120-442C-B80A-20D82F82592B}" name="Figure" dataDxfId="24"/>
    <tableColumn id="6" xr3:uid="{7EC28F9E-DA9A-475D-8957-9C4CC6735E70}" name="Categories" dataDxfId="23"/>
    <tableColumn id="7" xr3:uid="{825544C5-F5E4-48C0-AB43-8ED1F590695A}" name="PreCitation" dataDxfId="22"/>
    <tableColumn id="8" xr3:uid="{B8E243FF-AD73-443C-BD78-A18EC52C4C36}" name="Citation" dataDxfId="21"/>
    <tableColumn id="9" xr3:uid="{EFFDED29-4D87-498F-B23B-372B2310198E}" name="PostCitation" dataDxfId="20"/>
    <tableColumn id="10" xr3:uid="{0BD95BD1-7C31-4188-9E72-048325E0F97A}" name="Background" dataDxfId="19"/>
    <tableColumn id="11" xr3:uid="{24656885-FF17-4D4F-B5F2-6B66C995A092}" name="Creation" dataDxfId="18"/>
    <tableColumn id="12" xr3:uid="{E5BAEBEE-0E32-425E-96DE-F0DEFCF3D077}" name="Use" dataDxfId="1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16"/>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15">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14">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13">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12">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1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10">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9"/>
    <tableColumn id="2" xr3:uid="{02C3C09B-E2C8-42ED-93A9-78D01EC13EEC}" name="Test set"/>
    <tableColumn id="3" xr3:uid="{436E8D33-9DE8-46C9-BE1B-2FB5AB155B54}" name="Train set"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L134"/>
  <sheetViews>
    <sheetView topLeftCell="O122" zoomScale="70" zoomScaleNormal="70" workbookViewId="0">
      <selection activeCell="AA167" sqref="AA167"/>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row r="84" spans="28:30" x14ac:dyDescent="0.2">
      <c r="AC84" t="s">
        <v>11359</v>
      </c>
      <c r="AD84" t="s">
        <v>11358</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4" x14ac:dyDescent="0.2">
      <c r="A123" t="s">
        <v>9078</v>
      </c>
      <c r="B123" t="s">
        <v>15</v>
      </c>
      <c r="C123" t="s">
        <v>9082</v>
      </c>
      <c r="D123" t="s">
        <v>96</v>
      </c>
      <c r="E123" t="s">
        <v>314</v>
      </c>
      <c r="F123" t="s">
        <v>320</v>
      </c>
      <c r="G123" t="s">
        <v>329</v>
      </c>
      <c r="H123" t="s">
        <v>336</v>
      </c>
      <c r="I123" t="s">
        <v>354</v>
      </c>
      <c r="J123" t="s">
        <v>370</v>
      </c>
      <c r="K123" t="s">
        <v>385</v>
      </c>
      <c r="L123" t="s">
        <v>407</v>
      </c>
      <c r="M123" t="s">
        <v>2780</v>
      </c>
      <c r="N123" t="s">
        <v>2860</v>
      </c>
      <c r="O123" t="s">
        <v>2909</v>
      </c>
      <c r="P123" t="s">
        <v>3036</v>
      </c>
      <c r="Q123" t="s">
        <v>3637</v>
      </c>
      <c r="R123" t="s">
        <v>3710</v>
      </c>
      <c r="S123" t="s">
        <v>3823</v>
      </c>
      <c r="T123" t="s">
        <v>3906</v>
      </c>
      <c r="U123" t="s">
        <v>4127</v>
      </c>
      <c r="V123" t="s">
        <v>5775</v>
      </c>
      <c r="W123" t="s">
        <v>5869</v>
      </c>
      <c r="X123" t="s">
        <v>5914</v>
      </c>
      <c r="Y123" t="s">
        <v>5924</v>
      </c>
      <c r="Z123" t="s">
        <v>6339</v>
      </c>
      <c r="AA123" t="s">
        <v>8757</v>
      </c>
      <c r="AB123" t="s">
        <v>8766</v>
      </c>
      <c r="AC123" t="s">
        <v>8821</v>
      </c>
      <c r="AD123" t="s">
        <v>9076</v>
      </c>
      <c r="AE123" t="s">
        <v>9077</v>
      </c>
      <c r="AH123" t="s">
        <v>9078</v>
      </c>
      <c r="AI123" t="s">
        <v>15</v>
      </c>
      <c r="AJ123" t="s">
        <v>9082</v>
      </c>
      <c r="AK123" t="s">
        <v>96</v>
      </c>
      <c r="AL123" t="s">
        <v>314</v>
      </c>
      <c r="AM123" t="s">
        <v>320</v>
      </c>
      <c r="AN123" t="s">
        <v>329</v>
      </c>
      <c r="AO123" t="s">
        <v>336</v>
      </c>
      <c r="AP123" t="s">
        <v>354</v>
      </c>
      <c r="AQ123" t="s">
        <v>370</v>
      </c>
      <c r="AR123" t="s">
        <v>385</v>
      </c>
      <c r="AS123" t="s">
        <v>407</v>
      </c>
      <c r="AT123" t="s">
        <v>2780</v>
      </c>
      <c r="AU123" t="s">
        <v>2860</v>
      </c>
      <c r="AV123" t="s">
        <v>2909</v>
      </c>
      <c r="AW123" t="s">
        <v>3036</v>
      </c>
      <c r="AX123" t="s">
        <v>3637</v>
      </c>
      <c r="AY123" t="s">
        <v>3710</v>
      </c>
      <c r="AZ123" t="s">
        <v>3823</v>
      </c>
      <c r="BA123" t="s">
        <v>3906</v>
      </c>
      <c r="BB123" t="s">
        <v>4127</v>
      </c>
      <c r="BC123" t="s">
        <v>5775</v>
      </c>
      <c r="BD123" t="s">
        <v>5869</v>
      </c>
      <c r="BE123" t="s">
        <v>5914</v>
      </c>
      <c r="BF123" t="s">
        <v>5924</v>
      </c>
      <c r="BG123" t="s">
        <v>6339</v>
      </c>
      <c r="BH123" t="s">
        <v>8757</v>
      </c>
      <c r="BI123" t="s">
        <v>8766</v>
      </c>
      <c r="BJ123" t="s">
        <v>8821</v>
      </c>
      <c r="BK123" t="s">
        <v>9076</v>
      </c>
      <c r="BL123" t="s">
        <v>9077</v>
      </c>
    </row>
    <row r="124" spans="1:64" x14ac:dyDescent="0.2">
      <c r="A124" t="s">
        <v>9</v>
      </c>
      <c r="B124">
        <v>0</v>
      </c>
      <c r="C124">
        <v>0</v>
      </c>
      <c r="D124">
        <v>0</v>
      </c>
      <c r="E124">
        <v>0</v>
      </c>
      <c r="F124">
        <v>1</v>
      </c>
      <c r="G124">
        <v>0</v>
      </c>
      <c r="H124">
        <v>0</v>
      </c>
      <c r="I124">
        <v>1</v>
      </c>
      <c r="J124">
        <v>0</v>
      </c>
      <c r="K124">
        <v>0</v>
      </c>
      <c r="L124">
        <v>25</v>
      </c>
      <c r="M124">
        <v>0</v>
      </c>
      <c r="N124">
        <v>0</v>
      </c>
      <c r="O124">
        <v>0</v>
      </c>
      <c r="P124">
        <v>0</v>
      </c>
      <c r="Q124">
        <v>0</v>
      </c>
      <c r="R124">
        <v>0</v>
      </c>
      <c r="S124">
        <v>1</v>
      </c>
      <c r="T124">
        <v>55</v>
      </c>
      <c r="U124">
        <v>14</v>
      </c>
      <c r="V124">
        <v>6</v>
      </c>
      <c r="W124">
        <v>0</v>
      </c>
      <c r="X124">
        <v>0</v>
      </c>
      <c r="Y124">
        <v>7</v>
      </c>
      <c r="Z124">
        <v>110</v>
      </c>
      <c r="AA124">
        <v>0</v>
      </c>
      <c r="AB124">
        <v>0</v>
      </c>
      <c r="AC124">
        <v>3</v>
      </c>
      <c r="AD124">
        <f>SUM(Table1314[[#This Row],[ArrayExpress]:[UniProt]])</f>
        <v>223</v>
      </c>
      <c r="AE124" s="38">
        <f>Table1314[[#This Row],[TOTAL]]/$AD$5</f>
        <v>8.8072669826224331E-2</v>
      </c>
      <c r="AH124" t="s">
        <v>9</v>
      </c>
      <c r="AI124">
        <v>0</v>
      </c>
      <c r="AJ124">
        <v>0</v>
      </c>
      <c r="AK124">
        <v>0</v>
      </c>
      <c r="AL124">
        <v>0</v>
      </c>
      <c r="AM124">
        <v>0</v>
      </c>
      <c r="AN124">
        <v>0</v>
      </c>
      <c r="AO124">
        <v>2</v>
      </c>
      <c r="AP124">
        <v>0</v>
      </c>
      <c r="AQ124">
        <v>0</v>
      </c>
      <c r="AR124">
        <v>0</v>
      </c>
      <c r="AS124">
        <v>36</v>
      </c>
      <c r="AT124">
        <v>0</v>
      </c>
      <c r="AU124">
        <v>0</v>
      </c>
      <c r="AV124">
        <v>1</v>
      </c>
      <c r="AW124">
        <v>2</v>
      </c>
      <c r="AX124">
        <v>0</v>
      </c>
      <c r="AY124">
        <v>0</v>
      </c>
      <c r="AZ124">
        <v>1</v>
      </c>
      <c r="BA124">
        <v>46</v>
      </c>
      <c r="BB124">
        <v>29</v>
      </c>
      <c r="BC124">
        <v>4</v>
      </c>
      <c r="BD124">
        <v>0</v>
      </c>
      <c r="BE124">
        <v>0</v>
      </c>
      <c r="BF124">
        <v>6</v>
      </c>
      <c r="BG124">
        <v>63</v>
      </c>
      <c r="BH124">
        <v>0</v>
      </c>
      <c r="BI124">
        <v>0</v>
      </c>
      <c r="BJ124">
        <v>7</v>
      </c>
      <c r="BK124">
        <f>SUM(Table1317[[#This Row],[ArrayExpress]:[UniProt]])</f>
        <v>197</v>
      </c>
      <c r="BL124" s="38">
        <f>Table1317[[#This Row],[TOTAL]]/$AD$5</f>
        <v>7.7804107424960509E-2</v>
      </c>
    </row>
    <row r="125" spans="1:64" x14ac:dyDescent="0.2">
      <c r="A125" t="s">
        <v>10</v>
      </c>
      <c r="B125">
        <v>16</v>
      </c>
      <c r="C125">
        <v>0</v>
      </c>
      <c r="D125">
        <v>53</v>
      </c>
      <c r="E125">
        <v>0</v>
      </c>
      <c r="F125">
        <v>0</v>
      </c>
      <c r="G125">
        <v>0</v>
      </c>
      <c r="H125">
        <v>2</v>
      </c>
      <c r="I125">
        <v>0</v>
      </c>
      <c r="J125">
        <v>1</v>
      </c>
      <c r="K125">
        <v>5</v>
      </c>
      <c r="L125">
        <v>161</v>
      </c>
      <c r="M125">
        <v>0</v>
      </c>
      <c r="N125">
        <v>0</v>
      </c>
      <c r="O125">
        <v>0</v>
      </c>
      <c r="P125">
        <v>82</v>
      </c>
      <c r="Q125">
        <v>0</v>
      </c>
      <c r="R125">
        <v>0</v>
      </c>
      <c r="S125">
        <v>0</v>
      </c>
      <c r="T125">
        <v>0</v>
      </c>
      <c r="U125">
        <v>12</v>
      </c>
      <c r="V125">
        <v>0</v>
      </c>
      <c r="W125">
        <v>9</v>
      </c>
      <c r="X125">
        <v>0</v>
      </c>
      <c r="Y125">
        <v>2</v>
      </c>
      <c r="Z125">
        <v>2</v>
      </c>
      <c r="AA125">
        <v>0</v>
      </c>
      <c r="AB125">
        <v>0</v>
      </c>
      <c r="AC125">
        <v>0</v>
      </c>
      <c r="AD125">
        <f>SUM(Table1314[[#This Row],[ArrayExpress]:[UniProt]])</f>
        <v>345</v>
      </c>
      <c r="AE125" s="38">
        <f>Table1314[[#This Row],[TOTAL]]/$AD$5</f>
        <v>0.13625592417061611</v>
      </c>
      <c r="AH125" t="s">
        <v>10</v>
      </c>
      <c r="AI125">
        <v>5</v>
      </c>
      <c r="AJ125">
        <v>0</v>
      </c>
      <c r="AK125">
        <v>20</v>
      </c>
      <c r="AL125">
        <v>1</v>
      </c>
      <c r="AM125">
        <v>0</v>
      </c>
      <c r="AN125">
        <v>0</v>
      </c>
      <c r="AO125">
        <v>1</v>
      </c>
      <c r="AP125">
        <v>0</v>
      </c>
      <c r="AQ125">
        <v>0</v>
      </c>
      <c r="AR125">
        <v>1</v>
      </c>
      <c r="AS125">
        <v>116</v>
      </c>
      <c r="AT125">
        <v>0</v>
      </c>
      <c r="AU125">
        <v>2</v>
      </c>
      <c r="AV125">
        <v>0</v>
      </c>
      <c r="AW125">
        <v>39</v>
      </c>
      <c r="AX125">
        <v>0</v>
      </c>
      <c r="AY125">
        <v>0</v>
      </c>
      <c r="AZ125">
        <v>0</v>
      </c>
      <c r="BA125">
        <v>0</v>
      </c>
      <c r="BB125">
        <v>12</v>
      </c>
      <c r="BC125">
        <v>0</v>
      </c>
      <c r="BD125">
        <v>5</v>
      </c>
      <c r="BE125">
        <v>0</v>
      </c>
      <c r="BF125">
        <v>0</v>
      </c>
      <c r="BG125">
        <v>0</v>
      </c>
      <c r="BH125">
        <v>0</v>
      </c>
      <c r="BI125">
        <v>0</v>
      </c>
      <c r="BJ125">
        <v>0</v>
      </c>
      <c r="BK125">
        <f>SUM(Table1317[[#This Row],[ArrayExpress]:[UniProt]])</f>
        <v>202</v>
      </c>
      <c r="BL125" s="38">
        <f>Table1317[[#This Row],[TOTAL]]/$AD$5</f>
        <v>7.9778830963665087E-2</v>
      </c>
    </row>
    <row r="126" spans="1:64" x14ac:dyDescent="0.2">
      <c r="A126" t="s">
        <v>11</v>
      </c>
      <c r="B126">
        <v>3</v>
      </c>
      <c r="C126">
        <v>0</v>
      </c>
      <c r="D126">
        <v>2</v>
      </c>
      <c r="E126">
        <v>1</v>
      </c>
      <c r="F126">
        <v>1</v>
      </c>
      <c r="G126">
        <v>1</v>
      </c>
      <c r="H126">
        <v>2</v>
      </c>
      <c r="I126">
        <v>3</v>
      </c>
      <c r="J126">
        <v>2</v>
      </c>
      <c r="K126">
        <v>0</v>
      </c>
      <c r="L126">
        <v>418</v>
      </c>
      <c r="M126">
        <v>19</v>
      </c>
      <c r="N126">
        <v>12</v>
      </c>
      <c r="O126">
        <v>35</v>
      </c>
      <c r="P126">
        <v>68</v>
      </c>
      <c r="Q126">
        <v>16</v>
      </c>
      <c r="R126">
        <v>34</v>
      </c>
      <c r="S126">
        <v>21</v>
      </c>
      <c r="T126">
        <v>17</v>
      </c>
      <c r="U126">
        <v>425</v>
      </c>
      <c r="V126">
        <v>18</v>
      </c>
      <c r="W126">
        <v>2</v>
      </c>
      <c r="X126">
        <v>3</v>
      </c>
      <c r="Y126">
        <v>98</v>
      </c>
      <c r="Z126">
        <v>681</v>
      </c>
      <c r="AA126">
        <v>2</v>
      </c>
      <c r="AB126">
        <v>15</v>
      </c>
      <c r="AC126">
        <v>65</v>
      </c>
      <c r="AD126">
        <f>SUM(Table1314[[#This Row],[ArrayExpress]:[UniProt]])</f>
        <v>1964</v>
      </c>
      <c r="AE126" s="38">
        <f>Table1314[[#This Row],[TOTAL]]/$AD$5</f>
        <v>0.77567140600315954</v>
      </c>
      <c r="AH126" t="s">
        <v>11</v>
      </c>
      <c r="AI126">
        <v>6</v>
      </c>
      <c r="AJ126">
        <v>1</v>
      </c>
      <c r="AK126">
        <v>10</v>
      </c>
      <c r="AL126">
        <v>0</v>
      </c>
      <c r="AM126">
        <v>0</v>
      </c>
      <c r="AN126">
        <v>0</v>
      </c>
      <c r="AO126">
        <v>2</v>
      </c>
      <c r="AP126">
        <v>0</v>
      </c>
      <c r="AQ126">
        <v>0</v>
      </c>
      <c r="AR126">
        <v>0</v>
      </c>
      <c r="AS126">
        <v>289</v>
      </c>
      <c r="AT126">
        <v>6</v>
      </c>
      <c r="AU126">
        <v>7</v>
      </c>
      <c r="AV126">
        <v>32</v>
      </c>
      <c r="AW126">
        <v>36</v>
      </c>
      <c r="AX126">
        <v>2</v>
      </c>
      <c r="AY126">
        <v>14</v>
      </c>
      <c r="AZ126">
        <v>13</v>
      </c>
      <c r="BA126">
        <v>22</v>
      </c>
      <c r="BB126">
        <v>325</v>
      </c>
      <c r="BC126">
        <v>11</v>
      </c>
      <c r="BD126">
        <v>0</v>
      </c>
      <c r="BE126">
        <v>0</v>
      </c>
      <c r="BF126">
        <v>24</v>
      </c>
      <c r="BG126">
        <v>247</v>
      </c>
      <c r="BH126">
        <v>0</v>
      </c>
      <c r="BI126">
        <v>7</v>
      </c>
      <c r="BJ126">
        <v>58</v>
      </c>
      <c r="BK126">
        <f>SUM(Table1317[[#This Row],[ArrayExpress]:[UniProt]])</f>
        <v>1112</v>
      </c>
      <c r="BL126" s="38">
        <f>Table1317[[#This Row],[TOTAL]]/$AD$5</f>
        <v>0.4391785150078989</v>
      </c>
    </row>
    <row r="127" spans="1:64" x14ac:dyDescent="0.2">
      <c r="A127" s="2" t="s">
        <v>9076</v>
      </c>
      <c r="B127" s="2">
        <f t="shared" ref="B127:AC127" si="7">SUBTOTAL(109,B124:B126)</f>
        <v>19</v>
      </c>
      <c r="C127" s="2">
        <f t="shared" si="7"/>
        <v>0</v>
      </c>
      <c r="D127" s="2">
        <f t="shared" si="7"/>
        <v>55</v>
      </c>
      <c r="E127" s="2">
        <f t="shared" si="7"/>
        <v>1</v>
      </c>
      <c r="F127" s="2">
        <f t="shared" si="7"/>
        <v>2</v>
      </c>
      <c r="G127" s="2">
        <f t="shared" si="7"/>
        <v>1</v>
      </c>
      <c r="H127" s="2">
        <f t="shared" si="7"/>
        <v>4</v>
      </c>
      <c r="I127" s="2">
        <f t="shared" si="7"/>
        <v>4</v>
      </c>
      <c r="J127" s="2">
        <f t="shared" si="7"/>
        <v>3</v>
      </c>
      <c r="K127" s="2">
        <f t="shared" si="7"/>
        <v>5</v>
      </c>
      <c r="L127" s="2">
        <f t="shared" si="7"/>
        <v>604</v>
      </c>
      <c r="M127" s="2">
        <f t="shared" si="7"/>
        <v>19</v>
      </c>
      <c r="N127" s="2">
        <f t="shared" si="7"/>
        <v>12</v>
      </c>
      <c r="O127" s="2">
        <f t="shared" si="7"/>
        <v>35</v>
      </c>
      <c r="P127" s="2">
        <f t="shared" si="7"/>
        <v>150</v>
      </c>
      <c r="Q127" s="2">
        <f t="shared" si="7"/>
        <v>16</v>
      </c>
      <c r="R127" s="2">
        <f t="shared" si="7"/>
        <v>34</v>
      </c>
      <c r="S127" s="2">
        <f t="shared" si="7"/>
        <v>22</v>
      </c>
      <c r="T127" s="2">
        <f t="shared" si="7"/>
        <v>72</v>
      </c>
      <c r="U127" s="2">
        <f t="shared" si="7"/>
        <v>451</v>
      </c>
      <c r="V127" s="2">
        <f t="shared" si="7"/>
        <v>24</v>
      </c>
      <c r="W127" s="2">
        <f t="shared" si="7"/>
        <v>11</v>
      </c>
      <c r="X127" s="2">
        <f t="shared" si="7"/>
        <v>3</v>
      </c>
      <c r="Y127" s="2">
        <f t="shared" si="7"/>
        <v>107</v>
      </c>
      <c r="Z127" s="2">
        <f t="shared" si="7"/>
        <v>793</v>
      </c>
      <c r="AA127" s="2">
        <f t="shared" si="7"/>
        <v>2</v>
      </c>
      <c r="AB127" s="2">
        <f t="shared" si="7"/>
        <v>15</v>
      </c>
      <c r="AC127" s="2">
        <f t="shared" si="7"/>
        <v>68</v>
      </c>
      <c r="AD127">
        <f>SUM(Table1314[[#This Row],[ArrayExpress]:[UniProt]])</f>
        <v>2532</v>
      </c>
      <c r="AE127" s="32">
        <f>Table1314[[#This Row],[TOTAL]]/$AD$5</f>
        <v>1</v>
      </c>
      <c r="AH127" s="2" t="s">
        <v>9076</v>
      </c>
      <c r="AI127" s="2">
        <f t="shared" ref="AI127:BJ127" si="8">SUBTOTAL(109,AI124:AI126)</f>
        <v>11</v>
      </c>
      <c r="AJ127" s="2">
        <f t="shared" si="8"/>
        <v>1</v>
      </c>
      <c r="AK127" s="2">
        <f t="shared" si="8"/>
        <v>30</v>
      </c>
      <c r="AL127" s="2">
        <f t="shared" si="8"/>
        <v>1</v>
      </c>
      <c r="AM127" s="2">
        <f t="shared" si="8"/>
        <v>0</v>
      </c>
      <c r="AN127" s="2">
        <f t="shared" si="8"/>
        <v>0</v>
      </c>
      <c r="AO127" s="2">
        <f t="shared" si="8"/>
        <v>5</v>
      </c>
      <c r="AP127" s="2">
        <f t="shared" si="8"/>
        <v>0</v>
      </c>
      <c r="AQ127" s="2">
        <f t="shared" si="8"/>
        <v>0</v>
      </c>
      <c r="AR127" s="2">
        <f t="shared" si="8"/>
        <v>1</v>
      </c>
      <c r="AS127" s="2">
        <f t="shared" si="8"/>
        <v>441</v>
      </c>
      <c r="AT127" s="2">
        <f t="shared" si="8"/>
        <v>6</v>
      </c>
      <c r="AU127" s="2">
        <f t="shared" si="8"/>
        <v>9</v>
      </c>
      <c r="AV127" s="2">
        <f t="shared" si="8"/>
        <v>33</v>
      </c>
      <c r="AW127" s="2">
        <f t="shared" si="8"/>
        <v>77</v>
      </c>
      <c r="AX127" s="2">
        <f t="shared" si="8"/>
        <v>2</v>
      </c>
      <c r="AY127" s="2">
        <f t="shared" si="8"/>
        <v>14</v>
      </c>
      <c r="AZ127" s="2">
        <f t="shared" si="8"/>
        <v>14</v>
      </c>
      <c r="BA127" s="2">
        <f t="shared" si="8"/>
        <v>68</v>
      </c>
      <c r="BB127" s="2">
        <f t="shared" si="8"/>
        <v>366</v>
      </c>
      <c r="BC127" s="2">
        <f t="shared" si="8"/>
        <v>15</v>
      </c>
      <c r="BD127" s="2">
        <f t="shared" si="8"/>
        <v>5</v>
      </c>
      <c r="BE127" s="2">
        <f t="shared" si="8"/>
        <v>0</v>
      </c>
      <c r="BF127" s="2">
        <f t="shared" si="8"/>
        <v>30</v>
      </c>
      <c r="BG127" s="2">
        <f t="shared" si="8"/>
        <v>310</v>
      </c>
      <c r="BH127" s="2">
        <f t="shared" si="8"/>
        <v>0</v>
      </c>
      <c r="BI127" s="2">
        <f t="shared" si="8"/>
        <v>7</v>
      </c>
      <c r="BJ127" s="2">
        <f t="shared" si="8"/>
        <v>65</v>
      </c>
      <c r="BK127">
        <f>SUM(Table1317[[#This Row],[ArrayExpress]:[UniProt]])</f>
        <v>1511</v>
      </c>
      <c r="BL127" s="32">
        <f>Table1317[[#This Row],[TOTAL]]/$AD$5</f>
        <v>0.59676145339652453</v>
      </c>
    </row>
    <row r="128" spans="1:64" x14ac:dyDescent="0.2">
      <c r="A128" s="2" t="s">
        <v>9077</v>
      </c>
      <c r="B128" s="3">
        <f t="shared" ref="B128:AC128" si="9">B127/$AD$5</f>
        <v>7.5039494470774092E-3</v>
      </c>
      <c r="C128" s="3">
        <f t="shared" si="9"/>
        <v>0</v>
      </c>
      <c r="D128" s="3">
        <f t="shared" si="9"/>
        <v>2.1721958925750396E-2</v>
      </c>
      <c r="E128" s="3">
        <f t="shared" si="9"/>
        <v>3.9494470774091627E-4</v>
      </c>
      <c r="F128" s="3">
        <f t="shared" si="9"/>
        <v>7.8988941548183253E-4</v>
      </c>
      <c r="G128" s="3">
        <f t="shared" si="9"/>
        <v>3.9494470774091627E-4</v>
      </c>
      <c r="H128" s="3">
        <f t="shared" si="9"/>
        <v>1.5797788309636651E-3</v>
      </c>
      <c r="I128" s="3">
        <f t="shared" si="9"/>
        <v>1.5797788309636651E-3</v>
      </c>
      <c r="J128" s="3">
        <f t="shared" si="9"/>
        <v>1.1848341232227489E-3</v>
      </c>
      <c r="K128" s="3">
        <f t="shared" si="9"/>
        <v>1.9747235387045812E-3</v>
      </c>
      <c r="L128" s="3">
        <f t="shared" si="9"/>
        <v>0.23854660347551343</v>
      </c>
      <c r="M128" s="3">
        <f t="shared" si="9"/>
        <v>7.5039494470774092E-3</v>
      </c>
      <c r="N128" s="3">
        <f t="shared" si="9"/>
        <v>4.7393364928909956E-3</v>
      </c>
      <c r="O128" s="3">
        <f t="shared" si="9"/>
        <v>1.3823064770932069E-2</v>
      </c>
      <c r="P128" s="3">
        <f t="shared" si="9"/>
        <v>5.9241706161137442E-2</v>
      </c>
      <c r="Q128" s="3">
        <f t="shared" si="9"/>
        <v>6.3191153238546603E-3</v>
      </c>
      <c r="R128" s="3">
        <f t="shared" si="9"/>
        <v>1.3428120063191154E-2</v>
      </c>
      <c r="S128" s="3">
        <f t="shared" si="9"/>
        <v>8.6887835703001581E-3</v>
      </c>
      <c r="T128" s="3">
        <f t="shared" si="9"/>
        <v>2.843601895734597E-2</v>
      </c>
      <c r="U128" s="3">
        <f t="shared" si="9"/>
        <v>0.17812006319115323</v>
      </c>
      <c r="V128" s="3">
        <f t="shared" si="9"/>
        <v>9.4786729857819912E-3</v>
      </c>
      <c r="W128" s="3">
        <f t="shared" si="9"/>
        <v>4.344391785150079E-3</v>
      </c>
      <c r="X128" s="3">
        <f t="shared" si="9"/>
        <v>1.1848341232227489E-3</v>
      </c>
      <c r="Y128" s="3">
        <f t="shared" si="9"/>
        <v>4.2259083728278038E-2</v>
      </c>
      <c r="Z128" s="3">
        <f t="shared" si="9"/>
        <v>0.31319115323854663</v>
      </c>
      <c r="AA128" s="3">
        <f t="shared" si="9"/>
        <v>7.8988941548183253E-4</v>
      </c>
      <c r="AB128" s="3">
        <f t="shared" si="9"/>
        <v>5.9241706161137437E-3</v>
      </c>
      <c r="AC128" s="3">
        <f t="shared" si="9"/>
        <v>2.6856240126382307E-2</v>
      </c>
      <c r="AD128" s="3">
        <f>SUM(Table1314[[#This Row],[ArrayExpress]:[UniProt]])</f>
        <v>1</v>
      </c>
      <c r="AH128" s="2" t="s">
        <v>9077</v>
      </c>
      <c r="AI128" s="3">
        <f t="shared" ref="AI128:BJ128" si="10">AI127/$AD$5</f>
        <v>4.344391785150079E-3</v>
      </c>
      <c r="AJ128" s="3">
        <f t="shared" si="10"/>
        <v>3.9494470774091627E-4</v>
      </c>
      <c r="AK128" s="3">
        <f t="shared" si="10"/>
        <v>1.1848341232227487E-2</v>
      </c>
      <c r="AL128" s="3">
        <f t="shared" si="10"/>
        <v>3.9494470774091627E-4</v>
      </c>
      <c r="AM128" s="3">
        <f t="shared" si="10"/>
        <v>0</v>
      </c>
      <c r="AN128" s="3">
        <f t="shared" si="10"/>
        <v>0</v>
      </c>
      <c r="AO128" s="3">
        <f t="shared" si="10"/>
        <v>1.9747235387045812E-3</v>
      </c>
      <c r="AP128" s="3">
        <f t="shared" si="10"/>
        <v>0</v>
      </c>
      <c r="AQ128" s="3">
        <f t="shared" si="10"/>
        <v>0</v>
      </c>
      <c r="AR128" s="3">
        <f t="shared" si="10"/>
        <v>3.9494470774091627E-4</v>
      </c>
      <c r="AS128" s="3">
        <f t="shared" si="10"/>
        <v>0.17417061611374407</v>
      </c>
      <c r="AT128" s="3">
        <f t="shared" si="10"/>
        <v>2.3696682464454978E-3</v>
      </c>
      <c r="AU128" s="3">
        <f t="shared" si="10"/>
        <v>3.5545023696682463E-3</v>
      </c>
      <c r="AV128" s="3">
        <f t="shared" si="10"/>
        <v>1.3033175355450236E-2</v>
      </c>
      <c r="AW128" s="3">
        <f t="shared" si="10"/>
        <v>3.0410742496050552E-2</v>
      </c>
      <c r="AX128" s="3">
        <f t="shared" si="10"/>
        <v>7.8988941548183253E-4</v>
      </c>
      <c r="AY128" s="3">
        <f t="shared" si="10"/>
        <v>5.5292259083728279E-3</v>
      </c>
      <c r="AZ128" s="3">
        <f t="shared" si="10"/>
        <v>5.5292259083728279E-3</v>
      </c>
      <c r="BA128" s="3">
        <f t="shared" si="10"/>
        <v>2.6856240126382307E-2</v>
      </c>
      <c r="BB128" s="3">
        <f t="shared" si="10"/>
        <v>0.14454976303317535</v>
      </c>
      <c r="BC128" s="3">
        <f t="shared" si="10"/>
        <v>5.9241706161137437E-3</v>
      </c>
      <c r="BD128" s="3">
        <f t="shared" si="10"/>
        <v>1.9747235387045812E-3</v>
      </c>
      <c r="BE128" s="3">
        <f t="shared" si="10"/>
        <v>0</v>
      </c>
      <c r="BF128" s="3">
        <f t="shared" si="10"/>
        <v>1.1848341232227487E-2</v>
      </c>
      <c r="BG128" s="3">
        <f t="shared" si="10"/>
        <v>0.12243285939968404</v>
      </c>
      <c r="BH128" s="3">
        <f t="shared" si="10"/>
        <v>0</v>
      </c>
      <c r="BI128" s="3">
        <f t="shared" si="10"/>
        <v>2.764612954186414E-3</v>
      </c>
      <c r="BJ128" s="3">
        <f t="shared" si="10"/>
        <v>2.5671406003159557E-2</v>
      </c>
      <c r="BK128" s="3">
        <f>SUM(Table1317[[#This Row],[ArrayExpress]:[UniProt]])</f>
        <v>0.59676145339652442</v>
      </c>
    </row>
    <row r="130" spans="1:64" x14ac:dyDescent="0.2">
      <c r="A130" t="s">
        <v>9078</v>
      </c>
      <c r="B130" t="s">
        <v>15</v>
      </c>
      <c r="C130" t="s">
        <v>9082</v>
      </c>
      <c r="D130" t="s">
        <v>96</v>
      </c>
      <c r="E130" t="s">
        <v>314</v>
      </c>
      <c r="F130" t="s">
        <v>320</v>
      </c>
      <c r="G130" t="s">
        <v>329</v>
      </c>
      <c r="H130" t="s">
        <v>336</v>
      </c>
      <c r="I130" t="s">
        <v>354</v>
      </c>
      <c r="J130" t="s">
        <v>370</v>
      </c>
      <c r="K130" t="s">
        <v>385</v>
      </c>
      <c r="L130" t="s">
        <v>407</v>
      </c>
      <c r="M130" t="s">
        <v>2780</v>
      </c>
      <c r="N130" t="s">
        <v>2860</v>
      </c>
      <c r="O130" t="s">
        <v>2909</v>
      </c>
      <c r="P130" t="s">
        <v>3036</v>
      </c>
      <c r="Q130" t="s">
        <v>3637</v>
      </c>
      <c r="R130" t="s">
        <v>3710</v>
      </c>
      <c r="S130" t="s">
        <v>3823</v>
      </c>
      <c r="T130" t="s">
        <v>3906</v>
      </c>
      <c r="U130" t="s">
        <v>4127</v>
      </c>
      <c r="V130" t="s">
        <v>5775</v>
      </c>
      <c r="W130" t="s">
        <v>5869</v>
      </c>
      <c r="X130" t="s">
        <v>5914</v>
      </c>
      <c r="Y130" t="s">
        <v>5924</v>
      </c>
      <c r="Z130" t="s">
        <v>6339</v>
      </c>
      <c r="AA130" t="s">
        <v>8757</v>
      </c>
      <c r="AB130" t="s">
        <v>8766</v>
      </c>
      <c r="AC130" t="s">
        <v>8821</v>
      </c>
      <c r="AD130" t="s">
        <v>9076</v>
      </c>
      <c r="AE130" t="s">
        <v>11329</v>
      </c>
      <c r="AH130" t="s">
        <v>9078</v>
      </c>
      <c r="AI130" t="s">
        <v>15</v>
      </c>
      <c r="AJ130" t="s">
        <v>9082</v>
      </c>
      <c r="AK130" t="s">
        <v>96</v>
      </c>
      <c r="AL130" t="s">
        <v>314</v>
      </c>
      <c r="AM130" t="s">
        <v>320</v>
      </c>
      <c r="AN130" t="s">
        <v>329</v>
      </c>
      <c r="AO130" t="s">
        <v>336</v>
      </c>
      <c r="AP130" t="s">
        <v>354</v>
      </c>
      <c r="AQ130" t="s">
        <v>370</v>
      </c>
      <c r="AR130" t="s">
        <v>385</v>
      </c>
      <c r="AS130" t="s">
        <v>407</v>
      </c>
      <c r="AT130" t="s">
        <v>2780</v>
      </c>
      <c r="AU130" t="s">
        <v>2860</v>
      </c>
      <c r="AV130" t="s">
        <v>2909</v>
      </c>
      <c r="AW130" t="s">
        <v>3036</v>
      </c>
      <c r="AX130" t="s">
        <v>3637</v>
      </c>
      <c r="AY130" t="s">
        <v>3710</v>
      </c>
      <c r="AZ130" t="s">
        <v>3823</v>
      </c>
      <c r="BA130" t="s">
        <v>3906</v>
      </c>
      <c r="BB130" t="s">
        <v>4127</v>
      </c>
      <c r="BC130" t="s">
        <v>5775</v>
      </c>
      <c r="BD130" t="s">
        <v>5869</v>
      </c>
      <c r="BE130" t="s">
        <v>5914</v>
      </c>
      <c r="BF130" t="s">
        <v>5924</v>
      </c>
      <c r="BG130" t="s">
        <v>6339</v>
      </c>
      <c r="BH130" t="s">
        <v>8757</v>
      </c>
      <c r="BI130" t="s">
        <v>8766</v>
      </c>
      <c r="BJ130" t="s">
        <v>8821</v>
      </c>
      <c r="BK130" t="s">
        <v>9076</v>
      </c>
      <c r="BL130" t="s">
        <v>11329</v>
      </c>
    </row>
    <row r="131" spans="1:64" ht="15" x14ac:dyDescent="0.25">
      <c r="A131" t="s">
        <v>9</v>
      </c>
      <c r="B131" s="4">
        <f>B124/B127</f>
        <v>0</v>
      </c>
      <c r="C131" s="4">
        <v>0</v>
      </c>
      <c r="D131" s="4">
        <f t="shared" ref="D131:AC131" si="11">D124/D127</f>
        <v>0</v>
      </c>
      <c r="E131" s="4">
        <f t="shared" si="11"/>
        <v>0</v>
      </c>
      <c r="F131" s="4">
        <f t="shared" si="11"/>
        <v>0.5</v>
      </c>
      <c r="G131" s="4">
        <f t="shared" si="11"/>
        <v>0</v>
      </c>
      <c r="H131" s="4">
        <f t="shared" si="11"/>
        <v>0</v>
      </c>
      <c r="I131" s="4">
        <f t="shared" si="11"/>
        <v>0.25</v>
      </c>
      <c r="J131" s="4">
        <f t="shared" si="11"/>
        <v>0</v>
      </c>
      <c r="K131" s="4">
        <f t="shared" si="11"/>
        <v>0</v>
      </c>
      <c r="L131" s="4">
        <f t="shared" si="11"/>
        <v>4.1390728476821195E-2</v>
      </c>
      <c r="M131" s="4">
        <f t="shared" si="11"/>
        <v>0</v>
      </c>
      <c r="N131" s="4">
        <f t="shared" si="11"/>
        <v>0</v>
      </c>
      <c r="O131" s="4">
        <f t="shared" si="11"/>
        <v>0</v>
      </c>
      <c r="P131" s="4">
        <f t="shared" si="11"/>
        <v>0</v>
      </c>
      <c r="Q131" s="4">
        <f t="shared" si="11"/>
        <v>0</v>
      </c>
      <c r="R131" s="4">
        <f t="shared" si="11"/>
        <v>0</v>
      </c>
      <c r="S131" s="4">
        <f t="shared" si="11"/>
        <v>4.5454545454545456E-2</v>
      </c>
      <c r="T131" s="4">
        <f t="shared" si="11"/>
        <v>0.76388888888888884</v>
      </c>
      <c r="U131" s="4">
        <f t="shared" si="11"/>
        <v>3.1042128603104215E-2</v>
      </c>
      <c r="V131" s="4">
        <f t="shared" si="11"/>
        <v>0.25</v>
      </c>
      <c r="W131" s="4">
        <f t="shared" si="11"/>
        <v>0</v>
      </c>
      <c r="X131" s="4">
        <f t="shared" si="11"/>
        <v>0</v>
      </c>
      <c r="Y131" s="4">
        <f t="shared" si="11"/>
        <v>6.5420560747663545E-2</v>
      </c>
      <c r="Z131" s="4">
        <f t="shared" si="11"/>
        <v>0.13871374527112232</v>
      </c>
      <c r="AA131" s="4">
        <f t="shared" si="11"/>
        <v>0</v>
      </c>
      <c r="AB131" s="4">
        <f t="shared" si="11"/>
        <v>0</v>
      </c>
      <c r="AC131" s="4">
        <f t="shared" si="11"/>
        <v>4.4117647058823532E-2</v>
      </c>
      <c r="AD131">
        <f>SUM(Table131616[[#This Row],[ArrayExpress]:[UniProt]])</f>
        <v>2.1300282445009691</v>
      </c>
      <c r="AE131" s="39">
        <f>Table131616[[#This Row],[TOTAL]]/$AD$12</f>
        <v>7.8889934981517376E-2</v>
      </c>
      <c r="AH131" t="s">
        <v>9</v>
      </c>
      <c r="AI131" s="3">
        <f>AI124/AI127</f>
        <v>0</v>
      </c>
      <c r="AJ131" s="3">
        <f t="shared" ref="AJ131:BJ131" si="12">AJ124/AJ127</f>
        <v>0</v>
      </c>
      <c r="AK131" s="3">
        <f t="shared" si="12"/>
        <v>0</v>
      </c>
      <c r="AL131" s="3">
        <f t="shared" si="12"/>
        <v>0</v>
      </c>
      <c r="AM131" s="3">
        <v>0</v>
      </c>
      <c r="AN131" s="3">
        <v>0</v>
      </c>
      <c r="AO131" s="3">
        <f t="shared" si="12"/>
        <v>0.4</v>
      </c>
      <c r="AP131" s="3">
        <v>0</v>
      </c>
      <c r="AQ131" s="3">
        <v>0</v>
      </c>
      <c r="AR131" s="3">
        <f t="shared" si="12"/>
        <v>0</v>
      </c>
      <c r="AS131" s="3">
        <f t="shared" si="12"/>
        <v>8.1632653061224483E-2</v>
      </c>
      <c r="AT131" s="3">
        <f t="shared" si="12"/>
        <v>0</v>
      </c>
      <c r="AU131" s="3">
        <f t="shared" si="12"/>
        <v>0</v>
      </c>
      <c r="AV131" s="3">
        <f t="shared" si="12"/>
        <v>3.0303030303030304E-2</v>
      </c>
      <c r="AW131" s="3">
        <f t="shared" si="12"/>
        <v>2.5974025974025976E-2</v>
      </c>
      <c r="AX131" s="3">
        <f t="shared" si="12"/>
        <v>0</v>
      </c>
      <c r="AY131" s="3">
        <f t="shared" si="12"/>
        <v>0</v>
      </c>
      <c r="AZ131" s="3">
        <f t="shared" si="12"/>
        <v>7.1428571428571425E-2</v>
      </c>
      <c r="BA131" s="3">
        <f t="shared" si="12"/>
        <v>0.67647058823529416</v>
      </c>
      <c r="BB131" s="3">
        <f t="shared" si="12"/>
        <v>7.9234972677595633E-2</v>
      </c>
      <c r="BC131" s="3">
        <f t="shared" si="12"/>
        <v>0.26666666666666666</v>
      </c>
      <c r="BD131" s="3">
        <f t="shared" si="12"/>
        <v>0</v>
      </c>
      <c r="BE131" s="3">
        <v>0</v>
      </c>
      <c r="BF131" s="3">
        <f t="shared" si="12"/>
        <v>0.2</v>
      </c>
      <c r="BG131" s="3">
        <f t="shared" si="12"/>
        <v>0.20322580645161289</v>
      </c>
      <c r="BH131" s="3">
        <v>0</v>
      </c>
      <c r="BI131" s="3">
        <f t="shared" si="12"/>
        <v>0</v>
      </c>
      <c r="BJ131" s="3">
        <f t="shared" si="12"/>
        <v>0.1076923076923077</v>
      </c>
      <c r="BK131">
        <f>SUM(Table131618[[#This Row],[ArrayExpress]:[UniProt]])</f>
        <v>2.1426286224903293</v>
      </c>
      <c r="BL131" s="39">
        <f>Table131618[[#This Row],[TOTAL]]/$AD$12</f>
        <v>7.9356615647789966E-2</v>
      </c>
    </row>
    <row r="132" spans="1:64" ht="15" x14ac:dyDescent="0.25">
      <c r="A132" t="s">
        <v>10</v>
      </c>
      <c r="B132" s="4">
        <f>B125/B127</f>
        <v>0.84210526315789469</v>
      </c>
      <c r="C132" s="4">
        <v>0</v>
      </c>
      <c r="D132" s="4">
        <f t="shared" ref="D132:AC132" si="13">D125/D127</f>
        <v>0.96363636363636362</v>
      </c>
      <c r="E132" s="4">
        <f t="shared" si="13"/>
        <v>0</v>
      </c>
      <c r="F132" s="4">
        <f t="shared" si="13"/>
        <v>0</v>
      </c>
      <c r="G132" s="4">
        <f t="shared" si="13"/>
        <v>0</v>
      </c>
      <c r="H132" s="4">
        <f t="shared" si="13"/>
        <v>0.5</v>
      </c>
      <c r="I132" s="4">
        <f t="shared" si="13"/>
        <v>0</v>
      </c>
      <c r="J132" s="4">
        <f t="shared" si="13"/>
        <v>0.33333333333333331</v>
      </c>
      <c r="K132" s="4">
        <f t="shared" si="13"/>
        <v>1</v>
      </c>
      <c r="L132" s="4">
        <f t="shared" si="13"/>
        <v>0.26655629139072845</v>
      </c>
      <c r="M132" s="4">
        <f t="shared" si="13"/>
        <v>0</v>
      </c>
      <c r="N132" s="4">
        <f t="shared" si="13"/>
        <v>0</v>
      </c>
      <c r="O132" s="4">
        <f t="shared" si="13"/>
        <v>0</v>
      </c>
      <c r="P132" s="4">
        <f t="shared" si="13"/>
        <v>0.54666666666666663</v>
      </c>
      <c r="Q132" s="4">
        <f t="shared" si="13"/>
        <v>0</v>
      </c>
      <c r="R132" s="4">
        <f t="shared" si="13"/>
        <v>0</v>
      </c>
      <c r="S132" s="4">
        <f t="shared" si="13"/>
        <v>0</v>
      </c>
      <c r="T132" s="4">
        <f t="shared" si="13"/>
        <v>0</v>
      </c>
      <c r="U132" s="4">
        <f t="shared" si="13"/>
        <v>2.6607538802660754E-2</v>
      </c>
      <c r="V132" s="4">
        <f t="shared" si="13"/>
        <v>0</v>
      </c>
      <c r="W132" s="4">
        <f t="shared" si="13"/>
        <v>0.81818181818181823</v>
      </c>
      <c r="X132" s="4">
        <f t="shared" si="13"/>
        <v>0</v>
      </c>
      <c r="Y132" s="4">
        <f t="shared" si="13"/>
        <v>1.8691588785046728E-2</v>
      </c>
      <c r="Z132" s="4">
        <f t="shared" si="13"/>
        <v>2.5220680958385876E-3</v>
      </c>
      <c r="AA132" s="4">
        <f t="shared" si="13"/>
        <v>0</v>
      </c>
      <c r="AB132" s="4">
        <f t="shared" si="13"/>
        <v>0</v>
      </c>
      <c r="AC132" s="4">
        <f t="shared" si="13"/>
        <v>0</v>
      </c>
      <c r="AD132">
        <f>SUM(Table131616[[#This Row],[ArrayExpress]:[UniProt]])</f>
        <v>5.3183009320503514</v>
      </c>
      <c r="AE132" s="39">
        <f>Table131616[[#This Row],[TOTAL]]/$AD$12</f>
        <v>0.19697410859445746</v>
      </c>
      <c r="AH132" t="s">
        <v>10</v>
      </c>
      <c r="AI132" s="3">
        <f>AI125/AI127</f>
        <v>0.45454545454545453</v>
      </c>
      <c r="AJ132" s="3">
        <f t="shared" ref="AJ132:BJ132" si="14">AJ125/AJ127</f>
        <v>0</v>
      </c>
      <c r="AK132" s="3">
        <f t="shared" si="14"/>
        <v>0.66666666666666663</v>
      </c>
      <c r="AL132" s="3">
        <f t="shared" si="14"/>
        <v>1</v>
      </c>
      <c r="AM132" s="3">
        <v>0</v>
      </c>
      <c r="AN132" s="3">
        <v>0</v>
      </c>
      <c r="AO132" s="3">
        <f t="shared" si="14"/>
        <v>0.2</v>
      </c>
      <c r="AP132" s="3">
        <v>0</v>
      </c>
      <c r="AQ132" s="3">
        <v>0</v>
      </c>
      <c r="AR132" s="3">
        <f t="shared" si="14"/>
        <v>1</v>
      </c>
      <c r="AS132" s="3">
        <f t="shared" si="14"/>
        <v>0.26303854875283444</v>
      </c>
      <c r="AT132" s="3">
        <f t="shared" si="14"/>
        <v>0</v>
      </c>
      <c r="AU132" s="3">
        <f t="shared" si="14"/>
        <v>0.22222222222222221</v>
      </c>
      <c r="AV132" s="3">
        <f t="shared" si="14"/>
        <v>0</v>
      </c>
      <c r="AW132" s="3">
        <f t="shared" si="14"/>
        <v>0.50649350649350644</v>
      </c>
      <c r="AX132" s="3">
        <f t="shared" si="14"/>
        <v>0</v>
      </c>
      <c r="AY132" s="3">
        <f t="shared" si="14"/>
        <v>0</v>
      </c>
      <c r="AZ132" s="3">
        <f t="shared" si="14"/>
        <v>0</v>
      </c>
      <c r="BA132" s="3">
        <f t="shared" si="14"/>
        <v>0</v>
      </c>
      <c r="BB132" s="3">
        <f t="shared" si="14"/>
        <v>3.2786885245901641E-2</v>
      </c>
      <c r="BC132" s="3">
        <f t="shared" si="14"/>
        <v>0</v>
      </c>
      <c r="BD132" s="3">
        <f t="shared" si="14"/>
        <v>1</v>
      </c>
      <c r="BE132" s="3">
        <v>0</v>
      </c>
      <c r="BF132" s="3">
        <f t="shared" si="14"/>
        <v>0</v>
      </c>
      <c r="BG132" s="3">
        <f t="shared" si="14"/>
        <v>0</v>
      </c>
      <c r="BH132" s="3">
        <v>0</v>
      </c>
      <c r="BI132" s="3">
        <f t="shared" si="14"/>
        <v>0</v>
      </c>
      <c r="BJ132" s="3">
        <f t="shared" si="14"/>
        <v>0</v>
      </c>
      <c r="BK132">
        <f>SUM(Table131618[[#This Row],[ArrayExpress]:[UniProt]])</f>
        <v>5.3457532839265856</v>
      </c>
      <c r="BL132" s="39">
        <f>Table131618[[#This Row],[TOTAL]]/$AD$12</f>
        <v>0.19799086236765132</v>
      </c>
    </row>
    <row r="133" spans="1:64" ht="15" x14ac:dyDescent="0.25">
      <c r="A133" t="s">
        <v>11</v>
      </c>
      <c r="B133" s="4">
        <f>B126/B127</f>
        <v>0.15789473684210525</v>
      </c>
      <c r="C133" s="4">
        <v>0</v>
      </c>
      <c r="D133" s="4">
        <f t="shared" ref="D133:AC133" si="15">D126/D127</f>
        <v>3.6363636363636362E-2</v>
      </c>
      <c r="E133" s="4">
        <f t="shared" si="15"/>
        <v>1</v>
      </c>
      <c r="F133" s="4">
        <f t="shared" si="15"/>
        <v>0.5</v>
      </c>
      <c r="G133" s="4">
        <f t="shared" si="15"/>
        <v>1</v>
      </c>
      <c r="H133" s="4">
        <f t="shared" si="15"/>
        <v>0.5</v>
      </c>
      <c r="I133" s="4">
        <f t="shared" si="15"/>
        <v>0.75</v>
      </c>
      <c r="J133" s="4">
        <f t="shared" si="15"/>
        <v>0.66666666666666663</v>
      </c>
      <c r="K133" s="4">
        <f t="shared" si="15"/>
        <v>0</v>
      </c>
      <c r="L133" s="4">
        <f t="shared" si="15"/>
        <v>0.69205298013245031</v>
      </c>
      <c r="M133" s="4">
        <f t="shared" si="15"/>
        <v>1</v>
      </c>
      <c r="N133" s="4">
        <f t="shared" si="15"/>
        <v>1</v>
      </c>
      <c r="O133" s="4">
        <f t="shared" si="15"/>
        <v>1</v>
      </c>
      <c r="P133" s="4">
        <f t="shared" si="15"/>
        <v>0.45333333333333331</v>
      </c>
      <c r="Q133" s="4">
        <f t="shared" si="15"/>
        <v>1</v>
      </c>
      <c r="R133" s="4">
        <f t="shared" si="15"/>
        <v>1</v>
      </c>
      <c r="S133" s="4">
        <f t="shared" si="15"/>
        <v>0.95454545454545459</v>
      </c>
      <c r="T133" s="4">
        <f t="shared" si="15"/>
        <v>0.2361111111111111</v>
      </c>
      <c r="U133" s="4">
        <f t="shared" si="15"/>
        <v>0.94235033259423506</v>
      </c>
      <c r="V133" s="4">
        <f t="shared" si="15"/>
        <v>0.75</v>
      </c>
      <c r="W133" s="4">
        <f t="shared" si="15"/>
        <v>0.18181818181818182</v>
      </c>
      <c r="X133" s="4">
        <f t="shared" si="15"/>
        <v>1</v>
      </c>
      <c r="Y133" s="4">
        <f t="shared" si="15"/>
        <v>0.91588785046728971</v>
      </c>
      <c r="Z133" s="4">
        <f t="shared" si="15"/>
        <v>0.85876418663303911</v>
      </c>
      <c r="AA133" s="4">
        <f t="shared" si="15"/>
        <v>1</v>
      </c>
      <c r="AB133" s="4">
        <f t="shared" si="15"/>
        <v>1</v>
      </c>
      <c r="AC133" s="4">
        <f t="shared" si="15"/>
        <v>0.95588235294117652</v>
      </c>
      <c r="AD133">
        <f>SUM(Table131616[[#This Row],[ArrayExpress]:[UniProt]])</f>
        <v>19.551670823448681</v>
      </c>
      <c r="AE133" s="39">
        <f>Table131616[[#This Row],[TOTAL]]/$AD$12</f>
        <v>0.72413595642402528</v>
      </c>
      <c r="AH133" t="s">
        <v>11</v>
      </c>
      <c r="AI133" s="3">
        <f>AI126/AI127</f>
        <v>0.54545454545454541</v>
      </c>
      <c r="AJ133" s="3">
        <f t="shared" ref="AJ133:BJ133" si="16">AJ126/AJ127</f>
        <v>1</v>
      </c>
      <c r="AK133" s="3">
        <f t="shared" si="16"/>
        <v>0.33333333333333331</v>
      </c>
      <c r="AL133" s="3">
        <f t="shared" si="16"/>
        <v>0</v>
      </c>
      <c r="AM133" s="3">
        <v>0</v>
      </c>
      <c r="AN133" s="3">
        <v>0</v>
      </c>
      <c r="AO133" s="3">
        <f t="shared" si="16"/>
        <v>0.4</v>
      </c>
      <c r="AP133" s="3">
        <v>0</v>
      </c>
      <c r="AQ133" s="3">
        <v>0</v>
      </c>
      <c r="AR133" s="3">
        <f t="shared" si="16"/>
        <v>0</v>
      </c>
      <c r="AS133" s="3">
        <f t="shared" si="16"/>
        <v>0.65532879818594103</v>
      </c>
      <c r="AT133" s="3">
        <f t="shared" si="16"/>
        <v>1</v>
      </c>
      <c r="AU133" s="3">
        <f t="shared" si="16"/>
        <v>0.77777777777777779</v>
      </c>
      <c r="AV133" s="3">
        <f t="shared" si="16"/>
        <v>0.96969696969696972</v>
      </c>
      <c r="AW133" s="3">
        <f t="shared" si="16"/>
        <v>0.46753246753246752</v>
      </c>
      <c r="AX133" s="3">
        <f t="shared" si="16"/>
        <v>1</v>
      </c>
      <c r="AY133" s="3">
        <f t="shared" si="16"/>
        <v>1</v>
      </c>
      <c r="AZ133" s="3">
        <f t="shared" si="16"/>
        <v>0.9285714285714286</v>
      </c>
      <c r="BA133" s="3">
        <f t="shared" si="16"/>
        <v>0.3235294117647059</v>
      </c>
      <c r="BB133" s="3">
        <f t="shared" si="16"/>
        <v>0.88797814207650272</v>
      </c>
      <c r="BC133" s="3">
        <f t="shared" si="16"/>
        <v>0.73333333333333328</v>
      </c>
      <c r="BD133" s="3">
        <f t="shared" si="16"/>
        <v>0</v>
      </c>
      <c r="BE133" s="3">
        <v>0</v>
      </c>
      <c r="BF133" s="3">
        <f t="shared" si="16"/>
        <v>0.8</v>
      </c>
      <c r="BG133" s="3">
        <f t="shared" si="16"/>
        <v>0.79677419354838708</v>
      </c>
      <c r="BH133" s="3">
        <v>0</v>
      </c>
      <c r="BI133" s="3">
        <f t="shared" si="16"/>
        <v>1</v>
      </c>
      <c r="BJ133" s="3">
        <f t="shared" si="16"/>
        <v>0.89230769230769236</v>
      </c>
      <c r="BK133">
        <f>SUM(Table131618[[#This Row],[ArrayExpress]:[UniProt]])</f>
        <v>14.511618093583085</v>
      </c>
      <c r="BL133" s="39">
        <f>Table131618[[#This Row],[TOTAL]]/$AD$12</f>
        <v>0.53746733679937353</v>
      </c>
    </row>
    <row r="134" spans="1:64" ht="15" x14ac:dyDescent="0.25">
      <c r="A134" s="2" t="s">
        <v>9076</v>
      </c>
      <c r="B134" s="2">
        <f>SUBTOTAL(109,B131:B133)</f>
        <v>1</v>
      </c>
      <c r="C134" s="2">
        <f t="shared" ref="C134:AC134" si="17">SUBTOTAL(109,C131:C133)</f>
        <v>0</v>
      </c>
      <c r="D134" s="2">
        <f t="shared" si="17"/>
        <v>1</v>
      </c>
      <c r="E134" s="2">
        <f t="shared" si="17"/>
        <v>1</v>
      </c>
      <c r="F134" s="2">
        <f t="shared" si="17"/>
        <v>1</v>
      </c>
      <c r="G134" s="2">
        <f t="shared" si="17"/>
        <v>1</v>
      </c>
      <c r="H134" s="2">
        <f t="shared" si="17"/>
        <v>1</v>
      </c>
      <c r="I134" s="2">
        <f t="shared" si="17"/>
        <v>1</v>
      </c>
      <c r="J134" s="2">
        <f t="shared" si="17"/>
        <v>1</v>
      </c>
      <c r="K134" s="2">
        <f t="shared" si="17"/>
        <v>1</v>
      </c>
      <c r="L134" s="2">
        <f t="shared" si="17"/>
        <v>1</v>
      </c>
      <c r="M134" s="2">
        <f t="shared" si="17"/>
        <v>1</v>
      </c>
      <c r="N134" s="2">
        <f t="shared" si="17"/>
        <v>1</v>
      </c>
      <c r="O134" s="2">
        <f t="shared" si="17"/>
        <v>1</v>
      </c>
      <c r="P134" s="2">
        <f t="shared" si="17"/>
        <v>1</v>
      </c>
      <c r="Q134" s="2">
        <f t="shared" si="17"/>
        <v>1</v>
      </c>
      <c r="R134" s="2">
        <f t="shared" si="17"/>
        <v>1</v>
      </c>
      <c r="S134" s="2">
        <f t="shared" si="17"/>
        <v>1</v>
      </c>
      <c r="T134" s="2">
        <f t="shared" si="17"/>
        <v>1</v>
      </c>
      <c r="U134" s="2">
        <f t="shared" si="17"/>
        <v>1</v>
      </c>
      <c r="V134" s="2">
        <f t="shared" si="17"/>
        <v>1</v>
      </c>
      <c r="W134" s="2">
        <f t="shared" si="17"/>
        <v>1</v>
      </c>
      <c r="X134" s="2">
        <f t="shared" si="17"/>
        <v>1</v>
      </c>
      <c r="Y134" s="2">
        <f t="shared" si="17"/>
        <v>1</v>
      </c>
      <c r="Z134" s="2">
        <f t="shared" si="17"/>
        <v>1</v>
      </c>
      <c r="AA134" s="2">
        <f t="shared" si="17"/>
        <v>1</v>
      </c>
      <c r="AB134" s="2">
        <f t="shared" si="17"/>
        <v>1</v>
      </c>
      <c r="AC134" s="2">
        <f t="shared" si="17"/>
        <v>1</v>
      </c>
      <c r="AD134">
        <f>SUM(Table131616[[#This Row],[ArrayExpress]:[UniProt]])</f>
        <v>27</v>
      </c>
      <c r="AE134" s="40">
        <f>Table131616[[#This Row],[TOTAL]]/$AD$12</f>
        <v>1</v>
      </c>
      <c r="AH134" s="2" t="s">
        <v>9076</v>
      </c>
      <c r="AI134" s="2">
        <f>SUBTOTAL(109,AI131:AI133)</f>
        <v>1</v>
      </c>
      <c r="AJ134" s="2">
        <f t="shared" ref="AJ134:BJ134" si="18">SUBTOTAL(109,AJ131:AJ133)</f>
        <v>1</v>
      </c>
      <c r="AK134" s="2">
        <f t="shared" si="18"/>
        <v>1</v>
      </c>
      <c r="AL134" s="2">
        <f t="shared" si="18"/>
        <v>1</v>
      </c>
      <c r="AM134" s="2">
        <f t="shared" si="18"/>
        <v>0</v>
      </c>
      <c r="AN134" s="2">
        <f t="shared" si="18"/>
        <v>0</v>
      </c>
      <c r="AO134" s="2">
        <f t="shared" si="18"/>
        <v>1</v>
      </c>
      <c r="AP134" s="2">
        <f t="shared" si="18"/>
        <v>0</v>
      </c>
      <c r="AQ134" s="2">
        <f t="shared" si="18"/>
        <v>0</v>
      </c>
      <c r="AR134" s="2">
        <f t="shared" si="18"/>
        <v>1</v>
      </c>
      <c r="AS134" s="2">
        <f t="shared" si="18"/>
        <v>1</v>
      </c>
      <c r="AT134" s="2">
        <f t="shared" si="18"/>
        <v>1</v>
      </c>
      <c r="AU134" s="2">
        <f t="shared" si="18"/>
        <v>1</v>
      </c>
      <c r="AV134" s="2">
        <f t="shared" si="18"/>
        <v>1</v>
      </c>
      <c r="AW134" s="2">
        <f t="shared" si="18"/>
        <v>1</v>
      </c>
      <c r="AX134" s="2">
        <f t="shared" si="18"/>
        <v>1</v>
      </c>
      <c r="AY134" s="2">
        <f t="shared" si="18"/>
        <v>1</v>
      </c>
      <c r="AZ134" s="2">
        <f t="shared" si="18"/>
        <v>1</v>
      </c>
      <c r="BA134" s="2">
        <f t="shared" si="18"/>
        <v>1</v>
      </c>
      <c r="BB134" s="2">
        <f t="shared" si="18"/>
        <v>1</v>
      </c>
      <c r="BC134" s="2">
        <f t="shared" si="18"/>
        <v>1</v>
      </c>
      <c r="BD134" s="2">
        <f t="shared" si="18"/>
        <v>1</v>
      </c>
      <c r="BE134" s="2">
        <v>0</v>
      </c>
      <c r="BF134" s="2">
        <f t="shared" si="18"/>
        <v>1</v>
      </c>
      <c r="BG134" s="2">
        <f t="shared" si="18"/>
        <v>1</v>
      </c>
      <c r="BH134" s="2">
        <f t="shared" si="18"/>
        <v>0</v>
      </c>
      <c r="BI134" s="2">
        <f t="shared" si="18"/>
        <v>1</v>
      </c>
      <c r="BJ134" s="2">
        <f t="shared" si="18"/>
        <v>1</v>
      </c>
      <c r="BK134">
        <f>SUM(Table131618[[#This Row],[ArrayExpress]:[UniProt]])</f>
        <v>22</v>
      </c>
      <c r="BL134" s="40">
        <f>Table131618[[#This Row],[TOTAL]]/$AD$12</f>
        <v>0.81481481481481477</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J113" zoomScale="70" zoomScaleNormal="70" workbookViewId="0">
      <selection activeCell="BL147" sqref="BL147"/>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abSelected="1" topLeftCell="X847" zoomScale="70" zoomScaleNormal="70"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2019-07-15T12:13:49Z</dcterms:modified>
  <dc:language>en-GB</dc:language>
</cp:coreProperties>
</file>