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codeName="ThisWorkbook"/>
  <xr:revisionPtr revIDLastSave="0" documentId="13_ncr:1_{53324616-E0F3-4786-ABC7-29E07D6A345E}" xr6:coauthVersionLast="43" xr6:coauthVersionMax="43" xr10:uidLastSave="{00000000-0000-0000-0000-000000000000}"/>
  <bookViews>
    <workbookView xWindow="-120" yWindow="-120" windowWidth="29040" windowHeight="15990" firstSheet="1" activeTab="4" xr2:uid="{00000000-000D-0000-FFFF-FFFF00000000}"/>
  </bookViews>
  <sheets>
    <sheet name="Dataset2" sheetId="2" r:id="rId1"/>
    <sheet name="Analysis-section" sheetId="1" r:id="rId2"/>
    <sheet name="Analysis-class" sheetId="4" r:id="rId3"/>
    <sheet name="Analysis-class-section" sheetId="5" r:id="rId4"/>
    <sheet name="Analysis-SubType" sheetId="6" r:id="rId5"/>
  </sheets>
  <definedNames>
    <definedName name="_xlnm._FilterDatabase" localSheetId="2" hidden="1">'Analysis-class'!$A$1:$B$1</definedName>
    <definedName name="_xlnm._FilterDatabase" localSheetId="1" hidden="1">'Analysis-section'!#REF!</definedName>
    <definedName name="_xlnm._FilterDatabase" localSheetId="4" hidden="1">'Analysis-SubType'!$A$1:$B$1188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387" i="6" l="1"/>
  <c r="AA388" i="6"/>
  <c r="AA389" i="6"/>
  <c r="AA386" i="6"/>
  <c r="AA390" i="6" s="1"/>
  <c r="F390" i="6"/>
  <c r="G390" i="6"/>
  <c r="H390" i="6"/>
  <c r="I390" i="6"/>
  <c r="J390" i="6"/>
  <c r="K390" i="6"/>
  <c r="L390" i="6"/>
  <c r="M390" i="6"/>
  <c r="N390" i="6"/>
  <c r="O390" i="6"/>
  <c r="P390" i="6"/>
  <c r="Q390" i="6"/>
  <c r="R390" i="6"/>
  <c r="S390" i="6"/>
  <c r="T390" i="6"/>
  <c r="U390" i="6"/>
  <c r="V390" i="6"/>
  <c r="W390" i="6"/>
  <c r="X390" i="6"/>
  <c r="Y390" i="6"/>
  <c r="Z390" i="6"/>
  <c r="E390" i="6"/>
  <c r="F386" i="6"/>
  <c r="G386" i="6"/>
  <c r="H386" i="6"/>
  <c r="I386" i="6"/>
  <c r="J386" i="6"/>
  <c r="K386" i="6"/>
  <c r="L386" i="6"/>
  <c r="M386" i="6"/>
  <c r="N386" i="6"/>
  <c r="O386" i="6"/>
  <c r="P386" i="6"/>
  <c r="Q386" i="6"/>
  <c r="R386" i="6"/>
  <c r="S386" i="6"/>
  <c r="T386" i="6"/>
  <c r="U386" i="6"/>
  <c r="V386" i="6"/>
  <c r="W386" i="6"/>
  <c r="X386" i="6"/>
  <c r="Y386" i="6"/>
  <c r="Z386" i="6"/>
  <c r="F387" i="6"/>
  <c r="G387" i="6"/>
  <c r="H387" i="6"/>
  <c r="I387" i="6"/>
  <c r="J387" i="6"/>
  <c r="K387" i="6"/>
  <c r="L387" i="6"/>
  <c r="M387" i="6"/>
  <c r="N387" i="6"/>
  <c r="O387" i="6"/>
  <c r="P387" i="6"/>
  <c r="Q387" i="6"/>
  <c r="R387" i="6"/>
  <c r="S387" i="6"/>
  <c r="T387" i="6"/>
  <c r="U387" i="6"/>
  <c r="V387" i="6"/>
  <c r="W387" i="6"/>
  <c r="X387" i="6"/>
  <c r="Y387" i="6"/>
  <c r="Z387" i="6"/>
  <c r="F388" i="6"/>
  <c r="G388" i="6"/>
  <c r="H388" i="6"/>
  <c r="I388" i="6"/>
  <c r="J388" i="6"/>
  <c r="K388" i="6"/>
  <c r="L388" i="6"/>
  <c r="M388" i="6"/>
  <c r="N388" i="6"/>
  <c r="O388" i="6"/>
  <c r="P388" i="6"/>
  <c r="Q388" i="6"/>
  <c r="R388" i="6"/>
  <c r="S388" i="6"/>
  <c r="T388" i="6"/>
  <c r="U388" i="6"/>
  <c r="V388" i="6"/>
  <c r="W388" i="6"/>
  <c r="X388" i="6"/>
  <c r="Y388" i="6"/>
  <c r="Z388" i="6"/>
  <c r="F389" i="6"/>
  <c r="G389" i="6"/>
  <c r="H389" i="6"/>
  <c r="I389" i="6"/>
  <c r="J389" i="6"/>
  <c r="K389" i="6"/>
  <c r="L389" i="6"/>
  <c r="M389" i="6"/>
  <c r="N389" i="6"/>
  <c r="O389" i="6"/>
  <c r="P389" i="6"/>
  <c r="Q389" i="6"/>
  <c r="R389" i="6"/>
  <c r="S389" i="6"/>
  <c r="T389" i="6"/>
  <c r="U389" i="6"/>
  <c r="V389" i="6"/>
  <c r="W389" i="6"/>
  <c r="X389" i="6"/>
  <c r="Y389" i="6"/>
  <c r="Z389" i="6"/>
  <c r="E389" i="6"/>
  <c r="E388" i="6"/>
  <c r="E387" i="6"/>
  <c r="E386" i="6"/>
  <c r="E367" i="6"/>
  <c r="E369" i="6"/>
  <c r="E368" i="6"/>
  <c r="E370" i="6"/>
  <c r="E371" i="6"/>
  <c r="E372" i="6"/>
  <c r="E373" i="6"/>
  <c r="E374" i="6"/>
  <c r="E375" i="6"/>
  <c r="E376" i="6"/>
  <c r="E377" i="6"/>
  <c r="E378" i="6"/>
  <c r="E274" i="6"/>
  <c r="AA2" i="6"/>
  <c r="Z368" i="6"/>
  <c r="Z369" i="6"/>
  <c r="Z370" i="6"/>
  <c r="Z371" i="6"/>
  <c r="Z372" i="6"/>
  <c r="Z373" i="6"/>
  <c r="Z374" i="6"/>
  <c r="Z375" i="6"/>
  <c r="Z376" i="6"/>
  <c r="Z377" i="6"/>
  <c r="Z378" i="6"/>
  <c r="Y368" i="6"/>
  <c r="Y369" i="6"/>
  <c r="Y370" i="6"/>
  <c r="Y371" i="6"/>
  <c r="Y372" i="6"/>
  <c r="Y373" i="6"/>
  <c r="Y374" i="6"/>
  <c r="Y375" i="6"/>
  <c r="Y376" i="6"/>
  <c r="Y377" i="6"/>
  <c r="Y378" i="6"/>
  <c r="X368" i="6"/>
  <c r="X369" i="6"/>
  <c r="X370" i="6"/>
  <c r="X371" i="6"/>
  <c r="X372" i="6"/>
  <c r="X373" i="6"/>
  <c r="X374" i="6"/>
  <c r="X375" i="6"/>
  <c r="X376" i="6"/>
  <c r="X377" i="6"/>
  <c r="X378" i="6"/>
  <c r="W368" i="6"/>
  <c r="W369" i="6"/>
  <c r="W370" i="6"/>
  <c r="W371" i="6"/>
  <c r="W372" i="6"/>
  <c r="W373" i="6"/>
  <c r="W374" i="6"/>
  <c r="W375" i="6"/>
  <c r="W376" i="6"/>
  <c r="W377" i="6"/>
  <c r="W378" i="6"/>
  <c r="V368" i="6"/>
  <c r="V369" i="6"/>
  <c r="V370" i="6"/>
  <c r="V371" i="6"/>
  <c r="V372" i="6"/>
  <c r="V373" i="6"/>
  <c r="V374" i="6"/>
  <c r="V375" i="6"/>
  <c r="V376" i="6"/>
  <c r="V377" i="6"/>
  <c r="V378" i="6"/>
  <c r="U368" i="6"/>
  <c r="U369" i="6"/>
  <c r="U370" i="6"/>
  <c r="U371" i="6"/>
  <c r="U372" i="6"/>
  <c r="U373" i="6"/>
  <c r="U374" i="6"/>
  <c r="U375" i="6"/>
  <c r="U376" i="6"/>
  <c r="U377" i="6"/>
  <c r="U378" i="6"/>
  <c r="T368" i="6"/>
  <c r="T369" i="6"/>
  <c r="T370" i="6"/>
  <c r="T371" i="6"/>
  <c r="T372" i="6"/>
  <c r="T373" i="6"/>
  <c r="T374" i="6"/>
  <c r="T375" i="6"/>
  <c r="T376" i="6"/>
  <c r="T377" i="6"/>
  <c r="T378" i="6"/>
  <c r="S368" i="6"/>
  <c r="S369" i="6"/>
  <c r="S370" i="6"/>
  <c r="S371" i="6"/>
  <c r="S372" i="6"/>
  <c r="S373" i="6"/>
  <c r="S374" i="6"/>
  <c r="S375" i="6"/>
  <c r="S376" i="6"/>
  <c r="S377" i="6"/>
  <c r="S378" i="6"/>
  <c r="R368" i="6"/>
  <c r="R369" i="6"/>
  <c r="R370" i="6"/>
  <c r="R371" i="6"/>
  <c r="R372" i="6"/>
  <c r="R373" i="6"/>
  <c r="R374" i="6"/>
  <c r="R375" i="6"/>
  <c r="R376" i="6"/>
  <c r="R377" i="6"/>
  <c r="R378" i="6"/>
  <c r="Q368" i="6"/>
  <c r="Q369" i="6"/>
  <c r="Q370" i="6"/>
  <c r="Q371" i="6"/>
  <c r="Q372" i="6"/>
  <c r="Q373" i="6"/>
  <c r="Q374" i="6"/>
  <c r="Q375" i="6"/>
  <c r="Q376" i="6"/>
  <c r="Q377" i="6"/>
  <c r="Q378" i="6"/>
  <c r="P368" i="6"/>
  <c r="P369" i="6"/>
  <c r="P370" i="6"/>
  <c r="P371" i="6"/>
  <c r="P372" i="6"/>
  <c r="P373" i="6"/>
  <c r="P374" i="6"/>
  <c r="P375" i="6"/>
  <c r="P376" i="6"/>
  <c r="P377" i="6"/>
  <c r="P378" i="6"/>
  <c r="O368" i="6"/>
  <c r="O369" i="6"/>
  <c r="O370" i="6"/>
  <c r="O371" i="6"/>
  <c r="O372" i="6"/>
  <c r="O373" i="6"/>
  <c r="O374" i="6"/>
  <c r="O375" i="6"/>
  <c r="O376" i="6"/>
  <c r="O377" i="6"/>
  <c r="O378" i="6"/>
  <c r="Z367" i="6"/>
  <c r="Y367" i="6"/>
  <c r="X367" i="6"/>
  <c r="W367" i="6"/>
  <c r="V367" i="6"/>
  <c r="U367" i="6"/>
  <c r="T367" i="6"/>
  <c r="S367" i="6"/>
  <c r="R367" i="6"/>
  <c r="Q367" i="6"/>
  <c r="P367" i="6"/>
  <c r="O367" i="6"/>
  <c r="N368" i="6"/>
  <c r="N369" i="6"/>
  <c r="N370" i="6"/>
  <c r="N371" i="6"/>
  <c r="N372" i="6"/>
  <c r="N373" i="6"/>
  <c r="N374" i="6"/>
  <c r="N375" i="6"/>
  <c r="N376" i="6"/>
  <c r="N377" i="6"/>
  <c r="N378" i="6"/>
  <c r="N367" i="6"/>
  <c r="M368" i="6"/>
  <c r="M369" i="6"/>
  <c r="M370" i="6"/>
  <c r="M371" i="6"/>
  <c r="M372" i="6"/>
  <c r="M373" i="6"/>
  <c r="M374" i="6"/>
  <c r="M375" i="6"/>
  <c r="M376" i="6"/>
  <c r="M377" i="6"/>
  <c r="M378" i="6"/>
  <c r="L368" i="6"/>
  <c r="L369" i="6"/>
  <c r="L370" i="6"/>
  <c r="L371" i="6"/>
  <c r="L372" i="6"/>
  <c r="L373" i="6"/>
  <c r="L374" i="6"/>
  <c r="L375" i="6"/>
  <c r="L376" i="6"/>
  <c r="L377" i="6"/>
  <c r="L378" i="6"/>
  <c r="K368" i="6"/>
  <c r="K369" i="6"/>
  <c r="K370" i="6"/>
  <c r="K371" i="6"/>
  <c r="K372" i="6"/>
  <c r="K373" i="6"/>
  <c r="K374" i="6"/>
  <c r="K375" i="6"/>
  <c r="K376" i="6"/>
  <c r="K377" i="6"/>
  <c r="K378" i="6"/>
  <c r="J368" i="6"/>
  <c r="J369" i="6"/>
  <c r="J370" i="6"/>
  <c r="J371" i="6"/>
  <c r="J372" i="6"/>
  <c r="J373" i="6"/>
  <c r="J374" i="6"/>
  <c r="J375" i="6"/>
  <c r="J376" i="6"/>
  <c r="J377" i="6"/>
  <c r="J378" i="6"/>
  <c r="I368" i="6"/>
  <c r="I369" i="6"/>
  <c r="I370" i="6"/>
  <c r="I371" i="6"/>
  <c r="I372" i="6"/>
  <c r="I373" i="6"/>
  <c r="I374" i="6"/>
  <c r="I375" i="6"/>
  <c r="I376" i="6"/>
  <c r="I377" i="6"/>
  <c r="I378" i="6"/>
  <c r="H368" i="6"/>
  <c r="H369" i="6"/>
  <c r="H370" i="6"/>
  <c r="H371" i="6"/>
  <c r="H372" i="6"/>
  <c r="H373" i="6"/>
  <c r="H374" i="6"/>
  <c r="H375" i="6"/>
  <c r="H376" i="6"/>
  <c r="H377" i="6"/>
  <c r="H378" i="6"/>
  <c r="G368" i="6"/>
  <c r="G369" i="6"/>
  <c r="G370" i="6"/>
  <c r="G371" i="6"/>
  <c r="G372" i="6"/>
  <c r="G373" i="6"/>
  <c r="G374" i="6"/>
  <c r="G375" i="6"/>
  <c r="G376" i="6"/>
  <c r="G377" i="6"/>
  <c r="G378" i="6"/>
  <c r="F368" i="6"/>
  <c r="F369" i="6"/>
  <c r="F370" i="6"/>
  <c r="F371" i="6"/>
  <c r="F372" i="6"/>
  <c r="F373" i="6"/>
  <c r="F374" i="6"/>
  <c r="F375" i="6"/>
  <c r="F376" i="6"/>
  <c r="F377" i="6"/>
  <c r="F378" i="6"/>
  <c r="M367" i="6"/>
  <c r="L367" i="6"/>
  <c r="K367" i="6"/>
  <c r="J367" i="6"/>
  <c r="I367" i="6"/>
  <c r="H367" i="6"/>
  <c r="G367" i="6"/>
  <c r="F367" i="6"/>
  <c r="AA3" i="6"/>
  <c r="AD3" i="6" s="1"/>
  <c r="AA4" i="6"/>
  <c r="AA5" i="6"/>
  <c r="AF5" i="6" s="1"/>
  <c r="AA6" i="6"/>
  <c r="AD6" i="6" s="1"/>
  <c r="AA7" i="6"/>
  <c r="AD7" i="6" s="1"/>
  <c r="AA8" i="6"/>
  <c r="AA9" i="6"/>
  <c r="AA10" i="6"/>
  <c r="AA11" i="6"/>
  <c r="AD11" i="6" s="1"/>
  <c r="AA12" i="6"/>
  <c r="AA13" i="6"/>
  <c r="AF13" i="6" s="1"/>
  <c r="AA14" i="6"/>
  <c r="AA15" i="6"/>
  <c r="AD15" i="6" s="1"/>
  <c r="AA16" i="6"/>
  <c r="AA17" i="6"/>
  <c r="AA18" i="6"/>
  <c r="AA19" i="6"/>
  <c r="AD19" i="6" s="1"/>
  <c r="AA20" i="6"/>
  <c r="AA21" i="6"/>
  <c r="AF21" i="6" s="1"/>
  <c r="AA22" i="6"/>
  <c r="AA23" i="6"/>
  <c r="AE23" i="6" s="1"/>
  <c r="AA24" i="6"/>
  <c r="AA25" i="6"/>
  <c r="AA26" i="6"/>
  <c r="AD26" i="6" s="1"/>
  <c r="AA27" i="6"/>
  <c r="AA28" i="6"/>
  <c r="AA29" i="6"/>
  <c r="AF29" i="6" s="1"/>
  <c r="AA30" i="6"/>
  <c r="AA31" i="6"/>
  <c r="AE31" i="6" s="1"/>
  <c r="AA32" i="6"/>
  <c r="AA33" i="6"/>
  <c r="AA34" i="6"/>
  <c r="AA35" i="6"/>
  <c r="AA36" i="6"/>
  <c r="AA37" i="6"/>
  <c r="AF37" i="6" s="1"/>
  <c r="AA38" i="6"/>
  <c r="AA39" i="6"/>
  <c r="AE39" i="6" s="1"/>
  <c r="AA40" i="6"/>
  <c r="AA41" i="6"/>
  <c r="AA42" i="6"/>
  <c r="AD42" i="6" s="1"/>
  <c r="AA43" i="6"/>
  <c r="AA44" i="6"/>
  <c r="AA45" i="6"/>
  <c r="AF45" i="6" s="1"/>
  <c r="AA46" i="6"/>
  <c r="AA47" i="6"/>
  <c r="AE47" i="6" s="1"/>
  <c r="AA48" i="6"/>
  <c r="AA49" i="6"/>
  <c r="AA50" i="6"/>
  <c r="AA51" i="6"/>
  <c r="AA52" i="6"/>
  <c r="AA53" i="6"/>
  <c r="AF53" i="6" s="1"/>
  <c r="AA54" i="6"/>
  <c r="AA55" i="6"/>
  <c r="AE55" i="6" s="1"/>
  <c r="AA56" i="6"/>
  <c r="AA57" i="6"/>
  <c r="AA58" i="6"/>
  <c r="AD58" i="6" s="1"/>
  <c r="AA59" i="6"/>
  <c r="AA60" i="6"/>
  <c r="AA61" i="6"/>
  <c r="AF61" i="6" s="1"/>
  <c r="AA62" i="6"/>
  <c r="AA63" i="6"/>
  <c r="AE63" i="6" s="1"/>
  <c r="AA64" i="6"/>
  <c r="AA65" i="6"/>
  <c r="AA66" i="6"/>
  <c r="AA67" i="6"/>
  <c r="AE67" i="6" s="1"/>
  <c r="AA68" i="6"/>
  <c r="AA69" i="6"/>
  <c r="AF69" i="6" s="1"/>
  <c r="AA70" i="6"/>
  <c r="AF70" i="6" s="1"/>
  <c r="AA71" i="6"/>
  <c r="AE71" i="6" s="1"/>
  <c r="AA72" i="6"/>
  <c r="AA73" i="6"/>
  <c r="AA74" i="6"/>
  <c r="AE74" i="6" s="1"/>
  <c r="AA75" i="6"/>
  <c r="AE75" i="6" s="1"/>
  <c r="AA76" i="6"/>
  <c r="AA77" i="6"/>
  <c r="AF77" i="6" s="1"/>
  <c r="AA78" i="6"/>
  <c r="AA79" i="6"/>
  <c r="AE79" i="6" s="1"/>
  <c r="AA80" i="6"/>
  <c r="AA81" i="6"/>
  <c r="AA82" i="6"/>
  <c r="AE82" i="6" s="1"/>
  <c r="AA83" i="6"/>
  <c r="AE83" i="6" s="1"/>
  <c r="AA84" i="6"/>
  <c r="AA85" i="6"/>
  <c r="AF85" i="6" s="1"/>
  <c r="AA86" i="6"/>
  <c r="AA87" i="6"/>
  <c r="AE87" i="6" s="1"/>
  <c r="AA88" i="6"/>
  <c r="AA89" i="6"/>
  <c r="AA90" i="6"/>
  <c r="AD90" i="6" s="1"/>
  <c r="AA91" i="6"/>
  <c r="AE91" i="6" s="1"/>
  <c r="AA92" i="6"/>
  <c r="AA93" i="6"/>
  <c r="AF93" i="6" s="1"/>
  <c r="AA94" i="6"/>
  <c r="AA95" i="6"/>
  <c r="AE95" i="6" s="1"/>
  <c r="AA96" i="6"/>
  <c r="AA97" i="6"/>
  <c r="AA98" i="6"/>
  <c r="AE98" i="6" s="1"/>
  <c r="AA99" i="6"/>
  <c r="AE99" i="6" s="1"/>
  <c r="AA100" i="6"/>
  <c r="AV100" i="6" s="1"/>
  <c r="AA101" i="6"/>
  <c r="AF101" i="6" s="1"/>
  <c r="AA102" i="6"/>
  <c r="AA103" i="6"/>
  <c r="AE103" i="6" s="1"/>
  <c r="AA104" i="6"/>
  <c r="AA105" i="6"/>
  <c r="AA106" i="6"/>
  <c r="AD106" i="6" s="1"/>
  <c r="AA107" i="6"/>
  <c r="AA108" i="6"/>
  <c r="AA109" i="6"/>
  <c r="AF109" i="6" s="1"/>
  <c r="AA110" i="6"/>
  <c r="AA111" i="6"/>
  <c r="AE111" i="6" s="1"/>
  <c r="AA112" i="6"/>
  <c r="AA113" i="6"/>
  <c r="AA114" i="6"/>
  <c r="AA115" i="6"/>
  <c r="AE115" i="6" s="1"/>
  <c r="AA116" i="6"/>
  <c r="AA117" i="6"/>
  <c r="AF117" i="6" s="1"/>
  <c r="AA118" i="6"/>
  <c r="AA119" i="6"/>
  <c r="AE119" i="6" s="1"/>
  <c r="AA120" i="6"/>
  <c r="AQ120" i="6" s="1"/>
  <c r="AA121" i="6"/>
  <c r="AA122" i="6"/>
  <c r="AE122" i="6" s="1"/>
  <c r="AA123" i="6"/>
  <c r="AA124" i="6"/>
  <c r="AA125" i="6"/>
  <c r="AQ125" i="6" s="1"/>
  <c r="AA126" i="6"/>
  <c r="AA127" i="6"/>
  <c r="AE127" i="6" s="1"/>
  <c r="AA128" i="6"/>
  <c r="AU128" i="6" s="1"/>
  <c r="AA129" i="6"/>
  <c r="AA130" i="6"/>
  <c r="AD130" i="6" s="1"/>
  <c r="AA131" i="6"/>
  <c r="AA132" i="6"/>
  <c r="AU132" i="6" s="1"/>
  <c r="AA133" i="6"/>
  <c r="AA134" i="6"/>
  <c r="AA135" i="6"/>
  <c r="AY135" i="6" s="1"/>
  <c r="AA136" i="6"/>
  <c r="AA137" i="6"/>
  <c r="AA138" i="6"/>
  <c r="AE138" i="6" s="1"/>
  <c r="AA139" i="6"/>
  <c r="AA140" i="6"/>
  <c r="AA141" i="6"/>
  <c r="AQ141" i="6" s="1"/>
  <c r="AA142" i="6"/>
  <c r="AA143" i="6"/>
  <c r="AJ143" i="6" s="1"/>
  <c r="AA144" i="6"/>
  <c r="AU144" i="6" s="1"/>
  <c r="AA145" i="6"/>
  <c r="AA146" i="6"/>
  <c r="AA147" i="6"/>
  <c r="AE147" i="6" s="1"/>
  <c r="AA148" i="6"/>
  <c r="AU148" i="6" s="1"/>
  <c r="AA149" i="6"/>
  <c r="AA150" i="6"/>
  <c r="AA151" i="6"/>
  <c r="AE151" i="6" s="1"/>
  <c r="AA152" i="6"/>
  <c r="AA153" i="6"/>
  <c r="AA154" i="6"/>
  <c r="AE154" i="6" s="1"/>
  <c r="AA155" i="6"/>
  <c r="AD155" i="6" s="1"/>
  <c r="AA156" i="6"/>
  <c r="AA157" i="6"/>
  <c r="AQ157" i="6" s="1"/>
  <c r="AA158" i="6"/>
  <c r="AA159" i="6"/>
  <c r="AJ159" i="6" s="1"/>
  <c r="AA160" i="6"/>
  <c r="AQ160" i="6" s="1"/>
  <c r="AA161" i="6"/>
  <c r="AA162" i="6"/>
  <c r="AD162" i="6" s="1"/>
  <c r="AA163" i="6"/>
  <c r="AA164" i="6"/>
  <c r="AJ164" i="6" s="1"/>
  <c r="AA165" i="6"/>
  <c r="AN165" i="6" s="1"/>
  <c r="AA166" i="6"/>
  <c r="AA167" i="6"/>
  <c r="AU167" i="6" s="1"/>
  <c r="AA168" i="6"/>
  <c r="AQ168" i="6" s="1"/>
  <c r="AA169" i="6"/>
  <c r="AA170" i="6"/>
  <c r="AA171" i="6"/>
  <c r="AE171" i="6" s="1"/>
  <c r="AA172" i="6"/>
  <c r="AJ172" i="6" s="1"/>
  <c r="AA173" i="6"/>
  <c r="AN173" i="6" s="1"/>
  <c r="AA174" i="6"/>
  <c r="AA175" i="6"/>
  <c r="AD175" i="6" s="1"/>
  <c r="AA176" i="6"/>
  <c r="AQ176" i="6" s="1"/>
  <c r="AA177" i="6"/>
  <c r="AA178" i="6"/>
  <c r="AA179" i="6"/>
  <c r="AD179" i="6" s="1"/>
  <c r="AA180" i="6"/>
  <c r="AJ180" i="6" s="1"/>
  <c r="AA181" i="6"/>
  <c r="AN181" i="6" s="1"/>
  <c r="AA182" i="6"/>
  <c r="AA183" i="6"/>
  <c r="AD183" i="6" s="1"/>
  <c r="AA184" i="6"/>
  <c r="AA185" i="6"/>
  <c r="AA186" i="6"/>
  <c r="AA187" i="6"/>
  <c r="AA188" i="6"/>
  <c r="AR188" i="6" s="1"/>
  <c r="AA189" i="6"/>
  <c r="AA190" i="6"/>
  <c r="AA191" i="6"/>
  <c r="AE191" i="6" s="1"/>
  <c r="AA192" i="6"/>
  <c r="AA193" i="6"/>
  <c r="AA194" i="6"/>
  <c r="AD194" i="6" s="1"/>
  <c r="AA195" i="6"/>
  <c r="AA196" i="6"/>
  <c r="AR196" i="6" s="1"/>
  <c r="AA197" i="6"/>
  <c r="AA198" i="6"/>
  <c r="AF198" i="6" s="1"/>
  <c r="AA199" i="6"/>
  <c r="AK199" i="6" s="1"/>
  <c r="AA200" i="6"/>
  <c r="AA201" i="6"/>
  <c r="AA202" i="6"/>
  <c r="AA203" i="6"/>
  <c r="AD203" i="6" s="1"/>
  <c r="AA204" i="6"/>
  <c r="AA205" i="6"/>
  <c r="AA206" i="6"/>
  <c r="AA207" i="6"/>
  <c r="AA208" i="6"/>
  <c r="AR208" i="6" s="1"/>
  <c r="AA209" i="6"/>
  <c r="AA210" i="6"/>
  <c r="AA211" i="6"/>
  <c r="AD211" i="6" s="1"/>
  <c r="AA212" i="6"/>
  <c r="AR212" i="6" s="1"/>
  <c r="AA213" i="6"/>
  <c r="AA214" i="6"/>
  <c r="AA215" i="6"/>
  <c r="AD215" i="6" s="1"/>
  <c r="AA216" i="6"/>
  <c r="AA217" i="6"/>
  <c r="AA218" i="6"/>
  <c r="AA219" i="6"/>
  <c r="AA220" i="6"/>
  <c r="AR220" i="6" s="1"/>
  <c r="AA221" i="6"/>
  <c r="AK221" i="6" s="1"/>
  <c r="AA222" i="6"/>
  <c r="AA223" i="6"/>
  <c r="AK223" i="6" s="1"/>
  <c r="AA224" i="6"/>
  <c r="AA225" i="6"/>
  <c r="AA226" i="6"/>
  <c r="AD226" i="6" s="1"/>
  <c r="AA227" i="6"/>
  <c r="AA228" i="6"/>
  <c r="AA229" i="6"/>
  <c r="AA230" i="6"/>
  <c r="AA231" i="6"/>
  <c r="AE231" i="6" s="1"/>
  <c r="AA232" i="6"/>
  <c r="AN232" i="6" s="1"/>
  <c r="AA233" i="6"/>
  <c r="AA234" i="6"/>
  <c r="AA235" i="6"/>
  <c r="AA236" i="6"/>
  <c r="AG236" i="6" s="1"/>
  <c r="AA237" i="6"/>
  <c r="AA238" i="6"/>
  <c r="AA239" i="6"/>
  <c r="AA240" i="6"/>
  <c r="AN240" i="6" s="1"/>
  <c r="AA241" i="6"/>
  <c r="AA242" i="6"/>
  <c r="AY242" i="6" s="1"/>
  <c r="AA243" i="6"/>
  <c r="AD243" i="6" s="1"/>
  <c r="AA244" i="6"/>
  <c r="AG244" i="6" s="1"/>
  <c r="AA245" i="6"/>
  <c r="AA246" i="6"/>
  <c r="AA247" i="6"/>
  <c r="AA248" i="6"/>
  <c r="AN248" i="6" s="1"/>
  <c r="AA249" i="6"/>
  <c r="AA250" i="6"/>
  <c r="AA251" i="6"/>
  <c r="AA252" i="6"/>
  <c r="AG252" i="6" s="1"/>
  <c r="AA253" i="6"/>
  <c r="AA254" i="6"/>
  <c r="AA255" i="6"/>
  <c r="AE255" i="6" s="1"/>
  <c r="AA256" i="6"/>
  <c r="AN256" i="6" s="1"/>
  <c r="AA257" i="6"/>
  <c r="AA258" i="6"/>
  <c r="AD258" i="6" s="1"/>
  <c r="AA259" i="6"/>
  <c r="AA260" i="6"/>
  <c r="AG260" i="6" s="1"/>
  <c r="AA261" i="6"/>
  <c r="AA262" i="6"/>
  <c r="AA263" i="6"/>
  <c r="AE263" i="6" s="1"/>
  <c r="AA264" i="6"/>
  <c r="AN264" i="6" s="1"/>
  <c r="AA265" i="6"/>
  <c r="AA266" i="6"/>
  <c r="AA267" i="6"/>
  <c r="AD267" i="6" s="1"/>
  <c r="AA268" i="6"/>
  <c r="AG268" i="6" s="1"/>
  <c r="AA269" i="6"/>
  <c r="AA270" i="6"/>
  <c r="AJ270" i="6" s="1"/>
  <c r="AA271" i="6"/>
  <c r="AA272" i="6"/>
  <c r="AN272" i="6" s="1"/>
  <c r="AA273" i="6"/>
  <c r="F274" i="6"/>
  <c r="G274" i="6"/>
  <c r="H274" i="6"/>
  <c r="I274" i="6"/>
  <c r="J274" i="6"/>
  <c r="K274" i="6"/>
  <c r="L274" i="6"/>
  <c r="M274" i="6"/>
  <c r="N274" i="6"/>
  <c r="O274" i="6"/>
  <c r="P274" i="6"/>
  <c r="Q274" i="6"/>
  <c r="R274" i="6"/>
  <c r="S274" i="6"/>
  <c r="T274" i="6"/>
  <c r="U274" i="6"/>
  <c r="V274" i="6"/>
  <c r="W274" i="6"/>
  <c r="X274" i="6"/>
  <c r="Y274" i="6"/>
  <c r="Z274" i="6"/>
  <c r="N3" i="5"/>
  <c r="N4" i="5"/>
  <c r="N5" i="5"/>
  <c r="N2" i="5"/>
  <c r="N6" i="5" s="1"/>
  <c r="C6" i="5"/>
  <c r="D6" i="5"/>
  <c r="E6" i="5"/>
  <c r="F6" i="5"/>
  <c r="G6" i="5"/>
  <c r="H6" i="5"/>
  <c r="I6" i="5"/>
  <c r="J6" i="5"/>
  <c r="K6" i="5"/>
  <c r="L6" i="5"/>
  <c r="M6" i="5"/>
  <c r="B6" i="5"/>
  <c r="C5" i="5"/>
  <c r="D5" i="5"/>
  <c r="E5" i="5"/>
  <c r="F5" i="5"/>
  <c r="G5" i="5"/>
  <c r="H5" i="5"/>
  <c r="I5" i="5"/>
  <c r="J5" i="5"/>
  <c r="K5" i="5"/>
  <c r="L5" i="5"/>
  <c r="M5" i="5"/>
  <c r="C4" i="5"/>
  <c r="D4" i="5"/>
  <c r="E4" i="5"/>
  <c r="F4" i="5"/>
  <c r="G4" i="5"/>
  <c r="H4" i="5"/>
  <c r="I4" i="5"/>
  <c r="J4" i="5"/>
  <c r="K4" i="5"/>
  <c r="L4" i="5"/>
  <c r="M4" i="5"/>
  <c r="C3" i="5"/>
  <c r="D3" i="5"/>
  <c r="E3" i="5"/>
  <c r="F3" i="5"/>
  <c r="G3" i="5"/>
  <c r="H3" i="5"/>
  <c r="I3" i="5"/>
  <c r="J3" i="5"/>
  <c r="K3" i="5"/>
  <c r="L3" i="5"/>
  <c r="M3" i="5"/>
  <c r="B5" i="5"/>
  <c r="B4" i="5"/>
  <c r="B3" i="5"/>
  <c r="M2" i="5"/>
  <c r="C2" i="5"/>
  <c r="D2" i="5"/>
  <c r="E2" i="5"/>
  <c r="F2" i="5"/>
  <c r="G2" i="5"/>
  <c r="H2" i="5"/>
  <c r="I2" i="5"/>
  <c r="J2" i="5"/>
  <c r="K2" i="5"/>
  <c r="L2" i="5"/>
  <c r="B2" i="5"/>
  <c r="AA377" i="6" l="1"/>
  <c r="AA372" i="6"/>
  <c r="AA373" i="6"/>
  <c r="AA367" i="6"/>
  <c r="AA376" i="6"/>
  <c r="AA368" i="6"/>
  <c r="AA375" i="6"/>
  <c r="AA370" i="6"/>
  <c r="AA369" i="6"/>
  <c r="AA371" i="6"/>
  <c r="AA378" i="6"/>
  <c r="AA374" i="6"/>
  <c r="F379" i="6"/>
  <c r="J379" i="6"/>
  <c r="L379" i="6"/>
  <c r="AD98" i="6"/>
  <c r="AE106" i="6"/>
  <c r="AE42" i="6"/>
  <c r="AN271" i="6"/>
  <c r="AU271" i="6"/>
  <c r="AN259" i="6"/>
  <c r="AU259" i="6"/>
  <c r="AE259" i="6"/>
  <c r="AU247" i="6"/>
  <c r="AN247" i="6"/>
  <c r="AN235" i="6"/>
  <c r="AU235" i="6"/>
  <c r="AE235" i="6"/>
  <c r="AR207" i="6"/>
  <c r="AK207" i="6"/>
  <c r="AR195" i="6"/>
  <c r="AK195" i="6"/>
  <c r="AE195" i="6"/>
  <c r="AK187" i="6"/>
  <c r="AE187" i="6"/>
  <c r="AU163" i="6"/>
  <c r="AE163" i="6"/>
  <c r="AY139" i="6"/>
  <c r="AE139" i="6"/>
  <c r="AU107" i="6"/>
  <c r="AE107" i="6"/>
  <c r="AE51" i="6"/>
  <c r="AD51" i="6"/>
  <c r="AE43" i="6"/>
  <c r="AD43" i="6"/>
  <c r="AE35" i="6"/>
  <c r="AD35" i="6"/>
  <c r="AD247" i="6"/>
  <c r="AD107" i="6"/>
  <c r="AD87" i="6"/>
  <c r="AD63" i="6"/>
  <c r="AE271" i="6"/>
  <c r="AE207" i="6"/>
  <c r="AE143" i="6"/>
  <c r="AU175" i="6"/>
  <c r="H379" i="6"/>
  <c r="V379" i="6"/>
  <c r="Z379" i="6"/>
  <c r="AP2" i="6"/>
  <c r="AL2" i="6"/>
  <c r="AX2" i="6"/>
  <c r="AE2" i="6"/>
  <c r="AS2" i="6"/>
  <c r="AI2" i="6"/>
  <c r="AQ270" i="6"/>
  <c r="AF270" i="6"/>
  <c r="AV270" i="6"/>
  <c r="AY270" i="6"/>
  <c r="AG270" i="6"/>
  <c r="AE270" i="6"/>
  <c r="AQ266" i="6"/>
  <c r="AG266" i="6"/>
  <c r="AV266" i="6"/>
  <c r="AY266" i="6"/>
  <c r="AE266" i="6"/>
  <c r="AQ262" i="6"/>
  <c r="AG262" i="6"/>
  <c r="AV262" i="6"/>
  <c r="AJ262" i="6"/>
  <c r="AY262" i="6"/>
  <c r="AE262" i="6"/>
  <c r="AD262" i="6"/>
  <c r="AG258" i="6"/>
  <c r="AJ258" i="6"/>
  <c r="AQ258" i="6"/>
  <c r="AE258" i="6"/>
  <c r="AY258" i="6"/>
  <c r="AG254" i="6"/>
  <c r="AY254" i="6"/>
  <c r="AF254" i="6"/>
  <c r="AJ254" i="6"/>
  <c r="AQ254" i="6"/>
  <c r="AE254" i="6"/>
  <c r="AD254" i="6"/>
  <c r="AG250" i="6"/>
  <c r="AQ250" i="6"/>
  <c r="AY250" i="6"/>
  <c r="AE250" i="6"/>
  <c r="AJ250" i="6"/>
  <c r="AG246" i="6"/>
  <c r="AJ246" i="6"/>
  <c r="AQ246" i="6"/>
  <c r="AY246" i="6"/>
  <c r="AF246" i="6"/>
  <c r="AE246" i="6"/>
  <c r="AD246" i="6"/>
  <c r="AG242" i="6"/>
  <c r="AJ242" i="6"/>
  <c r="AQ242" i="6"/>
  <c r="AE242" i="6"/>
  <c r="AG238" i="6"/>
  <c r="AY238" i="6"/>
  <c r="AF238" i="6"/>
  <c r="AJ238" i="6"/>
  <c r="AQ238" i="6"/>
  <c r="AE238" i="6"/>
  <c r="AD238" i="6"/>
  <c r="AG234" i="6"/>
  <c r="AQ234" i="6"/>
  <c r="AY234" i="6"/>
  <c r="AE234" i="6"/>
  <c r="AG230" i="6"/>
  <c r="AJ230" i="6"/>
  <c r="AQ230" i="6"/>
  <c r="AY230" i="6"/>
  <c r="AE230" i="6"/>
  <c r="AD230" i="6"/>
  <c r="AK226" i="6"/>
  <c r="AE226" i="6"/>
  <c r="AK222" i="6"/>
  <c r="AF222" i="6"/>
  <c r="AE222" i="6"/>
  <c r="AD222" i="6"/>
  <c r="AK218" i="6"/>
  <c r="AE218" i="6"/>
  <c r="AK214" i="6"/>
  <c r="AF214" i="6"/>
  <c r="AE214" i="6"/>
  <c r="AD214" i="6"/>
  <c r="AK210" i="6"/>
  <c r="AE210" i="6"/>
  <c r="AK206" i="6"/>
  <c r="AF206" i="6"/>
  <c r="AE206" i="6"/>
  <c r="AD206" i="6"/>
  <c r="AK202" i="6"/>
  <c r="AE202" i="6"/>
  <c r="AK198" i="6"/>
  <c r="AE198" i="6"/>
  <c r="AD198" i="6"/>
  <c r="AK194" i="6"/>
  <c r="AE194" i="6"/>
  <c r="AK190" i="6"/>
  <c r="AF190" i="6"/>
  <c r="AE190" i="6"/>
  <c r="AD190" i="6"/>
  <c r="AK186" i="6"/>
  <c r="AE186" i="6"/>
  <c r="AJ182" i="6"/>
  <c r="AF182" i="6"/>
  <c r="AE182" i="6"/>
  <c r="AD182" i="6"/>
  <c r="AQ178" i="6"/>
  <c r="AY178" i="6"/>
  <c r="AE178" i="6"/>
  <c r="AF174" i="6"/>
  <c r="AJ174" i="6"/>
  <c r="AE174" i="6"/>
  <c r="AD174" i="6"/>
  <c r="AQ170" i="6"/>
  <c r="AY170" i="6"/>
  <c r="AE170" i="6"/>
  <c r="AJ166" i="6"/>
  <c r="AE166" i="6"/>
  <c r="AD166" i="6"/>
  <c r="AQ162" i="6"/>
  <c r="AY162" i="6"/>
  <c r="AE162" i="6"/>
  <c r="AN158" i="6"/>
  <c r="AF158" i="6"/>
  <c r="AE158" i="6"/>
  <c r="AD158" i="6"/>
  <c r="AF150" i="6"/>
  <c r="AE150" i="6"/>
  <c r="AD150" i="6"/>
  <c r="AN146" i="6"/>
  <c r="AE146" i="6"/>
  <c r="AN142" i="6"/>
  <c r="AF142" i="6"/>
  <c r="AE142" i="6"/>
  <c r="AD142" i="6"/>
  <c r="AE134" i="6"/>
  <c r="AD134" i="6"/>
  <c r="AN130" i="6"/>
  <c r="AE130" i="6"/>
  <c r="AN126" i="6"/>
  <c r="AF126" i="6"/>
  <c r="AE126" i="6"/>
  <c r="AD126" i="6"/>
  <c r="AE118" i="6"/>
  <c r="AF118" i="6"/>
  <c r="AD118" i="6"/>
  <c r="AJ114" i="6"/>
  <c r="AE114" i="6"/>
  <c r="AY110" i="6"/>
  <c r="AF110" i="6"/>
  <c r="AE110" i="6"/>
  <c r="AD110" i="6"/>
  <c r="AE102" i="6"/>
  <c r="AD102" i="6"/>
  <c r="AF94" i="6"/>
  <c r="AE94" i="6"/>
  <c r="AD94" i="6"/>
  <c r="AE86" i="6"/>
  <c r="AF86" i="6"/>
  <c r="AD86" i="6"/>
  <c r="AF78" i="6"/>
  <c r="AE78" i="6"/>
  <c r="AD78" i="6"/>
  <c r="AE70" i="6"/>
  <c r="AD70" i="6"/>
  <c r="AD66" i="6"/>
  <c r="AE66" i="6"/>
  <c r="AF62" i="6"/>
  <c r="AE62" i="6"/>
  <c r="AD62" i="6"/>
  <c r="AE54" i="6"/>
  <c r="AF54" i="6"/>
  <c r="AD54" i="6"/>
  <c r="AD50" i="6"/>
  <c r="AE50" i="6"/>
  <c r="AF46" i="6"/>
  <c r="AE46" i="6"/>
  <c r="AD46" i="6"/>
  <c r="AE38" i="6"/>
  <c r="AD38" i="6"/>
  <c r="AD34" i="6"/>
  <c r="AE34" i="6"/>
  <c r="AF30" i="6"/>
  <c r="AE30" i="6"/>
  <c r="AD30" i="6"/>
  <c r="AE22" i="6"/>
  <c r="AF22" i="6"/>
  <c r="AD22" i="6"/>
  <c r="AE18" i="6"/>
  <c r="AD18" i="6"/>
  <c r="AF14" i="6"/>
  <c r="AD14" i="6"/>
  <c r="AD10" i="6"/>
  <c r="AE10" i="6"/>
  <c r="AD2" i="6"/>
  <c r="AD266" i="6"/>
  <c r="AD255" i="6"/>
  <c r="AD234" i="6"/>
  <c r="AD223" i="6"/>
  <c r="AD202" i="6"/>
  <c r="AD191" i="6"/>
  <c r="AD170" i="6"/>
  <c r="AD159" i="6"/>
  <c r="AD147" i="6"/>
  <c r="AD138" i="6"/>
  <c r="AD127" i="6"/>
  <c r="AD115" i="6"/>
  <c r="AD95" i="6"/>
  <c r="AD83" i="6"/>
  <c r="AD74" i="6"/>
  <c r="AD55" i="6"/>
  <c r="AD23" i="6"/>
  <c r="AE199" i="6"/>
  <c r="AE167" i="6"/>
  <c r="AE135" i="6"/>
  <c r="AE90" i="6"/>
  <c r="AE26" i="6"/>
  <c r="AF166" i="6"/>
  <c r="AF38" i="6"/>
  <c r="AJ266" i="6"/>
  <c r="AJ234" i="6"/>
  <c r="AJ127" i="6"/>
  <c r="AN263" i="6"/>
  <c r="AU263" i="6"/>
  <c r="AK251" i="6"/>
  <c r="AN251" i="6"/>
  <c r="AE251" i="6"/>
  <c r="AK239" i="6"/>
  <c r="AN239" i="6"/>
  <c r="AU239" i="6"/>
  <c r="AJ231" i="6"/>
  <c r="AU231" i="6"/>
  <c r="AN231" i="6"/>
  <c r="AR219" i="6"/>
  <c r="AK219" i="6"/>
  <c r="AE219" i="6"/>
  <c r="AK211" i="6"/>
  <c r="AE211" i="6"/>
  <c r="AG183" i="6"/>
  <c r="AK183" i="6"/>
  <c r="AJ123" i="6"/>
  <c r="AY123" i="6"/>
  <c r="AE123" i="6"/>
  <c r="AE59" i="6"/>
  <c r="AD59" i="6"/>
  <c r="AD235" i="6"/>
  <c r="AD171" i="6"/>
  <c r="AD139" i="6"/>
  <c r="AD119" i="6"/>
  <c r="AD75" i="6"/>
  <c r="AD31" i="6"/>
  <c r="AE239" i="6"/>
  <c r="AE175" i="6"/>
  <c r="AJ273" i="6"/>
  <c r="AR273" i="6"/>
  <c r="AU273" i="6"/>
  <c r="AF273" i="6"/>
  <c r="AK273" i="6"/>
  <c r="AJ269" i="6"/>
  <c r="AR269" i="6"/>
  <c r="AU269" i="6"/>
  <c r="AK269" i="6"/>
  <c r="AN269" i="6"/>
  <c r="AJ265" i="6"/>
  <c r="AR265" i="6"/>
  <c r="AF265" i="6"/>
  <c r="AU265" i="6"/>
  <c r="AK265" i="6"/>
  <c r="AN265" i="6"/>
  <c r="AJ261" i="6"/>
  <c r="AR261" i="6"/>
  <c r="AU261" i="6"/>
  <c r="AK261" i="6"/>
  <c r="AJ257" i="6"/>
  <c r="AU257" i="6"/>
  <c r="AN257" i="6"/>
  <c r="AF257" i="6"/>
  <c r="AJ253" i="6"/>
  <c r="AN253" i="6"/>
  <c r="AU253" i="6"/>
  <c r="AJ249" i="6"/>
  <c r="AF249" i="6"/>
  <c r="AN249" i="6"/>
  <c r="AU249" i="6"/>
  <c r="AJ245" i="6"/>
  <c r="AN245" i="6"/>
  <c r="AU245" i="6"/>
  <c r="AJ241" i="6"/>
  <c r="AU241" i="6"/>
  <c r="AF241" i="6"/>
  <c r="AN241" i="6"/>
  <c r="AJ237" i="6"/>
  <c r="AN237" i="6"/>
  <c r="AU237" i="6"/>
  <c r="AJ233" i="6"/>
  <c r="AF233" i="6"/>
  <c r="AN233" i="6"/>
  <c r="AU233" i="6"/>
  <c r="AJ229" i="6"/>
  <c r="AN229" i="6"/>
  <c r="AU229" i="6"/>
  <c r="AK225" i="6"/>
  <c r="AR225" i="6"/>
  <c r="AF225" i="6"/>
  <c r="AK217" i="6"/>
  <c r="AR217" i="6"/>
  <c r="AF217" i="6"/>
  <c r="AK213" i="6"/>
  <c r="AR213" i="6"/>
  <c r="AK209" i="6"/>
  <c r="AR209" i="6"/>
  <c r="AF209" i="6"/>
  <c r="AK205" i="6"/>
  <c r="AR205" i="6"/>
  <c r="AK201" i="6"/>
  <c r="AR201" i="6"/>
  <c r="AF201" i="6"/>
  <c r="AK197" i="6"/>
  <c r="AR197" i="6"/>
  <c r="AK193" i="6"/>
  <c r="AR193" i="6"/>
  <c r="AF193" i="6"/>
  <c r="AK189" i="6"/>
  <c r="AR189" i="6"/>
  <c r="AK185" i="6"/>
  <c r="AR185" i="6"/>
  <c r="AF185" i="6"/>
  <c r="AE177" i="6"/>
  <c r="AN177" i="6"/>
  <c r="AF177" i="6"/>
  <c r="AE169" i="6"/>
  <c r="AN169" i="6"/>
  <c r="AF169" i="6"/>
  <c r="AE161" i="6"/>
  <c r="AN161" i="6"/>
  <c r="AF161" i="6"/>
  <c r="AE153" i="6"/>
  <c r="AF153" i="6"/>
  <c r="AF149" i="6"/>
  <c r="AQ149" i="6"/>
  <c r="AE145" i="6"/>
  <c r="AF145" i="6"/>
  <c r="AE137" i="6"/>
  <c r="AF137" i="6"/>
  <c r="AF133" i="6"/>
  <c r="AQ133" i="6"/>
  <c r="AE129" i="6"/>
  <c r="AF129" i="6"/>
  <c r="AE121" i="6"/>
  <c r="AF121" i="6"/>
  <c r="AE113" i="6"/>
  <c r="AF113" i="6"/>
  <c r="AE105" i="6"/>
  <c r="AF105" i="6"/>
  <c r="AE97" i="6"/>
  <c r="AF97" i="6"/>
  <c r="AP89" i="6"/>
  <c r="AF89" i="6"/>
  <c r="AE81" i="6"/>
  <c r="AF81" i="6"/>
  <c r="AE73" i="6"/>
  <c r="AF73" i="6"/>
  <c r="AE65" i="6"/>
  <c r="AF65" i="6"/>
  <c r="AE57" i="6"/>
  <c r="AF57" i="6"/>
  <c r="AE49" i="6"/>
  <c r="AF49" i="6"/>
  <c r="AE41" i="6"/>
  <c r="AF41" i="6"/>
  <c r="AE33" i="6"/>
  <c r="AF33" i="6"/>
  <c r="AE25" i="6"/>
  <c r="AF25" i="6"/>
  <c r="AD17" i="6"/>
  <c r="AF17" i="6"/>
  <c r="AD9" i="6"/>
  <c r="AF9" i="6"/>
  <c r="AD271" i="6"/>
  <c r="AD263" i="6"/>
  <c r="AD251" i="6"/>
  <c r="AD242" i="6"/>
  <c r="AD231" i="6"/>
  <c r="AD219" i="6"/>
  <c r="AD210" i="6"/>
  <c r="AD199" i="6"/>
  <c r="AD187" i="6"/>
  <c r="AD178" i="6"/>
  <c r="AD167" i="6"/>
  <c r="AD146" i="6"/>
  <c r="AD135" i="6"/>
  <c r="AD123" i="6"/>
  <c r="AD114" i="6"/>
  <c r="AD103" i="6"/>
  <c r="AD91" i="6"/>
  <c r="AD82" i="6"/>
  <c r="AD71" i="6"/>
  <c r="AD47" i="6"/>
  <c r="AE223" i="6"/>
  <c r="AE159" i="6"/>
  <c r="AF262" i="6"/>
  <c r="AF134" i="6"/>
  <c r="AF6" i="6"/>
  <c r="AN261" i="6"/>
  <c r="AR221" i="6"/>
  <c r="AJ267" i="6"/>
  <c r="AN267" i="6"/>
  <c r="AU267" i="6"/>
  <c r="AE267" i="6"/>
  <c r="AJ255" i="6"/>
  <c r="AN255" i="6"/>
  <c r="AU255" i="6"/>
  <c r="AJ243" i="6"/>
  <c r="AN243" i="6"/>
  <c r="AU243" i="6"/>
  <c r="AE243" i="6"/>
  <c r="AG227" i="6"/>
  <c r="AK227" i="6"/>
  <c r="AE227" i="6"/>
  <c r="AG215" i="6"/>
  <c r="AK215" i="6"/>
  <c r="AG203" i="6"/>
  <c r="AK203" i="6"/>
  <c r="AE203" i="6"/>
  <c r="AG191" i="6"/>
  <c r="AK191" i="6"/>
  <c r="AU179" i="6"/>
  <c r="AE179" i="6"/>
  <c r="AJ155" i="6"/>
  <c r="AY155" i="6"/>
  <c r="AE155" i="6"/>
  <c r="AY131" i="6"/>
  <c r="AE131" i="6"/>
  <c r="AE27" i="6"/>
  <c r="AD27" i="6"/>
  <c r="AD151" i="6"/>
  <c r="AG228" i="6"/>
  <c r="AD270" i="6"/>
  <c r="AD259" i="6"/>
  <c r="AD250" i="6"/>
  <c r="AD239" i="6"/>
  <c r="AD227" i="6"/>
  <c r="AD218" i="6"/>
  <c r="AD207" i="6"/>
  <c r="AD195" i="6"/>
  <c r="AD186" i="6"/>
  <c r="AD163" i="6"/>
  <c r="AD154" i="6"/>
  <c r="AD143" i="6"/>
  <c r="AD131" i="6"/>
  <c r="AD122" i="6"/>
  <c r="AD111" i="6"/>
  <c r="AD99" i="6"/>
  <c r="AD79" i="6"/>
  <c r="AD67" i="6"/>
  <c r="AD39" i="6"/>
  <c r="AE247" i="6"/>
  <c r="AE215" i="6"/>
  <c r="AE183" i="6"/>
  <c r="AE58" i="6"/>
  <c r="AF230" i="6"/>
  <c r="AF102" i="6"/>
  <c r="AN273" i="6"/>
  <c r="AU251" i="6"/>
  <c r="G379" i="6"/>
  <c r="K379" i="6"/>
  <c r="R379" i="6"/>
  <c r="I379" i="6"/>
  <c r="M379" i="6"/>
  <c r="N379" i="6"/>
  <c r="P379" i="6"/>
  <c r="Q379" i="6"/>
  <c r="U379" i="6"/>
  <c r="Y379" i="6"/>
  <c r="T379" i="6"/>
  <c r="X379" i="6"/>
  <c r="E379" i="6"/>
  <c r="O379" i="6"/>
  <c r="S379" i="6"/>
  <c r="W379" i="6"/>
  <c r="AV220" i="6"/>
  <c r="AG216" i="6"/>
  <c r="AV212" i="6"/>
  <c r="AG208" i="6"/>
  <c r="AG200" i="6"/>
  <c r="AV192" i="6"/>
  <c r="AG188" i="6"/>
  <c r="AH271" i="6"/>
  <c r="AL271" i="6"/>
  <c r="AO271" i="6"/>
  <c r="AS271" i="6"/>
  <c r="AW271" i="6"/>
  <c r="AF271" i="6"/>
  <c r="AI271" i="6"/>
  <c r="AM271" i="6"/>
  <c r="AP271" i="6"/>
  <c r="AT271" i="6"/>
  <c r="AX271" i="6"/>
  <c r="AH259" i="6"/>
  <c r="AL259" i="6"/>
  <c r="AO259" i="6"/>
  <c r="AS259" i="6"/>
  <c r="AW259" i="6"/>
  <c r="AF259" i="6"/>
  <c r="AI259" i="6"/>
  <c r="AM259" i="6"/>
  <c r="AP259" i="6"/>
  <c r="AT259" i="6"/>
  <c r="AX259" i="6"/>
  <c r="AH247" i="6"/>
  <c r="AL247" i="6"/>
  <c r="AO247" i="6"/>
  <c r="AS247" i="6"/>
  <c r="AW247" i="6"/>
  <c r="AF247" i="6"/>
  <c r="AI247" i="6"/>
  <c r="AM247" i="6"/>
  <c r="AP247" i="6"/>
  <c r="AT247" i="6"/>
  <c r="AX247" i="6"/>
  <c r="AH235" i="6"/>
  <c r="AL235" i="6"/>
  <c r="AO235" i="6"/>
  <c r="AS235" i="6"/>
  <c r="AW235" i="6"/>
  <c r="AF235" i="6"/>
  <c r="AI235" i="6"/>
  <c r="AM235" i="6"/>
  <c r="AP235" i="6"/>
  <c r="AT235" i="6"/>
  <c r="AX235" i="6"/>
  <c r="AH223" i="6"/>
  <c r="AL223" i="6"/>
  <c r="AO223" i="6"/>
  <c r="AS223" i="6"/>
  <c r="AW223" i="6"/>
  <c r="AF223" i="6"/>
  <c r="AI223" i="6"/>
  <c r="AM223" i="6"/>
  <c r="AP223" i="6"/>
  <c r="AT223" i="6"/>
  <c r="AX223" i="6"/>
  <c r="AJ223" i="6"/>
  <c r="AN223" i="6"/>
  <c r="AQ223" i="6"/>
  <c r="AU223" i="6"/>
  <c r="AY223" i="6"/>
  <c r="AH211" i="6"/>
  <c r="AL211" i="6"/>
  <c r="AO211" i="6"/>
  <c r="AS211" i="6"/>
  <c r="AW211" i="6"/>
  <c r="AF211" i="6"/>
  <c r="AI211" i="6"/>
  <c r="AM211" i="6"/>
  <c r="AP211" i="6"/>
  <c r="AT211" i="6"/>
  <c r="AX211" i="6"/>
  <c r="AJ211" i="6"/>
  <c r="AN211" i="6"/>
  <c r="AQ211" i="6"/>
  <c r="AU211" i="6"/>
  <c r="AY211" i="6"/>
  <c r="AH199" i="6"/>
  <c r="AL199" i="6"/>
  <c r="AO199" i="6"/>
  <c r="AS199" i="6"/>
  <c r="AW199" i="6"/>
  <c r="AF199" i="6"/>
  <c r="AI199" i="6"/>
  <c r="AM199" i="6"/>
  <c r="AP199" i="6"/>
  <c r="AT199" i="6"/>
  <c r="AX199" i="6"/>
  <c r="AJ199" i="6"/>
  <c r="AN199" i="6"/>
  <c r="AQ199" i="6"/>
  <c r="AU199" i="6"/>
  <c r="AY199" i="6"/>
  <c r="AH187" i="6"/>
  <c r="AL187" i="6"/>
  <c r="AO187" i="6"/>
  <c r="AS187" i="6"/>
  <c r="AW187" i="6"/>
  <c r="AF187" i="6"/>
  <c r="AI187" i="6"/>
  <c r="AM187" i="6"/>
  <c r="AP187" i="6"/>
  <c r="AT187" i="6"/>
  <c r="AX187" i="6"/>
  <c r="AJ187" i="6"/>
  <c r="AN187" i="6"/>
  <c r="AQ187" i="6"/>
  <c r="AU187" i="6"/>
  <c r="AY187" i="6"/>
  <c r="AG175" i="6"/>
  <c r="AK175" i="6"/>
  <c r="AR175" i="6"/>
  <c r="AV175" i="6"/>
  <c r="AH175" i="6"/>
  <c r="AL175" i="6"/>
  <c r="AO175" i="6"/>
  <c r="AS175" i="6"/>
  <c r="AW175" i="6"/>
  <c r="AI175" i="6"/>
  <c r="AP175" i="6"/>
  <c r="AX175" i="6"/>
  <c r="AF175" i="6"/>
  <c r="AJ175" i="6"/>
  <c r="AQ175" i="6"/>
  <c r="AY175" i="6"/>
  <c r="AM175" i="6"/>
  <c r="AT175" i="6"/>
  <c r="AG167" i="6"/>
  <c r="AK167" i="6"/>
  <c r="AR167" i="6"/>
  <c r="AV167" i="6"/>
  <c r="AH167" i="6"/>
  <c r="AL167" i="6"/>
  <c r="AO167" i="6"/>
  <c r="AS167" i="6"/>
  <c r="AW167" i="6"/>
  <c r="AI167" i="6"/>
  <c r="AP167" i="6"/>
  <c r="AX167" i="6"/>
  <c r="AF167" i="6"/>
  <c r="AJ167" i="6"/>
  <c r="AQ167" i="6"/>
  <c r="AY167" i="6"/>
  <c r="AM167" i="6"/>
  <c r="AT167" i="6"/>
  <c r="AG151" i="6"/>
  <c r="AK151" i="6"/>
  <c r="AR151" i="6"/>
  <c r="AV151" i="6"/>
  <c r="AH151" i="6"/>
  <c r="AL151" i="6"/>
  <c r="AO151" i="6"/>
  <c r="AS151" i="6"/>
  <c r="AW151" i="6"/>
  <c r="AI151" i="6"/>
  <c r="AM151" i="6"/>
  <c r="AP151" i="6"/>
  <c r="AT151" i="6"/>
  <c r="AX151" i="6"/>
  <c r="AN151" i="6"/>
  <c r="AF151" i="6"/>
  <c r="AQ151" i="6"/>
  <c r="AU151" i="6"/>
  <c r="AG139" i="6"/>
  <c r="AK139" i="6"/>
  <c r="AR139" i="6"/>
  <c r="AV139" i="6"/>
  <c r="AH139" i="6"/>
  <c r="AL139" i="6"/>
  <c r="AO139" i="6"/>
  <c r="AS139" i="6"/>
  <c r="AW139" i="6"/>
  <c r="AI139" i="6"/>
  <c r="AM139" i="6"/>
  <c r="AP139" i="6"/>
  <c r="AT139" i="6"/>
  <c r="AX139" i="6"/>
  <c r="AN139" i="6"/>
  <c r="AF139" i="6"/>
  <c r="AQ139" i="6"/>
  <c r="AU139" i="6"/>
  <c r="AG127" i="6"/>
  <c r="AK127" i="6"/>
  <c r="AR127" i="6"/>
  <c r="AV127" i="6"/>
  <c r="AH127" i="6"/>
  <c r="AL127" i="6"/>
  <c r="AO127" i="6"/>
  <c r="AS127" i="6"/>
  <c r="AW127" i="6"/>
  <c r="AI127" i="6"/>
  <c r="AM127" i="6"/>
  <c r="AP127" i="6"/>
  <c r="AT127" i="6"/>
  <c r="AX127" i="6"/>
  <c r="AN127" i="6"/>
  <c r="AF127" i="6"/>
  <c r="AQ127" i="6"/>
  <c r="AU127" i="6"/>
  <c r="AG115" i="6"/>
  <c r="AK115" i="6"/>
  <c r="AR115" i="6"/>
  <c r="AV115" i="6"/>
  <c r="AH115" i="6"/>
  <c r="AL115" i="6"/>
  <c r="AO115" i="6"/>
  <c r="AS115" i="6"/>
  <c r="AW115" i="6"/>
  <c r="AI115" i="6"/>
  <c r="AM115" i="6"/>
  <c r="AP115" i="6"/>
  <c r="AT115" i="6"/>
  <c r="AX115" i="6"/>
  <c r="AJ115" i="6"/>
  <c r="AY115" i="6"/>
  <c r="AN115" i="6"/>
  <c r="AQ115" i="6"/>
  <c r="AF115" i="6"/>
  <c r="AU115" i="6"/>
  <c r="AG103" i="6"/>
  <c r="AK103" i="6"/>
  <c r="AR103" i="6"/>
  <c r="AV103" i="6"/>
  <c r="AH103" i="6"/>
  <c r="AL103" i="6"/>
  <c r="AO103" i="6"/>
  <c r="AS103" i="6"/>
  <c r="AW103" i="6"/>
  <c r="AI103" i="6"/>
  <c r="AM103" i="6"/>
  <c r="AP103" i="6"/>
  <c r="AT103" i="6"/>
  <c r="AX103" i="6"/>
  <c r="AJ103" i="6"/>
  <c r="AY103" i="6"/>
  <c r="AN103" i="6"/>
  <c r="AQ103" i="6"/>
  <c r="AF103" i="6"/>
  <c r="AU103" i="6"/>
  <c r="AH95" i="6"/>
  <c r="AL95" i="6"/>
  <c r="AO95" i="6"/>
  <c r="AS95" i="6"/>
  <c r="AW95" i="6"/>
  <c r="AK95" i="6"/>
  <c r="AP95" i="6"/>
  <c r="AU95" i="6"/>
  <c r="AM95" i="6"/>
  <c r="AR95" i="6"/>
  <c r="AY95" i="6"/>
  <c r="AG95" i="6"/>
  <c r="AN95" i="6"/>
  <c r="AT95" i="6"/>
  <c r="AI95" i="6"/>
  <c r="AV95" i="6"/>
  <c r="AQ95" i="6"/>
  <c r="AX95" i="6"/>
  <c r="AF95" i="6"/>
  <c r="AH79" i="6"/>
  <c r="AL79" i="6"/>
  <c r="AO79" i="6"/>
  <c r="AS79" i="6"/>
  <c r="AW79" i="6"/>
  <c r="AK79" i="6"/>
  <c r="AP79" i="6"/>
  <c r="AU79" i="6"/>
  <c r="AG79" i="6"/>
  <c r="AM79" i="6"/>
  <c r="AQ79" i="6"/>
  <c r="AV79" i="6"/>
  <c r="AN79" i="6"/>
  <c r="AX79" i="6"/>
  <c r="AY79" i="6"/>
  <c r="AI79" i="6"/>
  <c r="AR79" i="6"/>
  <c r="AJ79" i="6"/>
  <c r="AT79" i="6"/>
  <c r="AF79" i="6"/>
  <c r="AH63" i="6"/>
  <c r="AL63" i="6"/>
  <c r="AO63" i="6"/>
  <c r="AS63" i="6"/>
  <c r="AW63" i="6"/>
  <c r="AK63" i="6"/>
  <c r="AP63" i="6"/>
  <c r="AU63" i="6"/>
  <c r="AG63" i="6"/>
  <c r="AM63" i="6"/>
  <c r="AQ63" i="6"/>
  <c r="AV63" i="6"/>
  <c r="AN63" i="6"/>
  <c r="AX63" i="6"/>
  <c r="AY63" i="6"/>
  <c r="AI63" i="6"/>
  <c r="AR63" i="6"/>
  <c r="AJ63" i="6"/>
  <c r="AT63" i="6"/>
  <c r="AF63" i="6"/>
  <c r="AH51" i="6"/>
  <c r="AL51" i="6"/>
  <c r="AO51" i="6"/>
  <c r="AS51" i="6"/>
  <c r="AW51" i="6"/>
  <c r="AI51" i="6"/>
  <c r="AM51" i="6"/>
  <c r="AP51" i="6"/>
  <c r="AT51" i="6"/>
  <c r="AX51" i="6"/>
  <c r="AN51" i="6"/>
  <c r="AU51" i="6"/>
  <c r="AG51" i="6"/>
  <c r="AV51" i="6"/>
  <c r="AJ51" i="6"/>
  <c r="AY51" i="6"/>
  <c r="AK51" i="6"/>
  <c r="AQ51" i="6"/>
  <c r="AR51" i="6"/>
  <c r="AF51" i="6"/>
  <c r="AH39" i="6"/>
  <c r="AL39" i="6"/>
  <c r="AO39" i="6"/>
  <c r="AS39" i="6"/>
  <c r="AW39" i="6"/>
  <c r="AI39" i="6"/>
  <c r="AM39" i="6"/>
  <c r="AP39" i="6"/>
  <c r="AT39" i="6"/>
  <c r="AX39" i="6"/>
  <c r="AJ39" i="6"/>
  <c r="AQ39" i="6"/>
  <c r="AY39" i="6"/>
  <c r="AK39" i="6"/>
  <c r="AR39" i="6"/>
  <c r="AU39" i="6"/>
  <c r="AG39" i="6"/>
  <c r="AV39" i="6"/>
  <c r="AN39" i="6"/>
  <c r="AF39" i="6"/>
  <c r="AH27" i="6"/>
  <c r="AL27" i="6"/>
  <c r="AO27" i="6"/>
  <c r="AS27" i="6"/>
  <c r="AW27" i="6"/>
  <c r="AI27" i="6"/>
  <c r="AM27" i="6"/>
  <c r="AP27" i="6"/>
  <c r="AT27" i="6"/>
  <c r="AX27" i="6"/>
  <c r="AJ27" i="6"/>
  <c r="AQ27" i="6"/>
  <c r="AY27" i="6"/>
  <c r="AK27" i="6"/>
  <c r="AR27" i="6"/>
  <c r="AU27" i="6"/>
  <c r="AG27" i="6"/>
  <c r="AV27" i="6"/>
  <c r="AN27" i="6"/>
  <c r="AF27" i="6"/>
  <c r="AG7" i="6"/>
  <c r="AK7" i="6"/>
  <c r="AR7" i="6"/>
  <c r="AV7" i="6"/>
  <c r="AH7" i="6"/>
  <c r="AL7" i="6"/>
  <c r="AO7" i="6"/>
  <c r="AS7" i="6"/>
  <c r="AW7" i="6"/>
  <c r="AI7" i="6"/>
  <c r="AP7" i="6"/>
  <c r="AX7" i="6"/>
  <c r="AJ7" i="6"/>
  <c r="AQ7" i="6"/>
  <c r="AY7" i="6"/>
  <c r="AT7" i="6"/>
  <c r="AU7" i="6"/>
  <c r="AM7" i="6"/>
  <c r="AN7" i="6"/>
  <c r="AF7" i="6"/>
  <c r="AE7" i="6"/>
  <c r="AK271" i="6"/>
  <c r="AV268" i="6"/>
  <c r="AR267" i="6"/>
  <c r="AK267" i="6"/>
  <c r="AV264" i="6"/>
  <c r="AG264" i="6"/>
  <c r="AV260" i="6"/>
  <c r="AR259" i="6"/>
  <c r="AK259" i="6"/>
  <c r="AV258" i="6"/>
  <c r="AR257" i="6"/>
  <c r="AK257" i="6"/>
  <c r="AV256" i="6"/>
  <c r="AG256" i="6"/>
  <c r="AR255" i="6"/>
  <c r="AK255" i="6"/>
  <c r="AV254" i="6"/>
  <c r="AR253" i="6"/>
  <c r="AK253" i="6"/>
  <c r="AV252" i="6"/>
  <c r="AR251" i="6"/>
  <c r="AV250" i="6"/>
  <c r="AR249" i="6"/>
  <c r="AK249" i="6"/>
  <c r="AV248" i="6"/>
  <c r="AG248" i="6"/>
  <c r="AR247" i="6"/>
  <c r="AK247" i="6"/>
  <c r="AV246" i="6"/>
  <c r="AR245" i="6"/>
  <c r="AK245" i="6"/>
  <c r="AV244" i="6"/>
  <c r="AR243" i="6"/>
  <c r="AK243" i="6"/>
  <c r="AV242" i="6"/>
  <c r="AR241" i="6"/>
  <c r="AK241" i="6"/>
  <c r="AV240" i="6"/>
  <c r="AG240" i="6"/>
  <c r="AR239" i="6"/>
  <c r="AV238" i="6"/>
  <c r="AR237" i="6"/>
  <c r="AK237" i="6"/>
  <c r="AV236" i="6"/>
  <c r="AR235" i="6"/>
  <c r="AK235" i="6"/>
  <c r="AV234" i="6"/>
  <c r="AR233" i="6"/>
  <c r="AK233" i="6"/>
  <c r="AV232" i="6"/>
  <c r="AG232" i="6"/>
  <c r="AR231" i="6"/>
  <c r="AK231" i="6"/>
  <c r="AV230" i="6"/>
  <c r="AR229" i="6"/>
  <c r="AK229" i="6"/>
  <c r="AV228" i="6"/>
  <c r="AV227" i="6"/>
  <c r="AR224" i="6"/>
  <c r="AV223" i="6"/>
  <c r="AG223" i="6"/>
  <c r="AV219" i="6"/>
  <c r="AG219" i="6"/>
  <c r="AR216" i="6"/>
  <c r="AV215" i="6"/>
  <c r="AV211" i="6"/>
  <c r="AG211" i="6"/>
  <c r="AV207" i="6"/>
  <c r="AG207" i="6"/>
  <c r="AR204" i="6"/>
  <c r="AV203" i="6"/>
  <c r="AR200" i="6"/>
  <c r="AV199" i="6"/>
  <c r="AG199" i="6"/>
  <c r="AV195" i="6"/>
  <c r="AG195" i="6"/>
  <c r="AR192" i="6"/>
  <c r="AV191" i="6"/>
  <c r="AV187" i="6"/>
  <c r="AG187" i="6"/>
  <c r="AR184" i="6"/>
  <c r="AV183" i="6"/>
  <c r="AU181" i="6"/>
  <c r="AY176" i="6"/>
  <c r="AN175" i="6"/>
  <c r="AU173" i="6"/>
  <c r="AY168" i="6"/>
  <c r="AN167" i="6"/>
  <c r="AU165" i="6"/>
  <c r="AY160" i="6"/>
  <c r="AY151" i="6"/>
  <c r="AQ145" i="6"/>
  <c r="AJ139" i="6"/>
  <c r="AQ129" i="6"/>
  <c r="AJ95" i="6"/>
  <c r="AH268" i="6"/>
  <c r="AL268" i="6"/>
  <c r="AO268" i="6"/>
  <c r="AS268" i="6"/>
  <c r="AW268" i="6"/>
  <c r="AI268" i="6"/>
  <c r="AM268" i="6"/>
  <c r="AP268" i="6"/>
  <c r="AT268" i="6"/>
  <c r="AX268" i="6"/>
  <c r="AF268" i="6"/>
  <c r="AH260" i="6"/>
  <c r="AL260" i="6"/>
  <c r="AO260" i="6"/>
  <c r="AS260" i="6"/>
  <c r="AW260" i="6"/>
  <c r="AI260" i="6"/>
  <c r="AM260" i="6"/>
  <c r="AP260" i="6"/>
  <c r="AT260" i="6"/>
  <c r="AX260" i="6"/>
  <c r="AF260" i="6"/>
  <c r="AH252" i="6"/>
  <c r="AL252" i="6"/>
  <c r="AO252" i="6"/>
  <c r="AS252" i="6"/>
  <c r="AW252" i="6"/>
  <c r="AI252" i="6"/>
  <c r="AM252" i="6"/>
  <c r="AP252" i="6"/>
  <c r="AT252" i="6"/>
  <c r="AX252" i="6"/>
  <c r="AF252" i="6"/>
  <c r="AH244" i="6"/>
  <c r="AL244" i="6"/>
  <c r="AO244" i="6"/>
  <c r="AS244" i="6"/>
  <c r="AW244" i="6"/>
  <c r="AI244" i="6"/>
  <c r="AM244" i="6"/>
  <c r="AP244" i="6"/>
  <c r="AT244" i="6"/>
  <c r="AX244" i="6"/>
  <c r="AF244" i="6"/>
  <c r="AH236" i="6"/>
  <c r="AL236" i="6"/>
  <c r="AO236" i="6"/>
  <c r="AS236" i="6"/>
  <c r="AW236" i="6"/>
  <c r="AI236" i="6"/>
  <c r="AM236" i="6"/>
  <c r="AP236" i="6"/>
  <c r="AT236" i="6"/>
  <c r="AX236" i="6"/>
  <c r="AF236" i="6"/>
  <c r="AH228" i="6"/>
  <c r="AL228" i="6"/>
  <c r="AO228" i="6"/>
  <c r="AS228" i="6"/>
  <c r="AW228" i="6"/>
  <c r="AI228" i="6"/>
  <c r="AM228" i="6"/>
  <c r="AP228" i="6"/>
  <c r="AT228" i="6"/>
  <c r="AX228" i="6"/>
  <c r="AF228" i="6"/>
  <c r="AJ228" i="6"/>
  <c r="AH220" i="6"/>
  <c r="AL220" i="6"/>
  <c r="AO220" i="6"/>
  <c r="AS220" i="6"/>
  <c r="AW220" i="6"/>
  <c r="AI220" i="6"/>
  <c r="AM220" i="6"/>
  <c r="AP220" i="6"/>
  <c r="AT220" i="6"/>
  <c r="AX220" i="6"/>
  <c r="AF220" i="6"/>
  <c r="AJ220" i="6"/>
  <c r="AN220" i="6"/>
  <c r="AQ220" i="6"/>
  <c r="AU220" i="6"/>
  <c r="AY220" i="6"/>
  <c r="AH212" i="6"/>
  <c r="AL212" i="6"/>
  <c r="AO212" i="6"/>
  <c r="AS212" i="6"/>
  <c r="AW212" i="6"/>
  <c r="AI212" i="6"/>
  <c r="AM212" i="6"/>
  <c r="AP212" i="6"/>
  <c r="AT212" i="6"/>
  <c r="AX212" i="6"/>
  <c r="AF212" i="6"/>
  <c r="AJ212" i="6"/>
  <c r="AN212" i="6"/>
  <c r="AQ212" i="6"/>
  <c r="AU212" i="6"/>
  <c r="AY212" i="6"/>
  <c r="AH208" i="6"/>
  <c r="AL208" i="6"/>
  <c r="AO208" i="6"/>
  <c r="AS208" i="6"/>
  <c r="AW208" i="6"/>
  <c r="AI208" i="6"/>
  <c r="AM208" i="6"/>
  <c r="AP208" i="6"/>
  <c r="AT208" i="6"/>
  <c r="AX208" i="6"/>
  <c r="AF208" i="6"/>
  <c r="AJ208" i="6"/>
  <c r="AN208" i="6"/>
  <c r="AQ208" i="6"/>
  <c r="AU208" i="6"/>
  <c r="AY208" i="6"/>
  <c r="AH196" i="6"/>
  <c r="AL196" i="6"/>
  <c r="AO196" i="6"/>
  <c r="AS196" i="6"/>
  <c r="AW196" i="6"/>
  <c r="AI196" i="6"/>
  <c r="AM196" i="6"/>
  <c r="AP196" i="6"/>
  <c r="AT196" i="6"/>
  <c r="AX196" i="6"/>
  <c r="AF196" i="6"/>
  <c r="AJ196" i="6"/>
  <c r="AN196" i="6"/>
  <c r="AQ196" i="6"/>
  <c r="AU196" i="6"/>
  <c r="AY196" i="6"/>
  <c r="AH188" i="6"/>
  <c r="AL188" i="6"/>
  <c r="AO188" i="6"/>
  <c r="AS188" i="6"/>
  <c r="AW188" i="6"/>
  <c r="AI188" i="6"/>
  <c r="AM188" i="6"/>
  <c r="AP188" i="6"/>
  <c r="AT188" i="6"/>
  <c r="AX188" i="6"/>
  <c r="AF188" i="6"/>
  <c r="AJ188" i="6"/>
  <c r="AN188" i="6"/>
  <c r="AQ188" i="6"/>
  <c r="AU188" i="6"/>
  <c r="AY188" i="6"/>
  <c r="AG180" i="6"/>
  <c r="AK180" i="6"/>
  <c r="AR180" i="6"/>
  <c r="AV180" i="6"/>
  <c r="AH180" i="6"/>
  <c r="AL180" i="6"/>
  <c r="AO180" i="6"/>
  <c r="AS180" i="6"/>
  <c r="AW180" i="6"/>
  <c r="AM180" i="6"/>
  <c r="AT180" i="6"/>
  <c r="AN180" i="6"/>
  <c r="AU180" i="6"/>
  <c r="AF180" i="6"/>
  <c r="AI180" i="6"/>
  <c r="AP180" i="6"/>
  <c r="AX180" i="6"/>
  <c r="AG172" i="6"/>
  <c r="AK172" i="6"/>
  <c r="AR172" i="6"/>
  <c r="AV172" i="6"/>
  <c r="AH172" i="6"/>
  <c r="AL172" i="6"/>
  <c r="AO172" i="6"/>
  <c r="AS172" i="6"/>
  <c r="AW172" i="6"/>
  <c r="AM172" i="6"/>
  <c r="AT172" i="6"/>
  <c r="AN172" i="6"/>
  <c r="AU172" i="6"/>
  <c r="AF172" i="6"/>
  <c r="AI172" i="6"/>
  <c r="AP172" i="6"/>
  <c r="AX172" i="6"/>
  <c r="AG164" i="6"/>
  <c r="AK164" i="6"/>
  <c r="AR164" i="6"/>
  <c r="AV164" i="6"/>
  <c r="AH164" i="6"/>
  <c r="AL164" i="6"/>
  <c r="AO164" i="6"/>
  <c r="AS164" i="6"/>
  <c r="AW164" i="6"/>
  <c r="AM164" i="6"/>
  <c r="AT164" i="6"/>
  <c r="AN164" i="6"/>
  <c r="AU164" i="6"/>
  <c r="AF164" i="6"/>
  <c r="AI164" i="6"/>
  <c r="AP164" i="6"/>
  <c r="AX164" i="6"/>
  <c r="AG156" i="6"/>
  <c r="AK156" i="6"/>
  <c r="AR156" i="6"/>
  <c r="AV156" i="6"/>
  <c r="AH156" i="6"/>
  <c r="AL156" i="6"/>
  <c r="AO156" i="6"/>
  <c r="AS156" i="6"/>
  <c r="AW156" i="6"/>
  <c r="AI156" i="6"/>
  <c r="AM156" i="6"/>
  <c r="AP156" i="6"/>
  <c r="AT156" i="6"/>
  <c r="AX156" i="6"/>
  <c r="AJ156" i="6"/>
  <c r="AY156" i="6"/>
  <c r="AN156" i="6"/>
  <c r="AF156" i="6"/>
  <c r="AQ156" i="6"/>
  <c r="AG148" i="6"/>
  <c r="AK148" i="6"/>
  <c r="AR148" i="6"/>
  <c r="AV148" i="6"/>
  <c r="AH148" i="6"/>
  <c r="AL148" i="6"/>
  <c r="AO148" i="6"/>
  <c r="AS148" i="6"/>
  <c r="AW148" i="6"/>
  <c r="AI148" i="6"/>
  <c r="AM148" i="6"/>
  <c r="AP148" i="6"/>
  <c r="AT148" i="6"/>
  <c r="AX148" i="6"/>
  <c r="AJ148" i="6"/>
  <c r="AY148" i="6"/>
  <c r="AN148" i="6"/>
  <c r="AF148" i="6"/>
  <c r="AQ148" i="6"/>
  <c r="AG140" i="6"/>
  <c r="AK140" i="6"/>
  <c r="AR140" i="6"/>
  <c r="AV140" i="6"/>
  <c r="AH140" i="6"/>
  <c r="AL140" i="6"/>
  <c r="AO140" i="6"/>
  <c r="AS140" i="6"/>
  <c r="AW140" i="6"/>
  <c r="AI140" i="6"/>
  <c r="AM140" i="6"/>
  <c r="AP140" i="6"/>
  <c r="AT140" i="6"/>
  <c r="AX140" i="6"/>
  <c r="AJ140" i="6"/>
  <c r="AY140" i="6"/>
  <c r="AN140" i="6"/>
  <c r="AF140" i="6"/>
  <c r="AQ140" i="6"/>
  <c r="AG132" i="6"/>
  <c r="AK132" i="6"/>
  <c r="AR132" i="6"/>
  <c r="AV132" i="6"/>
  <c r="AH132" i="6"/>
  <c r="AL132" i="6"/>
  <c r="AO132" i="6"/>
  <c r="AS132" i="6"/>
  <c r="AW132" i="6"/>
  <c r="AI132" i="6"/>
  <c r="AM132" i="6"/>
  <c r="AP132" i="6"/>
  <c r="AT132" i="6"/>
  <c r="AX132" i="6"/>
  <c r="AJ132" i="6"/>
  <c r="AY132" i="6"/>
  <c r="AN132" i="6"/>
  <c r="AF132" i="6"/>
  <c r="AQ132" i="6"/>
  <c r="AG124" i="6"/>
  <c r="AK124" i="6"/>
  <c r="AR124" i="6"/>
  <c r="AV124" i="6"/>
  <c r="AH124" i="6"/>
  <c r="AL124" i="6"/>
  <c r="AO124" i="6"/>
  <c r="AS124" i="6"/>
  <c r="AW124" i="6"/>
  <c r="AI124" i="6"/>
  <c r="AM124" i="6"/>
  <c r="AP124" i="6"/>
  <c r="AT124" i="6"/>
  <c r="AX124" i="6"/>
  <c r="AJ124" i="6"/>
  <c r="AY124" i="6"/>
  <c r="AN124" i="6"/>
  <c r="AF124" i="6"/>
  <c r="AQ124" i="6"/>
  <c r="AG116" i="6"/>
  <c r="AK116" i="6"/>
  <c r="AR116" i="6"/>
  <c r="AV116" i="6"/>
  <c r="AH116" i="6"/>
  <c r="AL116" i="6"/>
  <c r="AO116" i="6"/>
  <c r="AS116" i="6"/>
  <c r="AW116" i="6"/>
  <c r="AI116" i="6"/>
  <c r="AM116" i="6"/>
  <c r="AP116" i="6"/>
  <c r="AT116" i="6"/>
  <c r="AX116" i="6"/>
  <c r="AU116" i="6"/>
  <c r="AJ116" i="6"/>
  <c r="AY116" i="6"/>
  <c r="AN116" i="6"/>
  <c r="AF116" i="6"/>
  <c r="AQ116" i="6"/>
  <c r="AG112" i="6"/>
  <c r="AK112" i="6"/>
  <c r="AR112" i="6"/>
  <c r="AV112" i="6"/>
  <c r="AH112" i="6"/>
  <c r="AL112" i="6"/>
  <c r="AO112" i="6"/>
  <c r="AS112" i="6"/>
  <c r="AW112" i="6"/>
  <c r="AI112" i="6"/>
  <c r="AM112" i="6"/>
  <c r="AP112" i="6"/>
  <c r="AT112" i="6"/>
  <c r="AX112" i="6"/>
  <c r="AU112" i="6"/>
  <c r="AJ112" i="6"/>
  <c r="AY112" i="6"/>
  <c r="AN112" i="6"/>
  <c r="AQ112" i="6"/>
  <c r="AF112" i="6"/>
  <c r="AG104" i="6"/>
  <c r="AK104" i="6"/>
  <c r="AR104" i="6"/>
  <c r="AV104" i="6"/>
  <c r="AH104" i="6"/>
  <c r="AL104" i="6"/>
  <c r="AO104" i="6"/>
  <c r="AS104" i="6"/>
  <c r="AW104" i="6"/>
  <c r="AI104" i="6"/>
  <c r="AM104" i="6"/>
  <c r="AP104" i="6"/>
  <c r="AT104" i="6"/>
  <c r="AX104" i="6"/>
  <c r="AU104" i="6"/>
  <c r="AJ104" i="6"/>
  <c r="AY104" i="6"/>
  <c r="AN104" i="6"/>
  <c r="AF104" i="6"/>
  <c r="AH96" i="6"/>
  <c r="AL96" i="6"/>
  <c r="AO96" i="6"/>
  <c r="AS96" i="6"/>
  <c r="AW96" i="6"/>
  <c r="AG96" i="6"/>
  <c r="AM96" i="6"/>
  <c r="AQ96" i="6"/>
  <c r="AV96" i="6"/>
  <c r="AN96" i="6"/>
  <c r="AT96" i="6"/>
  <c r="AI96" i="6"/>
  <c r="AU96" i="6"/>
  <c r="AJ96" i="6"/>
  <c r="AP96" i="6"/>
  <c r="AX96" i="6"/>
  <c r="AY96" i="6"/>
  <c r="AK96" i="6"/>
  <c r="AR96" i="6"/>
  <c r="AF96" i="6"/>
  <c r="AH84" i="6"/>
  <c r="AL84" i="6"/>
  <c r="AO84" i="6"/>
  <c r="AS84" i="6"/>
  <c r="AW84" i="6"/>
  <c r="AG84" i="6"/>
  <c r="AM84" i="6"/>
  <c r="AQ84" i="6"/>
  <c r="AV84" i="6"/>
  <c r="AI84" i="6"/>
  <c r="AN84" i="6"/>
  <c r="AR84" i="6"/>
  <c r="AX84" i="6"/>
  <c r="AJ84" i="6"/>
  <c r="AT84" i="6"/>
  <c r="AK84" i="6"/>
  <c r="AU84" i="6"/>
  <c r="AY84" i="6"/>
  <c r="AP84" i="6"/>
  <c r="AF84" i="6"/>
  <c r="AH76" i="6"/>
  <c r="AL76" i="6"/>
  <c r="AO76" i="6"/>
  <c r="AS76" i="6"/>
  <c r="AW76" i="6"/>
  <c r="AG76" i="6"/>
  <c r="AM76" i="6"/>
  <c r="AQ76" i="6"/>
  <c r="AV76" i="6"/>
  <c r="AI76" i="6"/>
  <c r="AN76" i="6"/>
  <c r="AR76" i="6"/>
  <c r="AX76" i="6"/>
  <c r="AJ76" i="6"/>
  <c r="AT76" i="6"/>
  <c r="AK76" i="6"/>
  <c r="AU76" i="6"/>
  <c r="AY76" i="6"/>
  <c r="AP76" i="6"/>
  <c r="AF76" i="6"/>
  <c r="AH68" i="6"/>
  <c r="AL68" i="6"/>
  <c r="AO68" i="6"/>
  <c r="AS68" i="6"/>
  <c r="AW68" i="6"/>
  <c r="AG68" i="6"/>
  <c r="AM68" i="6"/>
  <c r="AQ68" i="6"/>
  <c r="AV68" i="6"/>
  <c r="AI68" i="6"/>
  <c r="AN68" i="6"/>
  <c r="AR68" i="6"/>
  <c r="AX68" i="6"/>
  <c r="AJ68" i="6"/>
  <c r="AT68" i="6"/>
  <c r="AK68" i="6"/>
  <c r="AU68" i="6"/>
  <c r="AY68" i="6"/>
  <c r="AP68" i="6"/>
  <c r="AF68" i="6"/>
  <c r="AH60" i="6"/>
  <c r="AL60" i="6"/>
  <c r="AO60" i="6"/>
  <c r="AS60" i="6"/>
  <c r="AW60" i="6"/>
  <c r="AG60" i="6"/>
  <c r="AM60" i="6"/>
  <c r="AQ60" i="6"/>
  <c r="AV60" i="6"/>
  <c r="AI60" i="6"/>
  <c r="AN60" i="6"/>
  <c r="AR60" i="6"/>
  <c r="AX60" i="6"/>
  <c r="AJ60" i="6"/>
  <c r="AT60" i="6"/>
  <c r="AK60" i="6"/>
  <c r="AU60" i="6"/>
  <c r="AY60" i="6"/>
  <c r="AP60" i="6"/>
  <c r="AF60" i="6"/>
  <c r="AH52" i="6"/>
  <c r="AL52" i="6"/>
  <c r="AO52" i="6"/>
  <c r="AS52" i="6"/>
  <c r="AW52" i="6"/>
  <c r="AI52" i="6"/>
  <c r="AM52" i="6"/>
  <c r="AP52" i="6"/>
  <c r="AT52" i="6"/>
  <c r="AX52" i="6"/>
  <c r="AJ52" i="6"/>
  <c r="AQ52" i="6"/>
  <c r="AY52" i="6"/>
  <c r="AK52" i="6"/>
  <c r="AR52" i="6"/>
  <c r="AU52" i="6"/>
  <c r="AG52" i="6"/>
  <c r="AV52" i="6"/>
  <c r="AN52" i="6"/>
  <c r="AF52" i="6"/>
  <c r="AH44" i="6"/>
  <c r="AL44" i="6"/>
  <c r="AO44" i="6"/>
  <c r="AS44" i="6"/>
  <c r="AW44" i="6"/>
  <c r="AI44" i="6"/>
  <c r="AM44" i="6"/>
  <c r="AP44" i="6"/>
  <c r="AN44" i="6"/>
  <c r="AT44" i="6"/>
  <c r="AY44" i="6"/>
  <c r="AG44" i="6"/>
  <c r="AU44" i="6"/>
  <c r="AQ44" i="6"/>
  <c r="AR44" i="6"/>
  <c r="AV44" i="6"/>
  <c r="AX44" i="6"/>
  <c r="AJ44" i="6"/>
  <c r="AK44" i="6"/>
  <c r="AF44" i="6"/>
  <c r="AH36" i="6"/>
  <c r="AL36" i="6"/>
  <c r="AO36" i="6"/>
  <c r="AS36" i="6"/>
  <c r="AW36" i="6"/>
  <c r="AI36" i="6"/>
  <c r="AM36" i="6"/>
  <c r="AP36" i="6"/>
  <c r="AT36" i="6"/>
  <c r="AX36" i="6"/>
  <c r="AN36" i="6"/>
  <c r="AU36" i="6"/>
  <c r="AG36" i="6"/>
  <c r="AV36" i="6"/>
  <c r="AQ36" i="6"/>
  <c r="AR36" i="6"/>
  <c r="AY36" i="6"/>
  <c r="AJ36" i="6"/>
  <c r="AK36" i="6"/>
  <c r="AF36" i="6"/>
  <c r="AH32" i="6"/>
  <c r="AL32" i="6"/>
  <c r="AO32" i="6"/>
  <c r="AS32" i="6"/>
  <c r="AW32" i="6"/>
  <c r="AI32" i="6"/>
  <c r="AM32" i="6"/>
  <c r="AP32" i="6"/>
  <c r="AT32" i="6"/>
  <c r="AX32" i="6"/>
  <c r="AN32" i="6"/>
  <c r="AU32" i="6"/>
  <c r="AG32" i="6"/>
  <c r="AV32" i="6"/>
  <c r="AQ32" i="6"/>
  <c r="AR32" i="6"/>
  <c r="AJ32" i="6"/>
  <c r="AK32" i="6"/>
  <c r="AY32" i="6"/>
  <c r="AF32" i="6"/>
  <c r="AI24" i="6"/>
  <c r="AM24" i="6"/>
  <c r="AP24" i="6"/>
  <c r="AT24" i="6"/>
  <c r="AX24" i="6"/>
  <c r="AJ24" i="6"/>
  <c r="AN24" i="6"/>
  <c r="AQ24" i="6"/>
  <c r="AU24" i="6"/>
  <c r="AY24" i="6"/>
  <c r="AG24" i="6"/>
  <c r="AV24" i="6"/>
  <c r="AH24" i="6"/>
  <c r="AO24" i="6"/>
  <c r="AW24" i="6"/>
  <c r="AR24" i="6"/>
  <c r="AS24" i="6"/>
  <c r="AK24" i="6"/>
  <c r="AL24" i="6"/>
  <c r="AF24" i="6"/>
  <c r="AH16" i="6"/>
  <c r="AL16" i="6"/>
  <c r="AO16" i="6"/>
  <c r="AS16" i="6"/>
  <c r="AW16" i="6"/>
  <c r="AG16" i="6"/>
  <c r="AM16" i="6"/>
  <c r="AQ16" i="6"/>
  <c r="AV16" i="6"/>
  <c r="AI16" i="6"/>
  <c r="AN16" i="6"/>
  <c r="AR16" i="6"/>
  <c r="AX16" i="6"/>
  <c r="AJ16" i="6"/>
  <c r="AT16" i="6"/>
  <c r="AK16" i="6"/>
  <c r="AU16" i="6"/>
  <c r="AY16" i="6"/>
  <c r="AP16" i="6"/>
  <c r="AE16" i="6"/>
  <c r="AF16" i="6"/>
  <c r="AG8" i="6"/>
  <c r="AK8" i="6"/>
  <c r="AR8" i="6"/>
  <c r="AV8" i="6"/>
  <c r="AH8" i="6"/>
  <c r="AL8" i="6"/>
  <c r="AO8" i="6"/>
  <c r="AS8" i="6"/>
  <c r="AW8" i="6"/>
  <c r="AM8" i="6"/>
  <c r="AT8" i="6"/>
  <c r="AN8" i="6"/>
  <c r="AU8" i="6"/>
  <c r="AP8" i="6"/>
  <c r="AQ8" i="6"/>
  <c r="AX8" i="6"/>
  <c r="AY8" i="6"/>
  <c r="AI8" i="6"/>
  <c r="AJ8" i="6"/>
  <c r="AE8" i="6"/>
  <c r="AF8" i="6"/>
  <c r="AY272" i="6"/>
  <c r="AJ272" i="6"/>
  <c r="AY268" i="6"/>
  <c r="AJ268" i="6"/>
  <c r="AY264" i="6"/>
  <c r="AJ264" i="6"/>
  <c r="AY260" i="6"/>
  <c r="AJ260" i="6"/>
  <c r="AY256" i="6"/>
  <c r="AJ256" i="6"/>
  <c r="AY252" i="6"/>
  <c r="AJ252" i="6"/>
  <c r="AY248" i="6"/>
  <c r="AJ248" i="6"/>
  <c r="AY244" i="6"/>
  <c r="AJ244" i="6"/>
  <c r="AY240" i="6"/>
  <c r="AJ240" i="6"/>
  <c r="AY236" i="6"/>
  <c r="AJ236" i="6"/>
  <c r="AQ232" i="6"/>
  <c r="AY228" i="6"/>
  <c r="AV224" i="6"/>
  <c r="AG220" i="6"/>
  <c r="AV208" i="6"/>
  <c r="AG204" i="6"/>
  <c r="AV200" i="6"/>
  <c r="AV196" i="6"/>
  <c r="AV188" i="6"/>
  <c r="AG184" i="6"/>
  <c r="AQ180" i="6"/>
  <c r="AH263" i="6"/>
  <c r="AL263" i="6"/>
  <c r="AO263" i="6"/>
  <c r="AS263" i="6"/>
  <c r="AW263" i="6"/>
  <c r="AF263" i="6"/>
  <c r="AI263" i="6"/>
  <c r="AM263" i="6"/>
  <c r="AP263" i="6"/>
  <c r="AT263" i="6"/>
  <c r="AX263" i="6"/>
  <c r="AH251" i="6"/>
  <c r="AL251" i="6"/>
  <c r="AO251" i="6"/>
  <c r="AS251" i="6"/>
  <c r="AW251" i="6"/>
  <c r="AF251" i="6"/>
  <c r="AI251" i="6"/>
  <c r="AM251" i="6"/>
  <c r="AP251" i="6"/>
  <c r="AT251" i="6"/>
  <c r="AX251" i="6"/>
  <c r="AH239" i="6"/>
  <c r="AL239" i="6"/>
  <c r="AO239" i="6"/>
  <c r="AS239" i="6"/>
  <c r="AW239" i="6"/>
  <c r="AF239" i="6"/>
  <c r="AI239" i="6"/>
  <c r="AM239" i="6"/>
  <c r="AP239" i="6"/>
  <c r="AT239" i="6"/>
  <c r="AX239" i="6"/>
  <c r="AH227" i="6"/>
  <c r="AL227" i="6"/>
  <c r="AO227" i="6"/>
  <c r="AS227" i="6"/>
  <c r="AW227" i="6"/>
  <c r="AF227" i="6"/>
  <c r="AI227" i="6"/>
  <c r="AM227" i="6"/>
  <c r="AP227" i="6"/>
  <c r="AT227" i="6"/>
  <c r="AX227" i="6"/>
  <c r="AJ227" i="6"/>
  <c r="AN227" i="6"/>
  <c r="AQ227" i="6"/>
  <c r="AU227" i="6"/>
  <c r="AY227" i="6"/>
  <c r="AH215" i="6"/>
  <c r="AL215" i="6"/>
  <c r="AO215" i="6"/>
  <c r="AS215" i="6"/>
  <c r="AW215" i="6"/>
  <c r="AF215" i="6"/>
  <c r="AI215" i="6"/>
  <c r="AM215" i="6"/>
  <c r="AP215" i="6"/>
  <c r="AT215" i="6"/>
  <c r="AX215" i="6"/>
  <c r="AJ215" i="6"/>
  <c r="AN215" i="6"/>
  <c r="AQ215" i="6"/>
  <c r="AU215" i="6"/>
  <c r="AY215" i="6"/>
  <c r="AH203" i="6"/>
  <c r="AL203" i="6"/>
  <c r="AO203" i="6"/>
  <c r="AS203" i="6"/>
  <c r="AW203" i="6"/>
  <c r="AF203" i="6"/>
  <c r="AI203" i="6"/>
  <c r="AM203" i="6"/>
  <c r="AP203" i="6"/>
  <c r="AT203" i="6"/>
  <c r="AX203" i="6"/>
  <c r="AJ203" i="6"/>
  <c r="AN203" i="6"/>
  <c r="AQ203" i="6"/>
  <c r="AU203" i="6"/>
  <c r="AY203" i="6"/>
  <c r="AH191" i="6"/>
  <c r="AL191" i="6"/>
  <c r="AO191" i="6"/>
  <c r="AS191" i="6"/>
  <c r="AW191" i="6"/>
  <c r="AF191" i="6"/>
  <c r="AI191" i="6"/>
  <c r="AM191" i="6"/>
  <c r="AP191" i="6"/>
  <c r="AT191" i="6"/>
  <c r="AX191" i="6"/>
  <c r="AJ191" i="6"/>
  <c r="AN191" i="6"/>
  <c r="AQ191" i="6"/>
  <c r="AU191" i="6"/>
  <c r="AY191" i="6"/>
  <c r="AH183" i="6"/>
  <c r="AL183" i="6"/>
  <c r="AO183" i="6"/>
  <c r="AS183" i="6"/>
  <c r="AW183" i="6"/>
  <c r="AF183" i="6"/>
  <c r="AI183" i="6"/>
  <c r="AM183" i="6"/>
  <c r="AP183" i="6"/>
  <c r="AT183" i="6"/>
  <c r="AX183" i="6"/>
  <c r="AJ183" i="6"/>
  <c r="AN183" i="6"/>
  <c r="AQ183" i="6"/>
  <c r="AU183" i="6"/>
  <c r="AY183" i="6"/>
  <c r="AG171" i="6"/>
  <c r="AK171" i="6"/>
  <c r="AR171" i="6"/>
  <c r="AV171" i="6"/>
  <c r="AH171" i="6"/>
  <c r="AL171" i="6"/>
  <c r="AO171" i="6"/>
  <c r="AS171" i="6"/>
  <c r="AW171" i="6"/>
  <c r="AI171" i="6"/>
  <c r="AP171" i="6"/>
  <c r="AX171" i="6"/>
  <c r="AF171" i="6"/>
  <c r="AJ171" i="6"/>
  <c r="AQ171" i="6"/>
  <c r="AY171" i="6"/>
  <c r="AM171" i="6"/>
  <c r="AT171" i="6"/>
  <c r="AG159" i="6"/>
  <c r="AK159" i="6"/>
  <c r="AR159" i="6"/>
  <c r="AV159" i="6"/>
  <c r="AH159" i="6"/>
  <c r="AL159" i="6"/>
  <c r="AO159" i="6"/>
  <c r="AS159" i="6"/>
  <c r="AW159" i="6"/>
  <c r="AI159" i="6"/>
  <c r="AM159" i="6"/>
  <c r="AP159" i="6"/>
  <c r="AT159" i="6"/>
  <c r="AX159" i="6"/>
  <c r="AN159" i="6"/>
  <c r="AF159" i="6"/>
  <c r="AQ159" i="6"/>
  <c r="AU159" i="6"/>
  <c r="AG147" i="6"/>
  <c r="AK147" i="6"/>
  <c r="AR147" i="6"/>
  <c r="AV147" i="6"/>
  <c r="AH147" i="6"/>
  <c r="AL147" i="6"/>
  <c r="AO147" i="6"/>
  <c r="AS147" i="6"/>
  <c r="AW147" i="6"/>
  <c r="AI147" i="6"/>
  <c r="AM147" i="6"/>
  <c r="AP147" i="6"/>
  <c r="AT147" i="6"/>
  <c r="AX147" i="6"/>
  <c r="AN147" i="6"/>
  <c r="AF147" i="6"/>
  <c r="AQ147" i="6"/>
  <c r="AU147" i="6"/>
  <c r="AG135" i="6"/>
  <c r="AK135" i="6"/>
  <c r="AR135" i="6"/>
  <c r="AV135" i="6"/>
  <c r="AH135" i="6"/>
  <c r="AL135" i="6"/>
  <c r="AO135" i="6"/>
  <c r="AS135" i="6"/>
  <c r="AW135" i="6"/>
  <c r="AI135" i="6"/>
  <c r="AM135" i="6"/>
  <c r="AP135" i="6"/>
  <c r="AT135" i="6"/>
  <c r="AX135" i="6"/>
  <c r="AN135" i="6"/>
  <c r="AF135" i="6"/>
  <c r="AQ135" i="6"/>
  <c r="AU135" i="6"/>
  <c r="AG123" i="6"/>
  <c r="AH123" i="6"/>
  <c r="AK123" i="6"/>
  <c r="AR123" i="6"/>
  <c r="AV123" i="6"/>
  <c r="AL123" i="6"/>
  <c r="AO123" i="6"/>
  <c r="AS123" i="6"/>
  <c r="AW123" i="6"/>
  <c r="AI123" i="6"/>
  <c r="AM123" i="6"/>
  <c r="AP123" i="6"/>
  <c r="AT123" i="6"/>
  <c r="AX123" i="6"/>
  <c r="AN123" i="6"/>
  <c r="AF123" i="6"/>
  <c r="AQ123" i="6"/>
  <c r="AU123" i="6"/>
  <c r="AG111" i="6"/>
  <c r="AK111" i="6"/>
  <c r="AR111" i="6"/>
  <c r="AV111" i="6"/>
  <c r="AH111" i="6"/>
  <c r="AL111" i="6"/>
  <c r="AO111" i="6"/>
  <c r="AS111" i="6"/>
  <c r="AW111" i="6"/>
  <c r="AI111" i="6"/>
  <c r="AM111" i="6"/>
  <c r="AP111" i="6"/>
  <c r="AT111" i="6"/>
  <c r="AX111" i="6"/>
  <c r="AJ111" i="6"/>
  <c r="AY111" i="6"/>
  <c r="AN111" i="6"/>
  <c r="AQ111" i="6"/>
  <c r="AU111" i="6"/>
  <c r="AF111" i="6"/>
  <c r="AH99" i="6"/>
  <c r="AL99" i="6"/>
  <c r="AO99" i="6"/>
  <c r="AS99" i="6"/>
  <c r="AW99" i="6"/>
  <c r="AK99" i="6"/>
  <c r="AP99" i="6"/>
  <c r="AU99" i="6"/>
  <c r="AJ99" i="6"/>
  <c r="AQ99" i="6"/>
  <c r="AX99" i="6"/>
  <c r="AM99" i="6"/>
  <c r="AR99" i="6"/>
  <c r="AY99" i="6"/>
  <c r="AG99" i="6"/>
  <c r="AN99" i="6"/>
  <c r="AT99" i="6"/>
  <c r="AV99" i="6"/>
  <c r="AI99" i="6"/>
  <c r="AF99" i="6"/>
  <c r="AH87" i="6"/>
  <c r="AL87" i="6"/>
  <c r="AO87" i="6"/>
  <c r="AS87" i="6"/>
  <c r="AW87" i="6"/>
  <c r="AK87" i="6"/>
  <c r="AP87" i="6"/>
  <c r="AU87" i="6"/>
  <c r="AI87" i="6"/>
  <c r="AV87" i="6"/>
  <c r="AJ87" i="6"/>
  <c r="AQ87" i="6"/>
  <c r="AX87" i="6"/>
  <c r="AM87" i="6"/>
  <c r="AR87" i="6"/>
  <c r="AY87" i="6"/>
  <c r="AG87" i="6"/>
  <c r="AN87" i="6"/>
  <c r="AT87" i="6"/>
  <c r="AF87" i="6"/>
  <c r="AH75" i="6"/>
  <c r="AL75" i="6"/>
  <c r="AO75" i="6"/>
  <c r="AS75" i="6"/>
  <c r="AW75" i="6"/>
  <c r="AK75" i="6"/>
  <c r="AP75" i="6"/>
  <c r="AU75" i="6"/>
  <c r="AG75" i="6"/>
  <c r="AM75" i="6"/>
  <c r="AQ75" i="6"/>
  <c r="AV75" i="6"/>
  <c r="AI75" i="6"/>
  <c r="AR75" i="6"/>
  <c r="AJ75" i="6"/>
  <c r="AT75" i="6"/>
  <c r="AN75" i="6"/>
  <c r="AX75" i="6"/>
  <c r="AY75" i="6"/>
  <c r="AF75" i="6"/>
  <c r="AH67" i="6"/>
  <c r="AL67" i="6"/>
  <c r="AO67" i="6"/>
  <c r="AS67" i="6"/>
  <c r="AW67" i="6"/>
  <c r="AK67" i="6"/>
  <c r="AP67" i="6"/>
  <c r="AU67" i="6"/>
  <c r="AG67" i="6"/>
  <c r="AM67" i="6"/>
  <c r="AQ67" i="6"/>
  <c r="AV67" i="6"/>
  <c r="AI67" i="6"/>
  <c r="AR67" i="6"/>
  <c r="AJ67" i="6"/>
  <c r="AT67" i="6"/>
  <c r="AN67" i="6"/>
  <c r="AX67" i="6"/>
  <c r="AY67" i="6"/>
  <c r="AF67" i="6"/>
  <c r="AH59" i="6"/>
  <c r="AL59" i="6"/>
  <c r="AO59" i="6"/>
  <c r="AS59" i="6"/>
  <c r="AW59" i="6"/>
  <c r="AK59" i="6"/>
  <c r="AP59" i="6"/>
  <c r="AU59" i="6"/>
  <c r="AG59" i="6"/>
  <c r="AM59" i="6"/>
  <c r="AQ59" i="6"/>
  <c r="AV59" i="6"/>
  <c r="AI59" i="6"/>
  <c r="AR59" i="6"/>
  <c r="AJ59" i="6"/>
  <c r="AT59" i="6"/>
  <c r="AN59" i="6"/>
  <c r="AX59" i="6"/>
  <c r="AY59" i="6"/>
  <c r="AF59" i="6"/>
  <c r="AH47" i="6"/>
  <c r="AL47" i="6"/>
  <c r="AO47" i="6"/>
  <c r="AS47" i="6"/>
  <c r="AW47" i="6"/>
  <c r="AI47" i="6"/>
  <c r="AN47" i="6"/>
  <c r="AR47" i="6"/>
  <c r="AX47" i="6"/>
  <c r="AJ47" i="6"/>
  <c r="AT47" i="6"/>
  <c r="AY47" i="6"/>
  <c r="AK47" i="6"/>
  <c r="AU47" i="6"/>
  <c r="AM47" i="6"/>
  <c r="AV47" i="6"/>
  <c r="AG47" i="6"/>
  <c r="AP47" i="6"/>
  <c r="AQ47" i="6"/>
  <c r="AF47" i="6"/>
  <c r="AH35" i="6"/>
  <c r="AL35" i="6"/>
  <c r="AO35" i="6"/>
  <c r="AS35" i="6"/>
  <c r="AW35" i="6"/>
  <c r="AI35" i="6"/>
  <c r="AM35" i="6"/>
  <c r="AP35" i="6"/>
  <c r="AT35" i="6"/>
  <c r="AX35" i="6"/>
  <c r="AJ35" i="6"/>
  <c r="AQ35" i="6"/>
  <c r="AY35" i="6"/>
  <c r="AK35" i="6"/>
  <c r="AR35" i="6"/>
  <c r="AU35" i="6"/>
  <c r="AG35" i="6"/>
  <c r="AV35" i="6"/>
  <c r="AN35" i="6"/>
  <c r="AF35" i="6"/>
  <c r="AI23" i="6"/>
  <c r="AM23" i="6"/>
  <c r="AP23" i="6"/>
  <c r="AT23" i="6"/>
  <c r="AX23" i="6"/>
  <c r="AJ23" i="6"/>
  <c r="AN23" i="6"/>
  <c r="AQ23" i="6"/>
  <c r="AU23" i="6"/>
  <c r="AY23" i="6"/>
  <c r="AK23" i="6"/>
  <c r="AR23" i="6"/>
  <c r="AL23" i="6"/>
  <c r="AS23" i="6"/>
  <c r="AG23" i="6"/>
  <c r="AV23" i="6"/>
  <c r="AH23" i="6"/>
  <c r="AW23" i="6"/>
  <c r="AO23" i="6"/>
  <c r="AF23" i="6"/>
  <c r="AH15" i="6"/>
  <c r="AL15" i="6"/>
  <c r="AO15" i="6"/>
  <c r="AS15" i="6"/>
  <c r="AW15" i="6"/>
  <c r="AK15" i="6"/>
  <c r="AP15" i="6"/>
  <c r="AU15" i="6"/>
  <c r="AG15" i="6"/>
  <c r="AM15" i="6"/>
  <c r="AQ15" i="6"/>
  <c r="AV15" i="6"/>
  <c r="AI15" i="6"/>
  <c r="AR15" i="6"/>
  <c r="AJ15" i="6"/>
  <c r="AT15" i="6"/>
  <c r="AX15" i="6"/>
  <c r="AY15" i="6"/>
  <c r="AN15" i="6"/>
  <c r="AF15" i="6"/>
  <c r="AG3" i="6"/>
  <c r="AK3" i="6"/>
  <c r="AR3" i="6"/>
  <c r="AV3" i="6"/>
  <c r="AH3" i="6"/>
  <c r="AL3" i="6"/>
  <c r="AO3" i="6"/>
  <c r="AS3" i="6"/>
  <c r="AW3" i="6"/>
  <c r="AI3" i="6"/>
  <c r="AP3" i="6"/>
  <c r="AX3" i="6"/>
  <c r="AJ3" i="6"/>
  <c r="AQ3" i="6"/>
  <c r="AY3" i="6"/>
  <c r="AT3" i="6"/>
  <c r="AU3" i="6"/>
  <c r="AM3" i="6"/>
  <c r="AN3" i="6"/>
  <c r="AF3" i="6"/>
  <c r="AV272" i="6"/>
  <c r="AR271" i="6"/>
  <c r="AK263" i="6"/>
  <c r="AA274" i="6"/>
  <c r="AA275" i="6" s="1"/>
  <c r="AF2" i="6"/>
  <c r="AV2" i="6"/>
  <c r="AR2" i="6"/>
  <c r="AK2" i="6"/>
  <c r="AG2" i="6"/>
  <c r="AY2" i="6"/>
  <c r="AU2" i="6"/>
  <c r="AQ2" i="6"/>
  <c r="AN2" i="6"/>
  <c r="AJ2" i="6"/>
  <c r="AH270" i="6"/>
  <c r="AL270" i="6"/>
  <c r="AO270" i="6"/>
  <c r="AS270" i="6"/>
  <c r="AW270" i="6"/>
  <c r="AI270" i="6"/>
  <c r="AM270" i="6"/>
  <c r="AP270" i="6"/>
  <c r="AT270" i="6"/>
  <c r="AX270" i="6"/>
  <c r="AH266" i="6"/>
  <c r="AL266" i="6"/>
  <c r="AO266" i="6"/>
  <c r="AS266" i="6"/>
  <c r="AW266" i="6"/>
  <c r="AI266" i="6"/>
  <c r="AM266" i="6"/>
  <c r="AP266" i="6"/>
  <c r="AT266" i="6"/>
  <c r="AX266" i="6"/>
  <c r="AH262" i="6"/>
  <c r="AL262" i="6"/>
  <c r="AO262" i="6"/>
  <c r="AS262" i="6"/>
  <c r="AW262" i="6"/>
  <c r="AI262" i="6"/>
  <c r="AM262" i="6"/>
  <c r="AP262" i="6"/>
  <c r="AT262" i="6"/>
  <c r="AX262" i="6"/>
  <c r="AH258" i="6"/>
  <c r="AL258" i="6"/>
  <c r="AO258" i="6"/>
  <c r="AS258" i="6"/>
  <c r="AW258" i="6"/>
  <c r="AI258" i="6"/>
  <c r="AM258" i="6"/>
  <c r="AP258" i="6"/>
  <c r="AT258" i="6"/>
  <c r="AX258" i="6"/>
  <c r="AH254" i="6"/>
  <c r="AL254" i="6"/>
  <c r="AO254" i="6"/>
  <c r="AS254" i="6"/>
  <c r="AW254" i="6"/>
  <c r="AI254" i="6"/>
  <c r="AM254" i="6"/>
  <c r="AP254" i="6"/>
  <c r="AT254" i="6"/>
  <c r="AX254" i="6"/>
  <c r="AH250" i="6"/>
  <c r="AL250" i="6"/>
  <c r="AO250" i="6"/>
  <c r="AS250" i="6"/>
  <c r="AW250" i="6"/>
  <c r="AI250" i="6"/>
  <c r="AM250" i="6"/>
  <c r="AP250" i="6"/>
  <c r="AT250" i="6"/>
  <c r="AX250" i="6"/>
  <c r="AH246" i="6"/>
  <c r="AL246" i="6"/>
  <c r="AO246" i="6"/>
  <c r="AS246" i="6"/>
  <c r="AW246" i="6"/>
  <c r="AI246" i="6"/>
  <c r="AM246" i="6"/>
  <c r="AP246" i="6"/>
  <c r="AT246" i="6"/>
  <c r="AX246" i="6"/>
  <c r="AH242" i="6"/>
  <c r="AL242" i="6"/>
  <c r="AO242" i="6"/>
  <c r="AS242" i="6"/>
  <c r="AW242" i="6"/>
  <c r="AI242" i="6"/>
  <c r="AM242" i="6"/>
  <c r="AP242" i="6"/>
  <c r="AT242" i="6"/>
  <c r="AX242" i="6"/>
  <c r="AH238" i="6"/>
  <c r="AL238" i="6"/>
  <c r="AO238" i="6"/>
  <c r="AS238" i="6"/>
  <c r="AW238" i="6"/>
  <c r="AI238" i="6"/>
  <c r="AM238" i="6"/>
  <c r="AP238" i="6"/>
  <c r="AT238" i="6"/>
  <c r="AX238" i="6"/>
  <c r="AH234" i="6"/>
  <c r="AL234" i="6"/>
  <c r="AO234" i="6"/>
  <c r="AS234" i="6"/>
  <c r="AW234" i="6"/>
  <c r="AI234" i="6"/>
  <c r="AM234" i="6"/>
  <c r="AP234" i="6"/>
  <c r="AT234" i="6"/>
  <c r="AX234" i="6"/>
  <c r="AH230" i="6"/>
  <c r="AL230" i="6"/>
  <c r="AO230" i="6"/>
  <c r="AS230" i="6"/>
  <c r="AW230" i="6"/>
  <c r="AI230" i="6"/>
  <c r="AM230" i="6"/>
  <c r="AP230" i="6"/>
  <c r="AT230" i="6"/>
  <c r="AX230" i="6"/>
  <c r="AH226" i="6"/>
  <c r="AL226" i="6"/>
  <c r="AO226" i="6"/>
  <c r="AS226" i="6"/>
  <c r="AW226" i="6"/>
  <c r="AI226" i="6"/>
  <c r="AM226" i="6"/>
  <c r="AP226" i="6"/>
  <c r="AT226" i="6"/>
  <c r="AX226" i="6"/>
  <c r="AJ226" i="6"/>
  <c r="AN226" i="6"/>
  <c r="AQ226" i="6"/>
  <c r="AU226" i="6"/>
  <c r="AY226" i="6"/>
  <c r="AH222" i="6"/>
  <c r="AL222" i="6"/>
  <c r="AO222" i="6"/>
  <c r="AS222" i="6"/>
  <c r="AW222" i="6"/>
  <c r="AI222" i="6"/>
  <c r="AM222" i="6"/>
  <c r="AP222" i="6"/>
  <c r="AT222" i="6"/>
  <c r="AX222" i="6"/>
  <c r="AJ222" i="6"/>
  <c r="AN222" i="6"/>
  <c r="AQ222" i="6"/>
  <c r="AU222" i="6"/>
  <c r="AY222" i="6"/>
  <c r="AH218" i="6"/>
  <c r="AL218" i="6"/>
  <c r="AO218" i="6"/>
  <c r="AS218" i="6"/>
  <c r="AW218" i="6"/>
  <c r="AI218" i="6"/>
  <c r="AM218" i="6"/>
  <c r="AP218" i="6"/>
  <c r="AT218" i="6"/>
  <c r="AX218" i="6"/>
  <c r="AJ218" i="6"/>
  <c r="AN218" i="6"/>
  <c r="AQ218" i="6"/>
  <c r="AU218" i="6"/>
  <c r="AY218" i="6"/>
  <c r="AH214" i="6"/>
  <c r="AL214" i="6"/>
  <c r="AO214" i="6"/>
  <c r="AS214" i="6"/>
  <c r="AW214" i="6"/>
  <c r="AI214" i="6"/>
  <c r="AM214" i="6"/>
  <c r="AP214" i="6"/>
  <c r="AT214" i="6"/>
  <c r="AX214" i="6"/>
  <c r="AJ214" i="6"/>
  <c r="AN214" i="6"/>
  <c r="AQ214" i="6"/>
  <c r="AU214" i="6"/>
  <c r="AY214" i="6"/>
  <c r="AH210" i="6"/>
  <c r="AL210" i="6"/>
  <c r="AO210" i="6"/>
  <c r="AS210" i="6"/>
  <c r="AW210" i="6"/>
  <c r="AI210" i="6"/>
  <c r="AM210" i="6"/>
  <c r="AP210" i="6"/>
  <c r="AT210" i="6"/>
  <c r="AX210" i="6"/>
  <c r="AJ210" i="6"/>
  <c r="AN210" i="6"/>
  <c r="AQ210" i="6"/>
  <c r="AU210" i="6"/>
  <c r="AY210" i="6"/>
  <c r="AH206" i="6"/>
  <c r="AL206" i="6"/>
  <c r="AO206" i="6"/>
  <c r="AS206" i="6"/>
  <c r="AW206" i="6"/>
  <c r="AI206" i="6"/>
  <c r="AM206" i="6"/>
  <c r="AP206" i="6"/>
  <c r="AT206" i="6"/>
  <c r="AX206" i="6"/>
  <c r="AJ206" i="6"/>
  <c r="AN206" i="6"/>
  <c r="AQ206" i="6"/>
  <c r="AU206" i="6"/>
  <c r="AY206" i="6"/>
  <c r="AH202" i="6"/>
  <c r="AL202" i="6"/>
  <c r="AO202" i="6"/>
  <c r="AS202" i="6"/>
  <c r="AW202" i="6"/>
  <c r="AI202" i="6"/>
  <c r="AM202" i="6"/>
  <c r="AP202" i="6"/>
  <c r="AT202" i="6"/>
  <c r="AX202" i="6"/>
  <c r="AJ202" i="6"/>
  <c r="AN202" i="6"/>
  <c r="AQ202" i="6"/>
  <c r="AU202" i="6"/>
  <c r="AY202" i="6"/>
  <c r="AH198" i="6"/>
  <c r="AL198" i="6"/>
  <c r="AO198" i="6"/>
  <c r="AS198" i="6"/>
  <c r="AW198" i="6"/>
  <c r="AI198" i="6"/>
  <c r="AM198" i="6"/>
  <c r="AP198" i="6"/>
  <c r="AT198" i="6"/>
  <c r="AX198" i="6"/>
  <c r="AJ198" i="6"/>
  <c r="AN198" i="6"/>
  <c r="AQ198" i="6"/>
  <c r="AU198" i="6"/>
  <c r="AY198" i="6"/>
  <c r="AH194" i="6"/>
  <c r="AL194" i="6"/>
  <c r="AO194" i="6"/>
  <c r="AS194" i="6"/>
  <c r="AW194" i="6"/>
  <c r="AI194" i="6"/>
  <c r="AM194" i="6"/>
  <c r="AP194" i="6"/>
  <c r="AT194" i="6"/>
  <c r="AX194" i="6"/>
  <c r="AJ194" i="6"/>
  <c r="AN194" i="6"/>
  <c r="AQ194" i="6"/>
  <c r="AU194" i="6"/>
  <c r="AY194" i="6"/>
  <c r="AH190" i="6"/>
  <c r="AL190" i="6"/>
  <c r="AO190" i="6"/>
  <c r="AS190" i="6"/>
  <c r="AW190" i="6"/>
  <c r="AI190" i="6"/>
  <c r="AM190" i="6"/>
  <c r="AP190" i="6"/>
  <c r="AT190" i="6"/>
  <c r="AX190" i="6"/>
  <c r="AJ190" i="6"/>
  <c r="AN190" i="6"/>
  <c r="AQ190" i="6"/>
  <c r="AU190" i="6"/>
  <c r="AY190" i="6"/>
  <c r="AH186" i="6"/>
  <c r="AL186" i="6"/>
  <c r="AO186" i="6"/>
  <c r="AS186" i="6"/>
  <c r="AW186" i="6"/>
  <c r="AI186" i="6"/>
  <c r="AM186" i="6"/>
  <c r="AP186" i="6"/>
  <c r="AT186" i="6"/>
  <c r="AX186" i="6"/>
  <c r="AJ186" i="6"/>
  <c r="AN186" i="6"/>
  <c r="AQ186" i="6"/>
  <c r="AU186" i="6"/>
  <c r="AY186" i="6"/>
  <c r="AG182" i="6"/>
  <c r="AK182" i="6"/>
  <c r="AR182" i="6"/>
  <c r="AH182" i="6"/>
  <c r="AL182" i="6"/>
  <c r="AO182" i="6"/>
  <c r="AM182" i="6"/>
  <c r="AS182" i="6"/>
  <c r="AW182" i="6"/>
  <c r="AN182" i="6"/>
  <c r="AT182" i="6"/>
  <c r="AX182" i="6"/>
  <c r="AI182" i="6"/>
  <c r="AP182" i="6"/>
  <c r="AU182" i="6"/>
  <c r="AY182" i="6"/>
  <c r="AG178" i="6"/>
  <c r="AK178" i="6"/>
  <c r="AR178" i="6"/>
  <c r="AV178" i="6"/>
  <c r="AH178" i="6"/>
  <c r="AL178" i="6"/>
  <c r="AO178" i="6"/>
  <c r="AS178" i="6"/>
  <c r="AW178" i="6"/>
  <c r="AM178" i="6"/>
  <c r="AT178" i="6"/>
  <c r="AN178" i="6"/>
  <c r="AU178" i="6"/>
  <c r="AI178" i="6"/>
  <c r="AP178" i="6"/>
  <c r="AX178" i="6"/>
  <c r="AG174" i="6"/>
  <c r="AK174" i="6"/>
  <c r="AR174" i="6"/>
  <c r="AV174" i="6"/>
  <c r="AH174" i="6"/>
  <c r="AL174" i="6"/>
  <c r="AO174" i="6"/>
  <c r="AS174" i="6"/>
  <c r="AW174" i="6"/>
  <c r="AM174" i="6"/>
  <c r="AT174" i="6"/>
  <c r="AN174" i="6"/>
  <c r="AU174" i="6"/>
  <c r="AI174" i="6"/>
  <c r="AP174" i="6"/>
  <c r="AX174" i="6"/>
  <c r="AG170" i="6"/>
  <c r="AK170" i="6"/>
  <c r="AR170" i="6"/>
  <c r="AV170" i="6"/>
  <c r="AH170" i="6"/>
  <c r="AL170" i="6"/>
  <c r="AO170" i="6"/>
  <c r="AS170" i="6"/>
  <c r="AW170" i="6"/>
  <c r="AM170" i="6"/>
  <c r="AT170" i="6"/>
  <c r="AN170" i="6"/>
  <c r="AU170" i="6"/>
  <c r="AI170" i="6"/>
  <c r="AP170" i="6"/>
  <c r="AX170" i="6"/>
  <c r="AG166" i="6"/>
  <c r="AK166" i="6"/>
  <c r="AR166" i="6"/>
  <c r="AV166" i="6"/>
  <c r="AH166" i="6"/>
  <c r="AL166" i="6"/>
  <c r="AO166" i="6"/>
  <c r="AS166" i="6"/>
  <c r="AW166" i="6"/>
  <c r="AM166" i="6"/>
  <c r="AT166" i="6"/>
  <c r="AN166" i="6"/>
  <c r="AU166" i="6"/>
  <c r="AI166" i="6"/>
  <c r="AP166" i="6"/>
  <c r="AX166" i="6"/>
  <c r="AG162" i="6"/>
  <c r="AK162" i="6"/>
  <c r="AR162" i="6"/>
  <c r="AV162" i="6"/>
  <c r="AH162" i="6"/>
  <c r="AL162" i="6"/>
  <c r="AO162" i="6"/>
  <c r="AS162" i="6"/>
  <c r="AW162" i="6"/>
  <c r="AM162" i="6"/>
  <c r="AT162" i="6"/>
  <c r="AN162" i="6"/>
  <c r="AU162" i="6"/>
  <c r="AI162" i="6"/>
  <c r="AP162" i="6"/>
  <c r="AX162" i="6"/>
  <c r="AG158" i="6"/>
  <c r="AK158" i="6"/>
  <c r="AR158" i="6"/>
  <c r="AV158" i="6"/>
  <c r="AH158" i="6"/>
  <c r="AL158" i="6"/>
  <c r="AO158" i="6"/>
  <c r="AS158" i="6"/>
  <c r="AW158" i="6"/>
  <c r="AI158" i="6"/>
  <c r="AM158" i="6"/>
  <c r="AP158" i="6"/>
  <c r="AT158" i="6"/>
  <c r="AX158" i="6"/>
  <c r="AQ158" i="6"/>
  <c r="AU158" i="6"/>
  <c r="AJ158" i="6"/>
  <c r="AY158" i="6"/>
  <c r="AG154" i="6"/>
  <c r="AK154" i="6"/>
  <c r="AR154" i="6"/>
  <c r="AV154" i="6"/>
  <c r="AH154" i="6"/>
  <c r="AL154" i="6"/>
  <c r="AO154" i="6"/>
  <c r="AS154" i="6"/>
  <c r="AW154" i="6"/>
  <c r="AI154" i="6"/>
  <c r="AM154" i="6"/>
  <c r="AP154" i="6"/>
  <c r="AT154" i="6"/>
  <c r="AX154" i="6"/>
  <c r="AQ154" i="6"/>
  <c r="AU154" i="6"/>
  <c r="AJ154" i="6"/>
  <c r="AY154" i="6"/>
  <c r="AG150" i="6"/>
  <c r="AK150" i="6"/>
  <c r="AR150" i="6"/>
  <c r="AV150" i="6"/>
  <c r="AH150" i="6"/>
  <c r="AL150" i="6"/>
  <c r="AO150" i="6"/>
  <c r="AS150" i="6"/>
  <c r="AW150" i="6"/>
  <c r="AI150" i="6"/>
  <c r="AM150" i="6"/>
  <c r="AP150" i="6"/>
  <c r="AT150" i="6"/>
  <c r="AX150" i="6"/>
  <c r="AQ150" i="6"/>
  <c r="AU150" i="6"/>
  <c r="AJ150" i="6"/>
  <c r="AY150" i="6"/>
  <c r="AG146" i="6"/>
  <c r="AK146" i="6"/>
  <c r="AR146" i="6"/>
  <c r="AV146" i="6"/>
  <c r="AH146" i="6"/>
  <c r="AL146" i="6"/>
  <c r="AO146" i="6"/>
  <c r="AS146" i="6"/>
  <c r="AW146" i="6"/>
  <c r="AI146" i="6"/>
  <c r="AM146" i="6"/>
  <c r="AP146" i="6"/>
  <c r="AT146" i="6"/>
  <c r="AX146" i="6"/>
  <c r="AQ146" i="6"/>
  <c r="AU146" i="6"/>
  <c r="AJ146" i="6"/>
  <c r="AY146" i="6"/>
  <c r="AG142" i="6"/>
  <c r="AK142" i="6"/>
  <c r="AR142" i="6"/>
  <c r="AV142" i="6"/>
  <c r="AH142" i="6"/>
  <c r="AL142" i="6"/>
  <c r="AO142" i="6"/>
  <c r="AS142" i="6"/>
  <c r="AW142" i="6"/>
  <c r="AI142" i="6"/>
  <c r="AM142" i="6"/>
  <c r="AP142" i="6"/>
  <c r="AT142" i="6"/>
  <c r="AX142" i="6"/>
  <c r="AQ142" i="6"/>
  <c r="AU142" i="6"/>
  <c r="AJ142" i="6"/>
  <c r="AY142" i="6"/>
  <c r="AG138" i="6"/>
  <c r="AK138" i="6"/>
  <c r="AR138" i="6"/>
  <c r="AV138" i="6"/>
  <c r="AH138" i="6"/>
  <c r="AL138" i="6"/>
  <c r="AO138" i="6"/>
  <c r="AS138" i="6"/>
  <c r="AW138" i="6"/>
  <c r="AI138" i="6"/>
  <c r="AM138" i="6"/>
  <c r="AP138" i="6"/>
  <c r="AT138" i="6"/>
  <c r="AX138" i="6"/>
  <c r="AQ138" i="6"/>
  <c r="AU138" i="6"/>
  <c r="AJ138" i="6"/>
  <c r="AY138" i="6"/>
  <c r="AG134" i="6"/>
  <c r="AK134" i="6"/>
  <c r="AR134" i="6"/>
  <c r="AV134" i="6"/>
  <c r="AH134" i="6"/>
  <c r="AL134" i="6"/>
  <c r="AO134" i="6"/>
  <c r="AS134" i="6"/>
  <c r="AW134" i="6"/>
  <c r="AI134" i="6"/>
  <c r="AM134" i="6"/>
  <c r="AP134" i="6"/>
  <c r="AT134" i="6"/>
  <c r="AX134" i="6"/>
  <c r="AQ134" i="6"/>
  <c r="AU134" i="6"/>
  <c r="AJ134" i="6"/>
  <c r="AY134" i="6"/>
  <c r="AG130" i="6"/>
  <c r="AK130" i="6"/>
  <c r="AR130" i="6"/>
  <c r="AV130" i="6"/>
  <c r="AH130" i="6"/>
  <c r="AL130" i="6"/>
  <c r="AO130" i="6"/>
  <c r="AS130" i="6"/>
  <c r="AW130" i="6"/>
  <c r="AI130" i="6"/>
  <c r="AM130" i="6"/>
  <c r="AP130" i="6"/>
  <c r="AT130" i="6"/>
  <c r="AX130" i="6"/>
  <c r="AQ130" i="6"/>
  <c r="AU130" i="6"/>
  <c r="AJ130" i="6"/>
  <c r="AY130" i="6"/>
  <c r="AG126" i="6"/>
  <c r="AK126" i="6"/>
  <c r="AR126" i="6"/>
  <c r="AV126" i="6"/>
  <c r="AH126" i="6"/>
  <c r="AL126" i="6"/>
  <c r="AO126" i="6"/>
  <c r="AS126" i="6"/>
  <c r="AW126" i="6"/>
  <c r="AI126" i="6"/>
  <c r="AM126" i="6"/>
  <c r="AP126" i="6"/>
  <c r="AT126" i="6"/>
  <c r="AX126" i="6"/>
  <c r="AQ126" i="6"/>
  <c r="AU126" i="6"/>
  <c r="AJ126" i="6"/>
  <c r="AY126" i="6"/>
  <c r="AG122" i="6"/>
  <c r="AK122" i="6"/>
  <c r="AR122" i="6"/>
  <c r="AV122" i="6"/>
  <c r="AH122" i="6"/>
  <c r="AL122" i="6"/>
  <c r="AO122" i="6"/>
  <c r="AS122" i="6"/>
  <c r="AW122" i="6"/>
  <c r="AI122" i="6"/>
  <c r="AM122" i="6"/>
  <c r="AP122" i="6"/>
  <c r="AN122" i="6"/>
  <c r="AX122" i="6"/>
  <c r="AQ122" i="6"/>
  <c r="AY122" i="6"/>
  <c r="AT122" i="6"/>
  <c r="AJ122" i="6"/>
  <c r="AU122" i="6"/>
  <c r="AG118" i="6"/>
  <c r="AK118" i="6"/>
  <c r="AR118" i="6"/>
  <c r="AV118" i="6"/>
  <c r="AH118" i="6"/>
  <c r="AL118" i="6"/>
  <c r="AO118" i="6"/>
  <c r="AS118" i="6"/>
  <c r="AW118" i="6"/>
  <c r="AI118" i="6"/>
  <c r="AM118" i="6"/>
  <c r="AP118" i="6"/>
  <c r="AT118" i="6"/>
  <c r="AX118" i="6"/>
  <c r="AN118" i="6"/>
  <c r="AQ118" i="6"/>
  <c r="AU118" i="6"/>
  <c r="AJ118" i="6"/>
  <c r="AY118" i="6"/>
  <c r="AG114" i="6"/>
  <c r="AK114" i="6"/>
  <c r="AR114" i="6"/>
  <c r="AV114" i="6"/>
  <c r="AH114" i="6"/>
  <c r="AL114" i="6"/>
  <c r="AO114" i="6"/>
  <c r="AS114" i="6"/>
  <c r="AW114" i="6"/>
  <c r="AI114" i="6"/>
  <c r="AM114" i="6"/>
  <c r="AP114" i="6"/>
  <c r="AT114" i="6"/>
  <c r="AX114" i="6"/>
  <c r="AN114" i="6"/>
  <c r="AQ114" i="6"/>
  <c r="AU114" i="6"/>
  <c r="AY114" i="6"/>
  <c r="AG110" i="6"/>
  <c r="AK110" i="6"/>
  <c r="AR110" i="6"/>
  <c r="AV110" i="6"/>
  <c r="AH110" i="6"/>
  <c r="AL110" i="6"/>
  <c r="AO110" i="6"/>
  <c r="AS110" i="6"/>
  <c r="AW110" i="6"/>
  <c r="AI110" i="6"/>
  <c r="AM110" i="6"/>
  <c r="AP110" i="6"/>
  <c r="AT110" i="6"/>
  <c r="AX110" i="6"/>
  <c r="AN110" i="6"/>
  <c r="AQ110" i="6"/>
  <c r="AU110" i="6"/>
  <c r="AJ110" i="6"/>
  <c r="AG106" i="6"/>
  <c r="AK106" i="6"/>
  <c r="AR106" i="6"/>
  <c r="AV106" i="6"/>
  <c r="AH106" i="6"/>
  <c r="AL106" i="6"/>
  <c r="AO106" i="6"/>
  <c r="AS106" i="6"/>
  <c r="AW106" i="6"/>
  <c r="AI106" i="6"/>
  <c r="AM106" i="6"/>
  <c r="AP106" i="6"/>
  <c r="AT106" i="6"/>
  <c r="AX106" i="6"/>
  <c r="AN106" i="6"/>
  <c r="AQ106" i="6"/>
  <c r="AU106" i="6"/>
  <c r="AJ106" i="6"/>
  <c r="AY106" i="6"/>
  <c r="AJ102" i="6"/>
  <c r="AN102" i="6"/>
  <c r="AQ102" i="6"/>
  <c r="AU102" i="6"/>
  <c r="AY102" i="6"/>
  <c r="AK102" i="6"/>
  <c r="AO102" i="6"/>
  <c r="AT102" i="6"/>
  <c r="AG102" i="6"/>
  <c r="AL102" i="6"/>
  <c r="AP102" i="6"/>
  <c r="AV102" i="6"/>
  <c r="AH102" i="6"/>
  <c r="AM102" i="6"/>
  <c r="AR102" i="6"/>
  <c r="AW102" i="6"/>
  <c r="AI102" i="6"/>
  <c r="AS102" i="6"/>
  <c r="AX102" i="6"/>
  <c r="AH98" i="6"/>
  <c r="AL98" i="6"/>
  <c r="AO98" i="6"/>
  <c r="AS98" i="6"/>
  <c r="AW98" i="6"/>
  <c r="AJ98" i="6"/>
  <c r="AT98" i="6"/>
  <c r="AY98" i="6"/>
  <c r="AI98" i="6"/>
  <c r="AP98" i="6"/>
  <c r="AV98" i="6"/>
  <c r="AK98" i="6"/>
  <c r="AQ98" i="6"/>
  <c r="AX98" i="6"/>
  <c r="AM98" i="6"/>
  <c r="AR98" i="6"/>
  <c r="AN98" i="6"/>
  <c r="AU98" i="6"/>
  <c r="AG98" i="6"/>
  <c r="AH94" i="6"/>
  <c r="AL94" i="6"/>
  <c r="AO94" i="6"/>
  <c r="AS94" i="6"/>
  <c r="AW94" i="6"/>
  <c r="AJ94" i="6"/>
  <c r="AT94" i="6"/>
  <c r="AY94" i="6"/>
  <c r="AK94" i="6"/>
  <c r="AQ94" i="6"/>
  <c r="AX94" i="6"/>
  <c r="AM94" i="6"/>
  <c r="AR94" i="6"/>
  <c r="AG94" i="6"/>
  <c r="AN94" i="6"/>
  <c r="AU94" i="6"/>
  <c r="AI94" i="6"/>
  <c r="AP94" i="6"/>
  <c r="AV94" i="6"/>
  <c r="AH90" i="6"/>
  <c r="AL90" i="6"/>
  <c r="AO90" i="6"/>
  <c r="AS90" i="6"/>
  <c r="AW90" i="6"/>
  <c r="AJ90" i="6"/>
  <c r="AT90" i="6"/>
  <c r="AY90" i="6"/>
  <c r="AM90" i="6"/>
  <c r="AR90" i="6"/>
  <c r="AG90" i="6"/>
  <c r="AN90" i="6"/>
  <c r="AU90" i="6"/>
  <c r="AI90" i="6"/>
  <c r="AP90" i="6"/>
  <c r="AV90" i="6"/>
  <c r="AK90" i="6"/>
  <c r="AQ90" i="6"/>
  <c r="AX90" i="6"/>
  <c r="AH86" i="6"/>
  <c r="AL86" i="6"/>
  <c r="AO86" i="6"/>
  <c r="AS86" i="6"/>
  <c r="AW86" i="6"/>
  <c r="AJ86" i="6"/>
  <c r="AT86" i="6"/>
  <c r="AY86" i="6"/>
  <c r="AG86" i="6"/>
  <c r="AN86" i="6"/>
  <c r="AU86" i="6"/>
  <c r="AI86" i="6"/>
  <c r="AP86" i="6"/>
  <c r="AV86" i="6"/>
  <c r="AK86" i="6"/>
  <c r="AQ86" i="6"/>
  <c r="AX86" i="6"/>
  <c r="AM86" i="6"/>
  <c r="AR86" i="6"/>
  <c r="AH82" i="6"/>
  <c r="AL82" i="6"/>
  <c r="AO82" i="6"/>
  <c r="AS82" i="6"/>
  <c r="AW82" i="6"/>
  <c r="AJ82" i="6"/>
  <c r="AT82" i="6"/>
  <c r="AY82" i="6"/>
  <c r="AK82" i="6"/>
  <c r="AP82" i="6"/>
  <c r="AU82" i="6"/>
  <c r="AG82" i="6"/>
  <c r="AQ82" i="6"/>
  <c r="AI82" i="6"/>
  <c r="AR82" i="6"/>
  <c r="AM82" i="6"/>
  <c r="AV82" i="6"/>
  <c r="AN82" i="6"/>
  <c r="AX82" i="6"/>
  <c r="AH78" i="6"/>
  <c r="AL78" i="6"/>
  <c r="AO78" i="6"/>
  <c r="AS78" i="6"/>
  <c r="AW78" i="6"/>
  <c r="AJ78" i="6"/>
  <c r="AT78" i="6"/>
  <c r="AY78" i="6"/>
  <c r="AK78" i="6"/>
  <c r="AP78" i="6"/>
  <c r="AU78" i="6"/>
  <c r="AM78" i="6"/>
  <c r="AV78" i="6"/>
  <c r="AN78" i="6"/>
  <c r="AX78" i="6"/>
  <c r="AG78" i="6"/>
  <c r="AQ78" i="6"/>
  <c r="AI78" i="6"/>
  <c r="AR78" i="6"/>
  <c r="AH74" i="6"/>
  <c r="AL74" i="6"/>
  <c r="AO74" i="6"/>
  <c r="AS74" i="6"/>
  <c r="AW74" i="6"/>
  <c r="AJ74" i="6"/>
  <c r="AT74" i="6"/>
  <c r="AY74" i="6"/>
  <c r="AK74" i="6"/>
  <c r="AP74" i="6"/>
  <c r="AU74" i="6"/>
  <c r="AG74" i="6"/>
  <c r="AQ74" i="6"/>
  <c r="AI74" i="6"/>
  <c r="AR74" i="6"/>
  <c r="AM74" i="6"/>
  <c r="AV74" i="6"/>
  <c r="AX74" i="6"/>
  <c r="AH70" i="6"/>
  <c r="AL70" i="6"/>
  <c r="AO70" i="6"/>
  <c r="AS70" i="6"/>
  <c r="AW70" i="6"/>
  <c r="AJ70" i="6"/>
  <c r="AT70" i="6"/>
  <c r="AY70" i="6"/>
  <c r="AK70" i="6"/>
  <c r="AP70" i="6"/>
  <c r="AU70" i="6"/>
  <c r="AM70" i="6"/>
  <c r="AV70" i="6"/>
  <c r="AN70" i="6"/>
  <c r="AX70" i="6"/>
  <c r="AG70" i="6"/>
  <c r="AQ70" i="6"/>
  <c r="AR70" i="6"/>
  <c r="AI70" i="6"/>
  <c r="AH66" i="6"/>
  <c r="AL66" i="6"/>
  <c r="AO66" i="6"/>
  <c r="AS66" i="6"/>
  <c r="AW66" i="6"/>
  <c r="AJ66" i="6"/>
  <c r="AT66" i="6"/>
  <c r="AY66" i="6"/>
  <c r="AK66" i="6"/>
  <c r="AP66" i="6"/>
  <c r="AU66" i="6"/>
  <c r="AG66" i="6"/>
  <c r="AQ66" i="6"/>
  <c r="AI66" i="6"/>
  <c r="AR66" i="6"/>
  <c r="AM66" i="6"/>
  <c r="AV66" i="6"/>
  <c r="AN66" i="6"/>
  <c r="AX66" i="6"/>
  <c r="AH62" i="6"/>
  <c r="AL62" i="6"/>
  <c r="AO62" i="6"/>
  <c r="AS62" i="6"/>
  <c r="AW62" i="6"/>
  <c r="AJ62" i="6"/>
  <c r="AT62" i="6"/>
  <c r="AY62" i="6"/>
  <c r="AK62" i="6"/>
  <c r="AP62" i="6"/>
  <c r="AU62" i="6"/>
  <c r="AM62" i="6"/>
  <c r="AV62" i="6"/>
  <c r="AN62" i="6"/>
  <c r="AX62" i="6"/>
  <c r="AG62" i="6"/>
  <c r="AQ62" i="6"/>
  <c r="AI62" i="6"/>
  <c r="AR62" i="6"/>
  <c r="AH58" i="6"/>
  <c r="AL58" i="6"/>
  <c r="AO58" i="6"/>
  <c r="AS58" i="6"/>
  <c r="AW58" i="6"/>
  <c r="AJ58" i="6"/>
  <c r="AT58" i="6"/>
  <c r="AY58" i="6"/>
  <c r="AK58" i="6"/>
  <c r="AP58" i="6"/>
  <c r="AU58" i="6"/>
  <c r="AG58" i="6"/>
  <c r="AQ58" i="6"/>
  <c r="AI58" i="6"/>
  <c r="AR58" i="6"/>
  <c r="AM58" i="6"/>
  <c r="AV58" i="6"/>
  <c r="AN58" i="6"/>
  <c r="AX58" i="6"/>
  <c r="AH54" i="6"/>
  <c r="AL54" i="6"/>
  <c r="AO54" i="6"/>
  <c r="AS54" i="6"/>
  <c r="AW54" i="6"/>
  <c r="AI54" i="6"/>
  <c r="AM54" i="6"/>
  <c r="AP54" i="6"/>
  <c r="AT54" i="6"/>
  <c r="AX54" i="6"/>
  <c r="AJ54" i="6"/>
  <c r="AQ54" i="6"/>
  <c r="AY54" i="6"/>
  <c r="AK54" i="6"/>
  <c r="AR54" i="6"/>
  <c r="AN54" i="6"/>
  <c r="AU54" i="6"/>
  <c r="AG54" i="6"/>
  <c r="AV54" i="6"/>
  <c r="AH50" i="6"/>
  <c r="AL50" i="6"/>
  <c r="AO50" i="6"/>
  <c r="AS50" i="6"/>
  <c r="AW50" i="6"/>
  <c r="AG50" i="6"/>
  <c r="AM50" i="6"/>
  <c r="AQ50" i="6"/>
  <c r="AV50" i="6"/>
  <c r="AI50" i="6"/>
  <c r="AN50" i="6"/>
  <c r="AR50" i="6"/>
  <c r="AX50" i="6"/>
  <c r="AY50" i="6"/>
  <c r="AP50" i="6"/>
  <c r="AJ50" i="6"/>
  <c r="AK50" i="6"/>
  <c r="AT50" i="6"/>
  <c r="AU50" i="6"/>
  <c r="AH46" i="6"/>
  <c r="AL46" i="6"/>
  <c r="AO46" i="6"/>
  <c r="AS46" i="6"/>
  <c r="AW46" i="6"/>
  <c r="AG46" i="6"/>
  <c r="AM46" i="6"/>
  <c r="AQ46" i="6"/>
  <c r="AV46" i="6"/>
  <c r="AI46" i="6"/>
  <c r="AN46" i="6"/>
  <c r="AR46" i="6"/>
  <c r="AX46" i="6"/>
  <c r="AJ46" i="6"/>
  <c r="AT46" i="6"/>
  <c r="AK46" i="6"/>
  <c r="AU46" i="6"/>
  <c r="AY46" i="6"/>
  <c r="AP46" i="6"/>
  <c r="AH42" i="6"/>
  <c r="AL42" i="6"/>
  <c r="AO42" i="6"/>
  <c r="AS42" i="6"/>
  <c r="AW42" i="6"/>
  <c r="AI42" i="6"/>
  <c r="AM42" i="6"/>
  <c r="AP42" i="6"/>
  <c r="AT42" i="6"/>
  <c r="AX42" i="6"/>
  <c r="AN42" i="6"/>
  <c r="AU42" i="6"/>
  <c r="AG42" i="6"/>
  <c r="AV42" i="6"/>
  <c r="AJ42" i="6"/>
  <c r="AY42" i="6"/>
  <c r="AK42" i="6"/>
  <c r="AQ42" i="6"/>
  <c r="AR42" i="6"/>
  <c r="AH38" i="6"/>
  <c r="AL38" i="6"/>
  <c r="AO38" i="6"/>
  <c r="AS38" i="6"/>
  <c r="AW38" i="6"/>
  <c r="AI38" i="6"/>
  <c r="AM38" i="6"/>
  <c r="AP38" i="6"/>
  <c r="AT38" i="6"/>
  <c r="AX38" i="6"/>
  <c r="AN38" i="6"/>
  <c r="AU38" i="6"/>
  <c r="AG38" i="6"/>
  <c r="AV38" i="6"/>
  <c r="AJ38" i="6"/>
  <c r="AY38" i="6"/>
  <c r="AK38" i="6"/>
  <c r="AQ38" i="6"/>
  <c r="AR38" i="6"/>
  <c r="AH34" i="6"/>
  <c r="AL34" i="6"/>
  <c r="AO34" i="6"/>
  <c r="AS34" i="6"/>
  <c r="AW34" i="6"/>
  <c r="AI34" i="6"/>
  <c r="AM34" i="6"/>
  <c r="AP34" i="6"/>
  <c r="AT34" i="6"/>
  <c r="AX34" i="6"/>
  <c r="AN34" i="6"/>
  <c r="AU34" i="6"/>
  <c r="AG34" i="6"/>
  <c r="AV34" i="6"/>
  <c r="AJ34" i="6"/>
  <c r="AY34" i="6"/>
  <c r="AK34" i="6"/>
  <c r="AQ34" i="6"/>
  <c r="AR34" i="6"/>
  <c r="AH30" i="6"/>
  <c r="AL30" i="6"/>
  <c r="AO30" i="6"/>
  <c r="AS30" i="6"/>
  <c r="AW30" i="6"/>
  <c r="AI30" i="6"/>
  <c r="AM30" i="6"/>
  <c r="AP30" i="6"/>
  <c r="AT30" i="6"/>
  <c r="AX30" i="6"/>
  <c r="AN30" i="6"/>
  <c r="AU30" i="6"/>
  <c r="AG30" i="6"/>
  <c r="AV30" i="6"/>
  <c r="AJ30" i="6"/>
  <c r="AY30" i="6"/>
  <c r="AK30" i="6"/>
  <c r="AQ30" i="6"/>
  <c r="AR30" i="6"/>
  <c r="AJ26" i="6"/>
  <c r="AG26" i="6"/>
  <c r="AL26" i="6"/>
  <c r="AO26" i="6"/>
  <c r="AS26" i="6"/>
  <c r="AW26" i="6"/>
  <c r="AH26" i="6"/>
  <c r="AM26" i="6"/>
  <c r="AP26" i="6"/>
  <c r="AT26" i="6"/>
  <c r="AX26" i="6"/>
  <c r="AN26" i="6"/>
  <c r="AU26" i="6"/>
  <c r="AV26" i="6"/>
  <c r="AI26" i="6"/>
  <c r="AY26" i="6"/>
  <c r="AK26" i="6"/>
  <c r="AQ26" i="6"/>
  <c r="AR26" i="6"/>
  <c r="AI22" i="6"/>
  <c r="AM22" i="6"/>
  <c r="AP22" i="6"/>
  <c r="AT22" i="6"/>
  <c r="AX22" i="6"/>
  <c r="AJ22" i="6"/>
  <c r="AN22" i="6"/>
  <c r="AQ22" i="6"/>
  <c r="AU22" i="6"/>
  <c r="AY22" i="6"/>
  <c r="AG22" i="6"/>
  <c r="AV22" i="6"/>
  <c r="AH22" i="6"/>
  <c r="AO22" i="6"/>
  <c r="AW22" i="6"/>
  <c r="AK22" i="6"/>
  <c r="AL22" i="6"/>
  <c r="AR22" i="6"/>
  <c r="AS22" i="6"/>
  <c r="AH18" i="6"/>
  <c r="AL18" i="6"/>
  <c r="AO18" i="6"/>
  <c r="AS18" i="6"/>
  <c r="AJ18" i="6"/>
  <c r="AT18" i="6"/>
  <c r="AX18" i="6"/>
  <c r="AK18" i="6"/>
  <c r="AP18" i="6"/>
  <c r="AU18" i="6"/>
  <c r="AY18" i="6"/>
  <c r="AM18" i="6"/>
  <c r="AV18" i="6"/>
  <c r="AN18" i="6"/>
  <c r="AW18" i="6"/>
  <c r="AG18" i="6"/>
  <c r="AI18" i="6"/>
  <c r="AQ18" i="6"/>
  <c r="AR18" i="6"/>
  <c r="AH14" i="6"/>
  <c r="AL14" i="6"/>
  <c r="AO14" i="6"/>
  <c r="AS14" i="6"/>
  <c r="AW14" i="6"/>
  <c r="AJ14" i="6"/>
  <c r="AT14" i="6"/>
  <c r="AY14" i="6"/>
  <c r="AK14" i="6"/>
  <c r="AP14" i="6"/>
  <c r="AU14" i="6"/>
  <c r="AG14" i="6"/>
  <c r="AQ14" i="6"/>
  <c r="AI14" i="6"/>
  <c r="AR14" i="6"/>
  <c r="AV14" i="6"/>
  <c r="AX14" i="6"/>
  <c r="AM14" i="6"/>
  <c r="AN14" i="6"/>
  <c r="AG10" i="6"/>
  <c r="AK10" i="6"/>
  <c r="AR10" i="6"/>
  <c r="AH10" i="6"/>
  <c r="AL10" i="6"/>
  <c r="AO10" i="6"/>
  <c r="AS10" i="6"/>
  <c r="AW10" i="6"/>
  <c r="AM10" i="6"/>
  <c r="AT10" i="6"/>
  <c r="AY10" i="6"/>
  <c r="AN10" i="6"/>
  <c r="AU10" i="6"/>
  <c r="AI10" i="6"/>
  <c r="AV10" i="6"/>
  <c r="AJ10" i="6"/>
  <c r="AX10" i="6"/>
  <c r="AP10" i="6"/>
  <c r="AQ10" i="6"/>
  <c r="AG6" i="6"/>
  <c r="AK6" i="6"/>
  <c r="AR6" i="6"/>
  <c r="AV6" i="6"/>
  <c r="AH6" i="6"/>
  <c r="AL6" i="6"/>
  <c r="AO6" i="6"/>
  <c r="AS6" i="6"/>
  <c r="AW6" i="6"/>
  <c r="AM6" i="6"/>
  <c r="AT6" i="6"/>
  <c r="AN6" i="6"/>
  <c r="AU6" i="6"/>
  <c r="AI6" i="6"/>
  <c r="AX6" i="6"/>
  <c r="AJ6" i="6"/>
  <c r="AY6" i="6"/>
  <c r="AP6" i="6"/>
  <c r="AQ6" i="6"/>
  <c r="AD273" i="6"/>
  <c r="AD269" i="6"/>
  <c r="AD265" i="6"/>
  <c r="AD261" i="6"/>
  <c r="AD257" i="6"/>
  <c r="AD253" i="6"/>
  <c r="AD249" i="6"/>
  <c r="AD245" i="6"/>
  <c r="AD241" i="6"/>
  <c r="AD237" i="6"/>
  <c r="AD233" i="6"/>
  <c r="AD229" i="6"/>
  <c r="AD225" i="6"/>
  <c r="AD221" i="6"/>
  <c r="AD217" i="6"/>
  <c r="AD213" i="6"/>
  <c r="AD209" i="6"/>
  <c r="AD205" i="6"/>
  <c r="AD201" i="6"/>
  <c r="AD197" i="6"/>
  <c r="AD193" i="6"/>
  <c r="AD189" i="6"/>
  <c r="AD185" i="6"/>
  <c r="AD181" i="6"/>
  <c r="AD177" i="6"/>
  <c r="AD173" i="6"/>
  <c r="AD169" i="6"/>
  <c r="AD165" i="6"/>
  <c r="AD161" i="6"/>
  <c r="AD157" i="6"/>
  <c r="AD153" i="6"/>
  <c r="AD149" i="6"/>
  <c r="AD145" i="6"/>
  <c r="AD141" i="6"/>
  <c r="AD137" i="6"/>
  <c r="AD133" i="6"/>
  <c r="AD129" i="6"/>
  <c r="AD125" i="6"/>
  <c r="AD121" i="6"/>
  <c r="AD117" i="6"/>
  <c r="AD113" i="6"/>
  <c r="AD109" i="6"/>
  <c r="AD105" i="6"/>
  <c r="AD101" i="6"/>
  <c r="AD97" i="6"/>
  <c r="AD93" i="6"/>
  <c r="AD89" i="6"/>
  <c r="AD85" i="6"/>
  <c r="AD81" i="6"/>
  <c r="AD77" i="6"/>
  <c r="AD73" i="6"/>
  <c r="AD69" i="6"/>
  <c r="AD65" i="6"/>
  <c r="AD61" i="6"/>
  <c r="AD57" i="6"/>
  <c r="AD53" i="6"/>
  <c r="AD49" i="6"/>
  <c r="AD45" i="6"/>
  <c r="AD41" i="6"/>
  <c r="AD37" i="6"/>
  <c r="AD33" i="6"/>
  <c r="AD29" i="6"/>
  <c r="AD25" i="6"/>
  <c r="AD21" i="6"/>
  <c r="AD13" i="6"/>
  <c r="AD5" i="6"/>
  <c r="AE273" i="6"/>
  <c r="AE269" i="6"/>
  <c r="AE265" i="6"/>
  <c r="AE261" i="6"/>
  <c r="AE257" i="6"/>
  <c r="AE253" i="6"/>
  <c r="AE249" i="6"/>
  <c r="AE245" i="6"/>
  <c r="AE241" i="6"/>
  <c r="AE237" i="6"/>
  <c r="AE233" i="6"/>
  <c r="AE229" i="6"/>
  <c r="AE225" i="6"/>
  <c r="AE221" i="6"/>
  <c r="AE217" i="6"/>
  <c r="AE213" i="6"/>
  <c r="AE209" i="6"/>
  <c r="AE205" i="6"/>
  <c r="AE201" i="6"/>
  <c r="AE197" i="6"/>
  <c r="AE193" i="6"/>
  <c r="AE189" i="6"/>
  <c r="AE185" i="6"/>
  <c r="AE181" i="6"/>
  <c r="AE173" i="6"/>
  <c r="AE165" i="6"/>
  <c r="AE157" i="6"/>
  <c r="AE149" i="6"/>
  <c r="AE141" i="6"/>
  <c r="AE133" i="6"/>
  <c r="AE125" i="6"/>
  <c r="AE117" i="6"/>
  <c r="AE109" i="6"/>
  <c r="AE101" i="6"/>
  <c r="AE93" i="6"/>
  <c r="AE89" i="6"/>
  <c r="AE85" i="6"/>
  <c r="AE77" i="6"/>
  <c r="AE69" i="6"/>
  <c r="AE61" i="6"/>
  <c r="AE53" i="6"/>
  <c r="AE45" i="6"/>
  <c r="AE37" i="6"/>
  <c r="AE29" i="6"/>
  <c r="AE21" i="6"/>
  <c r="AE14" i="6"/>
  <c r="AE6" i="6"/>
  <c r="AF269" i="6"/>
  <c r="AF261" i="6"/>
  <c r="AF253" i="6"/>
  <c r="AF245" i="6"/>
  <c r="AF237" i="6"/>
  <c r="AF229" i="6"/>
  <c r="AF221" i="6"/>
  <c r="AF213" i="6"/>
  <c r="AF205" i="6"/>
  <c r="AF197" i="6"/>
  <c r="AF189" i="6"/>
  <c r="AF181" i="6"/>
  <c r="AF173" i="6"/>
  <c r="AF165" i="6"/>
  <c r="AF157" i="6"/>
  <c r="AF141" i="6"/>
  <c r="AF125" i="6"/>
  <c r="AM2" i="6"/>
  <c r="AT2" i="6"/>
  <c r="AY273" i="6"/>
  <c r="AQ273" i="6"/>
  <c r="AU272" i="6"/>
  <c r="AY271" i="6"/>
  <c r="AQ271" i="6"/>
  <c r="AJ271" i="6"/>
  <c r="AU270" i="6"/>
  <c r="AN270" i="6"/>
  <c r="AY269" i="6"/>
  <c r="AQ269" i="6"/>
  <c r="AU268" i="6"/>
  <c r="AN268" i="6"/>
  <c r="AY267" i="6"/>
  <c r="AQ267" i="6"/>
  <c r="AU266" i="6"/>
  <c r="AN266" i="6"/>
  <c r="AY265" i="6"/>
  <c r="AQ265" i="6"/>
  <c r="AU264" i="6"/>
  <c r="AY263" i="6"/>
  <c r="AQ263" i="6"/>
  <c r="AJ263" i="6"/>
  <c r="AU262" i="6"/>
  <c r="AN262" i="6"/>
  <c r="AY261" i="6"/>
  <c r="AQ261" i="6"/>
  <c r="AU260" i="6"/>
  <c r="AN260" i="6"/>
  <c r="AY259" i="6"/>
  <c r="AQ259" i="6"/>
  <c r="AJ259" i="6"/>
  <c r="AU258" i="6"/>
  <c r="AN258" i="6"/>
  <c r="AY257" i="6"/>
  <c r="AQ257" i="6"/>
  <c r="AU256" i="6"/>
  <c r="AY255" i="6"/>
  <c r="AQ255" i="6"/>
  <c r="AU254" i="6"/>
  <c r="AN254" i="6"/>
  <c r="AY253" i="6"/>
  <c r="AQ253" i="6"/>
  <c r="AU252" i="6"/>
  <c r="AN252" i="6"/>
  <c r="AY251" i="6"/>
  <c r="AQ251" i="6"/>
  <c r="AJ251" i="6"/>
  <c r="AU250" i="6"/>
  <c r="AN250" i="6"/>
  <c r="AY249" i="6"/>
  <c r="AQ249" i="6"/>
  <c r="AU248" i="6"/>
  <c r="AY247" i="6"/>
  <c r="AQ247" i="6"/>
  <c r="AJ247" i="6"/>
  <c r="AU246" i="6"/>
  <c r="AN246" i="6"/>
  <c r="AY245" i="6"/>
  <c r="AQ245" i="6"/>
  <c r="AU244" i="6"/>
  <c r="AN244" i="6"/>
  <c r="AY243" i="6"/>
  <c r="AQ243" i="6"/>
  <c r="AU242" i="6"/>
  <c r="AN242" i="6"/>
  <c r="AY241" i="6"/>
  <c r="AQ241" i="6"/>
  <c r="AU240" i="6"/>
  <c r="AY239" i="6"/>
  <c r="AQ239" i="6"/>
  <c r="AJ239" i="6"/>
  <c r="AU238" i="6"/>
  <c r="AN238" i="6"/>
  <c r="AY237" i="6"/>
  <c r="AQ237" i="6"/>
  <c r="AU236" i="6"/>
  <c r="AN236" i="6"/>
  <c r="AY235" i="6"/>
  <c r="AQ235" i="6"/>
  <c r="AJ235" i="6"/>
  <c r="AU234" i="6"/>
  <c r="AN234" i="6"/>
  <c r="AY233" i="6"/>
  <c r="AQ233" i="6"/>
  <c r="AU232" i="6"/>
  <c r="AY231" i="6"/>
  <c r="AQ231" i="6"/>
  <c r="AU230" i="6"/>
  <c r="AN230" i="6"/>
  <c r="AY229" i="6"/>
  <c r="AQ229" i="6"/>
  <c r="AU228" i="6"/>
  <c r="AN228" i="6"/>
  <c r="AR227" i="6"/>
  <c r="AV226" i="6"/>
  <c r="AG226" i="6"/>
  <c r="AR223" i="6"/>
  <c r="AV222" i="6"/>
  <c r="AG222" i="6"/>
  <c r="AV218" i="6"/>
  <c r="AG218" i="6"/>
  <c r="AR215" i="6"/>
  <c r="AV214" i="6"/>
  <c r="AG214" i="6"/>
  <c r="AR211" i="6"/>
  <c r="AV210" i="6"/>
  <c r="AG210" i="6"/>
  <c r="AV206" i="6"/>
  <c r="AG206" i="6"/>
  <c r="AR203" i="6"/>
  <c r="AV202" i="6"/>
  <c r="AG202" i="6"/>
  <c r="AR199" i="6"/>
  <c r="AV198" i="6"/>
  <c r="AG198" i="6"/>
  <c r="AV194" i="6"/>
  <c r="AG194" i="6"/>
  <c r="AR191" i="6"/>
  <c r="AV190" i="6"/>
  <c r="AG190" i="6"/>
  <c r="AR187" i="6"/>
  <c r="AV186" i="6"/>
  <c r="AG186" i="6"/>
  <c r="AR183" i="6"/>
  <c r="AV182" i="6"/>
  <c r="AJ178" i="6"/>
  <c r="AY174" i="6"/>
  <c r="AU171" i="6"/>
  <c r="AJ170" i="6"/>
  <c r="AY166" i="6"/>
  <c r="AJ162" i="6"/>
  <c r="AN154" i="6"/>
  <c r="AJ151" i="6"/>
  <c r="AY147" i="6"/>
  <c r="AN138" i="6"/>
  <c r="AJ135" i="6"/>
  <c r="AH272" i="6"/>
  <c r="AL272" i="6"/>
  <c r="AO272" i="6"/>
  <c r="AS272" i="6"/>
  <c r="AW272" i="6"/>
  <c r="AI272" i="6"/>
  <c r="AM272" i="6"/>
  <c r="AP272" i="6"/>
  <c r="AT272" i="6"/>
  <c r="AX272" i="6"/>
  <c r="AF272" i="6"/>
  <c r="AH264" i="6"/>
  <c r="AL264" i="6"/>
  <c r="AO264" i="6"/>
  <c r="AS264" i="6"/>
  <c r="AW264" i="6"/>
  <c r="AI264" i="6"/>
  <c r="AM264" i="6"/>
  <c r="AP264" i="6"/>
  <c r="AT264" i="6"/>
  <c r="AX264" i="6"/>
  <c r="AF264" i="6"/>
  <c r="AH256" i="6"/>
  <c r="AL256" i="6"/>
  <c r="AO256" i="6"/>
  <c r="AS256" i="6"/>
  <c r="AW256" i="6"/>
  <c r="AI256" i="6"/>
  <c r="AM256" i="6"/>
  <c r="AP256" i="6"/>
  <c r="AT256" i="6"/>
  <c r="AX256" i="6"/>
  <c r="AF256" i="6"/>
  <c r="AH248" i="6"/>
  <c r="AL248" i="6"/>
  <c r="AO248" i="6"/>
  <c r="AS248" i="6"/>
  <c r="AW248" i="6"/>
  <c r="AI248" i="6"/>
  <c r="AM248" i="6"/>
  <c r="AP248" i="6"/>
  <c r="AT248" i="6"/>
  <c r="AX248" i="6"/>
  <c r="AF248" i="6"/>
  <c r="AH240" i="6"/>
  <c r="AL240" i="6"/>
  <c r="AO240" i="6"/>
  <c r="AS240" i="6"/>
  <c r="AW240" i="6"/>
  <c r="AI240" i="6"/>
  <c r="AM240" i="6"/>
  <c r="AP240" i="6"/>
  <c r="AT240" i="6"/>
  <c r="AX240" i="6"/>
  <c r="AF240" i="6"/>
  <c r="AH232" i="6"/>
  <c r="AL232" i="6"/>
  <c r="AO232" i="6"/>
  <c r="AS232" i="6"/>
  <c r="AW232" i="6"/>
  <c r="AI232" i="6"/>
  <c r="AM232" i="6"/>
  <c r="AP232" i="6"/>
  <c r="AT232" i="6"/>
  <c r="AX232" i="6"/>
  <c r="AF232" i="6"/>
  <c r="AH224" i="6"/>
  <c r="AL224" i="6"/>
  <c r="AO224" i="6"/>
  <c r="AS224" i="6"/>
  <c r="AW224" i="6"/>
  <c r="AI224" i="6"/>
  <c r="AM224" i="6"/>
  <c r="AP224" i="6"/>
  <c r="AT224" i="6"/>
  <c r="AX224" i="6"/>
  <c r="AF224" i="6"/>
  <c r="AJ224" i="6"/>
  <c r="AN224" i="6"/>
  <c r="AQ224" i="6"/>
  <c r="AU224" i="6"/>
  <c r="AY224" i="6"/>
  <c r="AH216" i="6"/>
  <c r="AL216" i="6"/>
  <c r="AO216" i="6"/>
  <c r="AS216" i="6"/>
  <c r="AW216" i="6"/>
  <c r="AI216" i="6"/>
  <c r="AM216" i="6"/>
  <c r="AP216" i="6"/>
  <c r="AT216" i="6"/>
  <c r="AX216" i="6"/>
  <c r="AF216" i="6"/>
  <c r="AJ216" i="6"/>
  <c r="AN216" i="6"/>
  <c r="AQ216" i="6"/>
  <c r="AU216" i="6"/>
  <c r="AY216" i="6"/>
  <c r="AH204" i="6"/>
  <c r="AL204" i="6"/>
  <c r="AO204" i="6"/>
  <c r="AS204" i="6"/>
  <c r="AW204" i="6"/>
  <c r="AI204" i="6"/>
  <c r="AM204" i="6"/>
  <c r="AP204" i="6"/>
  <c r="AT204" i="6"/>
  <c r="AX204" i="6"/>
  <c r="AF204" i="6"/>
  <c r="AJ204" i="6"/>
  <c r="AN204" i="6"/>
  <c r="AQ204" i="6"/>
  <c r="AU204" i="6"/>
  <c r="AY204" i="6"/>
  <c r="AH200" i="6"/>
  <c r="AL200" i="6"/>
  <c r="AO200" i="6"/>
  <c r="AS200" i="6"/>
  <c r="AW200" i="6"/>
  <c r="AI200" i="6"/>
  <c r="AM200" i="6"/>
  <c r="AP200" i="6"/>
  <c r="AT200" i="6"/>
  <c r="AX200" i="6"/>
  <c r="AF200" i="6"/>
  <c r="AJ200" i="6"/>
  <c r="AN200" i="6"/>
  <c r="AQ200" i="6"/>
  <c r="AU200" i="6"/>
  <c r="AY200" i="6"/>
  <c r="AH192" i="6"/>
  <c r="AL192" i="6"/>
  <c r="AO192" i="6"/>
  <c r="AS192" i="6"/>
  <c r="AW192" i="6"/>
  <c r="AI192" i="6"/>
  <c r="AM192" i="6"/>
  <c r="AP192" i="6"/>
  <c r="AT192" i="6"/>
  <c r="AX192" i="6"/>
  <c r="AF192" i="6"/>
  <c r="AJ192" i="6"/>
  <c r="AN192" i="6"/>
  <c r="AQ192" i="6"/>
  <c r="AU192" i="6"/>
  <c r="AY192" i="6"/>
  <c r="AH184" i="6"/>
  <c r="AL184" i="6"/>
  <c r="AO184" i="6"/>
  <c r="AS184" i="6"/>
  <c r="AW184" i="6"/>
  <c r="AI184" i="6"/>
  <c r="AM184" i="6"/>
  <c r="AP184" i="6"/>
  <c r="AT184" i="6"/>
  <c r="AX184" i="6"/>
  <c r="AF184" i="6"/>
  <c r="AJ184" i="6"/>
  <c r="AN184" i="6"/>
  <c r="AQ184" i="6"/>
  <c r="AU184" i="6"/>
  <c r="AY184" i="6"/>
  <c r="AG176" i="6"/>
  <c r="AK176" i="6"/>
  <c r="AR176" i="6"/>
  <c r="AV176" i="6"/>
  <c r="AH176" i="6"/>
  <c r="AL176" i="6"/>
  <c r="AO176" i="6"/>
  <c r="AS176" i="6"/>
  <c r="AW176" i="6"/>
  <c r="AM176" i="6"/>
  <c r="AT176" i="6"/>
  <c r="AN176" i="6"/>
  <c r="AU176" i="6"/>
  <c r="AF176" i="6"/>
  <c r="AI176" i="6"/>
  <c r="AP176" i="6"/>
  <c r="AX176" i="6"/>
  <c r="AG168" i="6"/>
  <c r="AK168" i="6"/>
  <c r="AR168" i="6"/>
  <c r="AV168" i="6"/>
  <c r="AH168" i="6"/>
  <c r="AL168" i="6"/>
  <c r="AO168" i="6"/>
  <c r="AS168" i="6"/>
  <c r="AW168" i="6"/>
  <c r="AM168" i="6"/>
  <c r="AT168" i="6"/>
  <c r="AN168" i="6"/>
  <c r="AU168" i="6"/>
  <c r="AF168" i="6"/>
  <c r="AI168" i="6"/>
  <c r="AP168" i="6"/>
  <c r="AX168" i="6"/>
  <c r="AG160" i="6"/>
  <c r="AK160" i="6"/>
  <c r="AR160" i="6"/>
  <c r="AV160" i="6"/>
  <c r="AH160" i="6"/>
  <c r="AL160" i="6"/>
  <c r="AO160" i="6"/>
  <c r="AS160" i="6"/>
  <c r="AW160" i="6"/>
  <c r="AI160" i="6"/>
  <c r="AM160" i="6"/>
  <c r="AJ160" i="6"/>
  <c r="AT160" i="6"/>
  <c r="AN160" i="6"/>
  <c r="AU160" i="6"/>
  <c r="AF160" i="6"/>
  <c r="AP160" i="6"/>
  <c r="AX160" i="6"/>
  <c r="AG152" i="6"/>
  <c r="AK152" i="6"/>
  <c r="AR152" i="6"/>
  <c r="AV152" i="6"/>
  <c r="AH152" i="6"/>
  <c r="AL152" i="6"/>
  <c r="AO152" i="6"/>
  <c r="AS152" i="6"/>
  <c r="AW152" i="6"/>
  <c r="AI152" i="6"/>
  <c r="AM152" i="6"/>
  <c r="AP152" i="6"/>
  <c r="AT152" i="6"/>
  <c r="AX152" i="6"/>
  <c r="AJ152" i="6"/>
  <c r="AY152" i="6"/>
  <c r="AN152" i="6"/>
  <c r="AF152" i="6"/>
  <c r="AQ152" i="6"/>
  <c r="AG144" i="6"/>
  <c r="AK144" i="6"/>
  <c r="AR144" i="6"/>
  <c r="AV144" i="6"/>
  <c r="AH144" i="6"/>
  <c r="AL144" i="6"/>
  <c r="AO144" i="6"/>
  <c r="AS144" i="6"/>
  <c r="AW144" i="6"/>
  <c r="AI144" i="6"/>
  <c r="AM144" i="6"/>
  <c r="AP144" i="6"/>
  <c r="AT144" i="6"/>
  <c r="AX144" i="6"/>
  <c r="AJ144" i="6"/>
  <c r="AY144" i="6"/>
  <c r="AN144" i="6"/>
  <c r="AF144" i="6"/>
  <c r="AQ144" i="6"/>
  <c r="AG136" i="6"/>
  <c r="AK136" i="6"/>
  <c r="AR136" i="6"/>
  <c r="AV136" i="6"/>
  <c r="AH136" i="6"/>
  <c r="AL136" i="6"/>
  <c r="AO136" i="6"/>
  <c r="AS136" i="6"/>
  <c r="AW136" i="6"/>
  <c r="AI136" i="6"/>
  <c r="AM136" i="6"/>
  <c r="AP136" i="6"/>
  <c r="AT136" i="6"/>
  <c r="AX136" i="6"/>
  <c r="AJ136" i="6"/>
  <c r="AY136" i="6"/>
  <c r="AN136" i="6"/>
  <c r="AF136" i="6"/>
  <c r="AQ136" i="6"/>
  <c r="AG128" i="6"/>
  <c r="AK128" i="6"/>
  <c r="AR128" i="6"/>
  <c r="AV128" i="6"/>
  <c r="AH128" i="6"/>
  <c r="AL128" i="6"/>
  <c r="AO128" i="6"/>
  <c r="AS128" i="6"/>
  <c r="AW128" i="6"/>
  <c r="AI128" i="6"/>
  <c r="AM128" i="6"/>
  <c r="AP128" i="6"/>
  <c r="AT128" i="6"/>
  <c r="AX128" i="6"/>
  <c r="AJ128" i="6"/>
  <c r="AY128" i="6"/>
  <c r="AN128" i="6"/>
  <c r="AF128" i="6"/>
  <c r="AQ128" i="6"/>
  <c r="AG120" i="6"/>
  <c r="AK120" i="6"/>
  <c r="AR120" i="6"/>
  <c r="AV120" i="6"/>
  <c r="AH120" i="6"/>
  <c r="AL120" i="6"/>
  <c r="AO120" i="6"/>
  <c r="AS120" i="6"/>
  <c r="AW120" i="6"/>
  <c r="AI120" i="6"/>
  <c r="AM120" i="6"/>
  <c r="AP120" i="6"/>
  <c r="AT120" i="6"/>
  <c r="AX120" i="6"/>
  <c r="AU120" i="6"/>
  <c r="AJ120" i="6"/>
  <c r="AY120" i="6"/>
  <c r="AN120" i="6"/>
  <c r="AF120" i="6"/>
  <c r="AG108" i="6"/>
  <c r="AK108" i="6"/>
  <c r="AR108" i="6"/>
  <c r="AV108" i="6"/>
  <c r="AH108" i="6"/>
  <c r="AL108" i="6"/>
  <c r="AO108" i="6"/>
  <c r="AS108" i="6"/>
  <c r="AW108" i="6"/>
  <c r="AI108" i="6"/>
  <c r="AM108" i="6"/>
  <c r="AP108" i="6"/>
  <c r="AT108" i="6"/>
  <c r="AX108" i="6"/>
  <c r="AU108" i="6"/>
  <c r="AJ108" i="6"/>
  <c r="AY108" i="6"/>
  <c r="AN108" i="6"/>
  <c r="AQ108" i="6"/>
  <c r="AF108" i="6"/>
  <c r="AH100" i="6"/>
  <c r="AL100" i="6"/>
  <c r="AO100" i="6"/>
  <c r="AG100" i="6"/>
  <c r="AM100" i="6"/>
  <c r="AQ100" i="6"/>
  <c r="AU100" i="6"/>
  <c r="AY100" i="6"/>
  <c r="AK100" i="6"/>
  <c r="AR100" i="6"/>
  <c r="AW100" i="6"/>
  <c r="AN100" i="6"/>
  <c r="AS100" i="6"/>
  <c r="AX100" i="6"/>
  <c r="AI100" i="6"/>
  <c r="AT100" i="6"/>
  <c r="AJ100" i="6"/>
  <c r="AP100" i="6"/>
  <c r="AF100" i="6"/>
  <c r="AH92" i="6"/>
  <c r="AL92" i="6"/>
  <c r="AO92" i="6"/>
  <c r="AS92" i="6"/>
  <c r="AW92" i="6"/>
  <c r="AG92" i="6"/>
  <c r="AM92" i="6"/>
  <c r="AQ92" i="6"/>
  <c r="AV92" i="6"/>
  <c r="AI92" i="6"/>
  <c r="AU92" i="6"/>
  <c r="AJ92" i="6"/>
  <c r="AP92" i="6"/>
  <c r="AX92" i="6"/>
  <c r="AK92" i="6"/>
  <c r="AR92" i="6"/>
  <c r="AY92" i="6"/>
  <c r="AT92" i="6"/>
  <c r="AN92" i="6"/>
  <c r="AF92" i="6"/>
  <c r="AH88" i="6"/>
  <c r="AL88" i="6"/>
  <c r="AO88" i="6"/>
  <c r="AS88" i="6"/>
  <c r="AW88" i="6"/>
  <c r="AG88" i="6"/>
  <c r="AM88" i="6"/>
  <c r="AQ88" i="6"/>
  <c r="AV88" i="6"/>
  <c r="AJ88" i="6"/>
  <c r="AP88" i="6"/>
  <c r="AX88" i="6"/>
  <c r="AK88" i="6"/>
  <c r="AR88" i="6"/>
  <c r="AY88" i="6"/>
  <c r="AN88" i="6"/>
  <c r="AT88" i="6"/>
  <c r="AU88" i="6"/>
  <c r="AF88" i="6"/>
  <c r="AI88" i="6"/>
  <c r="AH80" i="6"/>
  <c r="AL80" i="6"/>
  <c r="AO80" i="6"/>
  <c r="AS80" i="6"/>
  <c r="AW80" i="6"/>
  <c r="AG80" i="6"/>
  <c r="AM80" i="6"/>
  <c r="AQ80" i="6"/>
  <c r="AV80" i="6"/>
  <c r="AI80" i="6"/>
  <c r="AN80" i="6"/>
  <c r="AR80" i="6"/>
  <c r="AX80" i="6"/>
  <c r="AY80" i="6"/>
  <c r="AP80" i="6"/>
  <c r="AJ80" i="6"/>
  <c r="AT80" i="6"/>
  <c r="AK80" i="6"/>
  <c r="AU80" i="6"/>
  <c r="AF80" i="6"/>
  <c r="AH72" i="6"/>
  <c r="AL72" i="6"/>
  <c r="AO72" i="6"/>
  <c r="AS72" i="6"/>
  <c r="AW72" i="6"/>
  <c r="AG72" i="6"/>
  <c r="AM72" i="6"/>
  <c r="AQ72" i="6"/>
  <c r="AV72" i="6"/>
  <c r="AI72" i="6"/>
  <c r="AN72" i="6"/>
  <c r="AR72" i="6"/>
  <c r="AX72" i="6"/>
  <c r="AY72" i="6"/>
  <c r="AP72" i="6"/>
  <c r="AJ72" i="6"/>
  <c r="AT72" i="6"/>
  <c r="AU72" i="6"/>
  <c r="AK72" i="6"/>
  <c r="AF72" i="6"/>
  <c r="AH64" i="6"/>
  <c r="AL64" i="6"/>
  <c r="AO64" i="6"/>
  <c r="AS64" i="6"/>
  <c r="AW64" i="6"/>
  <c r="AG64" i="6"/>
  <c r="AM64" i="6"/>
  <c r="AQ64" i="6"/>
  <c r="AV64" i="6"/>
  <c r="AI64" i="6"/>
  <c r="AN64" i="6"/>
  <c r="AR64" i="6"/>
  <c r="AX64" i="6"/>
  <c r="AY64" i="6"/>
  <c r="AP64" i="6"/>
  <c r="AJ64" i="6"/>
  <c r="AT64" i="6"/>
  <c r="AK64" i="6"/>
  <c r="AU64" i="6"/>
  <c r="AF64" i="6"/>
  <c r="AH56" i="6"/>
  <c r="AL56" i="6"/>
  <c r="AO56" i="6"/>
  <c r="AS56" i="6"/>
  <c r="AW56" i="6"/>
  <c r="AG56" i="6"/>
  <c r="AM56" i="6"/>
  <c r="AQ56" i="6"/>
  <c r="AV56" i="6"/>
  <c r="AI56" i="6"/>
  <c r="AN56" i="6"/>
  <c r="AR56" i="6"/>
  <c r="AX56" i="6"/>
  <c r="AY56" i="6"/>
  <c r="AP56" i="6"/>
  <c r="AJ56" i="6"/>
  <c r="AT56" i="6"/>
  <c r="AK56" i="6"/>
  <c r="AU56" i="6"/>
  <c r="AF56" i="6"/>
  <c r="AH48" i="6"/>
  <c r="AL48" i="6"/>
  <c r="AO48" i="6"/>
  <c r="AS48" i="6"/>
  <c r="AW48" i="6"/>
  <c r="AJ48" i="6"/>
  <c r="AT48" i="6"/>
  <c r="AY48" i="6"/>
  <c r="AK48" i="6"/>
  <c r="AP48" i="6"/>
  <c r="AU48" i="6"/>
  <c r="AM48" i="6"/>
  <c r="AV48" i="6"/>
  <c r="AN48" i="6"/>
  <c r="AX48" i="6"/>
  <c r="AG48" i="6"/>
  <c r="AI48" i="6"/>
  <c r="AQ48" i="6"/>
  <c r="AR48" i="6"/>
  <c r="AF48" i="6"/>
  <c r="AH40" i="6"/>
  <c r="AL40" i="6"/>
  <c r="AO40" i="6"/>
  <c r="AS40" i="6"/>
  <c r="AW40" i="6"/>
  <c r="AI40" i="6"/>
  <c r="AM40" i="6"/>
  <c r="AP40" i="6"/>
  <c r="AT40" i="6"/>
  <c r="AX40" i="6"/>
  <c r="AN40" i="6"/>
  <c r="AU40" i="6"/>
  <c r="AG40" i="6"/>
  <c r="AV40" i="6"/>
  <c r="AQ40" i="6"/>
  <c r="AR40" i="6"/>
  <c r="AJ40" i="6"/>
  <c r="AK40" i="6"/>
  <c r="AY40" i="6"/>
  <c r="AF40" i="6"/>
  <c r="AH28" i="6"/>
  <c r="AL28" i="6"/>
  <c r="AO28" i="6"/>
  <c r="AS28" i="6"/>
  <c r="AW28" i="6"/>
  <c r="AI28" i="6"/>
  <c r="AM28" i="6"/>
  <c r="AP28" i="6"/>
  <c r="AT28" i="6"/>
  <c r="AX28" i="6"/>
  <c r="AN28" i="6"/>
  <c r="AU28" i="6"/>
  <c r="AG28" i="6"/>
  <c r="AV28" i="6"/>
  <c r="AQ28" i="6"/>
  <c r="AR28" i="6"/>
  <c r="AY28" i="6"/>
  <c r="AJ28" i="6"/>
  <c r="AK28" i="6"/>
  <c r="AF28" i="6"/>
  <c r="AI20" i="6"/>
  <c r="AM20" i="6"/>
  <c r="AP20" i="6"/>
  <c r="AT20" i="6"/>
  <c r="AX20" i="6"/>
  <c r="AJ20" i="6"/>
  <c r="AN20" i="6"/>
  <c r="AQ20" i="6"/>
  <c r="AU20" i="6"/>
  <c r="AY20" i="6"/>
  <c r="AG20" i="6"/>
  <c r="AV20" i="6"/>
  <c r="AH20" i="6"/>
  <c r="AO20" i="6"/>
  <c r="AW20" i="6"/>
  <c r="AR20" i="6"/>
  <c r="AS20" i="6"/>
  <c r="AK20" i="6"/>
  <c r="AL20" i="6"/>
  <c r="AE20" i="6"/>
  <c r="AF20" i="6"/>
  <c r="AH12" i="6"/>
  <c r="AL12" i="6"/>
  <c r="AO12" i="6"/>
  <c r="AS12" i="6"/>
  <c r="AW12" i="6"/>
  <c r="AG12" i="6"/>
  <c r="AM12" i="6"/>
  <c r="AQ12" i="6"/>
  <c r="AV12" i="6"/>
  <c r="AI12" i="6"/>
  <c r="AN12" i="6"/>
  <c r="AR12" i="6"/>
  <c r="AX12" i="6"/>
  <c r="AY12" i="6"/>
  <c r="AP12" i="6"/>
  <c r="AT12" i="6"/>
  <c r="AU12" i="6"/>
  <c r="AJ12" i="6"/>
  <c r="AK12" i="6"/>
  <c r="AE12" i="6"/>
  <c r="AF12" i="6"/>
  <c r="AG4" i="6"/>
  <c r="AK4" i="6"/>
  <c r="AR4" i="6"/>
  <c r="AV4" i="6"/>
  <c r="AH4" i="6"/>
  <c r="AL4" i="6"/>
  <c r="AO4" i="6"/>
  <c r="AS4" i="6"/>
  <c r="AW4" i="6"/>
  <c r="AM4" i="6"/>
  <c r="AT4" i="6"/>
  <c r="AN4" i="6"/>
  <c r="AU4" i="6"/>
  <c r="AP4" i="6"/>
  <c r="AQ4" i="6"/>
  <c r="AI4" i="6"/>
  <c r="AJ4" i="6"/>
  <c r="AX4" i="6"/>
  <c r="AY4" i="6"/>
  <c r="AE4" i="6"/>
  <c r="AF4" i="6"/>
  <c r="AQ272" i="6"/>
  <c r="AQ268" i="6"/>
  <c r="AQ264" i="6"/>
  <c r="AQ260" i="6"/>
  <c r="AQ256" i="6"/>
  <c r="AQ252" i="6"/>
  <c r="AQ248" i="6"/>
  <c r="AQ244" i="6"/>
  <c r="AQ240" i="6"/>
  <c r="AQ236" i="6"/>
  <c r="AY232" i="6"/>
  <c r="AJ232" i="6"/>
  <c r="AQ228" i="6"/>
  <c r="AG224" i="6"/>
  <c r="AV216" i="6"/>
  <c r="AG212" i="6"/>
  <c r="AV204" i="6"/>
  <c r="AG196" i="6"/>
  <c r="AG192" i="6"/>
  <c r="AV184" i="6"/>
  <c r="AQ172" i="6"/>
  <c r="AQ164" i="6"/>
  <c r="AU152" i="6"/>
  <c r="AU136" i="6"/>
  <c r="AH267" i="6"/>
  <c r="AL267" i="6"/>
  <c r="AO267" i="6"/>
  <c r="AS267" i="6"/>
  <c r="AW267" i="6"/>
  <c r="AF267" i="6"/>
  <c r="AI267" i="6"/>
  <c r="AM267" i="6"/>
  <c r="AP267" i="6"/>
  <c r="AT267" i="6"/>
  <c r="AX267" i="6"/>
  <c r="AH255" i="6"/>
  <c r="AL255" i="6"/>
  <c r="AO255" i="6"/>
  <c r="AS255" i="6"/>
  <c r="AW255" i="6"/>
  <c r="AF255" i="6"/>
  <c r="AI255" i="6"/>
  <c r="AM255" i="6"/>
  <c r="AP255" i="6"/>
  <c r="AT255" i="6"/>
  <c r="AX255" i="6"/>
  <c r="AH243" i="6"/>
  <c r="AL243" i="6"/>
  <c r="AO243" i="6"/>
  <c r="AS243" i="6"/>
  <c r="AW243" i="6"/>
  <c r="AF243" i="6"/>
  <c r="AI243" i="6"/>
  <c r="AM243" i="6"/>
  <c r="AP243" i="6"/>
  <c r="AT243" i="6"/>
  <c r="AX243" i="6"/>
  <c r="AH231" i="6"/>
  <c r="AL231" i="6"/>
  <c r="AO231" i="6"/>
  <c r="AS231" i="6"/>
  <c r="AW231" i="6"/>
  <c r="AF231" i="6"/>
  <c r="AI231" i="6"/>
  <c r="AM231" i="6"/>
  <c r="AP231" i="6"/>
  <c r="AT231" i="6"/>
  <c r="AX231" i="6"/>
  <c r="AH219" i="6"/>
  <c r="AL219" i="6"/>
  <c r="AO219" i="6"/>
  <c r="AS219" i="6"/>
  <c r="AW219" i="6"/>
  <c r="AF219" i="6"/>
  <c r="AI219" i="6"/>
  <c r="AM219" i="6"/>
  <c r="AP219" i="6"/>
  <c r="AT219" i="6"/>
  <c r="AX219" i="6"/>
  <c r="AJ219" i="6"/>
  <c r="AN219" i="6"/>
  <c r="AQ219" i="6"/>
  <c r="AU219" i="6"/>
  <c r="AY219" i="6"/>
  <c r="AH207" i="6"/>
  <c r="AL207" i="6"/>
  <c r="AO207" i="6"/>
  <c r="AS207" i="6"/>
  <c r="AW207" i="6"/>
  <c r="AF207" i="6"/>
  <c r="AI207" i="6"/>
  <c r="AM207" i="6"/>
  <c r="AP207" i="6"/>
  <c r="AT207" i="6"/>
  <c r="AX207" i="6"/>
  <c r="AJ207" i="6"/>
  <c r="AN207" i="6"/>
  <c r="AQ207" i="6"/>
  <c r="AU207" i="6"/>
  <c r="AY207" i="6"/>
  <c r="AH195" i="6"/>
  <c r="AL195" i="6"/>
  <c r="AO195" i="6"/>
  <c r="AS195" i="6"/>
  <c r="AW195" i="6"/>
  <c r="AF195" i="6"/>
  <c r="AI195" i="6"/>
  <c r="AM195" i="6"/>
  <c r="AP195" i="6"/>
  <c r="AT195" i="6"/>
  <c r="AX195" i="6"/>
  <c r="AJ195" i="6"/>
  <c r="AN195" i="6"/>
  <c r="AQ195" i="6"/>
  <c r="AU195" i="6"/>
  <c r="AY195" i="6"/>
  <c r="AG179" i="6"/>
  <c r="AK179" i="6"/>
  <c r="AR179" i="6"/>
  <c r="AV179" i="6"/>
  <c r="AH179" i="6"/>
  <c r="AL179" i="6"/>
  <c r="AO179" i="6"/>
  <c r="AS179" i="6"/>
  <c r="AW179" i="6"/>
  <c r="AI179" i="6"/>
  <c r="AP179" i="6"/>
  <c r="AX179" i="6"/>
  <c r="AF179" i="6"/>
  <c r="AJ179" i="6"/>
  <c r="AQ179" i="6"/>
  <c r="AY179" i="6"/>
  <c r="AM179" i="6"/>
  <c r="AT179" i="6"/>
  <c r="AG163" i="6"/>
  <c r="AK163" i="6"/>
  <c r="AR163" i="6"/>
  <c r="AV163" i="6"/>
  <c r="AH163" i="6"/>
  <c r="AL163" i="6"/>
  <c r="AO163" i="6"/>
  <c r="AS163" i="6"/>
  <c r="AW163" i="6"/>
  <c r="AI163" i="6"/>
  <c r="AP163" i="6"/>
  <c r="AX163" i="6"/>
  <c r="AF163" i="6"/>
  <c r="AJ163" i="6"/>
  <c r="AQ163" i="6"/>
  <c r="AY163" i="6"/>
  <c r="AM163" i="6"/>
  <c r="AT163" i="6"/>
  <c r="AG155" i="6"/>
  <c r="AK155" i="6"/>
  <c r="AR155" i="6"/>
  <c r="AV155" i="6"/>
  <c r="AH155" i="6"/>
  <c r="AL155" i="6"/>
  <c r="AO155" i="6"/>
  <c r="AS155" i="6"/>
  <c r="AW155" i="6"/>
  <c r="AI155" i="6"/>
  <c r="AM155" i="6"/>
  <c r="AP155" i="6"/>
  <c r="AT155" i="6"/>
  <c r="AX155" i="6"/>
  <c r="AN155" i="6"/>
  <c r="AF155" i="6"/>
  <c r="AQ155" i="6"/>
  <c r="AU155" i="6"/>
  <c r="AG143" i="6"/>
  <c r="AK143" i="6"/>
  <c r="AR143" i="6"/>
  <c r="AV143" i="6"/>
  <c r="AH143" i="6"/>
  <c r="AL143" i="6"/>
  <c r="AO143" i="6"/>
  <c r="AS143" i="6"/>
  <c r="AW143" i="6"/>
  <c r="AI143" i="6"/>
  <c r="AM143" i="6"/>
  <c r="AP143" i="6"/>
  <c r="AT143" i="6"/>
  <c r="AX143" i="6"/>
  <c r="AN143" i="6"/>
  <c r="AF143" i="6"/>
  <c r="AQ143" i="6"/>
  <c r="AU143" i="6"/>
  <c r="AG131" i="6"/>
  <c r="AK131" i="6"/>
  <c r="AR131" i="6"/>
  <c r="AV131" i="6"/>
  <c r="AH131" i="6"/>
  <c r="AL131" i="6"/>
  <c r="AO131" i="6"/>
  <c r="AS131" i="6"/>
  <c r="AW131" i="6"/>
  <c r="AI131" i="6"/>
  <c r="AM131" i="6"/>
  <c r="AP131" i="6"/>
  <c r="AT131" i="6"/>
  <c r="AX131" i="6"/>
  <c r="AN131" i="6"/>
  <c r="AF131" i="6"/>
  <c r="AQ131" i="6"/>
  <c r="AU131" i="6"/>
  <c r="AG119" i="6"/>
  <c r="AK119" i="6"/>
  <c r="AR119" i="6"/>
  <c r="AV119" i="6"/>
  <c r="AH119" i="6"/>
  <c r="AL119" i="6"/>
  <c r="AO119" i="6"/>
  <c r="AS119" i="6"/>
  <c r="AW119" i="6"/>
  <c r="AI119" i="6"/>
  <c r="AM119" i="6"/>
  <c r="AP119" i="6"/>
  <c r="AT119" i="6"/>
  <c r="AX119" i="6"/>
  <c r="AJ119" i="6"/>
  <c r="AY119" i="6"/>
  <c r="AN119" i="6"/>
  <c r="AQ119" i="6"/>
  <c r="AF119" i="6"/>
  <c r="AU119" i="6"/>
  <c r="AG107" i="6"/>
  <c r="AK107" i="6"/>
  <c r="AR107" i="6"/>
  <c r="AV107" i="6"/>
  <c r="AH107" i="6"/>
  <c r="AL107" i="6"/>
  <c r="AO107" i="6"/>
  <c r="AS107" i="6"/>
  <c r="AW107" i="6"/>
  <c r="AI107" i="6"/>
  <c r="AM107" i="6"/>
  <c r="AP107" i="6"/>
  <c r="AT107" i="6"/>
  <c r="AX107" i="6"/>
  <c r="AJ107" i="6"/>
  <c r="AY107" i="6"/>
  <c r="AN107" i="6"/>
  <c r="AQ107" i="6"/>
  <c r="AF107" i="6"/>
  <c r="AH91" i="6"/>
  <c r="AL91" i="6"/>
  <c r="AO91" i="6"/>
  <c r="AS91" i="6"/>
  <c r="AW91" i="6"/>
  <c r="AK91" i="6"/>
  <c r="AP91" i="6"/>
  <c r="AU91" i="6"/>
  <c r="AG91" i="6"/>
  <c r="AN91" i="6"/>
  <c r="AT91" i="6"/>
  <c r="AI91" i="6"/>
  <c r="AV91" i="6"/>
  <c r="AJ91" i="6"/>
  <c r="AQ91" i="6"/>
  <c r="AX91" i="6"/>
  <c r="AM91" i="6"/>
  <c r="AR91" i="6"/>
  <c r="AY91" i="6"/>
  <c r="AF91" i="6"/>
  <c r="AH83" i="6"/>
  <c r="AL83" i="6"/>
  <c r="AO83" i="6"/>
  <c r="AS83" i="6"/>
  <c r="AW83" i="6"/>
  <c r="AK83" i="6"/>
  <c r="AP83" i="6"/>
  <c r="AU83" i="6"/>
  <c r="AG83" i="6"/>
  <c r="AM83" i="6"/>
  <c r="AQ83" i="6"/>
  <c r="AV83" i="6"/>
  <c r="AI83" i="6"/>
  <c r="AR83" i="6"/>
  <c r="AJ83" i="6"/>
  <c r="AT83" i="6"/>
  <c r="AN83" i="6"/>
  <c r="AX83" i="6"/>
  <c r="AY83" i="6"/>
  <c r="AF83" i="6"/>
  <c r="AH71" i="6"/>
  <c r="AL71" i="6"/>
  <c r="AO71" i="6"/>
  <c r="AS71" i="6"/>
  <c r="AW71" i="6"/>
  <c r="AK71" i="6"/>
  <c r="AP71" i="6"/>
  <c r="AU71" i="6"/>
  <c r="AG71" i="6"/>
  <c r="AM71" i="6"/>
  <c r="AQ71" i="6"/>
  <c r="AV71" i="6"/>
  <c r="AN71" i="6"/>
  <c r="AX71" i="6"/>
  <c r="AY71" i="6"/>
  <c r="AI71" i="6"/>
  <c r="AR71" i="6"/>
  <c r="AJ71" i="6"/>
  <c r="AT71" i="6"/>
  <c r="AF71" i="6"/>
  <c r="AH55" i="6"/>
  <c r="AL55" i="6"/>
  <c r="AO55" i="6"/>
  <c r="AS55" i="6"/>
  <c r="AW55" i="6"/>
  <c r="AI55" i="6"/>
  <c r="AM55" i="6"/>
  <c r="AP55" i="6"/>
  <c r="AT55" i="6"/>
  <c r="AN55" i="6"/>
  <c r="AU55" i="6"/>
  <c r="AG55" i="6"/>
  <c r="AV55" i="6"/>
  <c r="AJ55" i="6"/>
  <c r="AX55" i="6"/>
  <c r="AK55" i="6"/>
  <c r="AY55" i="6"/>
  <c r="AQ55" i="6"/>
  <c r="AR55" i="6"/>
  <c r="AF55" i="6"/>
  <c r="AH43" i="6"/>
  <c r="AL43" i="6"/>
  <c r="AO43" i="6"/>
  <c r="AS43" i="6"/>
  <c r="AW43" i="6"/>
  <c r="AI43" i="6"/>
  <c r="AM43" i="6"/>
  <c r="AP43" i="6"/>
  <c r="AT43" i="6"/>
  <c r="AX43" i="6"/>
  <c r="AJ43" i="6"/>
  <c r="AQ43" i="6"/>
  <c r="AY43" i="6"/>
  <c r="AK43" i="6"/>
  <c r="AR43" i="6"/>
  <c r="AU43" i="6"/>
  <c r="AG43" i="6"/>
  <c r="AV43" i="6"/>
  <c r="AN43" i="6"/>
  <c r="AF43" i="6"/>
  <c r="AH31" i="6"/>
  <c r="AL31" i="6"/>
  <c r="AO31" i="6"/>
  <c r="AS31" i="6"/>
  <c r="AW31" i="6"/>
  <c r="AI31" i="6"/>
  <c r="AM31" i="6"/>
  <c r="AP31" i="6"/>
  <c r="AT31" i="6"/>
  <c r="AX31" i="6"/>
  <c r="AJ31" i="6"/>
  <c r="AQ31" i="6"/>
  <c r="AY31" i="6"/>
  <c r="AK31" i="6"/>
  <c r="AR31" i="6"/>
  <c r="AU31" i="6"/>
  <c r="AG31" i="6"/>
  <c r="AV31" i="6"/>
  <c r="AN31" i="6"/>
  <c r="AF31" i="6"/>
  <c r="AI19" i="6"/>
  <c r="AM19" i="6"/>
  <c r="AP19" i="6"/>
  <c r="AT19" i="6"/>
  <c r="AX19" i="6"/>
  <c r="AJ19" i="6"/>
  <c r="AN19" i="6"/>
  <c r="AQ19" i="6"/>
  <c r="AU19" i="6"/>
  <c r="AY19" i="6"/>
  <c r="AK19" i="6"/>
  <c r="AR19" i="6"/>
  <c r="AL19" i="6"/>
  <c r="AS19" i="6"/>
  <c r="AG19" i="6"/>
  <c r="AV19" i="6"/>
  <c r="AH19" i="6"/>
  <c r="AW19" i="6"/>
  <c r="AO19" i="6"/>
  <c r="AF19" i="6"/>
  <c r="AH11" i="6"/>
  <c r="AL11" i="6"/>
  <c r="AO11" i="6"/>
  <c r="AS11" i="6"/>
  <c r="AW11" i="6"/>
  <c r="AK11" i="6"/>
  <c r="AP11" i="6"/>
  <c r="AU11" i="6"/>
  <c r="AG11" i="6"/>
  <c r="AM11" i="6"/>
  <c r="AQ11" i="6"/>
  <c r="AV11" i="6"/>
  <c r="AN11" i="6"/>
  <c r="AX11" i="6"/>
  <c r="AY11" i="6"/>
  <c r="AR11" i="6"/>
  <c r="AT11" i="6"/>
  <c r="AI11" i="6"/>
  <c r="AJ11" i="6"/>
  <c r="AF11" i="6"/>
  <c r="AE15" i="6"/>
  <c r="AG272" i="6"/>
  <c r="AR263" i="6"/>
  <c r="AH273" i="6"/>
  <c r="AL273" i="6"/>
  <c r="AO273" i="6"/>
  <c r="AS273" i="6"/>
  <c r="AW273" i="6"/>
  <c r="AI273" i="6"/>
  <c r="AM273" i="6"/>
  <c r="AP273" i="6"/>
  <c r="AT273" i="6"/>
  <c r="AX273" i="6"/>
  <c r="AH269" i="6"/>
  <c r="AL269" i="6"/>
  <c r="AO269" i="6"/>
  <c r="AS269" i="6"/>
  <c r="AW269" i="6"/>
  <c r="AI269" i="6"/>
  <c r="AM269" i="6"/>
  <c r="AP269" i="6"/>
  <c r="AT269" i="6"/>
  <c r="AX269" i="6"/>
  <c r="AH265" i="6"/>
  <c r="AL265" i="6"/>
  <c r="AO265" i="6"/>
  <c r="AS265" i="6"/>
  <c r="AW265" i="6"/>
  <c r="AI265" i="6"/>
  <c r="AM265" i="6"/>
  <c r="AP265" i="6"/>
  <c r="AT265" i="6"/>
  <c r="AX265" i="6"/>
  <c r="AH261" i="6"/>
  <c r="AL261" i="6"/>
  <c r="AO261" i="6"/>
  <c r="AS261" i="6"/>
  <c r="AW261" i="6"/>
  <c r="AI261" i="6"/>
  <c r="AM261" i="6"/>
  <c r="AP261" i="6"/>
  <c r="AT261" i="6"/>
  <c r="AX261" i="6"/>
  <c r="AH257" i="6"/>
  <c r="AL257" i="6"/>
  <c r="AO257" i="6"/>
  <c r="AS257" i="6"/>
  <c r="AW257" i="6"/>
  <c r="AI257" i="6"/>
  <c r="AM257" i="6"/>
  <c r="AP257" i="6"/>
  <c r="AT257" i="6"/>
  <c r="AX257" i="6"/>
  <c r="AH253" i="6"/>
  <c r="AL253" i="6"/>
  <c r="AO253" i="6"/>
  <c r="AS253" i="6"/>
  <c r="AW253" i="6"/>
  <c r="AI253" i="6"/>
  <c r="AM253" i="6"/>
  <c r="AP253" i="6"/>
  <c r="AT253" i="6"/>
  <c r="AX253" i="6"/>
  <c r="AH249" i="6"/>
  <c r="AL249" i="6"/>
  <c r="AO249" i="6"/>
  <c r="AS249" i="6"/>
  <c r="AW249" i="6"/>
  <c r="AI249" i="6"/>
  <c r="AM249" i="6"/>
  <c r="AP249" i="6"/>
  <c r="AT249" i="6"/>
  <c r="AX249" i="6"/>
  <c r="AH245" i="6"/>
  <c r="AL245" i="6"/>
  <c r="AO245" i="6"/>
  <c r="AS245" i="6"/>
  <c r="AW245" i="6"/>
  <c r="AI245" i="6"/>
  <c r="AM245" i="6"/>
  <c r="AP245" i="6"/>
  <c r="AT245" i="6"/>
  <c r="AX245" i="6"/>
  <c r="AH241" i="6"/>
  <c r="AL241" i="6"/>
  <c r="AO241" i="6"/>
  <c r="AS241" i="6"/>
  <c r="AW241" i="6"/>
  <c r="AI241" i="6"/>
  <c r="AM241" i="6"/>
  <c r="AP241" i="6"/>
  <c r="AT241" i="6"/>
  <c r="AX241" i="6"/>
  <c r="AH237" i="6"/>
  <c r="AL237" i="6"/>
  <c r="AO237" i="6"/>
  <c r="AS237" i="6"/>
  <c r="AW237" i="6"/>
  <c r="AI237" i="6"/>
  <c r="AM237" i="6"/>
  <c r="AP237" i="6"/>
  <c r="AT237" i="6"/>
  <c r="AX237" i="6"/>
  <c r="AH233" i="6"/>
  <c r="AL233" i="6"/>
  <c r="AO233" i="6"/>
  <c r="AS233" i="6"/>
  <c r="AW233" i="6"/>
  <c r="AI233" i="6"/>
  <c r="AM233" i="6"/>
  <c r="AP233" i="6"/>
  <c r="AT233" i="6"/>
  <c r="AX233" i="6"/>
  <c r="AH229" i="6"/>
  <c r="AL229" i="6"/>
  <c r="AO229" i="6"/>
  <c r="AS229" i="6"/>
  <c r="AW229" i="6"/>
  <c r="AI229" i="6"/>
  <c r="AM229" i="6"/>
  <c r="AP229" i="6"/>
  <c r="AT229" i="6"/>
  <c r="AX229" i="6"/>
  <c r="AH225" i="6"/>
  <c r="AL225" i="6"/>
  <c r="AO225" i="6"/>
  <c r="AS225" i="6"/>
  <c r="AW225" i="6"/>
  <c r="AI225" i="6"/>
  <c r="AM225" i="6"/>
  <c r="AP225" i="6"/>
  <c r="AT225" i="6"/>
  <c r="AX225" i="6"/>
  <c r="AJ225" i="6"/>
  <c r="AN225" i="6"/>
  <c r="AQ225" i="6"/>
  <c r="AU225" i="6"/>
  <c r="AY225" i="6"/>
  <c r="AH221" i="6"/>
  <c r="AL221" i="6"/>
  <c r="AO221" i="6"/>
  <c r="AS221" i="6"/>
  <c r="AW221" i="6"/>
  <c r="AI221" i="6"/>
  <c r="AM221" i="6"/>
  <c r="AP221" i="6"/>
  <c r="AT221" i="6"/>
  <c r="AX221" i="6"/>
  <c r="AJ221" i="6"/>
  <c r="AN221" i="6"/>
  <c r="AQ221" i="6"/>
  <c r="AU221" i="6"/>
  <c r="AY221" i="6"/>
  <c r="AH217" i="6"/>
  <c r="AL217" i="6"/>
  <c r="AO217" i="6"/>
  <c r="AS217" i="6"/>
  <c r="AW217" i="6"/>
  <c r="AI217" i="6"/>
  <c r="AM217" i="6"/>
  <c r="AP217" i="6"/>
  <c r="AT217" i="6"/>
  <c r="AX217" i="6"/>
  <c r="AJ217" i="6"/>
  <c r="AN217" i="6"/>
  <c r="AQ217" i="6"/>
  <c r="AU217" i="6"/>
  <c r="AY217" i="6"/>
  <c r="AH213" i="6"/>
  <c r="AL213" i="6"/>
  <c r="AO213" i="6"/>
  <c r="AS213" i="6"/>
  <c r="AW213" i="6"/>
  <c r="AI213" i="6"/>
  <c r="AM213" i="6"/>
  <c r="AP213" i="6"/>
  <c r="AT213" i="6"/>
  <c r="AX213" i="6"/>
  <c r="AJ213" i="6"/>
  <c r="AN213" i="6"/>
  <c r="AQ213" i="6"/>
  <c r="AU213" i="6"/>
  <c r="AY213" i="6"/>
  <c r="AH209" i="6"/>
  <c r="AL209" i="6"/>
  <c r="AO209" i="6"/>
  <c r="AS209" i="6"/>
  <c r="AW209" i="6"/>
  <c r="AI209" i="6"/>
  <c r="AM209" i="6"/>
  <c r="AP209" i="6"/>
  <c r="AT209" i="6"/>
  <c r="AX209" i="6"/>
  <c r="AJ209" i="6"/>
  <c r="AN209" i="6"/>
  <c r="AQ209" i="6"/>
  <c r="AU209" i="6"/>
  <c r="AY209" i="6"/>
  <c r="AH205" i="6"/>
  <c r="AL205" i="6"/>
  <c r="AO205" i="6"/>
  <c r="AS205" i="6"/>
  <c r="AW205" i="6"/>
  <c r="AI205" i="6"/>
  <c r="AM205" i="6"/>
  <c r="AP205" i="6"/>
  <c r="AT205" i="6"/>
  <c r="AX205" i="6"/>
  <c r="AJ205" i="6"/>
  <c r="AN205" i="6"/>
  <c r="AQ205" i="6"/>
  <c r="AU205" i="6"/>
  <c r="AY205" i="6"/>
  <c r="AH201" i="6"/>
  <c r="AL201" i="6"/>
  <c r="AO201" i="6"/>
  <c r="AS201" i="6"/>
  <c r="AW201" i="6"/>
  <c r="AI201" i="6"/>
  <c r="AM201" i="6"/>
  <c r="AP201" i="6"/>
  <c r="AT201" i="6"/>
  <c r="AX201" i="6"/>
  <c r="AJ201" i="6"/>
  <c r="AN201" i="6"/>
  <c r="AQ201" i="6"/>
  <c r="AU201" i="6"/>
  <c r="AY201" i="6"/>
  <c r="AH197" i="6"/>
  <c r="AL197" i="6"/>
  <c r="AO197" i="6"/>
  <c r="AS197" i="6"/>
  <c r="AW197" i="6"/>
  <c r="AI197" i="6"/>
  <c r="AM197" i="6"/>
  <c r="AP197" i="6"/>
  <c r="AT197" i="6"/>
  <c r="AX197" i="6"/>
  <c r="AJ197" i="6"/>
  <c r="AN197" i="6"/>
  <c r="AQ197" i="6"/>
  <c r="AU197" i="6"/>
  <c r="AY197" i="6"/>
  <c r="AH193" i="6"/>
  <c r="AL193" i="6"/>
  <c r="AO193" i="6"/>
  <c r="AS193" i="6"/>
  <c r="AW193" i="6"/>
  <c r="AI193" i="6"/>
  <c r="AM193" i="6"/>
  <c r="AP193" i="6"/>
  <c r="AT193" i="6"/>
  <c r="AX193" i="6"/>
  <c r="AJ193" i="6"/>
  <c r="AN193" i="6"/>
  <c r="AQ193" i="6"/>
  <c r="AU193" i="6"/>
  <c r="AY193" i="6"/>
  <c r="AH189" i="6"/>
  <c r="AL189" i="6"/>
  <c r="AO189" i="6"/>
  <c r="AS189" i="6"/>
  <c r="AW189" i="6"/>
  <c r="AI189" i="6"/>
  <c r="AM189" i="6"/>
  <c r="AP189" i="6"/>
  <c r="AT189" i="6"/>
  <c r="AX189" i="6"/>
  <c r="AJ189" i="6"/>
  <c r="AN189" i="6"/>
  <c r="AQ189" i="6"/>
  <c r="AU189" i="6"/>
  <c r="AY189" i="6"/>
  <c r="AH185" i="6"/>
  <c r="AL185" i="6"/>
  <c r="AO185" i="6"/>
  <c r="AS185" i="6"/>
  <c r="AW185" i="6"/>
  <c r="AI185" i="6"/>
  <c r="AM185" i="6"/>
  <c r="AP185" i="6"/>
  <c r="AT185" i="6"/>
  <c r="AX185" i="6"/>
  <c r="AJ185" i="6"/>
  <c r="AN185" i="6"/>
  <c r="AQ185" i="6"/>
  <c r="AU185" i="6"/>
  <c r="AY185" i="6"/>
  <c r="AG181" i="6"/>
  <c r="AK181" i="6"/>
  <c r="AR181" i="6"/>
  <c r="AV181" i="6"/>
  <c r="AH181" i="6"/>
  <c r="AL181" i="6"/>
  <c r="AO181" i="6"/>
  <c r="AS181" i="6"/>
  <c r="AW181" i="6"/>
  <c r="AI181" i="6"/>
  <c r="AP181" i="6"/>
  <c r="AX181" i="6"/>
  <c r="AJ181" i="6"/>
  <c r="AQ181" i="6"/>
  <c r="AY181" i="6"/>
  <c r="AM181" i="6"/>
  <c r="AT181" i="6"/>
  <c r="AG177" i="6"/>
  <c r="AK177" i="6"/>
  <c r="AR177" i="6"/>
  <c r="AV177" i="6"/>
  <c r="AH177" i="6"/>
  <c r="AL177" i="6"/>
  <c r="AO177" i="6"/>
  <c r="AS177" i="6"/>
  <c r="AW177" i="6"/>
  <c r="AI177" i="6"/>
  <c r="AP177" i="6"/>
  <c r="AX177" i="6"/>
  <c r="AJ177" i="6"/>
  <c r="AQ177" i="6"/>
  <c r="AY177" i="6"/>
  <c r="AM177" i="6"/>
  <c r="AT177" i="6"/>
  <c r="AG173" i="6"/>
  <c r="AK173" i="6"/>
  <c r="AR173" i="6"/>
  <c r="AV173" i="6"/>
  <c r="AH173" i="6"/>
  <c r="AL173" i="6"/>
  <c r="AO173" i="6"/>
  <c r="AS173" i="6"/>
  <c r="AW173" i="6"/>
  <c r="AI173" i="6"/>
  <c r="AP173" i="6"/>
  <c r="AX173" i="6"/>
  <c r="AJ173" i="6"/>
  <c r="AQ173" i="6"/>
  <c r="AY173" i="6"/>
  <c r="AM173" i="6"/>
  <c r="AT173" i="6"/>
  <c r="AG169" i="6"/>
  <c r="AK169" i="6"/>
  <c r="AR169" i="6"/>
  <c r="AV169" i="6"/>
  <c r="AH169" i="6"/>
  <c r="AL169" i="6"/>
  <c r="AO169" i="6"/>
  <c r="AS169" i="6"/>
  <c r="AW169" i="6"/>
  <c r="AI169" i="6"/>
  <c r="AP169" i="6"/>
  <c r="AX169" i="6"/>
  <c r="AJ169" i="6"/>
  <c r="AQ169" i="6"/>
  <c r="AY169" i="6"/>
  <c r="AM169" i="6"/>
  <c r="AT169" i="6"/>
  <c r="AG165" i="6"/>
  <c r="AK165" i="6"/>
  <c r="AR165" i="6"/>
  <c r="AV165" i="6"/>
  <c r="AH165" i="6"/>
  <c r="AL165" i="6"/>
  <c r="AO165" i="6"/>
  <c r="AS165" i="6"/>
  <c r="AW165" i="6"/>
  <c r="AI165" i="6"/>
  <c r="AP165" i="6"/>
  <c r="AX165" i="6"/>
  <c r="AJ165" i="6"/>
  <c r="AQ165" i="6"/>
  <c r="AY165" i="6"/>
  <c r="AM165" i="6"/>
  <c r="AT165" i="6"/>
  <c r="AG161" i="6"/>
  <c r="AK161" i="6"/>
  <c r="AR161" i="6"/>
  <c r="AV161" i="6"/>
  <c r="AH161" i="6"/>
  <c r="AL161" i="6"/>
  <c r="AO161" i="6"/>
  <c r="AS161" i="6"/>
  <c r="AW161" i="6"/>
  <c r="AI161" i="6"/>
  <c r="AP161" i="6"/>
  <c r="AX161" i="6"/>
  <c r="AJ161" i="6"/>
  <c r="AQ161" i="6"/>
  <c r="AY161" i="6"/>
  <c r="AM161" i="6"/>
  <c r="AT161" i="6"/>
  <c r="AG157" i="6"/>
  <c r="AK157" i="6"/>
  <c r="AR157" i="6"/>
  <c r="AV157" i="6"/>
  <c r="AH157" i="6"/>
  <c r="AL157" i="6"/>
  <c r="AO157" i="6"/>
  <c r="AS157" i="6"/>
  <c r="AW157" i="6"/>
  <c r="AI157" i="6"/>
  <c r="AM157" i="6"/>
  <c r="AP157" i="6"/>
  <c r="AT157" i="6"/>
  <c r="AX157" i="6"/>
  <c r="AU157" i="6"/>
  <c r="AJ157" i="6"/>
  <c r="AY157" i="6"/>
  <c r="AN157" i="6"/>
  <c r="AG153" i="6"/>
  <c r="AK153" i="6"/>
  <c r="AR153" i="6"/>
  <c r="AV153" i="6"/>
  <c r="AH153" i="6"/>
  <c r="AL153" i="6"/>
  <c r="AO153" i="6"/>
  <c r="AS153" i="6"/>
  <c r="AW153" i="6"/>
  <c r="AI153" i="6"/>
  <c r="AM153" i="6"/>
  <c r="AP153" i="6"/>
  <c r="AT153" i="6"/>
  <c r="AX153" i="6"/>
  <c r="AU153" i="6"/>
  <c r="AJ153" i="6"/>
  <c r="AY153" i="6"/>
  <c r="AN153" i="6"/>
  <c r="AG149" i="6"/>
  <c r="AK149" i="6"/>
  <c r="AR149" i="6"/>
  <c r="AV149" i="6"/>
  <c r="AH149" i="6"/>
  <c r="AL149" i="6"/>
  <c r="AO149" i="6"/>
  <c r="AS149" i="6"/>
  <c r="AW149" i="6"/>
  <c r="AI149" i="6"/>
  <c r="AM149" i="6"/>
  <c r="AP149" i="6"/>
  <c r="AT149" i="6"/>
  <c r="AX149" i="6"/>
  <c r="AU149" i="6"/>
  <c r="AJ149" i="6"/>
  <c r="AY149" i="6"/>
  <c r="AN149" i="6"/>
  <c r="AG145" i="6"/>
  <c r="AK145" i="6"/>
  <c r="AR145" i="6"/>
  <c r="AV145" i="6"/>
  <c r="AH145" i="6"/>
  <c r="AL145" i="6"/>
  <c r="AO145" i="6"/>
  <c r="AS145" i="6"/>
  <c r="AW145" i="6"/>
  <c r="AI145" i="6"/>
  <c r="AM145" i="6"/>
  <c r="AP145" i="6"/>
  <c r="AT145" i="6"/>
  <c r="AX145" i="6"/>
  <c r="AU145" i="6"/>
  <c r="AJ145" i="6"/>
  <c r="AY145" i="6"/>
  <c r="AN145" i="6"/>
  <c r="AG141" i="6"/>
  <c r="AK141" i="6"/>
  <c r="AR141" i="6"/>
  <c r="AV141" i="6"/>
  <c r="AH141" i="6"/>
  <c r="AL141" i="6"/>
  <c r="AO141" i="6"/>
  <c r="AS141" i="6"/>
  <c r="AW141" i="6"/>
  <c r="AI141" i="6"/>
  <c r="AM141" i="6"/>
  <c r="AP141" i="6"/>
  <c r="AT141" i="6"/>
  <c r="AX141" i="6"/>
  <c r="AU141" i="6"/>
  <c r="AJ141" i="6"/>
  <c r="AY141" i="6"/>
  <c r="AN141" i="6"/>
  <c r="AG137" i="6"/>
  <c r="AK137" i="6"/>
  <c r="AR137" i="6"/>
  <c r="AV137" i="6"/>
  <c r="AH137" i="6"/>
  <c r="AL137" i="6"/>
  <c r="AO137" i="6"/>
  <c r="AS137" i="6"/>
  <c r="AW137" i="6"/>
  <c r="AI137" i="6"/>
  <c r="AM137" i="6"/>
  <c r="AP137" i="6"/>
  <c r="AT137" i="6"/>
  <c r="AX137" i="6"/>
  <c r="AU137" i="6"/>
  <c r="AJ137" i="6"/>
  <c r="AY137" i="6"/>
  <c r="AN137" i="6"/>
  <c r="AG133" i="6"/>
  <c r="AK133" i="6"/>
  <c r="AR133" i="6"/>
  <c r="AV133" i="6"/>
  <c r="AH133" i="6"/>
  <c r="AL133" i="6"/>
  <c r="AO133" i="6"/>
  <c r="AS133" i="6"/>
  <c r="AW133" i="6"/>
  <c r="AI133" i="6"/>
  <c r="AM133" i="6"/>
  <c r="AP133" i="6"/>
  <c r="AT133" i="6"/>
  <c r="AX133" i="6"/>
  <c r="AU133" i="6"/>
  <c r="AJ133" i="6"/>
  <c r="AY133" i="6"/>
  <c r="AN133" i="6"/>
  <c r="AG129" i="6"/>
  <c r="AK129" i="6"/>
  <c r="AR129" i="6"/>
  <c r="AV129" i="6"/>
  <c r="AH129" i="6"/>
  <c r="AL129" i="6"/>
  <c r="AO129" i="6"/>
  <c r="AS129" i="6"/>
  <c r="AW129" i="6"/>
  <c r="AI129" i="6"/>
  <c r="AM129" i="6"/>
  <c r="AP129" i="6"/>
  <c r="AT129" i="6"/>
  <c r="AX129" i="6"/>
  <c r="AU129" i="6"/>
  <c r="AJ129" i="6"/>
  <c r="AY129" i="6"/>
  <c r="AN129" i="6"/>
  <c r="AG125" i="6"/>
  <c r="AK125" i="6"/>
  <c r="AR125" i="6"/>
  <c r="AV125" i="6"/>
  <c r="AH125" i="6"/>
  <c r="AL125" i="6"/>
  <c r="AO125" i="6"/>
  <c r="AS125" i="6"/>
  <c r="AW125" i="6"/>
  <c r="AI125" i="6"/>
  <c r="AM125" i="6"/>
  <c r="AP125" i="6"/>
  <c r="AT125" i="6"/>
  <c r="AX125" i="6"/>
  <c r="AU125" i="6"/>
  <c r="AJ125" i="6"/>
  <c r="AY125" i="6"/>
  <c r="AN125" i="6"/>
  <c r="AG121" i="6"/>
  <c r="AK121" i="6"/>
  <c r="AR121" i="6"/>
  <c r="AV121" i="6"/>
  <c r="AH121" i="6"/>
  <c r="AL121" i="6"/>
  <c r="AO121" i="6"/>
  <c r="AS121" i="6"/>
  <c r="AW121" i="6"/>
  <c r="AI121" i="6"/>
  <c r="AM121" i="6"/>
  <c r="AP121" i="6"/>
  <c r="AT121" i="6"/>
  <c r="AX121" i="6"/>
  <c r="AQ121" i="6"/>
  <c r="AU121" i="6"/>
  <c r="AJ121" i="6"/>
  <c r="AY121" i="6"/>
  <c r="AN121" i="6"/>
  <c r="AG117" i="6"/>
  <c r="AK117" i="6"/>
  <c r="AR117" i="6"/>
  <c r="AV117" i="6"/>
  <c r="AH117" i="6"/>
  <c r="AL117" i="6"/>
  <c r="AO117" i="6"/>
  <c r="AS117" i="6"/>
  <c r="AW117" i="6"/>
  <c r="AI117" i="6"/>
  <c r="AM117" i="6"/>
  <c r="AP117" i="6"/>
  <c r="AT117" i="6"/>
  <c r="AX117" i="6"/>
  <c r="AQ117" i="6"/>
  <c r="AU117" i="6"/>
  <c r="AJ117" i="6"/>
  <c r="AY117" i="6"/>
  <c r="AG113" i="6"/>
  <c r="AK113" i="6"/>
  <c r="AR113" i="6"/>
  <c r="AV113" i="6"/>
  <c r="AH113" i="6"/>
  <c r="AL113" i="6"/>
  <c r="AO113" i="6"/>
  <c r="AS113" i="6"/>
  <c r="AW113" i="6"/>
  <c r="AI113" i="6"/>
  <c r="AM113" i="6"/>
  <c r="AP113" i="6"/>
  <c r="AT113" i="6"/>
  <c r="AX113" i="6"/>
  <c r="AQ113" i="6"/>
  <c r="AU113" i="6"/>
  <c r="AJ113" i="6"/>
  <c r="AY113" i="6"/>
  <c r="AN113" i="6"/>
  <c r="AG109" i="6"/>
  <c r="AK109" i="6"/>
  <c r="AR109" i="6"/>
  <c r="AV109" i="6"/>
  <c r="AH109" i="6"/>
  <c r="AL109" i="6"/>
  <c r="AO109" i="6"/>
  <c r="AS109" i="6"/>
  <c r="AW109" i="6"/>
  <c r="AI109" i="6"/>
  <c r="AM109" i="6"/>
  <c r="AP109" i="6"/>
  <c r="AT109" i="6"/>
  <c r="AX109" i="6"/>
  <c r="AQ109" i="6"/>
  <c r="AU109" i="6"/>
  <c r="AJ109" i="6"/>
  <c r="AY109" i="6"/>
  <c r="AN109" i="6"/>
  <c r="AG105" i="6"/>
  <c r="AK105" i="6"/>
  <c r="AR105" i="6"/>
  <c r="AV105" i="6"/>
  <c r="AH105" i="6"/>
  <c r="AL105" i="6"/>
  <c r="AO105" i="6"/>
  <c r="AS105" i="6"/>
  <c r="AW105" i="6"/>
  <c r="AI105" i="6"/>
  <c r="AM105" i="6"/>
  <c r="AP105" i="6"/>
  <c r="AT105" i="6"/>
  <c r="AX105" i="6"/>
  <c r="AQ105" i="6"/>
  <c r="AU105" i="6"/>
  <c r="AJ105" i="6"/>
  <c r="AY105" i="6"/>
  <c r="AN105" i="6"/>
  <c r="AJ101" i="6"/>
  <c r="AN101" i="6"/>
  <c r="AQ101" i="6"/>
  <c r="AU101" i="6"/>
  <c r="AY101" i="6"/>
  <c r="AI101" i="6"/>
  <c r="AS101" i="6"/>
  <c r="AX101" i="6"/>
  <c r="AK101" i="6"/>
  <c r="AO101" i="6"/>
  <c r="AT101" i="6"/>
  <c r="AG101" i="6"/>
  <c r="AL101" i="6"/>
  <c r="AP101" i="6"/>
  <c r="AV101" i="6"/>
  <c r="AH101" i="6"/>
  <c r="AM101" i="6"/>
  <c r="AR101" i="6"/>
  <c r="AW101" i="6"/>
  <c r="AH97" i="6"/>
  <c r="AL97" i="6"/>
  <c r="AO97" i="6"/>
  <c r="AS97" i="6"/>
  <c r="AW97" i="6"/>
  <c r="AI97" i="6"/>
  <c r="AN97" i="6"/>
  <c r="AR97" i="6"/>
  <c r="AX97" i="6"/>
  <c r="AG97" i="6"/>
  <c r="AU97" i="6"/>
  <c r="AJ97" i="6"/>
  <c r="AP97" i="6"/>
  <c r="AV97" i="6"/>
  <c r="AK97" i="6"/>
  <c r="AQ97" i="6"/>
  <c r="AY97" i="6"/>
  <c r="AM97" i="6"/>
  <c r="AT97" i="6"/>
  <c r="AH93" i="6"/>
  <c r="AL93" i="6"/>
  <c r="AO93" i="6"/>
  <c r="AS93" i="6"/>
  <c r="AW93" i="6"/>
  <c r="AI93" i="6"/>
  <c r="AN93" i="6"/>
  <c r="AR93" i="6"/>
  <c r="AX93" i="6"/>
  <c r="AJ93" i="6"/>
  <c r="AP93" i="6"/>
  <c r="AV93" i="6"/>
  <c r="AK93" i="6"/>
  <c r="AQ93" i="6"/>
  <c r="AY93" i="6"/>
  <c r="AM93" i="6"/>
  <c r="AT93" i="6"/>
  <c r="AG93" i="6"/>
  <c r="AU93" i="6"/>
  <c r="AH89" i="6"/>
  <c r="AL89" i="6"/>
  <c r="AO89" i="6"/>
  <c r="AS89" i="6"/>
  <c r="AW89" i="6"/>
  <c r="AI89" i="6"/>
  <c r="AN89" i="6"/>
  <c r="AR89" i="6"/>
  <c r="AX89" i="6"/>
  <c r="AK89" i="6"/>
  <c r="AQ89" i="6"/>
  <c r="AY89" i="6"/>
  <c r="AM89" i="6"/>
  <c r="AT89" i="6"/>
  <c r="AG89" i="6"/>
  <c r="AU89" i="6"/>
  <c r="AV89" i="6"/>
  <c r="AJ89" i="6"/>
  <c r="AH85" i="6"/>
  <c r="AL85" i="6"/>
  <c r="AO85" i="6"/>
  <c r="AS85" i="6"/>
  <c r="AW85" i="6"/>
  <c r="AI85" i="6"/>
  <c r="AN85" i="6"/>
  <c r="AR85" i="6"/>
  <c r="AX85" i="6"/>
  <c r="AJ85" i="6"/>
  <c r="AK85" i="6"/>
  <c r="AM85" i="6"/>
  <c r="AU85" i="6"/>
  <c r="AP85" i="6"/>
  <c r="AQ85" i="6"/>
  <c r="AT85" i="6"/>
  <c r="AV85" i="6"/>
  <c r="AG85" i="6"/>
  <c r="AY85" i="6"/>
  <c r="AH81" i="6"/>
  <c r="AL81" i="6"/>
  <c r="AO81" i="6"/>
  <c r="AS81" i="6"/>
  <c r="AW81" i="6"/>
  <c r="AI81" i="6"/>
  <c r="AN81" i="6"/>
  <c r="AR81" i="6"/>
  <c r="AX81" i="6"/>
  <c r="AJ81" i="6"/>
  <c r="AT81" i="6"/>
  <c r="AY81" i="6"/>
  <c r="AP81" i="6"/>
  <c r="AG81" i="6"/>
  <c r="AQ81" i="6"/>
  <c r="AK81" i="6"/>
  <c r="AU81" i="6"/>
  <c r="AM81" i="6"/>
  <c r="AV81" i="6"/>
  <c r="AH77" i="6"/>
  <c r="AL77" i="6"/>
  <c r="AO77" i="6"/>
  <c r="AS77" i="6"/>
  <c r="AW77" i="6"/>
  <c r="AI77" i="6"/>
  <c r="AN77" i="6"/>
  <c r="AR77" i="6"/>
  <c r="AX77" i="6"/>
  <c r="AJ77" i="6"/>
  <c r="AT77" i="6"/>
  <c r="AY77" i="6"/>
  <c r="AK77" i="6"/>
  <c r="AU77" i="6"/>
  <c r="AM77" i="6"/>
  <c r="AV77" i="6"/>
  <c r="AP77" i="6"/>
  <c r="AG77" i="6"/>
  <c r="AQ77" i="6"/>
  <c r="AH73" i="6"/>
  <c r="AL73" i="6"/>
  <c r="AO73" i="6"/>
  <c r="AS73" i="6"/>
  <c r="AW73" i="6"/>
  <c r="AI73" i="6"/>
  <c r="AN73" i="6"/>
  <c r="AR73" i="6"/>
  <c r="AX73" i="6"/>
  <c r="AJ73" i="6"/>
  <c r="AT73" i="6"/>
  <c r="AY73" i="6"/>
  <c r="AP73" i="6"/>
  <c r="AG73" i="6"/>
  <c r="AQ73" i="6"/>
  <c r="AK73" i="6"/>
  <c r="AU73" i="6"/>
  <c r="AM73" i="6"/>
  <c r="AV73" i="6"/>
  <c r="AH69" i="6"/>
  <c r="AL69" i="6"/>
  <c r="AO69" i="6"/>
  <c r="AS69" i="6"/>
  <c r="AW69" i="6"/>
  <c r="AI69" i="6"/>
  <c r="AN69" i="6"/>
  <c r="AR69" i="6"/>
  <c r="AX69" i="6"/>
  <c r="AJ69" i="6"/>
  <c r="AT69" i="6"/>
  <c r="AY69" i="6"/>
  <c r="AK69" i="6"/>
  <c r="AU69" i="6"/>
  <c r="AM69" i="6"/>
  <c r="AV69" i="6"/>
  <c r="AP69" i="6"/>
  <c r="AG69" i="6"/>
  <c r="AQ69" i="6"/>
  <c r="AH65" i="6"/>
  <c r="AL65" i="6"/>
  <c r="AO65" i="6"/>
  <c r="AS65" i="6"/>
  <c r="AW65" i="6"/>
  <c r="AI65" i="6"/>
  <c r="AN65" i="6"/>
  <c r="AR65" i="6"/>
  <c r="AX65" i="6"/>
  <c r="AJ65" i="6"/>
  <c r="AT65" i="6"/>
  <c r="AY65" i="6"/>
  <c r="AP65" i="6"/>
  <c r="AG65" i="6"/>
  <c r="AQ65" i="6"/>
  <c r="AK65" i="6"/>
  <c r="AU65" i="6"/>
  <c r="AM65" i="6"/>
  <c r="AV65" i="6"/>
  <c r="AH61" i="6"/>
  <c r="AL61" i="6"/>
  <c r="AO61" i="6"/>
  <c r="AS61" i="6"/>
  <c r="AW61" i="6"/>
  <c r="AI61" i="6"/>
  <c r="AN61" i="6"/>
  <c r="AR61" i="6"/>
  <c r="AX61" i="6"/>
  <c r="AJ61" i="6"/>
  <c r="AT61" i="6"/>
  <c r="AY61" i="6"/>
  <c r="AK61" i="6"/>
  <c r="AU61" i="6"/>
  <c r="AM61" i="6"/>
  <c r="AV61" i="6"/>
  <c r="AP61" i="6"/>
  <c r="AG61" i="6"/>
  <c r="AQ61" i="6"/>
  <c r="AH57" i="6"/>
  <c r="AL57" i="6"/>
  <c r="AO57" i="6"/>
  <c r="AS57" i="6"/>
  <c r="AW57" i="6"/>
  <c r="AI57" i="6"/>
  <c r="AN57" i="6"/>
  <c r="AR57" i="6"/>
  <c r="AX57" i="6"/>
  <c r="AJ57" i="6"/>
  <c r="AT57" i="6"/>
  <c r="AY57" i="6"/>
  <c r="AP57" i="6"/>
  <c r="AG57" i="6"/>
  <c r="AQ57" i="6"/>
  <c r="AK57" i="6"/>
  <c r="AU57" i="6"/>
  <c r="AV57" i="6"/>
  <c r="AM57" i="6"/>
  <c r="AH53" i="6"/>
  <c r="AL53" i="6"/>
  <c r="AO53" i="6"/>
  <c r="AS53" i="6"/>
  <c r="AW53" i="6"/>
  <c r="AI53" i="6"/>
  <c r="AM53" i="6"/>
  <c r="AP53" i="6"/>
  <c r="AT53" i="6"/>
  <c r="AX53" i="6"/>
  <c r="AN53" i="6"/>
  <c r="AU53" i="6"/>
  <c r="AG53" i="6"/>
  <c r="AV53" i="6"/>
  <c r="AQ53" i="6"/>
  <c r="AR53" i="6"/>
  <c r="AJ53" i="6"/>
  <c r="AY53" i="6"/>
  <c r="AK53" i="6"/>
  <c r="AH49" i="6"/>
  <c r="AL49" i="6"/>
  <c r="AO49" i="6"/>
  <c r="AS49" i="6"/>
  <c r="AW49" i="6"/>
  <c r="AK49" i="6"/>
  <c r="AP49" i="6"/>
  <c r="AU49" i="6"/>
  <c r="AG49" i="6"/>
  <c r="AM49" i="6"/>
  <c r="AQ49" i="6"/>
  <c r="AV49" i="6"/>
  <c r="AN49" i="6"/>
  <c r="AX49" i="6"/>
  <c r="AY49" i="6"/>
  <c r="AI49" i="6"/>
  <c r="AJ49" i="6"/>
  <c r="AR49" i="6"/>
  <c r="AT49" i="6"/>
  <c r="AH45" i="6"/>
  <c r="AL45" i="6"/>
  <c r="AO45" i="6"/>
  <c r="AS45" i="6"/>
  <c r="AW45" i="6"/>
  <c r="AK45" i="6"/>
  <c r="AP45" i="6"/>
  <c r="AU45" i="6"/>
  <c r="AG45" i="6"/>
  <c r="AM45" i="6"/>
  <c r="AQ45" i="6"/>
  <c r="AV45" i="6"/>
  <c r="AI45" i="6"/>
  <c r="AR45" i="6"/>
  <c r="AJ45" i="6"/>
  <c r="AT45" i="6"/>
  <c r="AX45" i="6"/>
  <c r="AY45" i="6"/>
  <c r="AN45" i="6"/>
  <c r="AH41" i="6"/>
  <c r="AL41" i="6"/>
  <c r="AO41" i="6"/>
  <c r="AS41" i="6"/>
  <c r="AW41" i="6"/>
  <c r="AI41" i="6"/>
  <c r="AM41" i="6"/>
  <c r="AP41" i="6"/>
  <c r="AT41" i="6"/>
  <c r="AX41" i="6"/>
  <c r="AJ41" i="6"/>
  <c r="AQ41" i="6"/>
  <c r="AY41" i="6"/>
  <c r="AK41" i="6"/>
  <c r="AR41" i="6"/>
  <c r="AN41" i="6"/>
  <c r="AU41" i="6"/>
  <c r="AV41" i="6"/>
  <c r="AG41" i="6"/>
  <c r="AH37" i="6"/>
  <c r="AL37" i="6"/>
  <c r="AO37" i="6"/>
  <c r="AS37" i="6"/>
  <c r="AW37" i="6"/>
  <c r="AI37" i="6"/>
  <c r="AM37" i="6"/>
  <c r="AP37" i="6"/>
  <c r="AT37" i="6"/>
  <c r="AX37" i="6"/>
  <c r="AJ37" i="6"/>
  <c r="AQ37" i="6"/>
  <c r="AY37" i="6"/>
  <c r="AK37" i="6"/>
  <c r="AR37" i="6"/>
  <c r="AN37" i="6"/>
  <c r="AG37" i="6"/>
  <c r="AU37" i="6"/>
  <c r="AV37" i="6"/>
  <c r="AH33" i="6"/>
  <c r="AL33" i="6"/>
  <c r="AO33" i="6"/>
  <c r="AS33" i="6"/>
  <c r="AW33" i="6"/>
  <c r="AI33" i="6"/>
  <c r="AM33" i="6"/>
  <c r="AP33" i="6"/>
  <c r="AT33" i="6"/>
  <c r="AX33" i="6"/>
  <c r="AJ33" i="6"/>
  <c r="AQ33" i="6"/>
  <c r="AY33" i="6"/>
  <c r="AK33" i="6"/>
  <c r="AR33" i="6"/>
  <c r="AN33" i="6"/>
  <c r="AU33" i="6"/>
  <c r="AV33" i="6"/>
  <c r="AG33" i="6"/>
  <c r="AH29" i="6"/>
  <c r="AL29" i="6"/>
  <c r="AO29" i="6"/>
  <c r="AS29" i="6"/>
  <c r="AW29" i="6"/>
  <c r="AI29" i="6"/>
  <c r="AM29" i="6"/>
  <c r="AP29" i="6"/>
  <c r="AT29" i="6"/>
  <c r="AX29" i="6"/>
  <c r="AJ29" i="6"/>
  <c r="AQ29" i="6"/>
  <c r="AY29" i="6"/>
  <c r="AK29" i="6"/>
  <c r="AR29" i="6"/>
  <c r="AN29" i="6"/>
  <c r="AG29" i="6"/>
  <c r="AU29" i="6"/>
  <c r="AV29" i="6"/>
  <c r="AI25" i="6"/>
  <c r="AJ25" i="6"/>
  <c r="AN25" i="6"/>
  <c r="AQ25" i="6"/>
  <c r="AU25" i="6"/>
  <c r="AY25" i="6"/>
  <c r="AK25" i="6"/>
  <c r="AO25" i="6"/>
  <c r="AT25" i="6"/>
  <c r="AL25" i="6"/>
  <c r="AP25" i="6"/>
  <c r="AV25" i="6"/>
  <c r="AM25" i="6"/>
  <c r="AW25" i="6"/>
  <c r="AX25" i="6"/>
  <c r="AG25" i="6"/>
  <c r="AH25" i="6"/>
  <c r="AR25" i="6"/>
  <c r="AS25" i="6"/>
  <c r="AI21" i="6"/>
  <c r="AM21" i="6"/>
  <c r="AP21" i="6"/>
  <c r="AT21" i="6"/>
  <c r="AX21" i="6"/>
  <c r="AJ21" i="6"/>
  <c r="AN21" i="6"/>
  <c r="AQ21" i="6"/>
  <c r="AU21" i="6"/>
  <c r="AY21" i="6"/>
  <c r="AK21" i="6"/>
  <c r="AR21" i="6"/>
  <c r="AL21" i="6"/>
  <c r="AS21" i="6"/>
  <c r="AO21" i="6"/>
  <c r="AV21" i="6"/>
  <c r="AW21" i="6"/>
  <c r="AG21" i="6"/>
  <c r="AH21" i="6"/>
  <c r="AH17" i="6"/>
  <c r="AL17" i="6"/>
  <c r="AO17" i="6"/>
  <c r="AS17" i="6"/>
  <c r="AW17" i="6"/>
  <c r="AI17" i="6"/>
  <c r="AN17" i="6"/>
  <c r="AR17" i="6"/>
  <c r="AX17" i="6"/>
  <c r="AJ17" i="6"/>
  <c r="AT17" i="6"/>
  <c r="AY17" i="6"/>
  <c r="AK17" i="6"/>
  <c r="AU17" i="6"/>
  <c r="AM17" i="6"/>
  <c r="AV17" i="6"/>
  <c r="AG17" i="6"/>
  <c r="AP17" i="6"/>
  <c r="AQ17" i="6"/>
  <c r="AE17" i="6"/>
  <c r="AH13" i="6"/>
  <c r="AL13" i="6"/>
  <c r="AO13" i="6"/>
  <c r="AS13" i="6"/>
  <c r="AW13" i="6"/>
  <c r="AI13" i="6"/>
  <c r="AN13" i="6"/>
  <c r="AR13" i="6"/>
  <c r="AX13" i="6"/>
  <c r="AJ13" i="6"/>
  <c r="AT13" i="6"/>
  <c r="AY13" i="6"/>
  <c r="AP13" i="6"/>
  <c r="AG13" i="6"/>
  <c r="AQ13" i="6"/>
  <c r="AU13" i="6"/>
  <c r="AV13" i="6"/>
  <c r="AK13" i="6"/>
  <c r="AM13" i="6"/>
  <c r="AE13" i="6"/>
  <c r="AG9" i="6"/>
  <c r="AK9" i="6"/>
  <c r="AR9" i="6"/>
  <c r="AV9" i="6"/>
  <c r="AH9" i="6"/>
  <c r="AL9" i="6"/>
  <c r="AO9" i="6"/>
  <c r="AS9" i="6"/>
  <c r="AW9" i="6"/>
  <c r="AI9" i="6"/>
  <c r="AP9" i="6"/>
  <c r="AX9" i="6"/>
  <c r="AJ9" i="6"/>
  <c r="AQ9" i="6"/>
  <c r="AY9" i="6"/>
  <c r="AM9" i="6"/>
  <c r="AN9" i="6"/>
  <c r="AT9" i="6"/>
  <c r="AU9" i="6"/>
  <c r="AE9" i="6"/>
  <c r="AG5" i="6"/>
  <c r="AK5" i="6"/>
  <c r="AR5" i="6"/>
  <c r="AV5" i="6"/>
  <c r="AH5" i="6"/>
  <c r="AL5" i="6"/>
  <c r="AO5" i="6"/>
  <c r="AS5" i="6"/>
  <c r="AW5" i="6"/>
  <c r="AI5" i="6"/>
  <c r="AP5" i="6"/>
  <c r="AX5" i="6"/>
  <c r="AJ5" i="6"/>
  <c r="AQ5" i="6"/>
  <c r="AY5" i="6"/>
  <c r="AM5" i="6"/>
  <c r="AN5" i="6"/>
  <c r="AT5" i="6"/>
  <c r="AU5" i="6"/>
  <c r="AE5" i="6"/>
  <c r="AD272" i="6"/>
  <c r="AD268" i="6"/>
  <c r="AD264" i="6"/>
  <c r="AD260" i="6"/>
  <c r="AD256" i="6"/>
  <c r="AD252" i="6"/>
  <c r="AD248" i="6"/>
  <c r="AD244" i="6"/>
  <c r="AD240" i="6"/>
  <c r="AD236" i="6"/>
  <c r="AD232" i="6"/>
  <c r="AD228" i="6"/>
  <c r="AD224" i="6"/>
  <c r="AD220" i="6"/>
  <c r="AD216" i="6"/>
  <c r="AD212" i="6"/>
  <c r="AD208" i="6"/>
  <c r="AD204" i="6"/>
  <c r="AD200" i="6"/>
  <c r="AD196" i="6"/>
  <c r="AD192" i="6"/>
  <c r="AD188" i="6"/>
  <c r="AD184" i="6"/>
  <c r="AD180" i="6"/>
  <c r="AD176" i="6"/>
  <c r="AD172" i="6"/>
  <c r="AD168" i="6"/>
  <c r="AD164" i="6"/>
  <c r="AD160" i="6"/>
  <c r="AD156" i="6"/>
  <c r="AD152" i="6"/>
  <c r="AD148" i="6"/>
  <c r="AD144" i="6"/>
  <c r="AD140" i="6"/>
  <c r="AD136" i="6"/>
  <c r="AD132" i="6"/>
  <c r="AD128" i="6"/>
  <c r="AD124" i="6"/>
  <c r="AD120" i="6"/>
  <c r="AD116" i="6"/>
  <c r="AD112" i="6"/>
  <c r="AD108" i="6"/>
  <c r="AD104" i="6"/>
  <c r="AD100" i="6"/>
  <c r="AD96" i="6"/>
  <c r="AD92" i="6"/>
  <c r="AD88" i="6"/>
  <c r="AD84" i="6"/>
  <c r="AD80" i="6"/>
  <c r="AD76" i="6"/>
  <c r="AD72" i="6"/>
  <c r="AD68" i="6"/>
  <c r="AD64" i="6"/>
  <c r="AD60" i="6"/>
  <c r="AD56" i="6"/>
  <c r="AD52" i="6"/>
  <c r="AD48" i="6"/>
  <c r="AD44" i="6"/>
  <c r="AD40" i="6"/>
  <c r="AD36" i="6"/>
  <c r="AD32" i="6"/>
  <c r="AD28" i="6"/>
  <c r="AD24" i="6"/>
  <c r="AD20" i="6"/>
  <c r="AD16" i="6"/>
  <c r="AD12" i="6"/>
  <c r="AD8" i="6"/>
  <c r="AD4" i="6"/>
  <c r="AE272" i="6"/>
  <c r="AE268" i="6"/>
  <c r="AE264" i="6"/>
  <c r="AE260" i="6"/>
  <c r="AE256" i="6"/>
  <c r="AE252" i="6"/>
  <c r="AE248" i="6"/>
  <c r="AE244" i="6"/>
  <c r="AE240" i="6"/>
  <c r="AE236" i="6"/>
  <c r="AE232" i="6"/>
  <c r="AE228" i="6"/>
  <c r="AE224" i="6"/>
  <c r="AE220" i="6"/>
  <c r="AE216" i="6"/>
  <c r="AE212" i="6"/>
  <c r="AE208" i="6"/>
  <c r="AE204" i="6"/>
  <c r="AE200" i="6"/>
  <c r="AE196" i="6"/>
  <c r="AE192" i="6"/>
  <c r="AE188" i="6"/>
  <c r="AE184" i="6"/>
  <c r="AE180" i="6"/>
  <c r="AE176" i="6"/>
  <c r="AE172" i="6"/>
  <c r="AE168" i="6"/>
  <c r="AE164" i="6"/>
  <c r="AE160" i="6"/>
  <c r="AE156" i="6"/>
  <c r="AE152" i="6"/>
  <c r="AE148" i="6"/>
  <c r="AE144" i="6"/>
  <c r="AE140" i="6"/>
  <c r="AE136" i="6"/>
  <c r="AE132" i="6"/>
  <c r="AE128" i="6"/>
  <c r="AE124" i="6"/>
  <c r="AE120" i="6"/>
  <c r="AE116" i="6"/>
  <c r="AE112" i="6"/>
  <c r="AE108" i="6"/>
  <c r="AE104" i="6"/>
  <c r="AE100" i="6"/>
  <c r="AE96" i="6"/>
  <c r="AE92" i="6"/>
  <c r="AE88" i="6"/>
  <c r="AE84" i="6"/>
  <c r="AE80" i="6"/>
  <c r="AE76" i="6"/>
  <c r="AE72" i="6"/>
  <c r="AE68" i="6"/>
  <c r="AE64" i="6"/>
  <c r="AE60" i="6"/>
  <c r="AE56" i="6"/>
  <c r="AE52" i="6"/>
  <c r="AE48" i="6"/>
  <c r="AE44" i="6"/>
  <c r="AE40" i="6"/>
  <c r="AE36" i="6"/>
  <c r="AE32" i="6"/>
  <c r="AE28" i="6"/>
  <c r="AE24" i="6"/>
  <c r="AE19" i="6"/>
  <c r="AE11" i="6"/>
  <c r="AE3" i="6"/>
  <c r="AF266" i="6"/>
  <c r="AF258" i="6"/>
  <c r="AF250" i="6"/>
  <c r="AF242" i="6"/>
  <c r="AF234" i="6"/>
  <c r="AF226" i="6"/>
  <c r="AF218" i="6"/>
  <c r="AF210" i="6"/>
  <c r="AF202" i="6"/>
  <c r="AF194" i="6"/>
  <c r="AF186" i="6"/>
  <c r="AF178" i="6"/>
  <c r="AF170" i="6"/>
  <c r="AF162" i="6"/>
  <c r="AF154" i="6"/>
  <c r="AF146" i="6"/>
  <c r="AF138" i="6"/>
  <c r="AF130" i="6"/>
  <c r="AF122" i="6"/>
  <c r="AF114" i="6"/>
  <c r="AF106" i="6"/>
  <c r="AF98" i="6"/>
  <c r="AF90" i="6"/>
  <c r="AF82" i="6"/>
  <c r="AF74" i="6"/>
  <c r="AF66" i="6"/>
  <c r="AF58" i="6"/>
  <c r="AF50" i="6"/>
  <c r="AF42" i="6"/>
  <c r="AF34" i="6"/>
  <c r="AF26" i="6"/>
  <c r="AF18" i="6"/>
  <c r="AF10" i="6"/>
  <c r="AH2" i="6"/>
  <c r="AO2" i="6"/>
  <c r="AW2" i="6"/>
  <c r="AV273" i="6"/>
  <c r="AG273" i="6"/>
  <c r="AR272" i="6"/>
  <c r="AK272" i="6"/>
  <c r="AV271" i="6"/>
  <c r="AG271" i="6"/>
  <c r="AR270" i="6"/>
  <c r="AK270" i="6"/>
  <c r="AV269" i="6"/>
  <c r="AG269" i="6"/>
  <c r="AR268" i="6"/>
  <c r="AK268" i="6"/>
  <c r="AV267" i="6"/>
  <c r="AG267" i="6"/>
  <c r="AR266" i="6"/>
  <c r="AK266" i="6"/>
  <c r="AV265" i="6"/>
  <c r="AG265" i="6"/>
  <c r="AR264" i="6"/>
  <c r="AK264" i="6"/>
  <c r="AV263" i="6"/>
  <c r="AG263" i="6"/>
  <c r="AR262" i="6"/>
  <c r="AK262" i="6"/>
  <c r="AV261" i="6"/>
  <c r="AG261" i="6"/>
  <c r="AR260" i="6"/>
  <c r="AK260" i="6"/>
  <c r="AV259" i="6"/>
  <c r="AG259" i="6"/>
  <c r="AR258" i="6"/>
  <c r="AK258" i="6"/>
  <c r="AV257" i="6"/>
  <c r="AG257" i="6"/>
  <c r="AR256" i="6"/>
  <c r="AK256" i="6"/>
  <c r="AV255" i="6"/>
  <c r="AG255" i="6"/>
  <c r="AR254" i="6"/>
  <c r="AK254" i="6"/>
  <c r="AV253" i="6"/>
  <c r="AG253" i="6"/>
  <c r="AR252" i="6"/>
  <c r="AK252" i="6"/>
  <c r="AV251" i="6"/>
  <c r="AG251" i="6"/>
  <c r="AR250" i="6"/>
  <c r="AK250" i="6"/>
  <c r="AV249" i="6"/>
  <c r="AG249" i="6"/>
  <c r="AR248" i="6"/>
  <c r="AK248" i="6"/>
  <c r="AV247" i="6"/>
  <c r="AG247" i="6"/>
  <c r="AR246" i="6"/>
  <c r="AK246" i="6"/>
  <c r="AV245" i="6"/>
  <c r="AG245" i="6"/>
  <c r="AR244" i="6"/>
  <c r="AK244" i="6"/>
  <c r="AV243" i="6"/>
  <c r="AG243" i="6"/>
  <c r="AR242" i="6"/>
  <c r="AK242" i="6"/>
  <c r="AV241" i="6"/>
  <c r="AG241" i="6"/>
  <c r="AR240" i="6"/>
  <c r="AK240" i="6"/>
  <c r="AV239" i="6"/>
  <c r="AG239" i="6"/>
  <c r="AR238" i="6"/>
  <c r="AK238" i="6"/>
  <c r="AV237" i="6"/>
  <c r="AG237" i="6"/>
  <c r="AR236" i="6"/>
  <c r="AK236" i="6"/>
  <c r="AV235" i="6"/>
  <c r="AG235" i="6"/>
  <c r="AR234" i="6"/>
  <c r="AK234" i="6"/>
  <c r="AV233" i="6"/>
  <c r="AG233" i="6"/>
  <c r="AR232" i="6"/>
  <c r="AK232" i="6"/>
  <c r="AV231" i="6"/>
  <c r="AG231" i="6"/>
  <c r="AR230" i="6"/>
  <c r="AK230" i="6"/>
  <c r="AV229" i="6"/>
  <c r="AG229" i="6"/>
  <c r="AR228" i="6"/>
  <c r="AK228" i="6"/>
  <c r="AR226" i="6"/>
  <c r="AV225" i="6"/>
  <c r="AG225" i="6"/>
  <c r="AK224" i="6"/>
  <c r="AR222" i="6"/>
  <c r="AV221" i="6"/>
  <c r="AG221" i="6"/>
  <c r="AK220" i="6"/>
  <c r="AR218" i="6"/>
  <c r="AV217" i="6"/>
  <c r="AG217" i="6"/>
  <c r="AK216" i="6"/>
  <c r="AR214" i="6"/>
  <c r="AV213" i="6"/>
  <c r="AG213" i="6"/>
  <c r="AK212" i="6"/>
  <c r="AR210" i="6"/>
  <c r="AV209" i="6"/>
  <c r="AG209" i="6"/>
  <c r="AK208" i="6"/>
  <c r="AR206" i="6"/>
  <c r="AV205" i="6"/>
  <c r="AG205" i="6"/>
  <c r="AK204" i="6"/>
  <c r="AR202" i="6"/>
  <c r="AV201" i="6"/>
  <c r="AG201" i="6"/>
  <c r="AK200" i="6"/>
  <c r="AR198" i="6"/>
  <c r="AV197" i="6"/>
  <c r="AG197" i="6"/>
  <c r="AK196" i="6"/>
  <c r="AR194" i="6"/>
  <c r="AV193" i="6"/>
  <c r="AG193" i="6"/>
  <c r="AK192" i="6"/>
  <c r="AR190" i="6"/>
  <c r="AV189" i="6"/>
  <c r="AG189" i="6"/>
  <c r="AK188" i="6"/>
  <c r="AR186" i="6"/>
  <c r="AV185" i="6"/>
  <c r="AG185" i="6"/>
  <c r="AK184" i="6"/>
  <c r="AQ182" i="6"/>
  <c r="AY180" i="6"/>
  <c r="AN179" i="6"/>
  <c r="AU177" i="6"/>
  <c r="AJ176" i="6"/>
  <c r="AQ174" i="6"/>
  <c r="AY172" i="6"/>
  <c r="AN171" i="6"/>
  <c r="AU169" i="6"/>
  <c r="AJ168" i="6"/>
  <c r="AQ166" i="6"/>
  <c r="AY164" i="6"/>
  <c r="AN163" i="6"/>
  <c r="AU161" i="6"/>
  <c r="AY159" i="6"/>
  <c r="AU156" i="6"/>
  <c r="AQ153" i="6"/>
  <c r="AN150" i="6"/>
  <c r="AJ147" i="6"/>
  <c r="AY143" i="6"/>
  <c r="AU140" i="6"/>
  <c r="AQ137" i="6"/>
  <c r="AN134" i="6"/>
  <c r="AJ131" i="6"/>
  <c r="AY127" i="6"/>
  <c r="AU124" i="6"/>
  <c r="AN117" i="6"/>
  <c r="AQ104" i="6"/>
  <c r="AN74" i="6"/>
  <c r="AZ134" i="6"/>
  <c r="L2" i="4"/>
  <c r="M2" i="4"/>
  <c r="N2" i="4"/>
  <c r="O2" i="4"/>
  <c r="O274" i="4" s="1"/>
  <c r="L3" i="4"/>
  <c r="M3" i="4"/>
  <c r="N3" i="4"/>
  <c r="O3" i="4"/>
  <c r="L4" i="4"/>
  <c r="M4" i="4"/>
  <c r="P4" i="4" s="1"/>
  <c r="N4" i="4"/>
  <c r="O4" i="4"/>
  <c r="L5" i="4"/>
  <c r="M5" i="4"/>
  <c r="N5" i="4"/>
  <c r="O5" i="4"/>
  <c r="P5" i="4"/>
  <c r="L6" i="4"/>
  <c r="M6" i="4"/>
  <c r="N6" i="4"/>
  <c r="P6" i="4" s="1"/>
  <c r="O6" i="4"/>
  <c r="L7" i="4"/>
  <c r="M7" i="4"/>
  <c r="N7" i="4"/>
  <c r="O7" i="4"/>
  <c r="L8" i="4"/>
  <c r="M8" i="4"/>
  <c r="P8" i="4" s="1"/>
  <c r="N8" i="4"/>
  <c r="O8" i="4"/>
  <c r="L9" i="4"/>
  <c r="M9" i="4"/>
  <c r="N9" i="4"/>
  <c r="O9" i="4"/>
  <c r="P9" i="4"/>
  <c r="L10" i="4"/>
  <c r="M10" i="4"/>
  <c r="N10" i="4"/>
  <c r="O10" i="4"/>
  <c r="L11" i="4"/>
  <c r="M11" i="4"/>
  <c r="P11" i="4" s="1"/>
  <c r="N11" i="4"/>
  <c r="O11" i="4"/>
  <c r="L12" i="4"/>
  <c r="M12" i="4"/>
  <c r="N12" i="4"/>
  <c r="O12" i="4"/>
  <c r="L13" i="4"/>
  <c r="M13" i="4"/>
  <c r="N13" i="4"/>
  <c r="O13" i="4"/>
  <c r="P13" i="4"/>
  <c r="L14" i="4"/>
  <c r="M14" i="4"/>
  <c r="N14" i="4"/>
  <c r="O14" i="4"/>
  <c r="L15" i="4"/>
  <c r="M15" i="4"/>
  <c r="N15" i="4"/>
  <c r="O15" i="4"/>
  <c r="L16" i="4"/>
  <c r="M16" i="4"/>
  <c r="P16" i="4" s="1"/>
  <c r="N16" i="4"/>
  <c r="O16" i="4"/>
  <c r="L17" i="4"/>
  <c r="M17" i="4"/>
  <c r="N17" i="4"/>
  <c r="O17" i="4"/>
  <c r="P17" i="4"/>
  <c r="L18" i="4"/>
  <c r="M18" i="4"/>
  <c r="N18" i="4"/>
  <c r="O18" i="4"/>
  <c r="L19" i="4"/>
  <c r="M19" i="4"/>
  <c r="N19" i="4"/>
  <c r="O19" i="4"/>
  <c r="L20" i="4"/>
  <c r="M20" i="4"/>
  <c r="P20" i="4" s="1"/>
  <c r="N20" i="4"/>
  <c r="O20" i="4"/>
  <c r="L21" i="4"/>
  <c r="M21" i="4"/>
  <c r="N21" i="4"/>
  <c r="O21" i="4"/>
  <c r="P21" i="4"/>
  <c r="L22" i="4"/>
  <c r="M22" i="4"/>
  <c r="N22" i="4"/>
  <c r="P22" i="4" s="1"/>
  <c r="O22" i="4"/>
  <c r="L23" i="4"/>
  <c r="M23" i="4"/>
  <c r="N23" i="4"/>
  <c r="O23" i="4"/>
  <c r="L24" i="4"/>
  <c r="M24" i="4"/>
  <c r="N24" i="4"/>
  <c r="O24" i="4"/>
  <c r="L25" i="4"/>
  <c r="M25" i="4"/>
  <c r="N25" i="4"/>
  <c r="O25" i="4"/>
  <c r="P25" i="4"/>
  <c r="L26" i="4"/>
  <c r="M26" i="4"/>
  <c r="P26" i="4" s="1"/>
  <c r="N26" i="4"/>
  <c r="O26" i="4"/>
  <c r="L27" i="4"/>
  <c r="M27" i="4"/>
  <c r="P27" i="4" s="1"/>
  <c r="N27" i="4"/>
  <c r="O27" i="4"/>
  <c r="L28" i="4"/>
  <c r="M28" i="4"/>
  <c r="P28" i="4" s="1"/>
  <c r="N28" i="4"/>
  <c r="O28" i="4"/>
  <c r="L29" i="4"/>
  <c r="M29" i="4"/>
  <c r="N29" i="4"/>
  <c r="O29" i="4"/>
  <c r="P29" i="4"/>
  <c r="L30" i="4"/>
  <c r="M30" i="4"/>
  <c r="N30" i="4"/>
  <c r="O30" i="4"/>
  <c r="L31" i="4"/>
  <c r="M31" i="4"/>
  <c r="N31" i="4"/>
  <c r="O31" i="4"/>
  <c r="L32" i="4"/>
  <c r="M32" i="4"/>
  <c r="P32" i="4" s="1"/>
  <c r="N32" i="4"/>
  <c r="O32" i="4"/>
  <c r="L33" i="4"/>
  <c r="M33" i="4"/>
  <c r="N33" i="4"/>
  <c r="O33" i="4"/>
  <c r="P33" i="4"/>
  <c r="L34" i="4"/>
  <c r="M34" i="4"/>
  <c r="N34" i="4"/>
  <c r="O34" i="4"/>
  <c r="L35" i="4"/>
  <c r="M35" i="4"/>
  <c r="N35" i="4"/>
  <c r="O35" i="4"/>
  <c r="L36" i="4"/>
  <c r="M36" i="4"/>
  <c r="P36" i="4" s="1"/>
  <c r="N36" i="4"/>
  <c r="O36" i="4"/>
  <c r="L37" i="4"/>
  <c r="M37" i="4"/>
  <c r="N37" i="4"/>
  <c r="O37" i="4"/>
  <c r="P37" i="4"/>
  <c r="L38" i="4"/>
  <c r="M38" i="4"/>
  <c r="P38" i="4" s="1"/>
  <c r="N38" i="4"/>
  <c r="O38" i="4"/>
  <c r="L39" i="4"/>
  <c r="M39" i="4"/>
  <c r="N39" i="4"/>
  <c r="O39" i="4"/>
  <c r="L40" i="4"/>
  <c r="M40" i="4"/>
  <c r="P40" i="4" s="1"/>
  <c r="N40" i="4"/>
  <c r="O40" i="4"/>
  <c r="L41" i="4"/>
  <c r="M41" i="4"/>
  <c r="N41" i="4"/>
  <c r="O41" i="4"/>
  <c r="P41" i="4"/>
  <c r="L42" i="4"/>
  <c r="M42" i="4"/>
  <c r="P42" i="4" s="1"/>
  <c r="N42" i="4"/>
  <c r="O42" i="4"/>
  <c r="L43" i="4"/>
  <c r="M43" i="4"/>
  <c r="P43" i="4" s="1"/>
  <c r="N43" i="4"/>
  <c r="O43" i="4"/>
  <c r="L44" i="4"/>
  <c r="M44" i="4"/>
  <c r="N44" i="4"/>
  <c r="O44" i="4"/>
  <c r="L45" i="4"/>
  <c r="M45" i="4"/>
  <c r="N45" i="4"/>
  <c r="O45" i="4"/>
  <c r="P45" i="4"/>
  <c r="L46" i="4"/>
  <c r="M46" i="4"/>
  <c r="N46" i="4"/>
  <c r="O46" i="4"/>
  <c r="L47" i="4"/>
  <c r="M47" i="4"/>
  <c r="N47" i="4"/>
  <c r="O47" i="4"/>
  <c r="L48" i="4"/>
  <c r="M48" i="4"/>
  <c r="P48" i="4" s="1"/>
  <c r="N48" i="4"/>
  <c r="O48" i="4"/>
  <c r="L49" i="4"/>
  <c r="M49" i="4"/>
  <c r="N49" i="4"/>
  <c r="O49" i="4"/>
  <c r="P49" i="4"/>
  <c r="L50" i="4"/>
  <c r="M50" i="4"/>
  <c r="N50" i="4"/>
  <c r="O50" i="4"/>
  <c r="L51" i="4"/>
  <c r="M51" i="4"/>
  <c r="N51" i="4"/>
  <c r="O51" i="4"/>
  <c r="L52" i="4"/>
  <c r="M52" i="4"/>
  <c r="P52" i="4" s="1"/>
  <c r="N52" i="4"/>
  <c r="O52" i="4"/>
  <c r="L53" i="4"/>
  <c r="M53" i="4"/>
  <c r="N53" i="4"/>
  <c r="O53" i="4"/>
  <c r="P53" i="4"/>
  <c r="L54" i="4"/>
  <c r="M54" i="4"/>
  <c r="P54" i="4" s="1"/>
  <c r="N54" i="4"/>
  <c r="O54" i="4"/>
  <c r="L55" i="4"/>
  <c r="M55" i="4"/>
  <c r="N55" i="4"/>
  <c r="O55" i="4"/>
  <c r="L56" i="4"/>
  <c r="M56" i="4"/>
  <c r="P56" i="4" s="1"/>
  <c r="N56" i="4"/>
  <c r="O56" i="4"/>
  <c r="L57" i="4"/>
  <c r="M57" i="4"/>
  <c r="N57" i="4"/>
  <c r="O57" i="4"/>
  <c r="P57" i="4"/>
  <c r="L58" i="4"/>
  <c r="M58" i="4"/>
  <c r="P58" i="4" s="1"/>
  <c r="N58" i="4"/>
  <c r="O58" i="4"/>
  <c r="L59" i="4"/>
  <c r="M59" i="4"/>
  <c r="P59" i="4" s="1"/>
  <c r="N59" i="4"/>
  <c r="O59" i="4"/>
  <c r="L60" i="4"/>
  <c r="M60" i="4"/>
  <c r="N60" i="4"/>
  <c r="O60" i="4"/>
  <c r="L61" i="4"/>
  <c r="M61" i="4"/>
  <c r="N61" i="4"/>
  <c r="O61" i="4"/>
  <c r="P61" i="4"/>
  <c r="L62" i="4"/>
  <c r="M62" i="4"/>
  <c r="N62" i="4"/>
  <c r="O62" i="4"/>
  <c r="L63" i="4"/>
  <c r="M63" i="4"/>
  <c r="N63" i="4"/>
  <c r="O63" i="4"/>
  <c r="L64" i="4"/>
  <c r="M64" i="4"/>
  <c r="P64" i="4" s="1"/>
  <c r="N64" i="4"/>
  <c r="O64" i="4"/>
  <c r="L65" i="4"/>
  <c r="M65" i="4"/>
  <c r="N65" i="4"/>
  <c r="O65" i="4"/>
  <c r="P65" i="4"/>
  <c r="L66" i="4"/>
  <c r="M66" i="4"/>
  <c r="N66" i="4"/>
  <c r="O66" i="4"/>
  <c r="L67" i="4"/>
  <c r="M67" i="4"/>
  <c r="N67" i="4"/>
  <c r="O67" i="4"/>
  <c r="L68" i="4"/>
  <c r="M68" i="4"/>
  <c r="P68" i="4" s="1"/>
  <c r="N68" i="4"/>
  <c r="O68" i="4"/>
  <c r="L69" i="4"/>
  <c r="M69" i="4"/>
  <c r="N69" i="4"/>
  <c r="O69" i="4"/>
  <c r="P69" i="4"/>
  <c r="L70" i="4"/>
  <c r="M70" i="4"/>
  <c r="P70" i="4" s="1"/>
  <c r="N70" i="4"/>
  <c r="O70" i="4"/>
  <c r="L71" i="4"/>
  <c r="M71" i="4"/>
  <c r="N71" i="4"/>
  <c r="O71" i="4"/>
  <c r="L72" i="4"/>
  <c r="M72" i="4"/>
  <c r="P72" i="4" s="1"/>
  <c r="N72" i="4"/>
  <c r="O72" i="4"/>
  <c r="L73" i="4"/>
  <c r="M73" i="4"/>
  <c r="N73" i="4"/>
  <c r="O73" i="4"/>
  <c r="P73" i="4"/>
  <c r="L74" i="4"/>
  <c r="M74" i="4"/>
  <c r="P74" i="4" s="1"/>
  <c r="N74" i="4"/>
  <c r="O74" i="4"/>
  <c r="L75" i="4"/>
  <c r="M75" i="4"/>
  <c r="P75" i="4" s="1"/>
  <c r="N75" i="4"/>
  <c r="O75" i="4"/>
  <c r="L76" i="4"/>
  <c r="M76" i="4"/>
  <c r="P76" i="4" s="1"/>
  <c r="N76" i="4"/>
  <c r="O76" i="4"/>
  <c r="L77" i="4"/>
  <c r="M77" i="4"/>
  <c r="N77" i="4"/>
  <c r="O77" i="4"/>
  <c r="P77" i="4"/>
  <c r="L78" i="4"/>
  <c r="M78" i="4"/>
  <c r="N78" i="4"/>
  <c r="O78" i="4"/>
  <c r="L79" i="4"/>
  <c r="M79" i="4"/>
  <c r="P79" i="4" s="1"/>
  <c r="N79" i="4"/>
  <c r="O79" i="4"/>
  <c r="L80" i="4"/>
  <c r="P80" i="4" s="1"/>
  <c r="M80" i="4"/>
  <c r="N80" i="4"/>
  <c r="O80" i="4"/>
  <c r="L81" i="4"/>
  <c r="M81" i="4"/>
  <c r="N81" i="4"/>
  <c r="O81" i="4"/>
  <c r="P81" i="4"/>
  <c r="L82" i="4"/>
  <c r="M82" i="4"/>
  <c r="N82" i="4"/>
  <c r="O82" i="4"/>
  <c r="L83" i="4"/>
  <c r="M83" i="4"/>
  <c r="N83" i="4"/>
  <c r="O83" i="4"/>
  <c r="L84" i="4"/>
  <c r="P84" i="4" s="1"/>
  <c r="M84" i="4"/>
  <c r="N84" i="4"/>
  <c r="O84" i="4"/>
  <c r="L85" i="4"/>
  <c r="M85" i="4"/>
  <c r="N85" i="4"/>
  <c r="O85" i="4"/>
  <c r="P85" i="4"/>
  <c r="L86" i="4"/>
  <c r="M86" i="4"/>
  <c r="P86" i="4" s="1"/>
  <c r="N86" i="4"/>
  <c r="O86" i="4"/>
  <c r="L87" i="4"/>
  <c r="M87" i="4"/>
  <c r="N87" i="4"/>
  <c r="O87" i="4"/>
  <c r="L88" i="4"/>
  <c r="M88" i="4"/>
  <c r="P88" i="4" s="1"/>
  <c r="N88" i="4"/>
  <c r="O88" i="4"/>
  <c r="L89" i="4"/>
  <c r="M89" i="4"/>
  <c r="N89" i="4"/>
  <c r="O89" i="4"/>
  <c r="P89" i="4"/>
  <c r="L90" i="4"/>
  <c r="M90" i="4"/>
  <c r="P90" i="4" s="1"/>
  <c r="N90" i="4"/>
  <c r="O90" i="4"/>
  <c r="L91" i="4"/>
  <c r="M91" i="4"/>
  <c r="P91" i="4" s="1"/>
  <c r="N91" i="4"/>
  <c r="O91" i="4"/>
  <c r="L92" i="4"/>
  <c r="M92" i="4"/>
  <c r="P92" i="4" s="1"/>
  <c r="N92" i="4"/>
  <c r="O92" i="4"/>
  <c r="L93" i="4"/>
  <c r="M93" i="4"/>
  <c r="N93" i="4"/>
  <c r="O93" i="4"/>
  <c r="P93" i="4"/>
  <c r="L94" i="4"/>
  <c r="M94" i="4"/>
  <c r="N94" i="4"/>
  <c r="O94" i="4"/>
  <c r="L95" i="4"/>
  <c r="M95" i="4"/>
  <c r="N95" i="4"/>
  <c r="O95" i="4"/>
  <c r="L96" i="4"/>
  <c r="M96" i="4"/>
  <c r="N96" i="4"/>
  <c r="O96" i="4"/>
  <c r="P96" i="4"/>
  <c r="L97" i="4"/>
  <c r="M97" i="4"/>
  <c r="N97" i="4"/>
  <c r="O97" i="4"/>
  <c r="P97" i="4" s="1"/>
  <c r="L98" i="4"/>
  <c r="M98" i="4"/>
  <c r="N98" i="4"/>
  <c r="O98" i="4"/>
  <c r="L99" i="4"/>
  <c r="M99" i="4"/>
  <c r="N99" i="4"/>
  <c r="O99" i="4"/>
  <c r="L100" i="4"/>
  <c r="M100" i="4"/>
  <c r="P100" i="4" s="1"/>
  <c r="N100" i="4"/>
  <c r="O100" i="4"/>
  <c r="L101" i="4"/>
  <c r="M101" i="4"/>
  <c r="N101" i="4"/>
  <c r="O101" i="4"/>
  <c r="P101" i="4"/>
  <c r="L102" i="4"/>
  <c r="M102" i="4"/>
  <c r="N102" i="4"/>
  <c r="O102" i="4"/>
  <c r="L103" i="4"/>
  <c r="M103" i="4"/>
  <c r="N103" i="4"/>
  <c r="O103" i="4"/>
  <c r="L104" i="4"/>
  <c r="M104" i="4"/>
  <c r="N104" i="4"/>
  <c r="O104" i="4"/>
  <c r="P104" i="4"/>
  <c r="L105" i="4"/>
  <c r="M105" i="4"/>
  <c r="N105" i="4"/>
  <c r="O105" i="4"/>
  <c r="P105" i="4" s="1"/>
  <c r="L106" i="4"/>
  <c r="M106" i="4"/>
  <c r="N106" i="4"/>
  <c r="O106" i="4"/>
  <c r="L107" i="4"/>
  <c r="M107" i="4"/>
  <c r="N107" i="4"/>
  <c r="O107" i="4"/>
  <c r="L108" i="4"/>
  <c r="M108" i="4"/>
  <c r="N108" i="4"/>
  <c r="O108" i="4"/>
  <c r="P108" i="4"/>
  <c r="L109" i="4"/>
  <c r="M109" i="4"/>
  <c r="N109" i="4"/>
  <c r="O109" i="4"/>
  <c r="P109" i="4" s="1"/>
  <c r="L110" i="4"/>
  <c r="M110" i="4"/>
  <c r="N110" i="4"/>
  <c r="O110" i="4"/>
  <c r="L111" i="4"/>
  <c r="M111" i="4"/>
  <c r="N111" i="4"/>
  <c r="O111" i="4"/>
  <c r="L112" i="4"/>
  <c r="M112" i="4"/>
  <c r="N112" i="4"/>
  <c r="O112" i="4"/>
  <c r="P112" i="4"/>
  <c r="L113" i="4"/>
  <c r="M113" i="4"/>
  <c r="N113" i="4"/>
  <c r="O113" i="4"/>
  <c r="P113" i="4" s="1"/>
  <c r="L114" i="4"/>
  <c r="M114" i="4"/>
  <c r="P114" i="4" s="1"/>
  <c r="N114" i="4"/>
  <c r="O114" i="4"/>
  <c r="L115" i="4"/>
  <c r="M115" i="4"/>
  <c r="P115" i="4" s="1"/>
  <c r="N115" i="4"/>
  <c r="O115" i="4"/>
  <c r="L116" i="4"/>
  <c r="M116" i="4"/>
  <c r="N116" i="4"/>
  <c r="O116" i="4"/>
  <c r="P116" i="4"/>
  <c r="L117" i="4"/>
  <c r="M117" i="4"/>
  <c r="N117" i="4"/>
  <c r="O117" i="4"/>
  <c r="P117" i="4" s="1"/>
  <c r="L118" i="4"/>
  <c r="M118" i="4"/>
  <c r="N118" i="4"/>
  <c r="O118" i="4"/>
  <c r="L119" i="4"/>
  <c r="M119" i="4"/>
  <c r="N119" i="4"/>
  <c r="O119" i="4"/>
  <c r="L120" i="4"/>
  <c r="M120" i="4"/>
  <c r="N120" i="4"/>
  <c r="O120" i="4"/>
  <c r="P120" i="4"/>
  <c r="L121" i="4"/>
  <c r="M121" i="4"/>
  <c r="N121" i="4"/>
  <c r="O121" i="4"/>
  <c r="P121" i="4" s="1"/>
  <c r="L122" i="4"/>
  <c r="M122" i="4"/>
  <c r="P122" i="4" s="1"/>
  <c r="N122" i="4"/>
  <c r="O122" i="4"/>
  <c r="L123" i="4"/>
  <c r="M123" i="4"/>
  <c r="P123" i="4" s="1"/>
  <c r="N123" i="4"/>
  <c r="O123" i="4"/>
  <c r="L124" i="4"/>
  <c r="M124" i="4"/>
  <c r="P124" i="4" s="1"/>
  <c r="N124" i="4"/>
  <c r="O124" i="4"/>
  <c r="L125" i="4"/>
  <c r="M125" i="4"/>
  <c r="N125" i="4"/>
  <c r="O125" i="4"/>
  <c r="P125" i="4"/>
  <c r="L126" i="4"/>
  <c r="M126" i="4"/>
  <c r="N126" i="4"/>
  <c r="O126" i="4"/>
  <c r="L127" i="4"/>
  <c r="M127" i="4"/>
  <c r="N127" i="4"/>
  <c r="O127" i="4"/>
  <c r="L128" i="4"/>
  <c r="M128" i="4"/>
  <c r="N128" i="4"/>
  <c r="O128" i="4"/>
  <c r="P128" i="4"/>
  <c r="L129" i="4"/>
  <c r="M129" i="4"/>
  <c r="N129" i="4"/>
  <c r="O129" i="4"/>
  <c r="P129" i="4" s="1"/>
  <c r="L130" i="4"/>
  <c r="M130" i="4"/>
  <c r="N130" i="4"/>
  <c r="O130" i="4"/>
  <c r="L131" i="4"/>
  <c r="M131" i="4"/>
  <c r="N131" i="4"/>
  <c r="O131" i="4"/>
  <c r="L132" i="4"/>
  <c r="M132" i="4"/>
  <c r="P132" i="4" s="1"/>
  <c r="N132" i="4"/>
  <c r="O132" i="4"/>
  <c r="L133" i="4"/>
  <c r="M133" i="4"/>
  <c r="N133" i="4"/>
  <c r="O133" i="4"/>
  <c r="P133" i="4"/>
  <c r="L134" i="4"/>
  <c r="M134" i="4"/>
  <c r="N134" i="4"/>
  <c r="O134" i="4"/>
  <c r="L135" i="4"/>
  <c r="M135" i="4"/>
  <c r="N135" i="4"/>
  <c r="O135" i="4"/>
  <c r="L136" i="4"/>
  <c r="M136" i="4"/>
  <c r="N136" i="4"/>
  <c r="O136" i="4"/>
  <c r="P136" i="4"/>
  <c r="L137" i="4"/>
  <c r="M137" i="4"/>
  <c r="N137" i="4"/>
  <c r="O137" i="4"/>
  <c r="P137" i="4" s="1"/>
  <c r="L138" i="4"/>
  <c r="M138" i="4"/>
  <c r="N138" i="4"/>
  <c r="O138" i="4"/>
  <c r="L139" i="4"/>
  <c r="M139" i="4"/>
  <c r="N139" i="4"/>
  <c r="O139" i="4"/>
  <c r="L140" i="4"/>
  <c r="M140" i="4"/>
  <c r="N140" i="4"/>
  <c r="O140" i="4"/>
  <c r="P140" i="4"/>
  <c r="L141" i="4"/>
  <c r="M141" i="4"/>
  <c r="N141" i="4"/>
  <c r="O141" i="4"/>
  <c r="P141" i="4" s="1"/>
  <c r="L142" i="4"/>
  <c r="M142" i="4"/>
  <c r="N142" i="4"/>
  <c r="O142" i="4"/>
  <c r="L143" i="4"/>
  <c r="M143" i="4"/>
  <c r="N143" i="4"/>
  <c r="O143" i="4"/>
  <c r="L144" i="4"/>
  <c r="M144" i="4"/>
  <c r="N144" i="4"/>
  <c r="O144" i="4"/>
  <c r="P144" i="4"/>
  <c r="L145" i="4"/>
  <c r="M145" i="4"/>
  <c r="N145" i="4"/>
  <c r="O145" i="4"/>
  <c r="P145" i="4" s="1"/>
  <c r="L146" i="4"/>
  <c r="M146" i="4"/>
  <c r="P146" i="4" s="1"/>
  <c r="N146" i="4"/>
  <c r="O146" i="4"/>
  <c r="L147" i="4"/>
  <c r="M147" i="4"/>
  <c r="P147" i="4" s="1"/>
  <c r="N147" i="4"/>
  <c r="O147" i="4"/>
  <c r="L148" i="4"/>
  <c r="M148" i="4"/>
  <c r="N148" i="4"/>
  <c r="O148" i="4"/>
  <c r="P148" i="4"/>
  <c r="L149" i="4"/>
  <c r="M149" i="4"/>
  <c r="N149" i="4"/>
  <c r="O149" i="4"/>
  <c r="P149" i="4" s="1"/>
  <c r="L150" i="4"/>
  <c r="M150" i="4"/>
  <c r="N150" i="4"/>
  <c r="O150" i="4"/>
  <c r="L151" i="4"/>
  <c r="M151" i="4"/>
  <c r="N151" i="4"/>
  <c r="O151" i="4"/>
  <c r="L152" i="4"/>
  <c r="M152" i="4"/>
  <c r="N152" i="4"/>
  <c r="O152" i="4"/>
  <c r="P152" i="4"/>
  <c r="L153" i="4"/>
  <c r="M153" i="4"/>
  <c r="N153" i="4"/>
  <c r="O153" i="4"/>
  <c r="P153" i="4" s="1"/>
  <c r="L154" i="4"/>
  <c r="M154" i="4"/>
  <c r="P154" i="4" s="1"/>
  <c r="N154" i="4"/>
  <c r="O154" i="4"/>
  <c r="L155" i="4"/>
  <c r="M155" i="4"/>
  <c r="P155" i="4" s="1"/>
  <c r="N155" i="4"/>
  <c r="O155" i="4"/>
  <c r="L156" i="4"/>
  <c r="M156" i="4"/>
  <c r="P156" i="4" s="1"/>
  <c r="N156" i="4"/>
  <c r="O156" i="4"/>
  <c r="L157" i="4"/>
  <c r="M157" i="4"/>
  <c r="N157" i="4"/>
  <c r="O157" i="4"/>
  <c r="P157" i="4"/>
  <c r="L158" i="4"/>
  <c r="M158" i="4"/>
  <c r="N158" i="4"/>
  <c r="O158" i="4"/>
  <c r="L159" i="4"/>
  <c r="M159" i="4"/>
  <c r="N159" i="4"/>
  <c r="O159" i="4"/>
  <c r="L160" i="4"/>
  <c r="M160" i="4"/>
  <c r="N160" i="4"/>
  <c r="O160" i="4"/>
  <c r="P160" i="4"/>
  <c r="L161" i="4"/>
  <c r="M161" i="4"/>
  <c r="N161" i="4"/>
  <c r="O161" i="4"/>
  <c r="P161" i="4" s="1"/>
  <c r="L162" i="4"/>
  <c r="M162" i="4"/>
  <c r="N162" i="4"/>
  <c r="O162" i="4"/>
  <c r="L163" i="4"/>
  <c r="M163" i="4"/>
  <c r="N163" i="4"/>
  <c r="O163" i="4"/>
  <c r="L164" i="4"/>
  <c r="M164" i="4"/>
  <c r="P164" i="4" s="1"/>
  <c r="N164" i="4"/>
  <c r="O164" i="4"/>
  <c r="L165" i="4"/>
  <c r="M165" i="4"/>
  <c r="N165" i="4"/>
  <c r="O165" i="4"/>
  <c r="P165" i="4"/>
  <c r="L166" i="4"/>
  <c r="M166" i="4"/>
  <c r="N166" i="4"/>
  <c r="O166" i="4"/>
  <c r="L167" i="4"/>
  <c r="M167" i="4"/>
  <c r="N167" i="4"/>
  <c r="O167" i="4"/>
  <c r="L168" i="4"/>
  <c r="M168" i="4"/>
  <c r="N168" i="4"/>
  <c r="O168" i="4"/>
  <c r="P168" i="4"/>
  <c r="L169" i="4"/>
  <c r="M169" i="4"/>
  <c r="N169" i="4"/>
  <c r="O169" i="4"/>
  <c r="P169" i="4" s="1"/>
  <c r="L170" i="4"/>
  <c r="M170" i="4"/>
  <c r="N170" i="4"/>
  <c r="O170" i="4"/>
  <c r="L171" i="4"/>
  <c r="M171" i="4"/>
  <c r="N171" i="4"/>
  <c r="O171" i="4"/>
  <c r="L172" i="4"/>
  <c r="M172" i="4"/>
  <c r="N172" i="4"/>
  <c r="O172" i="4"/>
  <c r="P172" i="4"/>
  <c r="L173" i="4"/>
  <c r="M173" i="4"/>
  <c r="N173" i="4"/>
  <c r="O173" i="4"/>
  <c r="P173" i="4" s="1"/>
  <c r="L174" i="4"/>
  <c r="M174" i="4"/>
  <c r="N174" i="4"/>
  <c r="O174" i="4"/>
  <c r="L175" i="4"/>
  <c r="M175" i="4"/>
  <c r="N175" i="4"/>
  <c r="O175" i="4"/>
  <c r="L176" i="4"/>
  <c r="M176" i="4"/>
  <c r="N176" i="4"/>
  <c r="O176" i="4"/>
  <c r="P176" i="4"/>
  <c r="L177" i="4"/>
  <c r="M177" i="4"/>
  <c r="N177" i="4"/>
  <c r="O177" i="4"/>
  <c r="P177" i="4" s="1"/>
  <c r="L178" i="4"/>
  <c r="M178" i="4"/>
  <c r="P178" i="4" s="1"/>
  <c r="N178" i="4"/>
  <c r="O178" i="4"/>
  <c r="L179" i="4"/>
  <c r="M179" i="4"/>
  <c r="P179" i="4" s="1"/>
  <c r="N179" i="4"/>
  <c r="O179" i="4"/>
  <c r="L180" i="4"/>
  <c r="M180" i="4"/>
  <c r="N180" i="4"/>
  <c r="O180" i="4"/>
  <c r="P180" i="4"/>
  <c r="L181" i="4"/>
  <c r="M181" i="4"/>
  <c r="N181" i="4"/>
  <c r="O181" i="4"/>
  <c r="P181" i="4" s="1"/>
  <c r="L182" i="4"/>
  <c r="M182" i="4"/>
  <c r="N182" i="4"/>
  <c r="O182" i="4"/>
  <c r="L183" i="4"/>
  <c r="M183" i="4"/>
  <c r="N183" i="4"/>
  <c r="O183" i="4"/>
  <c r="L184" i="4"/>
  <c r="M184" i="4"/>
  <c r="N184" i="4"/>
  <c r="O184" i="4"/>
  <c r="P184" i="4"/>
  <c r="L185" i="4"/>
  <c r="M185" i="4"/>
  <c r="N185" i="4"/>
  <c r="O185" i="4"/>
  <c r="P185" i="4" s="1"/>
  <c r="L186" i="4"/>
  <c r="M186" i="4"/>
  <c r="P186" i="4" s="1"/>
  <c r="N186" i="4"/>
  <c r="O186" i="4"/>
  <c r="L187" i="4"/>
  <c r="M187" i="4"/>
  <c r="P187" i="4" s="1"/>
  <c r="N187" i="4"/>
  <c r="O187" i="4"/>
  <c r="L188" i="4"/>
  <c r="M188" i="4"/>
  <c r="P188" i="4" s="1"/>
  <c r="N188" i="4"/>
  <c r="O188" i="4"/>
  <c r="L189" i="4"/>
  <c r="M189" i="4"/>
  <c r="N189" i="4"/>
  <c r="O189" i="4"/>
  <c r="P189" i="4"/>
  <c r="L190" i="4"/>
  <c r="M190" i="4"/>
  <c r="N190" i="4"/>
  <c r="O190" i="4"/>
  <c r="L191" i="4"/>
  <c r="M191" i="4"/>
  <c r="N191" i="4"/>
  <c r="O191" i="4"/>
  <c r="L192" i="4"/>
  <c r="M192" i="4"/>
  <c r="N192" i="4"/>
  <c r="O192" i="4"/>
  <c r="P192" i="4"/>
  <c r="L193" i="4"/>
  <c r="M193" i="4"/>
  <c r="N193" i="4"/>
  <c r="O193" i="4"/>
  <c r="P193" i="4" s="1"/>
  <c r="L194" i="4"/>
  <c r="M194" i="4"/>
  <c r="N194" i="4"/>
  <c r="O194" i="4"/>
  <c r="L195" i="4"/>
  <c r="M195" i="4"/>
  <c r="N195" i="4"/>
  <c r="O195" i="4"/>
  <c r="L196" i="4"/>
  <c r="M196" i="4"/>
  <c r="P196" i="4" s="1"/>
  <c r="N196" i="4"/>
  <c r="O196" i="4"/>
  <c r="L197" i="4"/>
  <c r="M197" i="4"/>
  <c r="N197" i="4"/>
  <c r="O197" i="4"/>
  <c r="P197" i="4"/>
  <c r="L198" i="4"/>
  <c r="M198" i="4"/>
  <c r="N198" i="4"/>
  <c r="O198" i="4"/>
  <c r="L199" i="4"/>
  <c r="M199" i="4"/>
  <c r="N199" i="4"/>
  <c r="O199" i="4"/>
  <c r="L200" i="4"/>
  <c r="M200" i="4"/>
  <c r="N200" i="4"/>
  <c r="O200" i="4"/>
  <c r="P200" i="4"/>
  <c r="L201" i="4"/>
  <c r="M201" i="4"/>
  <c r="N201" i="4"/>
  <c r="O201" i="4"/>
  <c r="P201" i="4" s="1"/>
  <c r="L202" i="4"/>
  <c r="M202" i="4"/>
  <c r="N202" i="4"/>
  <c r="O202" i="4"/>
  <c r="L203" i="4"/>
  <c r="M203" i="4"/>
  <c r="N203" i="4"/>
  <c r="O203" i="4"/>
  <c r="L204" i="4"/>
  <c r="M204" i="4"/>
  <c r="N204" i="4"/>
  <c r="O204" i="4"/>
  <c r="P204" i="4"/>
  <c r="L205" i="4"/>
  <c r="M205" i="4"/>
  <c r="N205" i="4"/>
  <c r="O205" i="4"/>
  <c r="P205" i="4" s="1"/>
  <c r="L206" i="4"/>
  <c r="M206" i="4"/>
  <c r="N206" i="4"/>
  <c r="O206" i="4"/>
  <c r="L207" i="4"/>
  <c r="M207" i="4"/>
  <c r="N207" i="4"/>
  <c r="O207" i="4"/>
  <c r="L208" i="4"/>
  <c r="M208" i="4"/>
  <c r="N208" i="4"/>
  <c r="O208" i="4"/>
  <c r="P208" i="4"/>
  <c r="L209" i="4"/>
  <c r="M209" i="4"/>
  <c r="N209" i="4"/>
  <c r="O209" i="4"/>
  <c r="P209" i="4" s="1"/>
  <c r="L210" i="4"/>
  <c r="M210" i="4"/>
  <c r="P210" i="4" s="1"/>
  <c r="N210" i="4"/>
  <c r="O210" i="4"/>
  <c r="L211" i="4"/>
  <c r="M211" i="4"/>
  <c r="P211" i="4" s="1"/>
  <c r="N211" i="4"/>
  <c r="O211" i="4"/>
  <c r="L212" i="4"/>
  <c r="M212" i="4"/>
  <c r="N212" i="4"/>
  <c r="O212" i="4"/>
  <c r="P212" i="4"/>
  <c r="L213" i="4"/>
  <c r="M213" i="4"/>
  <c r="N213" i="4"/>
  <c r="O213" i="4"/>
  <c r="P213" i="4" s="1"/>
  <c r="L214" i="4"/>
  <c r="M214" i="4"/>
  <c r="N214" i="4"/>
  <c r="O214" i="4"/>
  <c r="L215" i="4"/>
  <c r="M215" i="4"/>
  <c r="N215" i="4"/>
  <c r="O215" i="4"/>
  <c r="L216" i="4"/>
  <c r="M216" i="4"/>
  <c r="N216" i="4"/>
  <c r="O216" i="4"/>
  <c r="P216" i="4"/>
  <c r="L217" i="4"/>
  <c r="M217" i="4"/>
  <c r="N217" i="4"/>
  <c r="O217" i="4"/>
  <c r="P217" i="4" s="1"/>
  <c r="L218" i="4"/>
  <c r="M218" i="4"/>
  <c r="P218" i="4" s="1"/>
  <c r="N218" i="4"/>
  <c r="O218" i="4"/>
  <c r="L219" i="4"/>
  <c r="M219" i="4"/>
  <c r="P219" i="4" s="1"/>
  <c r="N219" i="4"/>
  <c r="O219" i="4"/>
  <c r="L220" i="4"/>
  <c r="M220" i="4"/>
  <c r="P220" i="4" s="1"/>
  <c r="N220" i="4"/>
  <c r="O220" i="4"/>
  <c r="L221" i="4"/>
  <c r="M221" i="4"/>
  <c r="N221" i="4"/>
  <c r="O221" i="4"/>
  <c r="P221" i="4"/>
  <c r="L222" i="4"/>
  <c r="M222" i="4"/>
  <c r="N222" i="4"/>
  <c r="O222" i="4"/>
  <c r="L223" i="4"/>
  <c r="M223" i="4"/>
  <c r="N223" i="4"/>
  <c r="O223" i="4"/>
  <c r="L224" i="4"/>
  <c r="M224" i="4"/>
  <c r="N224" i="4"/>
  <c r="O224" i="4"/>
  <c r="P224" i="4"/>
  <c r="L225" i="4"/>
  <c r="M225" i="4"/>
  <c r="N225" i="4"/>
  <c r="O225" i="4"/>
  <c r="P225" i="4" s="1"/>
  <c r="L226" i="4"/>
  <c r="M226" i="4"/>
  <c r="N226" i="4"/>
  <c r="O226" i="4"/>
  <c r="L227" i="4"/>
  <c r="M227" i="4"/>
  <c r="N227" i="4"/>
  <c r="O227" i="4"/>
  <c r="L228" i="4"/>
  <c r="M228" i="4"/>
  <c r="P228" i="4" s="1"/>
  <c r="N228" i="4"/>
  <c r="O228" i="4"/>
  <c r="L229" i="4"/>
  <c r="M229" i="4"/>
  <c r="N229" i="4"/>
  <c r="O229" i="4"/>
  <c r="P229" i="4"/>
  <c r="L230" i="4"/>
  <c r="M230" i="4"/>
  <c r="N230" i="4"/>
  <c r="O230" i="4"/>
  <c r="L231" i="4"/>
  <c r="M231" i="4"/>
  <c r="N231" i="4"/>
  <c r="O231" i="4"/>
  <c r="L232" i="4"/>
  <c r="P232" i="4" s="1"/>
  <c r="M232" i="4"/>
  <c r="N232" i="4"/>
  <c r="O232" i="4"/>
  <c r="L233" i="4"/>
  <c r="M233" i="4"/>
  <c r="N233" i="4"/>
  <c r="O233" i="4"/>
  <c r="P233" i="4" s="1"/>
  <c r="L234" i="4"/>
  <c r="M234" i="4"/>
  <c r="N234" i="4"/>
  <c r="O234" i="4"/>
  <c r="L235" i="4"/>
  <c r="M235" i="4"/>
  <c r="N235" i="4"/>
  <c r="O235" i="4"/>
  <c r="L236" i="4"/>
  <c r="M236" i="4"/>
  <c r="N236" i="4"/>
  <c r="O236" i="4"/>
  <c r="P236" i="4"/>
  <c r="L237" i="4"/>
  <c r="M237" i="4"/>
  <c r="N237" i="4"/>
  <c r="O237" i="4"/>
  <c r="P237" i="4" s="1"/>
  <c r="L238" i="4"/>
  <c r="M238" i="4"/>
  <c r="N238" i="4"/>
  <c r="O238" i="4"/>
  <c r="L239" i="4"/>
  <c r="M239" i="4"/>
  <c r="N239" i="4"/>
  <c r="O239" i="4"/>
  <c r="L240" i="4"/>
  <c r="M240" i="4"/>
  <c r="N240" i="4"/>
  <c r="O240" i="4"/>
  <c r="P240" i="4"/>
  <c r="L241" i="4"/>
  <c r="M241" i="4"/>
  <c r="N241" i="4"/>
  <c r="O241" i="4"/>
  <c r="P241" i="4" s="1"/>
  <c r="L242" i="4"/>
  <c r="M242" i="4"/>
  <c r="P242" i="4" s="1"/>
  <c r="N242" i="4"/>
  <c r="O242" i="4"/>
  <c r="L243" i="4"/>
  <c r="M243" i="4"/>
  <c r="P243" i="4" s="1"/>
  <c r="N243" i="4"/>
  <c r="O243" i="4"/>
  <c r="L244" i="4"/>
  <c r="M244" i="4"/>
  <c r="N244" i="4"/>
  <c r="O244" i="4"/>
  <c r="P244" i="4"/>
  <c r="L245" i="4"/>
  <c r="M245" i="4"/>
  <c r="N245" i="4"/>
  <c r="O245" i="4"/>
  <c r="P245" i="4" s="1"/>
  <c r="L246" i="4"/>
  <c r="M246" i="4"/>
  <c r="N246" i="4"/>
  <c r="O246" i="4"/>
  <c r="L247" i="4"/>
  <c r="M247" i="4"/>
  <c r="N247" i="4"/>
  <c r="O247" i="4"/>
  <c r="L248" i="4"/>
  <c r="M248" i="4"/>
  <c r="N248" i="4"/>
  <c r="O248" i="4"/>
  <c r="P248" i="4"/>
  <c r="L249" i="4"/>
  <c r="M249" i="4"/>
  <c r="N249" i="4"/>
  <c r="O249" i="4"/>
  <c r="P249" i="4" s="1"/>
  <c r="L250" i="4"/>
  <c r="M250" i="4"/>
  <c r="P250" i="4" s="1"/>
  <c r="N250" i="4"/>
  <c r="O250" i="4"/>
  <c r="L251" i="4"/>
  <c r="M251" i="4"/>
  <c r="P251" i="4" s="1"/>
  <c r="N251" i="4"/>
  <c r="O251" i="4"/>
  <c r="L252" i="4"/>
  <c r="M252" i="4"/>
  <c r="P252" i="4" s="1"/>
  <c r="N252" i="4"/>
  <c r="O252" i="4"/>
  <c r="L253" i="4"/>
  <c r="M253" i="4"/>
  <c r="N253" i="4"/>
  <c r="O253" i="4"/>
  <c r="P253" i="4"/>
  <c r="L254" i="4"/>
  <c r="M254" i="4"/>
  <c r="N254" i="4"/>
  <c r="O254" i="4"/>
  <c r="L255" i="4"/>
  <c r="M255" i="4"/>
  <c r="N255" i="4"/>
  <c r="O255" i="4"/>
  <c r="L256" i="4"/>
  <c r="M256" i="4"/>
  <c r="N256" i="4"/>
  <c r="O256" i="4"/>
  <c r="P256" i="4"/>
  <c r="L257" i="4"/>
  <c r="M257" i="4"/>
  <c r="N257" i="4"/>
  <c r="O257" i="4"/>
  <c r="P257" i="4" s="1"/>
  <c r="L258" i="4"/>
  <c r="M258" i="4"/>
  <c r="N258" i="4"/>
  <c r="O258" i="4"/>
  <c r="L259" i="4"/>
  <c r="M259" i="4"/>
  <c r="N259" i="4"/>
  <c r="O259" i="4"/>
  <c r="L260" i="4"/>
  <c r="M260" i="4"/>
  <c r="P260" i="4" s="1"/>
  <c r="N260" i="4"/>
  <c r="O260" i="4"/>
  <c r="L261" i="4"/>
  <c r="M261" i="4"/>
  <c r="N261" i="4"/>
  <c r="O261" i="4"/>
  <c r="P261" i="4"/>
  <c r="L262" i="4"/>
  <c r="M262" i="4"/>
  <c r="N262" i="4"/>
  <c r="O262" i="4"/>
  <c r="L263" i="4"/>
  <c r="M263" i="4"/>
  <c r="N263" i="4"/>
  <c r="O263" i="4"/>
  <c r="L264" i="4"/>
  <c r="M264" i="4"/>
  <c r="N264" i="4"/>
  <c r="O264" i="4"/>
  <c r="P264" i="4"/>
  <c r="L265" i="4"/>
  <c r="M265" i="4"/>
  <c r="N265" i="4"/>
  <c r="O265" i="4"/>
  <c r="P265" i="4" s="1"/>
  <c r="L266" i="4"/>
  <c r="M266" i="4"/>
  <c r="N266" i="4"/>
  <c r="O266" i="4"/>
  <c r="L267" i="4"/>
  <c r="M267" i="4"/>
  <c r="N267" i="4"/>
  <c r="O267" i="4"/>
  <c r="L268" i="4"/>
  <c r="M268" i="4"/>
  <c r="N268" i="4"/>
  <c r="O268" i="4"/>
  <c r="P268" i="4"/>
  <c r="L269" i="4"/>
  <c r="M269" i="4"/>
  <c r="N269" i="4"/>
  <c r="O269" i="4"/>
  <c r="P269" i="4" s="1"/>
  <c r="L270" i="4"/>
  <c r="M270" i="4"/>
  <c r="N270" i="4"/>
  <c r="O270" i="4"/>
  <c r="L271" i="4"/>
  <c r="M271" i="4"/>
  <c r="N271" i="4"/>
  <c r="O271" i="4"/>
  <c r="L272" i="4"/>
  <c r="P272" i="4" s="1"/>
  <c r="M272" i="4"/>
  <c r="N272" i="4"/>
  <c r="O272" i="4"/>
  <c r="L273" i="4"/>
  <c r="M273" i="4"/>
  <c r="N273" i="4"/>
  <c r="O273" i="4"/>
  <c r="P273" i="4" s="1"/>
  <c r="N274" i="4"/>
  <c r="T275" i="1"/>
  <c r="F275" i="4"/>
  <c r="G275" i="4"/>
  <c r="H275" i="4"/>
  <c r="I275" i="4"/>
  <c r="E275" i="4"/>
  <c r="F274" i="4"/>
  <c r="G274" i="4"/>
  <c r="H274" i="4"/>
  <c r="E274" i="4"/>
  <c r="I274"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AA379" i="6" l="1"/>
  <c r="E275" i="6"/>
  <c r="AZ200" i="6"/>
  <c r="AZ38" i="6"/>
  <c r="AZ136" i="6"/>
  <c r="AZ59" i="6"/>
  <c r="AZ104" i="6"/>
  <c r="AZ131" i="6"/>
  <c r="AZ164" i="6"/>
  <c r="AZ177" i="6"/>
  <c r="AZ212" i="6"/>
  <c r="AZ225" i="6"/>
  <c r="AZ241" i="6"/>
  <c r="AZ260" i="6"/>
  <c r="AZ58" i="6"/>
  <c r="AZ90" i="6"/>
  <c r="AZ122" i="6"/>
  <c r="AZ154" i="6"/>
  <c r="AZ86" i="6"/>
  <c r="AZ230" i="6"/>
  <c r="AZ97" i="6"/>
  <c r="AZ168" i="6"/>
  <c r="AZ186" i="6"/>
  <c r="AZ100" i="6"/>
  <c r="AZ6" i="6"/>
  <c r="AZ22" i="6"/>
  <c r="AZ166" i="6"/>
  <c r="AZ198" i="6"/>
  <c r="AZ75" i="6"/>
  <c r="AZ116" i="6"/>
  <c r="AZ132" i="6"/>
  <c r="AZ148" i="6"/>
  <c r="AZ228" i="6"/>
  <c r="AZ244" i="6"/>
  <c r="AZ145" i="6"/>
  <c r="AZ26" i="6"/>
  <c r="AZ54" i="6"/>
  <c r="AZ70" i="6"/>
  <c r="AZ102" i="6"/>
  <c r="AZ118" i="6"/>
  <c r="AZ196" i="6"/>
  <c r="AZ80" i="6"/>
  <c r="AZ123" i="6"/>
  <c r="AZ115" i="6"/>
  <c r="AZ218" i="6"/>
  <c r="AZ150" i="6"/>
  <c r="AZ161" i="6"/>
  <c r="AZ180" i="6"/>
  <c r="AZ217" i="6"/>
  <c r="AZ246" i="6"/>
  <c r="AZ10" i="6"/>
  <c r="AZ42" i="6"/>
  <c r="AZ106" i="6"/>
  <c r="AZ138" i="6"/>
  <c r="AZ170" i="6"/>
  <c r="AZ151" i="6"/>
  <c r="AZ182" i="6"/>
  <c r="AZ214" i="6"/>
  <c r="AZ18" i="6"/>
  <c r="AZ50" i="6"/>
  <c r="AZ82" i="6"/>
  <c r="AZ114" i="6"/>
  <c r="AZ146" i="6"/>
  <c r="AZ178" i="6"/>
  <c r="AZ3" i="6"/>
  <c r="AZ193" i="6"/>
  <c r="AZ262" i="6"/>
  <c r="AZ265" i="6"/>
  <c r="AZ202" i="6"/>
  <c r="AZ120" i="6"/>
  <c r="AZ152" i="6"/>
  <c r="AZ184" i="6"/>
  <c r="AZ216" i="6"/>
  <c r="AZ9" i="6"/>
  <c r="AQ274" i="6"/>
  <c r="AZ53" i="6"/>
  <c r="AZ69" i="6"/>
  <c r="AZ250" i="6"/>
  <c r="AW274" i="6"/>
  <c r="AZ185" i="6"/>
  <c r="AD274" i="6"/>
  <c r="AZ255" i="6"/>
  <c r="AY274" i="6"/>
  <c r="AP274" i="6"/>
  <c r="AZ159" i="6"/>
  <c r="R275" i="6"/>
  <c r="H275" i="6"/>
  <c r="F275" i="6"/>
  <c r="I275" i="6"/>
  <c r="X275" i="6"/>
  <c r="AZ91" i="6"/>
  <c r="AZ4" i="6"/>
  <c r="AJ274" i="6"/>
  <c r="AZ229" i="6"/>
  <c r="AZ237" i="6"/>
  <c r="AZ269" i="6"/>
  <c r="AZ14" i="6"/>
  <c r="AZ30" i="6"/>
  <c r="AZ34" i="6"/>
  <c r="AZ46" i="6"/>
  <c r="AZ62" i="6"/>
  <c r="AZ66" i="6"/>
  <c r="AZ78" i="6"/>
  <c r="AZ94" i="6"/>
  <c r="AZ98" i="6"/>
  <c r="AZ110" i="6"/>
  <c r="AZ126" i="6"/>
  <c r="AZ130" i="6"/>
  <c r="AZ142" i="6"/>
  <c r="AZ158" i="6"/>
  <c r="AZ162" i="6"/>
  <c r="AZ174" i="6"/>
  <c r="AZ190" i="6"/>
  <c r="AZ194" i="6"/>
  <c r="AZ206" i="6"/>
  <c r="AZ222" i="6"/>
  <c r="AZ226" i="6"/>
  <c r="AZ238" i="6"/>
  <c r="AZ254" i="6"/>
  <c r="AZ258" i="6"/>
  <c r="AZ270" i="6"/>
  <c r="AN274" i="6"/>
  <c r="AI274" i="6"/>
  <c r="AZ79" i="6"/>
  <c r="AZ199" i="6"/>
  <c r="AZ211" i="6"/>
  <c r="G275" i="6"/>
  <c r="V275" i="6"/>
  <c r="L275" i="6"/>
  <c r="U275" i="6"/>
  <c r="M275" i="6"/>
  <c r="N275" i="6"/>
  <c r="AZ210" i="6"/>
  <c r="AZ108" i="6"/>
  <c r="AZ124" i="6"/>
  <c r="AZ140" i="6"/>
  <c r="AZ156" i="6"/>
  <c r="AZ172" i="6"/>
  <c r="AZ188" i="6"/>
  <c r="AZ204" i="6"/>
  <c r="AZ220" i="6"/>
  <c r="AZ236" i="6"/>
  <c r="AZ252" i="6"/>
  <c r="AZ268" i="6"/>
  <c r="AU274" i="6"/>
  <c r="AZ17" i="6"/>
  <c r="AZ37" i="6"/>
  <c r="AZ49" i="6"/>
  <c r="AZ73" i="6"/>
  <c r="AZ85" i="6"/>
  <c r="AZ105" i="6"/>
  <c r="AZ113" i="6"/>
  <c r="AZ133" i="6"/>
  <c r="AZ149" i="6"/>
  <c r="AZ169" i="6"/>
  <c r="AS274" i="6"/>
  <c r="AZ31" i="6"/>
  <c r="AZ43" i="6"/>
  <c r="AZ119" i="6"/>
  <c r="AZ155" i="6"/>
  <c r="AZ231" i="6"/>
  <c r="AZ243" i="6"/>
  <c r="AZ2" i="6"/>
  <c r="AZ147" i="6"/>
  <c r="K275" i="6"/>
  <c r="Z275" i="6"/>
  <c r="J275" i="6"/>
  <c r="S275" i="6"/>
  <c r="P275" i="6"/>
  <c r="Q275" i="6"/>
  <c r="AZ74" i="6"/>
  <c r="AZ232" i="6"/>
  <c r="AZ234" i="6"/>
  <c r="AZ248" i="6"/>
  <c r="AZ264" i="6"/>
  <c r="AZ266" i="6"/>
  <c r="AZ242" i="6"/>
  <c r="AZ209" i="6"/>
  <c r="AZ233" i="6"/>
  <c r="AZ249" i="6"/>
  <c r="AZ257" i="6"/>
  <c r="AZ273" i="6"/>
  <c r="AZ48" i="6"/>
  <c r="AZ64" i="6"/>
  <c r="AZ96" i="6"/>
  <c r="AZ112" i="6"/>
  <c r="AZ128" i="6"/>
  <c r="AZ144" i="6"/>
  <c r="AZ160" i="6"/>
  <c r="AZ176" i="6"/>
  <c r="AZ192" i="6"/>
  <c r="AZ208" i="6"/>
  <c r="AZ224" i="6"/>
  <c r="AZ240" i="6"/>
  <c r="AZ256" i="6"/>
  <c r="AZ272" i="6"/>
  <c r="AZ121" i="6"/>
  <c r="AZ129" i="6"/>
  <c r="AZ137" i="6"/>
  <c r="AZ153" i="6"/>
  <c r="AZ165" i="6"/>
  <c r="AZ173" i="6"/>
  <c r="AZ181" i="6"/>
  <c r="AZ201" i="6"/>
  <c r="AZ143" i="6"/>
  <c r="AZ267" i="6"/>
  <c r="AZ245" i="6"/>
  <c r="AZ261" i="6"/>
  <c r="AX274" i="6"/>
  <c r="AZ87" i="6"/>
  <c r="AZ8" i="6"/>
  <c r="AZ27" i="6"/>
  <c r="AZ51" i="6"/>
  <c r="AZ103" i="6"/>
  <c r="AZ127" i="6"/>
  <c r="AZ167" i="6"/>
  <c r="O275" i="6"/>
  <c r="Y275" i="6"/>
  <c r="W275" i="6"/>
  <c r="T275" i="6"/>
  <c r="AZ21" i="6"/>
  <c r="AZ61" i="6"/>
  <c r="AZ81" i="6"/>
  <c r="AO274" i="6"/>
  <c r="AZ11" i="6"/>
  <c r="AZ28" i="6"/>
  <c r="AZ125" i="6"/>
  <c r="AZ189" i="6"/>
  <c r="AZ253" i="6"/>
  <c r="AG274" i="6"/>
  <c r="AZ23" i="6"/>
  <c r="AZ99" i="6"/>
  <c r="AZ263" i="6"/>
  <c r="AZ16" i="6"/>
  <c r="AZ76" i="6"/>
  <c r="AZ7" i="6"/>
  <c r="AZ187" i="6"/>
  <c r="AH274" i="6"/>
  <c r="AZ20" i="6"/>
  <c r="AZ36" i="6"/>
  <c r="AZ89" i="6"/>
  <c r="AZ117" i="6"/>
  <c r="AZ141" i="6"/>
  <c r="AZ205" i="6"/>
  <c r="AF274" i="6"/>
  <c r="AZ55" i="6"/>
  <c r="AZ163" i="6"/>
  <c r="AZ179" i="6"/>
  <c r="AZ12" i="6"/>
  <c r="AZ56" i="6"/>
  <c r="AZ65" i="6"/>
  <c r="AK274" i="6"/>
  <c r="AL274" i="6"/>
  <c r="AZ183" i="6"/>
  <c r="AZ191" i="6"/>
  <c r="AZ203" i="6"/>
  <c r="AZ215" i="6"/>
  <c r="AZ227" i="6"/>
  <c r="AZ24" i="6"/>
  <c r="AZ84" i="6"/>
  <c r="AZ139" i="6"/>
  <c r="AZ39" i="6"/>
  <c r="AZ175" i="6"/>
  <c r="AZ44" i="6"/>
  <c r="AZ77" i="6"/>
  <c r="AZ5" i="6"/>
  <c r="AZ88" i="6"/>
  <c r="AZ271" i="6"/>
  <c r="AZ93" i="6"/>
  <c r="AZ157" i="6"/>
  <c r="AZ221" i="6"/>
  <c r="AV274" i="6"/>
  <c r="AZ35" i="6"/>
  <c r="AZ52" i="6"/>
  <c r="AZ223" i="6"/>
  <c r="AE274" i="6"/>
  <c r="AZ72" i="6"/>
  <c r="AZ13" i="6"/>
  <c r="AZ29" i="6"/>
  <c r="AZ33" i="6"/>
  <c r="AZ41" i="6"/>
  <c r="AZ45" i="6"/>
  <c r="AZ109" i="6"/>
  <c r="AZ15" i="6"/>
  <c r="AZ71" i="6"/>
  <c r="AZ40" i="6"/>
  <c r="AZ92" i="6"/>
  <c r="AZ235" i="6"/>
  <c r="AT274" i="6"/>
  <c r="AZ47" i="6"/>
  <c r="AZ111" i="6"/>
  <c r="AZ171" i="6"/>
  <c r="AZ32" i="6"/>
  <c r="AZ60" i="6"/>
  <c r="AZ101" i="6"/>
  <c r="AZ197" i="6"/>
  <c r="AZ213" i="6"/>
  <c r="AZ19" i="6"/>
  <c r="AZ83" i="6"/>
  <c r="AZ107" i="6"/>
  <c r="AZ195" i="6"/>
  <c r="AZ207" i="6"/>
  <c r="AZ219" i="6"/>
  <c r="AZ239" i="6"/>
  <c r="AZ247" i="6"/>
  <c r="AZ251" i="6"/>
  <c r="AZ259" i="6"/>
  <c r="AM274" i="6"/>
  <c r="AZ25" i="6"/>
  <c r="AZ57" i="6"/>
  <c r="AR274" i="6"/>
  <c r="AZ67" i="6"/>
  <c r="AZ135" i="6"/>
  <c r="AZ68" i="6"/>
  <c r="AZ95" i="6"/>
  <c r="AZ63" i="6"/>
  <c r="P259" i="4"/>
  <c r="P227" i="4"/>
  <c r="P226" i="4"/>
  <c r="P195" i="4"/>
  <c r="P194" i="4"/>
  <c r="P163" i="4"/>
  <c r="P162" i="4"/>
  <c r="P131" i="4"/>
  <c r="P130" i="4"/>
  <c r="P99" i="4"/>
  <c r="P98" i="4"/>
  <c r="P87" i="4"/>
  <c r="P71" i="4"/>
  <c r="P60" i="4"/>
  <c r="P55" i="4"/>
  <c r="P44" i="4"/>
  <c r="P39" i="4"/>
  <c r="P23" i="4"/>
  <c r="P18" i="4"/>
  <c r="P266" i="4"/>
  <c r="P235" i="4"/>
  <c r="P234" i="4"/>
  <c r="P203" i="4"/>
  <c r="P202" i="4"/>
  <c r="P171" i="4"/>
  <c r="P170" i="4"/>
  <c r="P139" i="4"/>
  <c r="P138" i="4"/>
  <c r="P107" i="4"/>
  <c r="P106" i="4"/>
  <c r="P258" i="4"/>
  <c r="P267" i="4"/>
  <c r="P12" i="4"/>
  <c r="P7" i="4"/>
  <c r="P2" i="4"/>
  <c r="P271" i="4"/>
  <c r="P270" i="4"/>
  <c r="P263" i="4"/>
  <c r="P262" i="4"/>
  <c r="P255" i="4"/>
  <c r="P254" i="4"/>
  <c r="P247" i="4"/>
  <c r="P246" i="4"/>
  <c r="P239" i="4"/>
  <c r="P238" i="4"/>
  <c r="P231" i="4"/>
  <c r="P230" i="4"/>
  <c r="P223" i="4"/>
  <c r="P222" i="4"/>
  <c r="P215" i="4"/>
  <c r="P214" i="4"/>
  <c r="P207" i="4"/>
  <c r="P206" i="4"/>
  <c r="P199" i="4"/>
  <c r="P198" i="4"/>
  <c r="P191" i="4"/>
  <c r="P190" i="4"/>
  <c r="P183" i="4"/>
  <c r="P182" i="4"/>
  <c r="P175" i="4"/>
  <c r="P174" i="4"/>
  <c r="P167" i="4"/>
  <c r="P166" i="4"/>
  <c r="P159" i="4"/>
  <c r="P158" i="4"/>
  <c r="P151" i="4"/>
  <c r="P150" i="4"/>
  <c r="P143" i="4"/>
  <c r="P142" i="4"/>
  <c r="P135" i="4"/>
  <c r="P134" i="4"/>
  <c r="P127" i="4"/>
  <c r="P126" i="4"/>
  <c r="P119" i="4"/>
  <c r="P118" i="4"/>
  <c r="P111" i="4"/>
  <c r="P110" i="4"/>
  <c r="P103" i="4"/>
  <c r="P102" i="4"/>
  <c r="P95" i="4"/>
  <c r="P94" i="4"/>
  <c r="P83" i="4"/>
  <c r="P82" i="4"/>
  <c r="P67" i="4"/>
  <c r="P66" i="4"/>
  <c r="P51" i="4"/>
  <c r="P50" i="4"/>
  <c r="P35" i="4"/>
  <c r="P34" i="4"/>
  <c r="P24" i="4"/>
  <c r="P19" i="4"/>
  <c r="P14" i="4"/>
  <c r="P3" i="4"/>
  <c r="P78" i="4"/>
  <c r="P63" i="4"/>
  <c r="P62" i="4"/>
  <c r="P47" i="4"/>
  <c r="P46" i="4"/>
  <c r="P31" i="4"/>
  <c r="P30" i="4"/>
  <c r="P15" i="4"/>
  <c r="P10" i="4"/>
  <c r="L274" i="4"/>
  <c r="M274" i="4"/>
  <c r="AZ274" i="6" l="1"/>
  <c r="AZ275" i="6" s="1"/>
  <c r="P274" i="4"/>
  <c r="AO275" i="6" l="1"/>
  <c r="AY275" i="6"/>
  <c r="AH275" i="6"/>
  <c r="AF275" i="6"/>
  <c r="AJ275" i="6"/>
  <c r="AQ275" i="6"/>
  <c r="AP275" i="6"/>
  <c r="AG275" i="6"/>
  <c r="AN275" i="6"/>
  <c r="AL275" i="6"/>
  <c r="AR275" i="6"/>
  <c r="AS275" i="6"/>
  <c r="AW275" i="6"/>
  <c r="AX275" i="6"/>
  <c r="AK275" i="6"/>
  <c r="AI275" i="6"/>
  <c r="AT275" i="6"/>
  <c r="AE275" i="6"/>
  <c r="AM275" i="6"/>
  <c r="AV275" i="6"/>
  <c r="AU275" i="6"/>
  <c r="AD275" i="6"/>
  <c r="P275" i="4"/>
  <c r="O275" i="4"/>
  <c r="N275" i="4"/>
  <c r="L275" i="4"/>
  <c r="M275" i="4"/>
  <c r="F275" i="1" l="1"/>
  <c r="G275" i="1"/>
  <c r="H275" i="1"/>
  <c r="I275" i="1"/>
  <c r="J275" i="1"/>
  <c r="K275" i="1"/>
  <c r="L275" i="1"/>
  <c r="M275" i="1"/>
  <c r="N275" i="1"/>
  <c r="O275" i="1"/>
  <c r="P275" i="1"/>
  <c r="Q275" i="1"/>
  <c r="AA116" i="1"/>
  <c r="Y34" i="1"/>
  <c r="Y98" i="1"/>
  <c r="Y162" i="1"/>
  <c r="Y226" i="1"/>
  <c r="X19" i="1"/>
  <c r="X59" i="1"/>
  <c r="X91" i="1"/>
  <c r="X123" i="1"/>
  <c r="X155" i="1"/>
  <c r="X187" i="1"/>
  <c r="X204" i="1"/>
  <c r="X220" i="1"/>
  <c r="X236" i="1"/>
  <c r="X252" i="1"/>
  <c r="X268" i="1"/>
  <c r="V14" i="1"/>
  <c r="V30" i="1"/>
  <c r="V46" i="1"/>
  <c r="V62" i="1"/>
  <c r="V78" i="1"/>
  <c r="V94" i="1"/>
  <c r="V110" i="1"/>
  <c r="V126" i="1"/>
  <c r="V142" i="1"/>
  <c r="V158" i="1"/>
  <c r="V174" i="1"/>
  <c r="V190" i="1"/>
  <c r="V206" i="1"/>
  <c r="V222" i="1"/>
  <c r="V238" i="1"/>
  <c r="V254" i="1"/>
  <c r="V270" i="1"/>
  <c r="U15" i="1"/>
  <c r="U31" i="1"/>
  <c r="U47" i="1"/>
  <c r="U63" i="1"/>
  <c r="U79" i="1"/>
  <c r="U95" i="1"/>
  <c r="U111" i="1"/>
  <c r="U122" i="1"/>
  <c r="U130" i="1"/>
  <c r="U138" i="1"/>
  <c r="U146" i="1"/>
  <c r="U154" i="1"/>
  <c r="U162" i="1"/>
  <c r="U170" i="1"/>
  <c r="U178" i="1"/>
  <c r="U186" i="1"/>
  <c r="U194" i="1"/>
  <c r="U202" i="1"/>
  <c r="U210" i="1"/>
  <c r="U218" i="1"/>
  <c r="U226" i="1"/>
  <c r="U234" i="1"/>
  <c r="U242" i="1"/>
  <c r="U250" i="1"/>
  <c r="U258" i="1"/>
  <c r="U266" i="1"/>
  <c r="T3" i="1"/>
  <c r="T11" i="1"/>
  <c r="T19" i="1"/>
  <c r="T27" i="1"/>
  <c r="T35" i="1"/>
  <c r="T43" i="1"/>
  <c r="T51" i="1"/>
  <c r="T59" i="1"/>
  <c r="T67" i="1"/>
  <c r="T75" i="1"/>
  <c r="T83" i="1"/>
  <c r="T91" i="1"/>
  <c r="T99" i="1"/>
  <c r="T107" i="1"/>
  <c r="T115" i="1"/>
  <c r="T123" i="1"/>
  <c r="T131" i="1"/>
  <c r="T139" i="1"/>
  <c r="T147" i="1"/>
  <c r="T155" i="1"/>
  <c r="T163" i="1"/>
  <c r="T171" i="1"/>
  <c r="T179" i="1"/>
  <c r="T187" i="1"/>
  <c r="T195" i="1"/>
  <c r="T203" i="1"/>
  <c r="T211" i="1"/>
  <c r="T219" i="1"/>
  <c r="T227" i="1"/>
  <c r="T235" i="1"/>
  <c r="T243" i="1"/>
  <c r="T251" i="1"/>
  <c r="T258" i="1"/>
  <c r="T262" i="1"/>
  <c r="T266" i="1"/>
  <c r="T270" i="1"/>
  <c r="AC2" i="1"/>
  <c r="AB2" i="1"/>
  <c r="Y2" i="1"/>
  <c r="X2" i="1"/>
  <c r="U2" i="1"/>
  <c r="F274" i="1"/>
  <c r="G274" i="1"/>
  <c r="H274" i="1"/>
  <c r="I274" i="1"/>
  <c r="J274" i="1"/>
  <c r="K274" i="1"/>
  <c r="L274" i="1"/>
  <c r="M274" i="1"/>
  <c r="N274" i="1"/>
  <c r="O274" i="1"/>
  <c r="P274" i="1"/>
  <c r="E274" i="1"/>
  <c r="Q274" i="1" s="1"/>
  <c r="E275" i="1" s="1"/>
  <c r="Q2" i="1"/>
  <c r="AE2" i="1" s="1"/>
  <c r="Q3" i="1"/>
  <c r="X3" i="1" s="1"/>
  <c r="Q4" i="1"/>
  <c r="Q5" i="1"/>
  <c r="W5" i="1" s="1"/>
  <c r="Q6" i="1"/>
  <c r="V6" i="1" s="1"/>
  <c r="Q7" i="1"/>
  <c r="Q8" i="1"/>
  <c r="Q9" i="1"/>
  <c r="Q10" i="1"/>
  <c r="V10" i="1" s="1"/>
  <c r="Q11" i="1"/>
  <c r="U11" i="1" s="1"/>
  <c r="Q12" i="1"/>
  <c r="Q13" i="1"/>
  <c r="Q14" i="1"/>
  <c r="Q15" i="1"/>
  <c r="Q16" i="1"/>
  <c r="T16" i="1" s="1"/>
  <c r="Q17" i="1"/>
  <c r="Q18" i="1"/>
  <c r="Y18" i="1" s="1"/>
  <c r="Q19" i="1"/>
  <c r="Q20" i="1"/>
  <c r="Q21" i="1"/>
  <c r="W21" i="1" s="1"/>
  <c r="Q22" i="1"/>
  <c r="V22" i="1" s="1"/>
  <c r="Q23" i="1"/>
  <c r="Q24" i="1"/>
  <c r="T24" i="1" s="1"/>
  <c r="Q25" i="1"/>
  <c r="W25" i="1" s="1"/>
  <c r="Q26" i="1"/>
  <c r="V26" i="1" s="1"/>
  <c r="Q27" i="1"/>
  <c r="U27" i="1" s="1"/>
  <c r="Q28" i="1"/>
  <c r="Q29" i="1"/>
  <c r="Q30" i="1"/>
  <c r="Q31" i="1"/>
  <c r="Q32" i="1"/>
  <c r="T32" i="1" s="1"/>
  <c r="Q33" i="1"/>
  <c r="Q34" i="1"/>
  <c r="Q35" i="1"/>
  <c r="Q36" i="1"/>
  <c r="Q37" i="1"/>
  <c r="W37" i="1" s="1"/>
  <c r="Q38" i="1"/>
  <c r="V38" i="1" s="1"/>
  <c r="Q39" i="1"/>
  <c r="Q40" i="1"/>
  <c r="T40" i="1" s="1"/>
  <c r="Q41" i="1"/>
  <c r="W41" i="1" s="1"/>
  <c r="Q42" i="1"/>
  <c r="V42" i="1" s="1"/>
  <c r="Q43" i="1"/>
  <c r="U43" i="1" s="1"/>
  <c r="Q44" i="1"/>
  <c r="Q45" i="1"/>
  <c r="Q46" i="1"/>
  <c r="Q47" i="1"/>
  <c r="Q48" i="1"/>
  <c r="Q49" i="1"/>
  <c r="Q50" i="1"/>
  <c r="Q51" i="1"/>
  <c r="X51" i="1" s="1"/>
  <c r="Q52" i="1"/>
  <c r="AA52" i="1" s="1"/>
  <c r="Q53" i="1"/>
  <c r="Q54" i="1"/>
  <c r="V54" i="1" s="1"/>
  <c r="Q55" i="1"/>
  <c r="Q56" i="1"/>
  <c r="T56" i="1" s="1"/>
  <c r="Q57" i="1"/>
  <c r="Q58" i="1"/>
  <c r="V58" i="1" s="1"/>
  <c r="Q59" i="1"/>
  <c r="U59" i="1" s="1"/>
  <c r="Q60" i="1"/>
  <c r="Q61" i="1"/>
  <c r="W61" i="1" s="1"/>
  <c r="Q62" i="1"/>
  <c r="Q63" i="1"/>
  <c r="Q64" i="1"/>
  <c r="T64" i="1" s="1"/>
  <c r="Q65" i="1"/>
  <c r="Q66" i="1"/>
  <c r="Y66" i="1" s="1"/>
  <c r="Q67" i="1"/>
  <c r="Q68" i="1"/>
  <c r="Q69" i="1"/>
  <c r="Q70" i="1"/>
  <c r="V70" i="1" s="1"/>
  <c r="Q71" i="1"/>
  <c r="Q72" i="1"/>
  <c r="T72" i="1" s="1"/>
  <c r="Q73" i="1"/>
  <c r="W73" i="1" s="1"/>
  <c r="Q74" i="1"/>
  <c r="V74" i="1" s="1"/>
  <c r="Q75" i="1"/>
  <c r="U75" i="1" s="1"/>
  <c r="Q76" i="1"/>
  <c r="Q77" i="1"/>
  <c r="W77" i="1" s="1"/>
  <c r="Q78" i="1"/>
  <c r="Q79" i="1"/>
  <c r="Q80" i="1"/>
  <c r="Q81" i="1"/>
  <c r="Q82" i="1"/>
  <c r="Y82" i="1" s="1"/>
  <c r="Q83" i="1"/>
  <c r="X83" i="1" s="1"/>
  <c r="Q84" i="1"/>
  <c r="Q85" i="1"/>
  <c r="Q86" i="1"/>
  <c r="V86" i="1" s="1"/>
  <c r="Q87" i="1"/>
  <c r="Q88" i="1"/>
  <c r="T88" i="1" s="1"/>
  <c r="Q89" i="1"/>
  <c r="W89" i="1" s="1"/>
  <c r="Q90" i="1"/>
  <c r="V90" i="1" s="1"/>
  <c r="Q91" i="1"/>
  <c r="U91" i="1" s="1"/>
  <c r="Q92" i="1"/>
  <c r="Q93" i="1"/>
  <c r="Q94" i="1"/>
  <c r="Q95" i="1"/>
  <c r="Q96" i="1"/>
  <c r="T96" i="1" s="1"/>
  <c r="Q97" i="1"/>
  <c r="Q98" i="1"/>
  <c r="Q99" i="1"/>
  <c r="Q100" i="1"/>
  <c r="Q101" i="1"/>
  <c r="Q102" i="1"/>
  <c r="V102" i="1" s="1"/>
  <c r="Q103" i="1"/>
  <c r="Q104" i="1"/>
  <c r="T104" i="1" s="1"/>
  <c r="Q105" i="1"/>
  <c r="W105" i="1" s="1"/>
  <c r="Q106" i="1"/>
  <c r="V106" i="1" s="1"/>
  <c r="Q107" i="1"/>
  <c r="U107" i="1" s="1"/>
  <c r="Q108" i="1"/>
  <c r="Q109" i="1"/>
  <c r="Q110" i="1"/>
  <c r="Q111" i="1"/>
  <c r="Q112" i="1"/>
  <c r="Q113" i="1"/>
  <c r="Q114" i="1"/>
  <c r="Q115" i="1"/>
  <c r="X115" i="1" s="1"/>
  <c r="Q116" i="1"/>
  <c r="Q117" i="1"/>
  <c r="Q118" i="1"/>
  <c r="V118" i="1" s="1"/>
  <c r="Q119" i="1"/>
  <c r="U119" i="1" s="1"/>
  <c r="Q120" i="1"/>
  <c r="T120" i="1" s="1"/>
  <c r="Q121" i="1"/>
  <c r="W121" i="1" s="1"/>
  <c r="Q122" i="1"/>
  <c r="V122" i="1" s="1"/>
  <c r="Q123" i="1"/>
  <c r="Q124" i="1"/>
  <c r="Q125" i="1"/>
  <c r="Q126" i="1"/>
  <c r="U126" i="1" s="1"/>
  <c r="Q127" i="1"/>
  <c r="U127" i="1" s="1"/>
  <c r="Q128" i="1"/>
  <c r="T128" i="1" s="1"/>
  <c r="Q129" i="1"/>
  <c r="Q130" i="1"/>
  <c r="Y130" i="1" s="1"/>
  <c r="Q131" i="1"/>
  <c r="Q132" i="1"/>
  <c r="Q133" i="1"/>
  <c r="Q134" i="1"/>
  <c r="V134" i="1" s="1"/>
  <c r="Q135" i="1"/>
  <c r="U135" i="1" s="1"/>
  <c r="Q136" i="1"/>
  <c r="Q137" i="1"/>
  <c r="Q138" i="1"/>
  <c r="V138" i="1" s="1"/>
  <c r="Q139" i="1"/>
  <c r="Q140" i="1"/>
  <c r="Q141" i="1"/>
  <c r="W141" i="1" s="1"/>
  <c r="Q142" i="1"/>
  <c r="U142" i="1" s="1"/>
  <c r="Q143" i="1"/>
  <c r="U143" i="1" s="1"/>
  <c r="Q144" i="1"/>
  <c r="T144" i="1" s="1"/>
  <c r="Q145" i="1"/>
  <c r="Q146" i="1"/>
  <c r="Y146" i="1" s="1"/>
  <c r="Q147" i="1"/>
  <c r="X147" i="1" s="1"/>
  <c r="Q148" i="1"/>
  <c r="Q149" i="1"/>
  <c r="Z149" i="1" s="1"/>
  <c r="Q150" i="1"/>
  <c r="V150" i="1" s="1"/>
  <c r="Q151" i="1"/>
  <c r="U151" i="1" s="1"/>
  <c r="Q152" i="1"/>
  <c r="T152" i="1" s="1"/>
  <c r="Q153" i="1"/>
  <c r="W153" i="1" s="1"/>
  <c r="Q154" i="1"/>
  <c r="V154" i="1" s="1"/>
  <c r="Q155" i="1"/>
  <c r="Q156" i="1"/>
  <c r="Q157" i="1"/>
  <c r="Q158" i="1"/>
  <c r="U158" i="1" s="1"/>
  <c r="Q159" i="1"/>
  <c r="U159" i="1" s="1"/>
  <c r="Q160" i="1"/>
  <c r="T160" i="1" s="1"/>
  <c r="Q161" i="1"/>
  <c r="Q162" i="1"/>
  <c r="Q163" i="1"/>
  <c r="Q164" i="1"/>
  <c r="Q165" i="1"/>
  <c r="W165" i="1" s="1"/>
  <c r="Q166" i="1"/>
  <c r="V166" i="1" s="1"/>
  <c r="Q167" i="1"/>
  <c r="U167" i="1" s="1"/>
  <c r="Q168" i="1"/>
  <c r="Q169" i="1"/>
  <c r="W169" i="1" s="1"/>
  <c r="Q170" i="1"/>
  <c r="V170" i="1" s="1"/>
  <c r="Q171" i="1"/>
  <c r="Q172" i="1"/>
  <c r="Q173" i="1"/>
  <c r="Q174" i="1"/>
  <c r="U174" i="1" s="1"/>
  <c r="Q175" i="1"/>
  <c r="U175" i="1" s="1"/>
  <c r="Q176" i="1"/>
  <c r="T176" i="1" s="1"/>
  <c r="Q177" i="1"/>
  <c r="Q178" i="1"/>
  <c r="Q179" i="1"/>
  <c r="X179" i="1" s="1"/>
  <c r="Q180" i="1"/>
  <c r="Q181" i="1"/>
  <c r="W181" i="1" s="1"/>
  <c r="Q182" i="1"/>
  <c r="V182" i="1" s="1"/>
  <c r="Q183" i="1"/>
  <c r="U183" i="1" s="1"/>
  <c r="Q184" i="1"/>
  <c r="T184" i="1" s="1"/>
  <c r="Q185" i="1"/>
  <c r="W185" i="1" s="1"/>
  <c r="Q186" i="1"/>
  <c r="V186" i="1" s="1"/>
  <c r="Q187" i="1"/>
  <c r="Q188" i="1"/>
  <c r="Q189" i="1"/>
  <c r="Q190" i="1"/>
  <c r="U190" i="1" s="1"/>
  <c r="Q191" i="1"/>
  <c r="U191" i="1" s="1"/>
  <c r="Q192" i="1"/>
  <c r="T192" i="1" s="1"/>
  <c r="Q193" i="1"/>
  <c r="Q194" i="1"/>
  <c r="Y194" i="1" s="1"/>
  <c r="Q195" i="1"/>
  <c r="Q196" i="1"/>
  <c r="X196" i="1" s="1"/>
  <c r="Q197" i="1"/>
  <c r="Q198" i="1"/>
  <c r="V198" i="1" s="1"/>
  <c r="Q199" i="1"/>
  <c r="U199" i="1" s="1"/>
  <c r="Q200" i="1"/>
  <c r="Q201" i="1"/>
  <c r="W201" i="1" s="1"/>
  <c r="Q202" i="1"/>
  <c r="V202" i="1" s="1"/>
  <c r="Q203" i="1"/>
  <c r="Q204" i="1"/>
  <c r="Q205" i="1"/>
  <c r="W205" i="1" s="1"/>
  <c r="Q206" i="1"/>
  <c r="U206" i="1" s="1"/>
  <c r="Q207" i="1"/>
  <c r="U207" i="1" s="1"/>
  <c r="Q208" i="1"/>
  <c r="T208" i="1" s="1"/>
  <c r="Q209" i="1"/>
  <c r="Q210" i="1"/>
  <c r="Y210" i="1" s="1"/>
  <c r="Q211" i="1"/>
  <c r="Q212" i="1"/>
  <c r="Q213" i="1"/>
  <c r="W213" i="1" s="1"/>
  <c r="Q214" i="1"/>
  <c r="V214" i="1" s="1"/>
  <c r="Q215" i="1"/>
  <c r="U215" i="1" s="1"/>
  <c r="Q216" i="1"/>
  <c r="X216" i="1" s="1"/>
  <c r="Q217" i="1"/>
  <c r="W217" i="1" s="1"/>
  <c r="Q218" i="1"/>
  <c r="V218" i="1" s="1"/>
  <c r="Q219" i="1"/>
  <c r="Q220" i="1"/>
  <c r="Q221" i="1"/>
  <c r="Q222" i="1"/>
  <c r="U222" i="1" s="1"/>
  <c r="Q223" i="1"/>
  <c r="U223" i="1" s="1"/>
  <c r="Q224" i="1"/>
  <c r="Q225" i="1"/>
  <c r="Q226" i="1"/>
  <c r="Q227" i="1"/>
  <c r="Q228" i="1"/>
  <c r="X228" i="1" s="1"/>
  <c r="Q229" i="1"/>
  <c r="Q230" i="1"/>
  <c r="V230" i="1" s="1"/>
  <c r="Q231" i="1"/>
  <c r="U231" i="1" s="1"/>
  <c r="Q232" i="1"/>
  <c r="X232" i="1" s="1"/>
  <c r="Q233" i="1"/>
  <c r="Q234" i="1"/>
  <c r="V234" i="1" s="1"/>
  <c r="Q235" i="1"/>
  <c r="Q236" i="1"/>
  <c r="Q237" i="1"/>
  <c r="Q238" i="1"/>
  <c r="U238" i="1" s="1"/>
  <c r="Q239" i="1"/>
  <c r="U239" i="1" s="1"/>
  <c r="Q240" i="1"/>
  <c r="T240" i="1" s="1"/>
  <c r="Q241" i="1"/>
  <c r="Q242" i="1"/>
  <c r="Q243" i="1"/>
  <c r="Q244" i="1"/>
  <c r="Q245" i="1"/>
  <c r="Q246" i="1"/>
  <c r="V246" i="1" s="1"/>
  <c r="Q247" i="1"/>
  <c r="U247" i="1" s="1"/>
  <c r="Q248" i="1"/>
  <c r="X248" i="1" s="1"/>
  <c r="Q249" i="1"/>
  <c r="W249" i="1" s="1"/>
  <c r="Q250" i="1"/>
  <c r="V250" i="1" s="1"/>
  <c r="Q251" i="1"/>
  <c r="Q252" i="1"/>
  <c r="Q253" i="1"/>
  <c r="Q254" i="1"/>
  <c r="U254" i="1" s="1"/>
  <c r="Q255" i="1"/>
  <c r="U255" i="1" s="1"/>
  <c r="Q256" i="1"/>
  <c r="T256" i="1" s="1"/>
  <c r="Q257" i="1"/>
  <c r="Q258" i="1"/>
  <c r="Y258" i="1" s="1"/>
  <c r="Q259" i="1"/>
  <c r="Q260" i="1"/>
  <c r="Q261" i="1"/>
  <c r="T261" i="1" s="1"/>
  <c r="Q262" i="1"/>
  <c r="V262" i="1" s="1"/>
  <c r="Q263" i="1"/>
  <c r="U263" i="1" s="1"/>
  <c r="Q264" i="1"/>
  <c r="T264" i="1" s="1"/>
  <c r="Q265" i="1"/>
  <c r="Q266" i="1"/>
  <c r="V266" i="1" s="1"/>
  <c r="Q267" i="1"/>
  <c r="Q268" i="1"/>
  <c r="Q269" i="1"/>
  <c r="W269" i="1" s="1"/>
  <c r="Q270" i="1"/>
  <c r="U270" i="1" s="1"/>
  <c r="Q271" i="1"/>
  <c r="U271" i="1" s="1"/>
  <c r="Q272" i="1"/>
  <c r="Q273" i="1"/>
  <c r="T273" i="1" s="1"/>
  <c r="AE265" i="1" l="1"/>
  <c r="AD265" i="1"/>
  <c r="AC265" i="1"/>
  <c r="AA265" i="1"/>
  <c r="AB265" i="1"/>
  <c r="Z265" i="1"/>
  <c r="Y265" i="1"/>
  <c r="X265" i="1"/>
  <c r="U265" i="1"/>
  <c r="V265" i="1"/>
  <c r="AE253" i="1"/>
  <c r="AD253" i="1"/>
  <c r="AC253" i="1"/>
  <c r="AA253" i="1"/>
  <c r="AB253" i="1"/>
  <c r="Y253" i="1"/>
  <c r="Z253" i="1"/>
  <c r="X253" i="1"/>
  <c r="T253" i="1"/>
  <c r="U253" i="1"/>
  <c r="V253" i="1"/>
  <c r="AE233" i="1"/>
  <c r="AD233" i="1"/>
  <c r="AC233" i="1"/>
  <c r="AA233" i="1"/>
  <c r="AB233" i="1"/>
  <c r="Z233" i="1"/>
  <c r="Y233" i="1"/>
  <c r="X233" i="1"/>
  <c r="T233" i="1"/>
  <c r="U233" i="1"/>
  <c r="V233" i="1"/>
  <c r="AE221" i="1"/>
  <c r="AD221" i="1"/>
  <c r="AB221" i="1"/>
  <c r="AC221" i="1"/>
  <c r="AA221" i="1"/>
  <c r="Y221" i="1"/>
  <c r="Z221" i="1"/>
  <c r="X221" i="1"/>
  <c r="T221" i="1"/>
  <c r="U221" i="1"/>
  <c r="V221" i="1"/>
  <c r="AE209" i="1"/>
  <c r="AD209" i="1"/>
  <c r="AC209" i="1"/>
  <c r="AB209" i="1"/>
  <c r="AA209" i="1"/>
  <c r="Z209" i="1"/>
  <c r="Y209" i="1"/>
  <c r="X209" i="1"/>
  <c r="T209" i="1"/>
  <c r="AF209" i="1" s="1"/>
  <c r="U209" i="1"/>
  <c r="V209" i="1"/>
  <c r="AE189" i="1"/>
  <c r="AD189" i="1"/>
  <c r="AB189" i="1"/>
  <c r="AC189" i="1"/>
  <c r="AA189" i="1"/>
  <c r="X189" i="1"/>
  <c r="Y189" i="1"/>
  <c r="Z189" i="1"/>
  <c r="T189" i="1"/>
  <c r="U189" i="1"/>
  <c r="V189" i="1"/>
  <c r="AE173" i="1"/>
  <c r="AD173" i="1"/>
  <c r="AB173" i="1"/>
  <c r="AA173" i="1"/>
  <c r="AC173" i="1"/>
  <c r="X173" i="1"/>
  <c r="Y173" i="1"/>
  <c r="T173" i="1"/>
  <c r="U173" i="1"/>
  <c r="Z173" i="1"/>
  <c r="V173" i="1"/>
  <c r="AE157" i="1"/>
  <c r="AD157" i="1"/>
  <c r="AB157" i="1"/>
  <c r="AC157" i="1"/>
  <c r="AA157" i="1"/>
  <c r="X157" i="1"/>
  <c r="Y157" i="1"/>
  <c r="Z157" i="1"/>
  <c r="T157" i="1"/>
  <c r="U157" i="1"/>
  <c r="V157" i="1"/>
  <c r="AE137" i="1"/>
  <c r="AD137" i="1"/>
  <c r="AC137" i="1"/>
  <c r="AA137" i="1"/>
  <c r="AB137" i="1"/>
  <c r="Z137" i="1"/>
  <c r="X137" i="1"/>
  <c r="Y137" i="1"/>
  <c r="T137" i="1"/>
  <c r="U137" i="1"/>
  <c r="V137" i="1"/>
  <c r="AE125" i="1"/>
  <c r="AD125" i="1"/>
  <c r="AB125" i="1"/>
  <c r="AC125" i="1"/>
  <c r="AA125" i="1"/>
  <c r="X125" i="1"/>
  <c r="Y125" i="1"/>
  <c r="Z125" i="1"/>
  <c r="T125" i="1"/>
  <c r="U125" i="1"/>
  <c r="V125" i="1"/>
  <c r="AE113" i="1"/>
  <c r="AD113" i="1"/>
  <c r="AB113" i="1"/>
  <c r="AC113" i="1"/>
  <c r="AA113" i="1"/>
  <c r="Z113" i="1"/>
  <c r="X113" i="1"/>
  <c r="Y113" i="1"/>
  <c r="T113" i="1"/>
  <c r="U113" i="1"/>
  <c r="V113" i="1"/>
  <c r="AE101" i="1"/>
  <c r="AD101" i="1"/>
  <c r="AB101" i="1"/>
  <c r="AA101" i="1"/>
  <c r="AC101" i="1"/>
  <c r="X101" i="1"/>
  <c r="Y101" i="1"/>
  <c r="T101" i="1"/>
  <c r="AF101" i="1" s="1"/>
  <c r="Z101" i="1"/>
  <c r="U101" i="1"/>
  <c r="V101" i="1"/>
  <c r="AE81" i="1"/>
  <c r="AD81" i="1"/>
  <c r="AB81" i="1"/>
  <c r="AC81" i="1"/>
  <c r="AA81" i="1"/>
  <c r="Z81" i="1"/>
  <c r="X81" i="1"/>
  <c r="Y81" i="1"/>
  <c r="T81" i="1"/>
  <c r="AF81" i="1" s="1"/>
  <c r="U81" i="1"/>
  <c r="V81" i="1"/>
  <c r="AE69" i="1"/>
  <c r="AD69" i="1"/>
  <c r="AB69" i="1"/>
  <c r="AA69" i="1"/>
  <c r="AC69" i="1"/>
  <c r="X69" i="1"/>
  <c r="Y69" i="1"/>
  <c r="T69" i="1"/>
  <c r="Z69" i="1"/>
  <c r="U69" i="1"/>
  <c r="V69" i="1"/>
  <c r="AE57" i="1"/>
  <c r="AD57" i="1"/>
  <c r="AB57" i="1"/>
  <c r="AC57" i="1"/>
  <c r="AA57" i="1"/>
  <c r="Z57" i="1"/>
  <c r="X57" i="1"/>
  <c r="Y57" i="1"/>
  <c r="T57" i="1"/>
  <c r="U57" i="1"/>
  <c r="V57" i="1"/>
  <c r="AE45" i="1"/>
  <c r="AD45" i="1"/>
  <c r="AB45" i="1"/>
  <c r="AA45" i="1"/>
  <c r="AC45" i="1"/>
  <c r="Z45" i="1"/>
  <c r="X45" i="1"/>
  <c r="Y45" i="1"/>
  <c r="T45" i="1"/>
  <c r="U45" i="1"/>
  <c r="V45" i="1"/>
  <c r="AE29" i="1"/>
  <c r="AD29" i="1"/>
  <c r="AC29" i="1"/>
  <c r="AB29" i="1"/>
  <c r="AA29" i="1"/>
  <c r="Z29" i="1"/>
  <c r="X29" i="1"/>
  <c r="Y29" i="1"/>
  <c r="T29" i="1"/>
  <c r="AF29" i="1" s="1"/>
  <c r="U29" i="1"/>
  <c r="V29" i="1"/>
  <c r="AE17" i="1"/>
  <c r="AD17" i="1"/>
  <c r="AC17" i="1"/>
  <c r="AB17" i="1"/>
  <c r="AA17" i="1"/>
  <c r="X17" i="1"/>
  <c r="Z17" i="1"/>
  <c r="Y17" i="1"/>
  <c r="T17" i="1"/>
  <c r="U17" i="1"/>
  <c r="V17" i="1"/>
  <c r="AE9" i="1"/>
  <c r="AD9" i="1"/>
  <c r="AB9" i="1"/>
  <c r="AC9" i="1"/>
  <c r="AA9" i="1"/>
  <c r="Z9" i="1"/>
  <c r="X9" i="1"/>
  <c r="Y9" i="1"/>
  <c r="T9" i="1"/>
  <c r="U9" i="1"/>
  <c r="V9" i="1"/>
  <c r="W253" i="1"/>
  <c r="Z213" i="1"/>
  <c r="AD272" i="1"/>
  <c r="AE272" i="1"/>
  <c r="AC272" i="1"/>
  <c r="AB272" i="1"/>
  <c r="Y272" i="1"/>
  <c r="AA272" i="1"/>
  <c r="Z272" i="1"/>
  <c r="U272" i="1"/>
  <c r="V272" i="1"/>
  <c r="W272" i="1"/>
  <c r="AD260" i="1"/>
  <c r="AE260" i="1"/>
  <c r="AB260" i="1"/>
  <c r="AC260" i="1"/>
  <c r="Y260" i="1"/>
  <c r="Z260" i="1"/>
  <c r="AA260" i="1"/>
  <c r="U260" i="1"/>
  <c r="V260" i="1"/>
  <c r="W260" i="1"/>
  <c r="AD244" i="1"/>
  <c r="AB244" i="1"/>
  <c r="AC244" i="1"/>
  <c r="AE244" i="1"/>
  <c r="Y244" i="1"/>
  <c r="Z244" i="1"/>
  <c r="U244" i="1"/>
  <c r="V244" i="1"/>
  <c r="W244" i="1"/>
  <c r="AD224" i="1"/>
  <c r="AE224" i="1"/>
  <c r="AB224" i="1"/>
  <c r="AC224" i="1"/>
  <c r="Z224" i="1"/>
  <c r="Y224" i="1"/>
  <c r="AA224" i="1"/>
  <c r="U224" i="1"/>
  <c r="V224" i="1"/>
  <c r="W224" i="1"/>
  <c r="AD212" i="1"/>
  <c r="AB212" i="1"/>
  <c r="AE212" i="1"/>
  <c r="AC212" i="1"/>
  <c r="Y212" i="1"/>
  <c r="Z212" i="1"/>
  <c r="U212" i="1"/>
  <c r="AA212" i="1"/>
  <c r="V212" i="1"/>
  <c r="W212" i="1"/>
  <c r="AE200" i="1"/>
  <c r="AD200" i="1"/>
  <c r="AB200" i="1"/>
  <c r="AC200" i="1"/>
  <c r="AA200" i="1"/>
  <c r="Z200" i="1"/>
  <c r="Y200" i="1"/>
  <c r="U200" i="1"/>
  <c r="V200" i="1"/>
  <c r="W200" i="1"/>
  <c r="AD180" i="1"/>
  <c r="AB180" i="1"/>
  <c r="AC180" i="1"/>
  <c r="AE180" i="1"/>
  <c r="Y180" i="1"/>
  <c r="Z180" i="1"/>
  <c r="X180" i="1"/>
  <c r="U180" i="1"/>
  <c r="V180" i="1"/>
  <c r="W180" i="1"/>
  <c r="AE168" i="1"/>
  <c r="AD168" i="1"/>
  <c r="AB168" i="1"/>
  <c r="AC168" i="1"/>
  <c r="AA168" i="1"/>
  <c r="Z168" i="1"/>
  <c r="Y168" i="1"/>
  <c r="U168" i="1"/>
  <c r="V168" i="1"/>
  <c r="X168" i="1"/>
  <c r="W168" i="1"/>
  <c r="AD156" i="1"/>
  <c r="AE156" i="1"/>
  <c r="AB156" i="1"/>
  <c r="AC156" i="1"/>
  <c r="AA156" i="1"/>
  <c r="Y156" i="1"/>
  <c r="Z156" i="1"/>
  <c r="X156" i="1"/>
  <c r="U156" i="1"/>
  <c r="V156" i="1"/>
  <c r="W156" i="1"/>
  <c r="AE136" i="1"/>
  <c r="AD136" i="1"/>
  <c r="AB136" i="1"/>
  <c r="AC136" i="1"/>
  <c r="AA136" i="1"/>
  <c r="Z136" i="1"/>
  <c r="Y136" i="1"/>
  <c r="U136" i="1"/>
  <c r="V136" i="1"/>
  <c r="X136" i="1"/>
  <c r="W136" i="1"/>
  <c r="AD124" i="1"/>
  <c r="AE124" i="1"/>
  <c r="AB124" i="1"/>
  <c r="AC124" i="1"/>
  <c r="AA124" i="1"/>
  <c r="Y124" i="1"/>
  <c r="Z124" i="1"/>
  <c r="X124" i="1"/>
  <c r="U124" i="1"/>
  <c r="V124" i="1"/>
  <c r="W124" i="1"/>
  <c r="AD112" i="1"/>
  <c r="AB112" i="1"/>
  <c r="AC112" i="1"/>
  <c r="AE112" i="1"/>
  <c r="Z112" i="1"/>
  <c r="Y112" i="1"/>
  <c r="AA112" i="1"/>
  <c r="U112" i="1"/>
  <c r="V112" i="1"/>
  <c r="X112" i="1"/>
  <c r="W112" i="1"/>
  <c r="AD92" i="1"/>
  <c r="AE92" i="1"/>
  <c r="AB92" i="1"/>
  <c r="AC92" i="1"/>
  <c r="AA92" i="1"/>
  <c r="Y92" i="1"/>
  <c r="Z92" i="1"/>
  <c r="X92" i="1"/>
  <c r="U92" i="1"/>
  <c r="V92" i="1"/>
  <c r="W92" i="1"/>
  <c r="AD80" i="1"/>
  <c r="AB80" i="1"/>
  <c r="AE80" i="1"/>
  <c r="AC80" i="1"/>
  <c r="Z80" i="1"/>
  <c r="Y80" i="1"/>
  <c r="AA80" i="1"/>
  <c r="U80" i="1"/>
  <c r="V80" i="1"/>
  <c r="X80" i="1"/>
  <c r="W80" i="1"/>
  <c r="AD60" i="1"/>
  <c r="AE60" i="1"/>
  <c r="AB60" i="1"/>
  <c r="AC60" i="1"/>
  <c r="Z60" i="1"/>
  <c r="AA60" i="1"/>
  <c r="Y60" i="1"/>
  <c r="X60" i="1"/>
  <c r="U60" i="1"/>
  <c r="V60" i="1"/>
  <c r="W60" i="1"/>
  <c r="AD48" i="1"/>
  <c r="AB48" i="1"/>
  <c r="AC48" i="1"/>
  <c r="AE48" i="1"/>
  <c r="Z48" i="1"/>
  <c r="Y48" i="1"/>
  <c r="AA48" i="1"/>
  <c r="U48" i="1"/>
  <c r="V48" i="1"/>
  <c r="X48" i="1"/>
  <c r="W48" i="1"/>
  <c r="AD28" i="1"/>
  <c r="AE28" i="1"/>
  <c r="AC28" i="1"/>
  <c r="AB28" i="1"/>
  <c r="Z28" i="1"/>
  <c r="X28" i="1"/>
  <c r="AA28" i="1"/>
  <c r="Y28" i="1"/>
  <c r="U28" i="1"/>
  <c r="V28" i="1"/>
  <c r="W28" i="1"/>
  <c r="AD8" i="1"/>
  <c r="AE8" i="1"/>
  <c r="AB8" i="1"/>
  <c r="AC8" i="1"/>
  <c r="Z8" i="1"/>
  <c r="AA8" i="1"/>
  <c r="X8" i="1"/>
  <c r="Y8" i="1"/>
  <c r="U8" i="1"/>
  <c r="V8" i="1"/>
  <c r="W8" i="1"/>
  <c r="T269" i="1"/>
  <c r="T265" i="1"/>
  <c r="T248" i="1"/>
  <c r="T232" i="1"/>
  <c r="T224" i="1"/>
  <c r="T216" i="1"/>
  <c r="T200" i="1"/>
  <c r="T168" i="1"/>
  <c r="AF168" i="1" s="1"/>
  <c r="T136" i="1"/>
  <c r="T112" i="1"/>
  <c r="T80" i="1"/>
  <c r="T48" i="1"/>
  <c r="AF48" i="1" s="1"/>
  <c r="T8" i="1"/>
  <c r="W265" i="1"/>
  <c r="W233" i="1"/>
  <c r="W137" i="1"/>
  <c r="W57" i="1"/>
  <c r="W9" i="1"/>
  <c r="X264" i="1"/>
  <c r="X200" i="1"/>
  <c r="Z181" i="1"/>
  <c r="Z37" i="1"/>
  <c r="AE273" i="1"/>
  <c r="AD273" i="1"/>
  <c r="AC273" i="1"/>
  <c r="AA273" i="1"/>
  <c r="AB273" i="1"/>
  <c r="Y273" i="1"/>
  <c r="X273" i="1"/>
  <c r="U273" i="1"/>
  <c r="AF273" i="1" s="1"/>
  <c r="V273" i="1"/>
  <c r="AE261" i="1"/>
  <c r="AD261" i="1"/>
  <c r="AA261" i="1"/>
  <c r="AC261" i="1"/>
  <c r="AB261" i="1"/>
  <c r="Y261" i="1"/>
  <c r="X261" i="1"/>
  <c r="Z261" i="1"/>
  <c r="U261" i="1"/>
  <c r="AF261" i="1" s="1"/>
  <c r="V261" i="1"/>
  <c r="AE245" i="1"/>
  <c r="AD245" i="1"/>
  <c r="AA245" i="1"/>
  <c r="AB245" i="1"/>
  <c r="Y245" i="1"/>
  <c r="X245" i="1"/>
  <c r="T245" i="1"/>
  <c r="AF245" i="1" s="1"/>
  <c r="U245" i="1"/>
  <c r="AC245" i="1"/>
  <c r="V245" i="1"/>
  <c r="AE237" i="1"/>
  <c r="AD237" i="1"/>
  <c r="AA237" i="1"/>
  <c r="AB237" i="1"/>
  <c r="AC237" i="1"/>
  <c r="Y237" i="1"/>
  <c r="X237" i="1"/>
  <c r="T237" i="1"/>
  <c r="U237" i="1"/>
  <c r="Z237" i="1"/>
  <c r="V237" i="1"/>
  <c r="AE229" i="1"/>
  <c r="AD229" i="1"/>
  <c r="AA229" i="1"/>
  <c r="AC229" i="1"/>
  <c r="AB229" i="1"/>
  <c r="Y229" i="1"/>
  <c r="X229" i="1"/>
  <c r="T229" i="1"/>
  <c r="Z229" i="1"/>
  <c r="U229" i="1"/>
  <c r="V229" i="1"/>
  <c r="AE217" i="1"/>
  <c r="AD217" i="1"/>
  <c r="AC217" i="1"/>
  <c r="AB217" i="1"/>
  <c r="AA217" i="1"/>
  <c r="Z217" i="1"/>
  <c r="Y217" i="1"/>
  <c r="X217" i="1"/>
  <c r="T217" i="1"/>
  <c r="U217" i="1"/>
  <c r="V217" i="1"/>
  <c r="AE205" i="1"/>
  <c r="AD205" i="1"/>
  <c r="AB205" i="1"/>
  <c r="AA205" i="1"/>
  <c r="AC205" i="1"/>
  <c r="Y205" i="1"/>
  <c r="X205" i="1"/>
  <c r="T205" i="1"/>
  <c r="AF205" i="1" s="1"/>
  <c r="U205" i="1"/>
  <c r="Z205" i="1"/>
  <c r="V205" i="1"/>
  <c r="AE197" i="1"/>
  <c r="AD197" i="1"/>
  <c r="AA197" i="1"/>
  <c r="AC197" i="1"/>
  <c r="AB197" i="1"/>
  <c r="Y197" i="1"/>
  <c r="X197" i="1"/>
  <c r="T197" i="1"/>
  <c r="Z197" i="1"/>
  <c r="U197" i="1"/>
  <c r="V197" i="1"/>
  <c r="AE185" i="1"/>
  <c r="AD185" i="1"/>
  <c r="AC185" i="1"/>
  <c r="AB185" i="1"/>
  <c r="AA185" i="1"/>
  <c r="Z185" i="1"/>
  <c r="X185" i="1"/>
  <c r="Y185" i="1"/>
  <c r="T185" i="1"/>
  <c r="U185" i="1"/>
  <c r="V185" i="1"/>
  <c r="AE177" i="1"/>
  <c r="AD177" i="1"/>
  <c r="AC177" i="1"/>
  <c r="AB177" i="1"/>
  <c r="AA177" i="1"/>
  <c r="Z177" i="1"/>
  <c r="X177" i="1"/>
  <c r="Y177" i="1"/>
  <c r="T177" i="1"/>
  <c r="U177" i="1"/>
  <c r="V177" i="1"/>
  <c r="AE161" i="1"/>
  <c r="AD161" i="1"/>
  <c r="AC161" i="1"/>
  <c r="AB161" i="1"/>
  <c r="AA161" i="1"/>
  <c r="Z161" i="1"/>
  <c r="X161" i="1"/>
  <c r="Y161" i="1"/>
  <c r="T161" i="1"/>
  <c r="U161" i="1"/>
  <c r="V161" i="1"/>
  <c r="AE153" i="1"/>
  <c r="AD153" i="1"/>
  <c r="AC153" i="1"/>
  <c r="AB153" i="1"/>
  <c r="AA153" i="1"/>
  <c r="Z153" i="1"/>
  <c r="X153" i="1"/>
  <c r="Y153" i="1"/>
  <c r="T153" i="1"/>
  <c r="AF153" i="1" s="1"/>
  <c r="U153" i="1"/>
  <c r="V153" i="1"/>
  <c r="AE145" i="1"/>
  <c r="AD145" i="1"/>
  <c r="AC145" i="1"/>
  <c r="AB145" i="1"/>
  <c r="AA145" i="1"/>
  <c r="Z145" i="1"/>
  <c r="X145" i="1"/>
  <c r="Y145" i="1"/>
  <c r="T145" i="1"/>
  <c r="U145" i="1"/>
  <c r="V145" i="1"/>
  <c r="AE133" i="1"/>
  <c r="AD133" i="1"/>
  <c r="AA133" i="1"/>
  <c r="AC133" i="1"/>
  <c r="AB133" i="1"/>
  <c r="X133" i="1"/>
  <c r="Y133" i="1"/>
  <c r="T133" i="1"/>
  <c r="Z133" i="1"/>
  <c r="U133" i="1"/>
  <c r="V133" i="1"/>
  <c r="AE117" i="1"/>
  <c r="AD117" i="1"/>
  <c r="AB117" i="1"/>
  <c r="AA117" i="1"/>
  <c r="X117" i="1"/>
  <c r="Y117" i="1"/>
  <c r="T117" i="1"/>
  <c r="AC117" i="1"/>
  <c r="U117" i="1"/>
  <c r="V117" i="1"/>
  <c r="AE105" i="1"/>
  <c r="AD105" i="1"/>
  <c r="AB105" i="1"/>
  <c r="AC105" i="1"/>
  <c r="AA105" i="1"/>
  <c r="Z105" i="1"/>
  <c r="X105" i="1"/>
  <c r="Y105" i="1"/>
  <c r="T105" i="1"/>
  <c r="U105" i="1"/>
  <c r="V105" i="1"/>
  <c r="AE93" i="1"/>
  <c r="AD93" i="1"/>
  <c r="AB93" i="1"/>
  <c r="AC93" i="1"/>
  <c r="AA93" i="1"/>
  <c r="X93" i="1"/>
  <c r="Y93" i="1"/>
  <c r="Z93" i="1"/>
  <c r="T93" i="1"/>
  <c r="U93" i="1"/>
  <c r="V93" i="1"/>
  <c r="AE85" i="1"/>
  <c r="AD85" i="1"/>
  <c r="AB85" i="1"/>
  <c r="AA85" i="1"/>
  <c r="X85" i="1"/>
  <c r="AC85" i="1"/>
  <c r="Y85" i="1"/>
  <c r="T85" i="1"/>
  <c r="U85" i="1"/>
  <c r="V85" i="1"/>
  <c r="AE77" i="1"/>
  <c r="AD77" i="1"/>
  <c r="AB77" i="1"/>
  <c r="AA77" i="1"/>
  <c r="AC77" i="1"/>
  <c r="X77" i="1"/>
  <c r="Y77" i="1"/>
  <c r="T77" i="1"/>
  <c r="U77" i="1"/>
  <c r="Z77" i="1"/>
  <c r="V77" i="1"/>
  <c r="AE65" i="1"/>
  <c r="AD65" i="1"/>
  <c r="AB65" i="1"/>
  <c r="AC65" i="1"/>
  <c r="AA65" i="1"/>
  <c r="X65" i="1"/>
  <c r="Z65" i="1"/>
  <c r="Y65" i="1"/>
  <c r="T65" i="1"/>
  <c r="U65" i="1"/>
  <c r="V65" i="1"/>
  <c r="AE53" i="1"/>
  <c r="AD53" i="1"/>
  <c r="AB53" i="1"/>
  <c r="AA53" i="1"/>
  <c r="AC53" i="1"/>
  <c r="X53" i="1"/>
  <c r="Y53" i="1"/>
  <c r="Z53" i="1"/>
  <c r="T53" i="1"/>
  <c r="U53" i="1"/>
  <c r="V53" i="1"/>
  <c r="AE41" i="1"/>
  <c r="AD41" i="1"/>
  <c r="AB41" i="1"/>
  <c r="AC41" i="1"/>
  <c r="AA41" i="1"/>
  <c r="Z41" i="1"/>
  <c r="X41" i="1"/>
  <c r="Y41" i="1"/>
  <c r="T41" i="1"/>
  <c r="AF41" i="1" s="1"/>
  <c r="U41" i="1"/>
  <c r="V41" i="1"/>
  <c r="AE33" i="1"/>
  <c r="AC33" i="1"/>
  <c r="AB33" i="1"/>
  <c r="AD33" i="1"/>
  <c r="AA33" i="1"/>
  <c r="X33" i="1"/>
  <c r="Z33" i="1"/>
  <c r="Y33" i="1"/>
  <c r="T33" i="1"/>
  <c r="U33" i="1"/>
  <c r="V33" i="1"/>
  <c r="W221" i="1"/>
  <c r="W173" i="1"/>
  <c r="W125" i="1"/>
  <c r="W93" i="1"/>
  <c r="W29" i="1"/>
  <c r="Z85" i="1"/>
  <c r="AD268" i="1"/>
  <c r="AE268" i="1"/>
  <c r="AB268" i="1"/>
  <c r="AC268" i="1"/>
  <c r="AA268" i="1"/>
  <c r="Y268" i="1"/>
  <c r="Z268" i="1"/>
  <c r="U268" i="1"/>
  <c r="V268" i="1"/>
  <c r="W268" i="1"/>
  <c r="AD256" i="1"/>
  <c r="AE256" i="1"/>
  <c r="AB256" i="1"/>
  <c r="AC256" i="1"/>
  <c r="Z256" i="1"/>
  <c r="Y256" i="1"/>
  <c r="AA256" i="1"/>
  <c r="U256" i="1"/>
  <c r="AF256" i="1" s="1"/>
  <c r="V256" i="1"/>
  <c r="W256" i="1"/>
  <c r="AE248" i="1"/>
  <c r="AD248" i="1"/>
  <c r="AB248" i="1"/>
  <c r="AC248" i="1"/>
  <c r="AA248" i="1"/>
  <c r="Z248" i="1"/>
  <c r="Y248" i="1"/>
  <c r="U248" i="1"/>
  <c r="V248" i="1"/>
  <c r="W248" i="1"/>
  <c r="AD240" i="1"/>
  <c r="AB240" i="1"/>
  <c r="AC240" i="1"/>
  <c r="AE240" i="1"/>
  <c r="Z240" i="1"/>
  <c r="Y240" i="1"/>
  <c r="AA240" i="1"/>
  <c r="U240" i="1"/>
  <c r="V240" i="1"/>
  <c r="W240" i="1"/>
  <c r="AF240" i="1" s="1"/>
  <c r="AE232" i="1"/>
  <c r="AD232" i="1"/>
  <c r="AB232" i="1"/>
  <c r="AC232" i="1"/>
  <c r="AA232" i="1"/>
  <c r="Z232" i="1"/>
  <c r="Y232" i="1"/>
  <c r="U232" i="1"/>
  <c r="V232" i="1"/>
  <c r="W232" i="1"/>
  <c r="AD220" i="1"/>
  <c r="AE220" i="1"/>
  <c r="AB220" i="1"/>
  <c r="AC220" i="1"/>
  <c r="AA220" i="1"/>
  <c r="Y220" i="1"/>
  <c r="Z220" i="1"/>
  <c r="U220" i="1"/>
  <c r="V220" i="1"/>
  <c r="W220" i="1"/>
  <c r="AD208" i="1"/>
  <c r="AB208" i="1"/>
  <c r="AE208" i="1"/>
  <c r="AC208" i="1"/>
  <c r="Z208" i="1"/>
  <c r="Y208" i="1"/>
  <c r="AA208" i="1"/>
  <c r="U208" i="1"/>
  <c r="AF208" i="1" s="1"/>
  <c r="V208" i="1"/>
  <c r="W208" i="1"/>
  <c r="AD192" i="1"/>
  <c r="AE192" i="1"/>
  <c r="AB192" i="1"/>
  <c r="AC192" i="1"/>
  <c r="Z192" i="1"/>
  <c r="Y192" i="1"/>
  <c r="AA192" i="1"/>
  <c r="U192" i="1"/>
  <c r="AF192" i="1" s="1"/>
  <c r="V192" i="1"/>
  <c r="W192" i="1"/>
  <c r="AE184" i="1"/>
  <c r="AD184" i="1"/>
  <c r="AB184" i="1"/>
  <c r="AC184" i="1"/>
  <c r="AA184" i="1"/>
  <c r="Z184" i="1"/>
  <c r="Y184" i="1"/>
  <c r="U184" i="1"/>
  <c r="AF184" i="1" s="1"/>
  <c r="V184" i="1"/>
  <c r="X184" i="1"/>
  <c r="W184" i="1"/>
  <c r="AD172" i="1"/>
  <c r="AE172" i="1"/>
  <c r="AB172" i="1"/>
  <c r="AC172" i="1"/>
  <c r="AA172" i="1"/>
  <c r="Y172" i="1"/>
  <c r="Z172" i="1"/>
  <c r="X172" i="1"/>
  <c r="U172" i="1"/>
  <c r="V172" i="1"/>
  <c r="W172" i="1"/>
  <c r="AD160" i="1"/>
  <c r="AE160" i="1"/>
  <c r="AB160" i="1"/>
  <c r="AC160" i="1"/>
  <c r="Z160" i="1"/>
  <c r="Y160" i="1"/>
  <c r="AA160" i="1"/>
  <c r="U160" i="1"/>
  <c r="AF160" i="1" s="1"/>
  <c r="V160" i="1"/>
  <c r="X160" i="1"/>
  <c r="W160" i="1"/>
  <c r="AD148" i="1"/>
  <c r="AB148" i="1"/>
  <c r="AE148" i="1"/>
  <c r="AC148" i="1"/>
  <c r="Y148" i="1"/>
  <c r="Z148" i="1"/>
  <c r="X148" i="1"/>
  <c r="U148" i="1"/>
  <c r="AA148" i="1"/>
  <c r="V148" i="1"/>
  <c r="W148" i="1"/>
  <c r="AD140" i="1"/>
  <c r="AE140" i="1"/>
  <c r="AB140" i="1"/>
  <c r="AC140" i="1"/>
  <c r="AA140" i="1"/>
  <c r="Y140" i="1"/>
  <c r="Z140" i="1"/>
  <c r="X140" i="1"/>
  <c r="U140" i="1"/>
  <c r="V140" i="1"/>
  <c r="W140" i="1"/>
  <c r="AD132" i="1"/>
  <c r="AE132" i="1"/>
  <c r="AB132" i="1"/>
  <c r="AC132" i="1"/>
  <c r="Y132" i="1"/>
  <c r="Z132" i="1"/>
  <c r="AA132" i="1"/>
  <c r="X132" i="1"/>
  <c r="U132" i="1"/>
  <c r="V132" i="1"/>
  <c r="W132" i="1"/>
  <c r="AD116" i="1"/>
  <c r="AB116" i="1"/>
  <c r="AC116" i="1"/>
  <c r="AE116" i="1"/>
  <c r="Y116" i="1"/>
  <c r="Z116" i="1"/>
  <c r="X116" i="1"/>
  <c r="U116" i="1"/>
  <c r="V116" i="1"/>
  <c r="W116" i="1"/>
  <c r="AE104" i="1"/>
  <c r="AD104" i="1"/>
  <c r="AB104" i="1"/>
  <c r="AC104" i="1"/>
  <c r="AA104" i="1"/>
  <c r="Z104" i="1"/>
  <c r="Y104" i="1"/>
  <c r="U104" i="1"/>
  <c r="AF104" i="1" s="1"/>
  <c r="V104" i="1"/>
  <c r="X104" i="1"/>
  <c r="W104" i="1"/>
  <c r="AD96" i="1"/>
  <c r="AE96" i="1"/>
  <c r="AB96" i="1"/>
  <c r="AC96" i="1"/>
  <c r="Z96" i="1"/>
  <c r="Y96" i="1"/>
  <c r="AA96" i="1"/>
  <c r="U96" i="1"/>
  <c r="AF96" i="1" s="1"/>
  <c r="V96" i="1"/>
  <c r="X96" i="1"/>
  <c r="W96" i="1"/>
  <c r="AD84" i="1"/>
  <c r="AB84" i="1"/>
  <c r="AE84" i="1"/>
  <c r="AC84" i="1"/>
  <c r="Y84" i="1"/>
  <c r="Z84" i="1"/>
  <c r="X84" i="1"/>
  <c r="U84" i="1"/>
  <c r="AA84" i="1"/>
  <c r="V84" i="1"/>
  <c r="W84" i="1"/>
  <c r="AD76" i="1"/>
  <c r="AE76" i="1"/>
  <c r="AB76" i="1"/>
  <c r="AC76" i="1"/>
  <c r="AA76" i="1"/>
  <c r="Y76" i="1"/>
  <c r="Z76" i="1"/>
  <c r="X76" i="1"/>
  <c r="U76" i="1"/>
  <c r="V76" i="1"/>
  <c r="W76" i="1"/>
  <c r="AD68" i="1"/>
  <c r="AE68" i="1"/>
  <c r="AB68" i="1"/>
  <c r="AC68" i="1"/>
  <c r="Z68" i="1"/>
  <c r="Y68" i="1"/>
  <c r="AA68" i="1"/>
  <c r="X68" i="1"/>
  <c r="U68" i="1"/>
  <c r="V68" i="1"/>
  <c r="W68" i="1"/>
  <c r="AE56" i="1"/>
  <c r="AD56" i="1"/>
  <c r="AB56" i="1"/>
  <c r="AC56" i="1"/>
  <c r="Z56" i="1"/>
  <c r="AA56" i="1"/>
  <c r="Y56" i="1"/>
  <c r="U56" i="1"/>
  <c r="AF56" i="1" s="1"/>
  <c r="V56" i="1"/>
  <c r="X56" i="1"/>
  <c r="W56" i="1"/>
  <c r="AD44" i="1"/>
  <c r="AE44" i="1"/>
  <c r="AB44" i="1"/>
  <c r="AC44" i="1"/>
  <c r="Z44" i="1"/>
  <c r="AA44" i="1"/>
  <c r="Y44" i="1"/>
  <c r="X44" i="1"/>
  <c r="U44" i="1"/>
  <c r="V44" i="1"/>
  <c r="W44" i="1"/>
  <c r="AD36" i="1"/>
  <c r="AE36" i="1"/>
  <c r="AB36" i="1"/>
  <c r="AC36" i="1"/>
  <c r="Z36" i="1"/>
  <c r="Y36" i="1"/>
  <c r="X36" i="1"/>
  <c r="U36" i="1"/>
  <c r="V36" i="1"/>
  <c r="AA36" i="1"/>
  <c r="W36" i="1"/>
  <c r="AD24" i="1"/>
  <c r="AE24" i="1"/>
  <c r="AB24" i="1"/>
  <c r="AC24" i="1"/>
  <c r="Z24" i="1"/>
  <c r="AA24" i="1"/>
  <c r="X24" i="1"/>
  <c r="Y24" i="1"/>
  <c r="U24" i="1"/>
  <c r="AF24" i="1" s="1"/>
  <c r="V24" i="1"/>
  <c r="W24" i="1"/>
  <c r="AD16" i="1"/>
  <c r="AC16" i="1"/>
  <c r="AB16" i="1"/>
  <c r="AE16" i="1"/>
  <c r="Z16" i="1"/>
  <c r="X16" i="1"/>
  <c r="Y16" i="1"/>
  <c r="AA16" i="1"/>
  <c r="U16" i="1"/>
  <c r="AF16" i="1" s="1"/>
  <c r="V16" i="1"/>
  <c r="W16" i="1"/>
  <c r="AD4" i="1"/>
  <c r="AE4" i="1"/>
  <c r="AB4" i="1"/>
  <c r="AC4" i="1"/>
  <c r="Z4" i="1"/>
  <c r="X4" i="1"/>
  <c r="Y4" i="1"/>
  <c r="AA4" i="1"/>
  <c r="U4" i="1"/>
  <c r="V4" i="1"/>
  <c r="V274" i="1" s="1"/>
  <c r="W4" i="1"/>
  <c r="AE271" i="1"/>
  <c r="AD271" i="1"/>
  <c r="AC271" i="1"/>
  <c r="AA271" i="1"/>
  <c r="Y271" i="1"/>
  <c r="Z271" i="1"/>
  <c r="AB271" i="1"/>
  <c r="V271" i="1"/>
  <c r="W271" i="1"/>
  <c r="X271" i="1"/>
  <c r="AE267" i="1"/>
  <c r="AC267" i="1"/>
  <c r="AD267" i="1"/>
  <c r="AB267" i="1"/>
  <c r="Z267" i="1"/>
  <c r="AA267" i="1"/>
  <c r="Y267" i="1"/>
  <c r="V267" i="1"/>
  <c r="W267" i="1"/>
  <c r="X267" i="1"/>
  <c r="AE263" i="1"/>
  <c r="AD263" i="1"/>
  <c r="AC263" i="1"/>
  <c r="AB263" i="1"/>
  <c r="Z263" i="1"/>
  <c r="AA263" i="1"/>
  <c r="Y263" i="1"/>
  <c r="V263" i="1"/>
  <c r="W263" i="1"/>
  <c r="X263" i="1"/>
  <c r="AE259" i="1"/>
  <c r="AC259" i="1"/>
  <c r="AD259" i="1"/>
  <c r="Z259" i="1"/>
  <c r="AB259" i="1"/>
  <c r="AA259" i="1"/>
  <c r="Y259" i="1"/>
  <c r="V259" i="1"/>
  <c r="W259" i="1"/>
  <c r="X259" i="1"/>
  <c r="AE255" i="1"/>
  <c r="AD255" i="1"/>
  <c r="AC255" i="1"/>
  <c r="Z255" i="1"/>
  <c r="AA255" i="1"/>
  <c r="Y255" i="1"/>
  <c r="V255" i="1"/>
  <c r="W255" i="1"/>
  <c r="X255" i="1"/>
  <c r="AE251" i="1"/>
  <c r="AC251" i="1"/>
  <c r="AD251" i="1"/>
  <c r="AB251" i="1"/>
  <c r="Z251" i="1"/>
  <c r="AA251" i="1"/>
  <c r="Y251" i="1"/>
  <c r="V251" i="1"/>
  <c r="W251" i="1"/>
  <c r="X251" i="1"/>
  <c r="AE247" i="1"/>
  <c r="AD247" i="1"/>
  <c r="AC247" i="1"/>
  <c r="AB247" i="1"/>
  <c r="Z247" i="1"/>
  <c r="AA247" i="1"/>
  <c r="Y247" i="1"/>
  <c r="V247" i="1"/>
  <c r="W247" i="1"/>
  <c r="X247" i="1"/>
  <c r="AE243" i="1"/>
  <c r="AC243" i="1"/>
  <c r="AD243" i="1"/>
  <c r="Z243" i="1"/>
  <c r="AB243" i="1"/>
  <c r="AA243" i="1"/>
  <c r="Y243" i="1"/>
  <c r="V243" i="1"/>
  <c r="W243" i="1"/>
  <c r="X243" i="1"/>
  <c r="AE239" i="1"/>
  <c r="AD239" i="1"/>
  <c r="AC239" i="1"/>
  <c r="Z239" i="1"/>
  <c r="AA239" i="1"/>
  <c r="AB239" i="1"/>
  <c r="Y239" i="1"/>
  <c r="V239" i="1"/>
  <c r="W239" i="1"/>
  <c r="X239" i="1"/>
  <c r="AE235" i="1"/>
  <c r="AC235" i="1"/>
  <c r="AD235" i="1"/>
  <c r="AB235" i="1"/>
  <c r="Z235" i="1"/>
  <c r="AA235" i="1"/>
  <c r="Y235" i="1"/>
  <c r="V235" i="1"/>
  <c r="W235" i="1"/>
  <c r="X235" i="1"/>
  <c r="AE231" i="1"/>
  <c r="AD231" i="1"/>
  <c r="AC231" i="1"/>
  <c r="AB231" i="1"/>
  <c r="Z231" i="1"/>
  <c r="AA231" i="1"/>
  <c r="Y231" i="1"/>
  <c r="V231" i="1"/>
  <c r="W231" i="1"/>
  <c r="X231" i="1"/>
  <c r="AE227" i="1"/>
  <c r="AC227" i="1"/>
  <c r="Z227" i="1"/>
  <c r="AB227" i="1"/>
  <c r="AA227" i="1"/>
  <c r="Y227" i="1"/>
  <c r="AD227" i="1"/>
  <c r="V227" i="1"/>
  <c r="W227" i="1"/>
  <c r="X227" i="1"/>
  <c r="AE223" i="1"/>
  <c r="AD223" i="1"/>
  <c r="AC223" i="1"/>
  <c r="Z223" i="1"/>
  <c r="AA223" i="1"/>
  <c r="Y223" i="1"/>
  <c r="AB223" i="1"/>
  <c r="V223" i="1"/>
  <c r="W223" i="1"/>
  <c r="X223" i="1"/>
  <c r="AE219" i="1"/>
  <c r="AC219" i="1"/>
  <c r="AD219" i="1"/>
  <c r="AB219" i="1"/>
  <c r="Z219" i="1"/>
  <c r="AA219" i="1"/>
  <c r="Y219" i="1"/>
  <c r="V219" i="1"/>
  <c r="W219" i="1"/>
  <c r="X219" i="1"/>
  <c r="AE215" i="1"/>
  <c r="AD215" i="1"/>
  <c r="AC215" i="1"/>
  <c r="AB215" i="1"/>
  <c r="Z215" i="1"/>
  <c r="AA215" i="1"/>
  <c r="Y215" i="1"/>
  <c r="V215" i="1"/>
  <c r="W215" i="1"/>
  <c r="X215" i="1"/>
  <c r="AE211" i="1"/>
  <c r="AC211" i="1"/>
  <c r="Z211" i="1"/>
  <c r="AD211" i="1"/>
  <c r="AB211" i="1"/>
  <c r="AA211" i="1"/>
  <c r="Y211" i="1"/>
  <c r="V211" i="1"/>
  <c r="W211" i="1"/>
  <c r="X211" i="1"/>
  <c r="AE207" i="1"/>
  <c r="AD207" i="1"/>
  <c r="AC207" i="1"/>
  <c r="AB207" i="1"/>
  <c r="Z207" i="1"/>
  <c r="AA207" i="1"/>
  <c r="Y207" i="1"/>
  <c r="V207" i="1"/>
  <c r="W207" i="1"/>
  <c r="X207" i="1"/>
  <c r="AE203" i="1"/>
  <c r="AC203" i="1"/>
  <c r="AD203" i="1"/>
  <c r="AB203" i="1"/>
  <c r="Z203" i="1"/>
  <c r="AA203" i="1"/>
  <c r="Y203" i="1"/>
  <c r="V203" i="1"/>
  <c r="W203" i="1"/>
  <c r="X203" i="1"/>
  <c r="AE199" i="1"/>
  <c r="AD199" i="1"/>
  <c r="AC199" i="1"/>
  <c r="AB199" i="1"/>
  <c r="Z199" i="1"/>
  <c r="AA199" i="1"/>
  <c r="Y199" i="1"/>
  <c r="V199" i="1"/>
  <c r="W199" i="1"/>
  <c r="X199" i="1"/>
  <c r="AE195" i="1"/>
  <c r="AC195" i="1"/>
  <c r="AB195" i="1"/>
  <c r="AD195" i="1"/>
  <c r="Z195" i="1"/>
  <c r="AA195" i="1"/>
  <c r="Y195" i="1"/>
  <c r="V195" i="1"/>
  <c r="W195" i="1"/>
  <c r="X195" i="1"/>
  <c r="AE191" i="1"/>
  <c r="AD191" i="1"/>
  <c r="AC191" i="1"/>
  <c r="Z191" i="1"/>
  <c r="AA191" i="1"/>
  <c r="Y191" i="1"/>
  <c r="AB191" i="1"/>
  <c r="V191" i="1"/>
  <c r="W191" i="1"/>
  <c r="X191" i="1"/>
  <c r="AE187" i="1"/>
  <c r="AC187" i="1"/>
  <c r="AD187" i="1"/>
  <c r="AB187" i="1"/>
  <c r="Z187" i="1"/>
  <c r="AA187" i="1"/>
  <c r="Y187" i="1"/>
  <c r="V187" i="1"/>
  <c r="W187" i="1"/>
  <c r="AE183" i="1"/>
  <c r="AD183" i="1"/>
  <c r="AC183" i="1"/>
  <c r="AB183" i="1"/>
  <c r="Z183" i="1"/>
  <c r="AA183" i="1"/>
  <c r="Y183" i="1"/>
  <c r="V183" i="1"/>
  <c r="X183" i="1"/>
  <c r="W183" i="1"/>
  <c r="AE179" i="1"/>
  <c r="AC179" i="1"/>
  <c r="AD179" i="1"/>
  <c r="Z179" i="1"/>
  <c r="AB179" i="1"/>
  <c r="AA179" i="1"/>
  <c r="Y179" i="1"/>
  <c r="V179" i="1"/>
  <c r="W179" i="1"/>
  <c r="AE175" i="1"/>
  <c r="AD175" i="1"/>
  <c r="AC175" i="1"/>
  <c r="AB175" i="1"/>
  <c r="Z175" i="1"/>
  <c r="AA175" i="1"/>
  <c r="Y175" i="1"/>
  <c r="V175" i="1"/>
  <c r="X175" i="1"/>
  <c r="W175" i="1"/>
  <c r="AE171" i="1"/>
  <c r="AC171" i="1"/>
  <c r="AD171" i="1"/>
  <c r="AB171" i="1"/>
  <c r="Z171" i="1"/>
  <c r="AA171" i="1"/>
  <c r="Y171" i="1"/>
  <c r="V171" i="1"/>
  <c r="W171" i="1"/>
  <c r="AE167" i="1"/>
  <c r="AD167" i="1"/>
  <c r="AC167" i="1"/>
  <c r="AB167" i="1"/>
  <c r="Z167" i="1"/>
  <c r="AA167" i="1"/>
  <c r="Y167" i="1"/>
  <c r="V167" i="1"/>
  <c r="X167" i="1"/>
  <c r="W167" i="1"/>
  <c r="AE163" i="1"/>
  <c r="AC163" i="1"/>
  <c r="AB163" i="1"/>
  <c r="Z163" i="1"/>
  <c r="AA163" i="1"/>
  <c r="Y163" i="1"/>
  <c r="AD163" i="1"/>
  <c r="V163" i="1"/>
  <c r="W163" i="1"/>
  <c r="AE159" i="1"/>
  <c r="AD159" i="1"/>
  <c r="AC159" i="1"/>
  <c r="Z159" i="1"/>
  <c r="AA159" i="1"/>
  <c r="Y159" i="1"/>
  <c r="AB159" i="1"/>
  <c r="V159" i="1"/>
  <c r="X159" i="1"/>
  <c r="W159" i="1"/>
  <c r="AE155" i="1"/>
  <c r="AC155" i="1"/>
  <c r="AD155" i="1"/>
  <c r="AB155" i="1"/>
  <c r="Z155" i="1"/>
  <c r="AA155" i="1"/>
  <c r="Y155" i="1"/>
  <c r="V155" i="1"/>
  <c r="W155" i="1"/>
  <c r="AE151" i="1"/>
  <c r="AD151" i="1"/>
  <c r="AC151" i="1"/>
  <c r="AB151" i="1"/>
  <c r="Z151" i="1"/>
  <c r="AA151" i="1"/>
  <c r="Y151" i="1"/>
  <c r="V151" i="1"/>
  <c r="X151" i="1"/>
  <c r="W151" i="1"/>
  <c r="AE147" i="1"/>
  <c r="AC147" i="1"/>
  <c r="Z147" i="1"/>
  <c r="AD147" i="1"/>
  <c r="AB147" i="1"/>
  <c r="AA147" i="1"/>
  <c r="Y147" i="1"/>
  <c r="V147" i="1"/>
  <c r="W147" i="1"/>
  <c r="AE143" i="1"/>
  <c r="AD143" i="1"/>
  <c r="AC143" i="1"/>
  <c r="AB143" i="1"/>
  <c r="Z143" i="1"/>
  <c r="AA143" i="1"/>
  <c r="Y143" i="1"/>
  <c r="V143" i="1"/>
  <c r="X143" i="1"/>
  <c r="W143" i="1"/>
  <c r="AE139" i="1"/>
  <c r="AC139" i="1"/>
  <c r="AD139" i="1"/>
  <c r="AB139" i="1"/>
  <c r="Z139" i="1"/>
  <c r="AA139" i="1"/>
  <c r="Y139" i="1"/>
  <c r="V139" i="1"/>
  <c r="AF139" i="1" s="1"/>
  <c r="W139" i="1"/>
  <c r="AE135" i="1"/>
  <c r="AD135" i="1"/>
  <c r="AC135" i="1"/>
  <c r="AB135" i="1"/>
  <c r="Z135" i="1"/>
  <c r="AA135" i="1"/>
  <c r="Y135" i="1"/>
  <c r="V135" i="1"/>
  <c r="X135" i="1"/>
  <c r="W135" i="1"/>
  <c r="AE131" i="1"/>
  <c r="AC131" i="1"/>
  <c r="AB131" i="1"/>
  <c r="AD131" i="1"/>
  <c r="Z131" i="1"/>
  <c r="AA131" i="1"/>
  <c r="Y131" i="1"/>
  <c r="V131" i="1"/>
  <c r="W131" i="1"/>
  <c r="AE127" i="1"/>
  <c r="AD127" i="1"/>
  <c r="AC127" i="1"/>
  <c r="Z127" i="1"/>
  <c r="AA127" i="1"/>
  <c r="AB127" i="1"/>
  <c r="Y127" i="1"/>
  <c r="V127" i="1"/>
  <c r="X127" i="1"/>
  <c r="W127" i="1"/>
  <c r="AE123" i="1"/>
  <c r="AB123" i="1"/>
  <c r="AC123" i="1"/>
  <c r="AD123" i="1"/>
  <c r="Z123" i="1"/>
  <c r="AA123" i="1"/>
  <c r="Y123" i="1"/>
  <c r="V123" i="1"/>
  <c r="W123" i="1"/>
  <c r="AE119" i="1"/>
  <c r="AB119" i="1"/>
  <c r="AD119" i="1"/>
  <c r="AC119" i="1"/>
  <c r="Z119" i="1"/>
  <c r="AA119" i="1"/>
  <c r="Y119" i="1"/>
  <c r="V119" i="1"/>
  <c r="X119" i="1"/>
  <c r="W119" i="1"/>
  <c r="AE115" i="1"/>
  <c r="AB115" i="1"/>
  <c r="AC115" i="1"/>
  <c r="AD115" i="1"/>
  <c r="Z115" i="1"/>
  <c r="AA115" i="1"/>
  <c r="Y115" i="1"/>
  <c r="V115" i="1"/>
  <c r="W115" i="1"/>
  <c r="AE111" i="1"/>
  <c r="AB111" i="1"/>
  <c r="AD111" i="1"/>
  <c r="AC111" i="1"/>
  <c r="Z111" i="1"/>
  <c r="AA111" i="1"/>
  <c r="Y111" i="1"/>
  <c r="V111" i="1"/>
  <c r="X111" i="1"/>
  <c r="W111" i="1"/>
  <c r="AE107" i="1"/>
  <c r="AB107" i="1"/>
  <c r="AC107" i="1"/>
  <c r="AD107" i="1"/>
  <c r="Z107" i="1"/>
  <c r="AA107" i="1"/>
  <c r="Y107" i="1"/>
  <c r="V107" i="1"/>
  <c r="AF107" i="1" s="1"/>
  <c r="W107" i="1"/>
  <c r="AE103" i="1"/>
  <c r="AB103" i="1"/>
  <c r="AD103" i="1"/>
  <c r="AC103" i="1"/>
  <c r="Z103" i="1"/>
  <c r="AA103" i="1"/>
  <c r="Y103" i="1"/>
  <c r="V103" i="1"/>
  <c r="X103" i="1"/>
  <c r="W103" i="1"/>
  <c r="AE99" i="1"/>
  <c r="AB99" i="1"/>
  <c r="AC99" i="1"/>
  <c r="Z99" i="1"/>
  <c r="AA99" i="1"/>
  <c r="Y99" i="1"/>
  <c r="AD99" i="1"/>
  <c r="V99" i="1"/>
  <c r="W99" i="1"/>
  <c r="AE95" i="1"/>
  <c r="AB95" i="1"/>
  <c r="AD95" i="1"/>
  <c r="AC95" i="1"/>
  <c r="Z95" i="1"/>
  <c r="AA95" i="1"/>
  <c r="Y95" i="1"/>
  <c r="V95" i="1"/>
  <c r="X95" i="1"/>
  <c r="W95" i="1"/>
  <c r="AE91" i="1"/>
  <c r="AB91" i="1"/>
  <c r="AC91" i="1"/>
  <c r="AD91" i="1"/>
  <c r="Z91" i="1"/>
  <c r="AA91" i="1"/>
  <c r="AF91" i="1" s="1"/>
  <c r="Y91" i="1"/>
  <c r="V91" i="1"/>
  <c r="W91" i="1"/>
  <c r="AE87" i="1"/>
  <c r="AB87" i="1"/>
  <c r="AD87" i="1"/>
  <c r="AC87" i="1"/>
  <c r="Z87" i="1"/>
  <c r="AA87" i="1"/>
  <c r="Y87" i="1"/>
  <c r="V87" i="1"/>
  <c r="X87" i="1"/>
  <c r="W87" i="1"/>
  <c r="AE83" i="1"/>
  <c r="AB83" i="1"/>
  <c r="AC83" i="1"/>
  <c r="Z83" i="1"/>
  <c r="AD83" i="1"/>
  <c r="AA83" i="1"/>
  <c r="Y83" i="1"/>
  <c r="V83" i="1"/>
  <c r="W83" i="1"/>
  <c r="AE79" i="1"/>
  <c r="AB79" i="1"/>
  <c r="AD79" i="1"/>
  <c r="AC79" i="1"/>
  <c r="Z79" i="1"/>
  <c r="AA79" i="1"/>
  <c r="Y79" i="1"/>
  <c r="V79" i="1"/>
  <c r="X79" i="1"/>
  <c r="W79" i="1"/>
  <c r="AE75" i="1"/>
  <c r="AB75" i="1"/>
  <c r="AC75" i="1"/>
  <c r="AD75" i="1"/>
  <c r="Z75" i="1"/>
  <c r="AA75" i="1"/>
  <c r="Y75" i="1"/>
  <c r="V75" i="1"/>
  <c r="AF75" i="1" s="1"/>
  <c r="W75" i="1"/>
  <c r="AE71" i="1"/>
  <c r="AB71" i="1"/>
  <c r="AD71" i="1"/>
  <c r="AC71" i="1"/>
  <c r="Z71" i="1"/>
  <c r="AA71" i="1"/>
  <c r="Y71" i="1"/>
  <c r="V71" i="1"/>
  <c r="X71" i="1"/>
  <c r="W71" i="1"/>
  <c r="AE67" i="1"/>
  <c r="AB67" i="1"/>
  <c r="AC67" i="1"/>
  <c r="AD67" i="1"/>
  <c r="Z67" i="1"/>
  <c r="AA67" i="1"/>
  <c r="Y67" i="1"/>
  <c r="V67" i="1"/>
  <c r="W67" i="1"/>
  <c r="AE63" i="1"/>
  <c r="AB63" i="1"/>
  <c r="AD63" i="1"/>
  <c r="AC63" i="1"/>
  <c r="Z63" i="1"/>
  <c r="AA63" i="1"/>
  <c r="Y63" i="1"/>
  <c r="V63" i="1"/>
  <c r="X63" i="1"/>
  <c r="W63" i="1"/>
  <c r="AE59" i="1"/>
  <c r="AB59" i="1"/>
  <c r="AC59" i="1"/>
  <c r="AD59" i="1"/>
  <c r="Z59" i="1"/>
  <c r="AA59" i="1"/>
  <c r="Y59" i="1"/>
  <c r="V59" i="1"/>
  <c r="AF59" i="1" s="1"/>
  <c r="W59" i="1"/>
  <c r="AD55" i="1"/>
  <c r="AE55" i="1"/>
  <c r="AB55" i="1"/>
  <c r="AC55" i="1"/>
  <c r="Z55" i="1"/>
  <c r="AA55" i="1"/>
  <c r="Y55" i="1"/>
  <c r="V55" i="1"/>
  <c r="X55" i="1"/>
  <c r="W55" i="1"/>
  <c r="AD51" i="1"/>
  <c r="AE51" i="1"/>
  <c r="AB51" i="1"/>
  <c r="AC51" i="1"/>
  <c r="Z51" i="1"/>
  <c r="AA51" i="1"/>
  <c r="Y51" i="1"/>
  <c r="V51" i="1"/>
  <c r="W51" i="1"/>
  <c r="AD47" i="1"/>
  <c r="AE47" i="1"/>
  <c r="AB47" i="1"/>
  <c r="AC47" i="1"/>
  <c r="Z47" i="1"/>
  <c r="AA47" i="1"/>
  <c r="Y47" i="1"/>
  <c r="V47" i="1"/>
  <c r="X47" i="1"/>
  <c r="W47" i="1"/>
  <c r="AD43" i="1"/>
  <c r="AE43" i="1"/>
  <c r="AB43" i="1"/>
  <c r="AC43" i="1"/>
  <c r="Z43" i="1"/>
  <c r="AA43" i="1"/>
  <c r="Y43" i="1"/>
  <c r="V43" i="1"/>
  <c r="AF43" i="1" s="1"/>
  <c r="W43" i="1"/>
  <c r="AD39" i="1"/>
  <c r="AE39" i="1"/>
  <c r="AB39" i="1"/>
  <c r="AC39" i="1"/>
  <c r="Z39" i="1"/>
  <c r="AA39" i="1"/>
  <c r="Y39" i="1"/>
  <c r="V39" i="1"/>
  <c r="X39" i="1"/>
  <c r="W39" i="1"/>
  <c r="AD35" i="1"/>
  <c r="AE35" i="1"/>
  <c r="AB35" i="1"/>
  <c r="AC35" i="1"/>
  <c r="Z35" i="1"/>
  <c r="AA35" i="1"/>
  <c r="Y35" i="1"/>
  <c r="V35" i="1"/>
  <c r="W35" i="1"/>
  <c r="AD31" i="1"/>
  <c r="AE31" i="1"/>
  <c r="AB31" i="1"/>
  <c r="AC31" i="1"/>
  <c r="Z31" i="1"/>
  <c r="AA31" i="1"/>
  <c r="Y31" i="1"/>
  <c r="V31" i="1"/>
  <c r="W31" i="1"/>
  <c r="X31" i="1"/>
  <c r="AD27" i="1"/>
  <c r="AE27" i="1"/>
  <c r="AC27" i="1"/>
  <c r="AB27" i="1"/>
  <c r="Z27" i="1"/>
  <c r="AA27" i="1"/>
  <c r="Y27" i="1"/>
  <c r="V27" i="1"/>
  <c r="AF27" i="1" s="1"/>
  <c r="X27" i="1"/>
  <c r="W27" i="1"/>
  <c r="AD23" i="1"/>
  <c r="AE23" i="1"/>
  <c r="AB23" i="1"/>
  <c r="AC23" i="1"/>
  <c r="Z23" i="1"/>
  <c r="AA23" i="1"/>
  <c r="Y23" i="1"/>
  <c r="X23" i="1"/>
  <c r="V23" i="1"/>
  <c r="W23" i="1"/>
  <c r="AD19" i="1"/>
  <c r="AE19" i="1"/>
  <c r="AB19" i="1"/>
  <c r="AC19" i="1"/>
  <c r="Z19" i="1"/>
  <c r="AA19" i="1"/>
  <c r="Y19" i="1"/>
  <c r="V19" i="1"/>
  <c r="W19" i="1"/>
  <c r="AD15" i="1"/>
  <c r="AE15" i="1"/>
  <c r="AB15" i="1"/>
  <c r="Z15" i="1"/>
  <c r="AA15" i="1"/>
  <c r="AC15" i="1"/>
  <c r="Y15" i="1"/>
  <c r="V15" i="1"/>
  <c r="W15" i="1"/>
  <c r="X15" i="1"/>
  <c r="AD11" i="1"/>
  <c r="AE11" i="1"/>
  <c r="AC11" i="1"/>
  <c r="AB11" i="1"/>
  <c r="Z11" i="1"/>
  <c r="AA11" i="1"/>
  <c r="Y11" i="1"/>
  <c r="AF11" i="1" s="1"/>
  <c r="V11" i="1"/>
  <c r="X11" i="1"/>
  <c r="W11" i="1"/>
  <c r="AD7" i="1"/>
  <c r="AE7" i="1"/>
  <c r="AB7" i="1"/>
  <c r="AC7" i="1"/>
  <c r="Z7" i="1"/>
  <c r="AA7" i="1"/>
  <c r="Y7" i="1"/>
  <c r="X7" i="1"/>
  <c r="V7" i="1"/>
  <c r="W7" i="1"/>
  <c r="AD3" i="1"/>
  <c r="AE3" i="1"/>
  <c r="AB3" i="1"/>
  <c r="AB274" i="1" s="1"/>
  <c r="AC3" i="1"/>
  <c r="Z3" i="1"/>
  <c r="AA3" i="1"/>
  <c r="Y3" i="1"/>
  <c r="Y274" i="1" s="1"/>
  <c r="V3" i="1"/>
  <c r="W3" i="1"/>
  <c r="V2" i="1"/>
  <c r="Z2" i="1"/>
  <c r="AD2" i="1"/>
  <c r="T272" i="1"/>
  <c r="T268" i="1"/>
  <c r="T260" i="1"/>
  <c r="AF260" i="1" s="1"/>
  <c r="T255" i="1"/>
  <c r="T247" i="1"/>
  <c r="T239" i="1"/>
  <c r="T231" i="1"/>
  <c r="AF231" i="1" s="1"/>
  <c r="T223" i="1"/>
  <c r="T215" i="1"/>
  <c r="T207" i="1"/>
  <c r="T199" i="1"/>
  <c r="AF199" i="1" s="1"/>
  <c r="T191" i="1"/>
  <c r="T183" i="1"/>
  <c r="T175" i="1"/>
  <c r="T167" i="1"/>
  <c r="AF167" i="1" s="1"/>
  <c r="T159" i="1"/>
  <c r="T151" i="1"/>
  <c r="T143" i="1"/>
  <c r="T135" i="1"/>
  <c r="AF135" i="1" s="1"/>
  <c r="T127" i="1"/>
  <c r="T119" i="1"/>
  <c r="T111" i="1"/>
  <c r="T103" i="1"/>
  <c r="AF103" i="1" s="1"/>
  <c r="T95" i="1"/>
  <c r="T87" i="1"/>
  <c r="T79" i="1"/>
  <c r="T71" i="1"/>
  <c r="AF71" i="1" s="1"/>
  <c r="T63" i="1"/>
  <c r="T55" i="1"/>
  <c r="T47" i="1"/>
  <c r="T39" i="1"/>
  <c r="AF39" i="1" s="1"/>
  <c r="T31" i="1"/>
  <c r="T23" i="1"/>
  <c r="T15" i="1"/>
  <c r="T7" i="1"/>
  <c r="AF7" i="1" s="1"/>
  <c r="U262" i="1"/>
  <c r="U246" i="1"/>
  <c r="U230" i="1"/>
  <c r="U214" i="1"/>
  <c r="U198" i="1"/>
  <c r="U182" i="1"/>
  <c r="U166" i="1"/>
  <c r="U150" i="1"/>
  <c r="U134" i="1"/>
  <c r="U118" i="1"/>
  <c r="U103" i="1"/>
  <c r="U87" i="1"/>
  <c r="U71" i="1"/>
  <c r="U55" i="1"/>
  <c r="U39" i="1"/>
  <c r="U23" i="1"/>
  <c r="U7" i="1"/>
  <c r="W261" i="1"/>
  <c r="W245" i="1"/>
  <c r="W229" i="1"/>
  <c r="W197" i="1"/>
  <c r="W149" i="1"/>
  <c r="W133" i="1"/>
  <c r="W117" i="1"/>
  <c r="W101" i="1"/>
  <c r="W85" i="1"/>
  <c r="W69" i="1"/>
  <c r="W53" i="1"/>
  <c r="X260" i="1"/>
  <c r="X244" i="1"/>
  <c r="X212" i="1"/>
  <c r="X171" i="1"/>
  <c r="X139" i="1"/>
  <c r="X107" i="1"/>
  <c r="X75" i="1"/>
  <c r="X43" i="1"/>
  <c r="Z273" i="1"/>
  <c r="AA244" i="1"/>
  <c r="AB255" i="1"/>
  <c r="AE269" i="1"/>
  <c r="AD269" i="1"/>
  <c r="AA269" i="1"/>
  <c r="AB269" i="1"/>
  <c r="AC269" i="1"/>
  <c r="Y269" i="1"/>
  <c r="X269" i="1"/>
  <c r="U269" i="1"/>
  <c r="Z269" i="1"/>
  <c r="V269" i="1"/>
  <c r="AE257" i="1"/>
  <c r="AD257" i="1"/>
  <c r="AC257" i="1"/>
  <c r="AB257" i="1"/>
  <c r="AA257" i="1"/>
  <c r="Z257" i="1"/>
  <c r="Y257" i="1"/>
  <c r="X257" i="1"/>
  <c r="T257" i="1"/>
  <c r="U257" i="1"/>
  <c r="V257" i="1"/>
  <c r="AE249" i="1"/>
  <c r="AD249" i="1"/>
  <c r="AC249" i="1"/>
  <c r="AA249" i="1"/>
  <c r="AB249" i="1"/>
  <c r="Z249" i="1"/>
  <c r="Y249" i="1"/>
  <c r="X249" i="1"/>
  <c r="T249" i="1"/>
  <c r="U249" i="1"/>
  <c r="V249" i="1"/>
  <c r="AE241" i="1"/>
  <c r="AD241" i="1"/>
  <c r="AC241" i="1"/>
  <c r="AB241" i="1"/>
  <c r="AA241" i="1"/>
  <c r="Z241" i="1"/>
  <c r="Y241" i="1"/>
  <c r="X241" i="1"/>
  <c r="T241" i="1"/>
  <c r="U241" i="1"/>
  <c r="V241" i="1"/>
  <c r="AE225" i="1"/>
  <c r="AD225" i="1"/>
  <c r="AC225" i="1"/>
  <c r="AB225" i="1"/>
  <c r="AA225" i="1"/>
  <c r="Z225" i="1"/>
  <c r="Y225" i="1"/>
  <c r="X225" i="1"/>
  <c r="T225" i="1"/>
  <c r="U225" i="1"/>
  <c r="V225" i="1"/>
  <c r="AE213" i="1"/>
  <c r="AD213" i="1"/>
  <c r="AA213" i="1"/>
  <c r="AB213" i="1"/>
  <c r="AC213" i="1"/>
  <c r="Y213" i="1"/>
  <c r="X213" i="1"/>
  <c r="T213" i="1"/>
  <c r="U213" i="1"/>
  <c r="V213" i="1"/>
  <c r="AE201" i="1"/>
  <c r="AD201" i="1"/>
  <c r="AC201" i="1"/>
  <c r="AA201" i="1"/>
  <c r="AB201" i="1"/>
  <c r="Z201" i="1"/>
  <c r="Y201" i="1"/>
  <c r="X201" i="1"/>
  <c r="T201" i="1"/>
  <c r="AF201" i="1" s="1"/>
  <c r="U201" i="1"/>
  <c r="V201" i="1"/>
  <c r="AE193" i="1"/>
  <c r="AD193" i="1"/>
  <c r="AC193" i="1"/>
  <c r="AB193" i="1"/>
  <c r="AA193" i="1"/>
  <c r="Z193" i="1"/>
  <c r="Y193" i="1"/>
  <c r="X193" i="1"/>
  <c r="T193" i="1"/>
  <c r="U193" i="1"/>
  <c r="V193" i="1"/>
  <c r="AE181" i="1"/>
  <c r="AD181" i="1"/>
  <c r="AA181" i="1"/>
  <c r="AC181" i="1"/>
  <c r="AB181" i="1"/>
  <c r="X181" i="1"/>
  <c r="Y181" i="1"/>
  <c r="T181" i="1"/>
  <c r="U181" i="1"/>
  <c r="V181" i="1"/>
  <c r="AE169" i="1"/>
  <c r="AD169" i="1"/>
  <c r="AC169" i="1"/>
  <c r="AA169" i="1"/>
  <c r="AB169" i="1"/>
  <c r="Z169" i="1"/>
  <c r="X169" i="1"/>
  <c r="Y169" i="1"/>
  <c r="T169" i="1"/>
  <c r="AF169" i="1" s="1"/>
  <c r="U169" i="1"/>
  <c r="V169" i="1"/>
  <c r="AE165" i="1"/>
  <c r="AD165" i="1"/>
  <c r="AA165" i="1"/>
  <c r="AC165" i="1"/>
  <c r="AB165" i="1"/>
  <c r="X165" i="1"/>
  <c r="Y165" i="1"/>
  <c r="T165" i="1"/>
  <c r="Z165" i="1"/>
  <c r="U165" i="1"/>
  <c r="V165" i="1"/>
  <c r="AE149" i="1"/>
  <c r="AD149" i="1"/>
  <c r="AA149" i="1"/>
  <c r="AC149" i="1"/>
  <c r="X149" i="1"/>
  <c r="AB149" i="1"/>
  <c r="Y149" i="1"/>
  <c r="T149" i="1"/>
  <c r="U149" i="1"/>
  <c r="V149" i="1"/>
  <c r="AE141" i="1"/>
  <c r="AD141" i="1"/>
  <c r="AB141" i="1"/>
  <c r="AA141" i="1"/>
  <c r="AC141" i="1"/>
  <c r="X141" i="1"/>
  <c r="Y141" i="1"/>
  <c r="T141" i="1"/>
  <c r="U141" i="1"/>
  <c r="Z141" i="1"/>
  <c r="V141" i="1"/>
  <c r="AE129" i="1"/>
  <c r="AD129" i="1"/>
  <c r="AC129" i="1"/>
  <c r="AB129" i="1"/>
  <c r="AA129" i="1"/>
  <c r="Z129" i="1"/>
  <c r="X129" i="1"/>
  <c r="Y129" i="1"/>
  <c r="T129" i="1"/>
  <c r="U129" i="1"/>
  <c r="V129" i="1"/>
  <c r="AE121" i="1"/>
  <c r="AD121" i="1"/>
  <c r="AB121" i="1"/>
  <c r="AC121" i="1"/>
  <c r="AA121" i="1"/>
  <c r="Z121" i="1"/>
  <c r="X121" i="1"/>
  <c r="Y121" i="1"/>
  <c r="T121" i="1"/>
  <c r="U121" i="1"/>
  <c r="V121" i="1"/>
  <c r="AE109" i="1"/>
  <c r="AD109" i="1"/>
  <c r="AB109" i="1"/>
  <c r="AA109" i="1"/>
  <c r="AC109" i="1"/>
  <c r="X109" i="1"/>
  <c r="Y109" i="1"/>
  <c r="T109" i="1"/>
  <c r="U109" i="1"/>
  <c r="Z109" i="1"/>
  <c r="V109" i="1"/>
  <c r="AE97" i="1"/>
  <c r="AD97" i="1"/>
  <c r="AB97" i="1"/>
  <c r="AC97" i="1"/>
  <c r="AA97" i="1"/>
  <c r="Z97" i="1"/>
  <c r="X97" i="1"/>
  <c r="Y97" i="1"/>
  <c r="T97" i="1"/>
  <c r="AF97" i="1" s="1"/>
  <c r="U97" i="1"/>
  <c r="V97" i="1"/>
  <c r="AE89" i="1"/>
  <c r="AD89" i="1"/>
  <c r="AB89" i="1"/>
  <c r="AC89" i="1"/>
  <c r="AA89" i="1"/>
  <c r="Z89" i="1"/>
  <c r="X89" i="1"/>
  <c r="Y89" i="1"/>
  <c r="T89" i="1"/>
  <c r="U89" i="1"/>
  <c r="V89" i="1"/>
  <c r="AE73" i="1"/>
  <c r="AD73" i="1"/>
  <c r="AB73" i="1"/>
  <c r="AC73" i="1"/>
  <c r="AA73" i="1"/>
  <c r="Z73" i="1"/>
  <c r="X73" i="1"/>
  <c r="Y73" i="1"/>
  <c r="T73" i="1"/>
  <c r="U73" i="1"/>
  <c r="V73" i="1"/>
  <c r="AE61" i="1"/>
  <c r="AD61" i="1"/>
  <c r="AB61" i="1"/>
  <c r="AC61" i="1"/>
  <c r="AA61" i="1"/>
  <c r="Z61" i="1"/>
  <c r="X61" i="1"/>
  <c r="Y61" i="1"/>
  <c r="T61" i="1"/>
  <c r="U61" i="1"/>
  <c r="V61" i="1"/>
  <c r="AE49" i="1"/>
  <c r="AD49" i="1"/>
  <c r="AB49" i="1"/>
  <c r="AC49" i="1"/>
  <c r="AA49" i="1"/>
  <c r="X49" i="1"/>
  <c r="Z49" i="1"/>
  <c r="Y49" i="1"/>
  <c r="T49" i="1"/>
  <c r="U49" i="1"/>
  <c r="V49" i="1"/>
  <c r="AE37" i="1"/>
  <c r="AC37" i="1"/>
  <c r="AB37" i="1"/>
  <c r="AD37" i="1"/>
  <c r="AA37" i="1"/>
  <c r="X37" i="1"/>
  <c r="Y37" i="1"/>
  <c r="T37" i="1"/>
  <c r="U37" i="1"/>
  <c r="V37" i="1"/>
  <c r="AE25" i="1"/>
  <c r="AD25" i="1"/>
  <c r="AB25" i="1"/>
  <c r="AC25" i="1"/>
  <c r="AA25" i="1"/>
  <c r="Z25" i="1"/>
  <c r="X25" i="1"/>
  <c r="Y25" i="1"/>
  <c r="T25" i="1"/>
  <c r="U25" i="1"/>
  <c r="V25" i="1"/>
  <c r="AE21" i="1"/>
  <c r="AC21" i="1"/>
  <c r="AD21" i="1"/>
  <c r="AB21" i="1"/>
  <c r="AA21" i="1"/>
  <c r="X21" i="1"/>
  <c r="Y21" i="1"/>
  <c r="T21" i="1"/>
  <c r="U21" i="1"/>
  <c r="Z21" i="1"/>
  <c r="V21" i="1"/>
  <c r="AE13" i="1"/>
  <c r="AD13" i="1"/>
  <c r="AC13" i="1"/>
  <c r="AB13" i="1"/>
  <c r="AA13" i="1"/>
  <c r="Z13" i="1"/>
  <c r="X13" i="1"/>
  <c r="Y13" i="1"/>
  <c r="T13" i="1"/>
  <c r="U13" i="1"/>
  <c r="V13" i="1"/>
  <c r="AE5" i="1"/>
  <c r="AC5" i="1"/>
  <c r="AD5" i="1"/>
  <c r="AB5" i="1"/>
  <c r="AA5" i="1"/>
  <c r="X5" i="1"/>
  <c r="Y5" i="1"/>
  <c r="T5" i="1"/>
  <c r="Z5" i="1"/>
  <c r="U5" i="1"/>
  <c r="V5" i="1"/>
  <c r="W237" i="1"/>
  <c r="W189" i="1"/>
  <c r="W157" i="1"/>
  <c r="W109" i="1"/>
  <c r="W45" i="1"/>
  <c r="W13" i="1"/>
  <c r="AE264" i="1"/>
  <c r="AD264" i="1"/>
  <c r="AB264" i="1"/>
  <c r="AC264" i="1"/>
  <c r="AA264" i="1"/>
  <c r="Z264" i="1"/>
  <c r="Y264" i="1"/>
  <c r="U264" i="1"/>
  <c r="V264" i="1"/>
  <c r="W264" i="1"/>
  <c r="AD252" i="1"/>
  <c r="AE252" i="1"/>
  <c r="AB252" i="1"/>
  <c r="AC252" i="1"/>
  <c r="AA252" i="1"/>
  <c r="Y252" i="1"/>
  <c r="Z252" i="1"/>
  <c r="U252" i="1"/>
  <c r="V252" i="1"/>
  <c r="W252" i="1"/>
  <c r="AD236" i="1"/>
  <c r="AE236" i="1"/>
  <c r="AB236" i="1"/>
  <c r="AC236" i="1"/>
  <c r="AA236" i="1"/>
  <c r="Y236" i="1"/>
  <c r="Z236" i="1"/>
  <c r="U236" i="1"/>
  <c r="V236" i="1"/>
  <c r="W236" i="1"/>
  <c r="AD228" i="1"/>
  <c r="AE228" i="1"/>
  <c r="AB228" i="1"/>
  <c r="AC228" i="1"/>
  <c r="Y228" i="1"/>
  <c r="Z228" i="1"/>
  <c r="U228" i="1"/>
  <c r="V228" i="1"/>
  <c r="AA228" i="1"/>
  <c r="W228" i="1"/>
  <c r="AE216" i="1"/>
  <c r="AD216" i="1"/>
  <c r="AB216" i="1"/>
  <c r="AC216" i="1"/>
  <c r="AA216" i="1"/>
  <c r="Z216" i="1"/>
  <c r="Y216" i="1"/>
  <c r="U216" i="1"/>
  <c r="V216" i="1"/>
  <c r="W216" i="1"/>
  <c r="AD204" i="1"/>
  <c r="AE204" i="1"/>
  <c r="AB204" i="1"/>
  <c r="AC204" i="1"/>
  <c r="AA204" i="1"/>
  <c r="Y204" i="1"/>
  <c r="Z204" i="1"/>
  <c r="U204" i="1"/>
  <c r="V204" i="1"/>
  <c r="W204" i="1"/>
  <c r="AD196" i="1"/>
  <c r="AE196" i="1"/>
  <c r="AB196" i="1"/>
  <c r="AC196" i="1"/>
  <c r="Y196" i="1"/>
  <c r="Z196" i="1"/>
  <c r="AA196" i="1"/>
  <c r="U196" i="1"/>
  <c r="V196" i="1"/>
  <c r="W196" i="1"/>
  <c r="AD188" i="1"/>
  <c r="AE188" i="1"/>
  <c r="AB188" i="1"/>
  <c r="AC188" i="1"/>
  <c r="AA188" i="1"/>
  <c r="Y188" i="1"/>
  <c r="Z188" i="1"/>
  <c r="X188" i="1"/>
  <c r="U188" i="1"/>
  <c r="V188" i="1"/>
  <c r="W188" i="1"/>
  <c r="AD176" i="1"/>
  <c r="AB176" i="1"/>
  <c r="AC176" i="1"/>
  <c r="AE176" i="1"/>
  <c r="Z176" i="1"/>
  <c r="Y176" i="1"/>
  <c r="AA176" i="1"/>
  <c r="U176" i="1"/>
  <c r="AF176" i="1" s="1"/>
  <c r="V176" i="1"/>
  <c r="X176" i="1"/>
  <c r="W176" i="1"/>
  <c r="AD164" i="1"/>
  <c r="AE164" i="1"/>
  <c r="AB164" i="1"/>
  <c r="AC164" i="1"/>
  <c r="Y164" i="1"/>
  <c r="Z164" i="1"/>
  <c r="X164" i="1"/>
  <c r="U164" i="1"/>
  <c r="V164" i="1"/>
  <c r="AA164" i="1"/>
  <c r="W164" i="1"/>
  <c r="AE152" i="1"/>
  <c r="AD152" i="1"/>
  <c r="AB152" i="1"/>
  <c r="AC152" i="1"/>
  <c r="AA152" i="1"/>
  <c r="Z152" i="1"/>
  <c r="Y152" i="1"/>
  <c r="U152" i="1"/>
  <c r="V152" i="1"/>
  <c r="X152" i="1"/>
  <c r="W152" i="1"/>
  <c r="AF152" i="1" s="1"/>
  <c r="AD144" i="1"/>
  <c r="AB144" i="1"/>
  <c r="AE144" i="1"/>
  <c r="AC144" i="1"/>
  <c r="Z144" i="1"/>
  <c r="Y144" i="1"/>
  <c r="AA144" i="1"/>
  <c r="U144" i="1"/>
  <c r="AF144" i="1" s="1"/>
  <c r="V144" i="1"/>
  <c r="X144" i="1"/>
  <c r="W144" i="1"/>
  <c r="AD128" i="1"/>
  <c r="AE128" i="1"/>
  <c r="AB128" i="1"/>
  <c r="AC128" i="1"/>
  <c r="Z128" i="1"/>
  <c r="Y128" i="1"/>
  <c r="AA128" i="1"/>
  <c r="U128" i="1"/>
  <c r="AF128" i="1" s="1"/>
  <c r="V128" i="1"/>
  <c r="X128" i="1"/>
  <c r="W128" i="1"/>
  <c r="AE120" i="1"/>
  <c r="AD120" i="1"/>
  <c r="AB120" i="1"/>
  <c r="AC120" i="1"/>
  <c r="AA120" i="1"/>
  <c r="Z120" i="1"/>
  <c r="Y120" i="1"/>
  <c r="U120" i="1"/>
  <c r="AF120" i="1" s="1"/>
  <c r="V120" i="1"/>
  <c r="X120" i="1"/>
  <c r="W120" i="1"/>
  <c r="AD108" i="1"/>
  <c r="AE108" i="1"/>
  <c r="AB108" i="1"/>
  <c r="AC108" i="1"/>
  <c r="AA108" i="1"/>
  <c r="Y108" i="1"/>
  <c r="Z108" i="1"/>
  <c r="X108" i="1"/>
  <c r="U108" i="1"/>
  <c r="V108" i="1"/>
  <c r="W108" i="1"/>
  <c r="AD100" i="1"/>
  <c r="AE100" i="1"/>
  <c r="AB100" i="1"/>
  <c r="AC100" i="1"/>
  <c r="Y100" i="1"/>
  <c r="Z100" i="1"/>
  <c r="X100" i="1"/>
  <c r="U100" i="1"/>
  <c r="V100" i="1"/>
  <c r="AA100" i="1"/>
  <c r="W100" i="1"/>
  <c r="AE88" i="1"/>
  <c r="AD88" i="1"/>
  <c r="AB88" i="1"/>
  <c r="AC88" i="1"/>
  <c r="AA88" i="1"/>
  <c r="Z88" i="1"/>
  <c r="Y88" i="1"/>
  <c r="U88" i="1"/>
  <c r="AF88" i="1" s="1"/>
  <c r="V88" i="1"/>
  <c r="X88" i="1"/>
  <c r="W88" i="1"/>
  <c r="AE72" i="1"/>
  <c r="AD72" i="1"/>
  <c r="AB72" i="1"/>
  <c r="AC72" i="1"/>
  <c r="AA72" i="1"/>
  <c r="Z72" i="1"/>
  <c r="Y72" i="1"/>
  <c r="U72" i="1"/>
  <c r="V72" i="1"/>
  <c r="X72" i="1"/>
  <c r="AF72" i="1" s="1"/>
  <c r="W72" i="1"/>
  <c r="AD64" i="1"/>
  <c r="AE64" i="1"/>
  <c r="AB64" i="1"/>
  <c r="AC64" i="1"/>
  <c r="Z64" i="1"/>
  <c r="Y64" i="1"/>
  <c r="AA64" i="1"/>
  <c r="U64" i="1"/>
  <c r="AF64" i="1" s="1"/>
  <c r="V64" i="1"/>
  <c r="X64" i="1"/>
  <c r="W64" i="1"/>
  <c r="AD52" i="1"/>
  <c r="AB52" i="1"/>
  <c r="AC52" i="1"/>
  <c r="AE52" i="1"/>
  <c r="Z52" i="1"/>
  <c r="Y52" i="1"/>
  <c r="X52" i="1"/>
  <c r="U52" i="1"/>
  <c r="V52" i="1"/>
  <c r="W52" i="1"/>
  <c r="AD40" i="1"/>
  <c r="AE40" i="1"/>
  <c r="AB40" i="1"/>
  <c r="AC40" i="1"/>
  <c r="Z40" i="1"/>
  <c r="AA40" i="1"/>
  <c r="Y40" i="1"/>
  <c r="U40" i="1"/>
  <c r="AF40" i="1" s="1"/>
  <c r="V40" i="1"/>
  <c r="X40" i="1"/>
  <c r="W40" i="1"/>
  <c r="AD32" i="1"/>
  <c r="AE32" i="1"/>
  <c r="AC32" i="1"/>
  <c r="AB32" i="1"/>
  <c r="Z32" i="1"/>
  <c r="X32" i="1"/>
  <c r="Y32" i="1"/>
  <c r="AA32" i="1"/>
  <c r="U32" i="1"/>
  <c r="V32" i="1"/>
  <c r="W32" i="1"/>
  <c r="AF32" i="1" s="1"/>
  <c r="AD20" i="1"/>
  <c r="AB20" i="1"/>
  <c r="AE20" i="1"/>
  <c r="AC20" i="1"/>
  <c r="Z20" i="1"/>
  <c r="X20" i="1"/>
  <c r="Y20" i="1"/>
  <c r="U20" i="1"/>
  <c r="AA20" i="1"/>
  <c r="V20" i="1"/>
  <c r="W20" i="1"/>
  <c r="AD12" i="1"/>
  <c r="AE12" i="1"/>
  <c r="AC12" i="1"/>
  <c r="AB12" i="1"/>
  <c r="Z12" i="1"/>
  <c r="X12" i="1"/>
  <c r="AA12" i="1"/>
  <c r="Y12" i="1"/>
  <c r="U12" i="1"/>
  <c r="V12" i="1"/>
  <c r="W12" i="1"/>
  <c r="AE270" i="1"/>
  <c r="AD270" i="1"/>
  <c r="AC270" i="1"/>
  <c r="AA270" i="1"/>
  <c r="AB270" i="1"/>
  <c r="Z270" i="1"/>
  <c r="AF270" i="1" s="1"/>
  <c r="W270" i="1"/>
  <c r="X270" i="1"/>
  <c r="Y270" i="1"/>
  <c r="AE266" i="1"/>
  <c r="AC266" i="1"/>
  <c r="AD266" i="1"/>
  <c r="Z266" i="1"/>
  <c r="AA266" i="1"/>
  <c r="AB266" i="1"/>
  <c r="W266" i="1"/>
  <c r="Y266" i="1"/>
  <c r="X266" i="1"/>
  <c r="AF266" i="1" s="1"/>
  <c r="AE262" i="1"/>
  <c r="AD262" i="1"/>
  <c r="AC262" i="1"/>
  <c r="AB262" i="1"/>
  <c r="Z262" i="1"/>
  <c r="AA262" i="1"/>
  <c r="Y262" i="1"/>
  <c r="W262" i="1"/>
  <c r="AF262" i="1" s="1"/>
  <c r="X262" i="1"/>
  <c r="AE258" i="1"/>
  <c r="AC258" i="1"/>
  <c r="AD258" i="1"/>
  <c r="Z258" i="1"/>
  <c r="AB258" i="1"/>
  <c r="AA258" i="1"/>
  <c r="W258" i="1"/>
  <c r="X258" i="1"/>
  <c r="AE254" i="1"/>
  <c r="AD254" i="1"/>
  <c r="AC254" i="1"/>
  <c r="Z254" i="1"/>
  <c r="AA254" i="1"/>
  <c r="AB254" i="1"/>
  <c r="W254" i="1"/>
  <c r="AF254" i="1" s="1"/>
  <c r="X254" i="1"/>
  <c r="T254" i="1"/>
  <c r="Y254" i="1"/>
  <c r="AE250" i="1"/>
  <c r="AC250" i="1"/>
  <c r="AD250" i="1"/>
  <c r="Z250" i="1"/>
  <c r="AA250" i="1"/>
  <c r="AB250" i="1"/>
  <c r="W250" i="1"/>
  <c r="Y250" i="1"/>
  <c r="X250" i="1"/>
  <c r="T250" i="1"/>
  <c r="AF250" i="1" s="1"/>
  <c r="AE246" i="1"/>
  <c r="AD246" i="1"/>
  <c r="AC246" i="1"/>
  <c r="AB246" i="1"/>
  <c r="Z246" i="1"/>
  <c r="AA246" i="1"/>
  <c r="Y246" i="1"/>
  <c r="W246" i="1"/>
  <c r="AF246" i="1" s="1"/>
  <c r="X246" i="1"/>
  <c r="T246" i="1"/>
  <c r="AE242" i="1"/>
  <c r="AC242" i="1"/>
  <c r="AD242" i="1"/>
  <c r="Z242" i="1"/>
  <c r="AB242" i="1"/>
  <c r="AA242" i="1"/>
  <c r="W242" i="1"/>
  <c r="X242" i="1"/>
  <c r="T242" i="1"/>
  <c r="AE238" i="1"/>
  <c r="AD238" i="1"/>
  <c r="AC238" i="1"/>
  <c r="Z238" i="1"/>
  <c r="AA238" i="1"/>
  <c r="AB238" i="1"/>
  <c r="W238" i="1"/>
  <c r="X238" i="1"/>
  <c r="AF238" i="1" s="1"/>
  <c r="T238" i="1"/>
  <c r="Y238" i="1"/>
  <c r="AE234" i="1"/>
  <c r="AC234" i="1"/>
  <c r="AD234" i="1"/>
  <c r="Z234" i="1"/>
  <c r="AA234" i="1"/>
  <c r="W234" i="1"/>
  <c r="AF234" i="1" s="1"/>
  <c r="Y234" i="1"/>
  <c r="X234" i="1"/>
  <c r="T234" i="1"/>
  <c r="AB234" i="1"/>
  <c r="AE230" i="1"/>
  <c r="AD230" i="1"/>
  <c r="AC230" i="1"/>
  <c r="AB230" i="1"/>
  <c r="Z230" i="1"/>
  <c r="AA230" i="1"/>
  <c r="Y230" i="1"/>
  <c r="W230" i="1"/>
  <c r="AF230" i="1" s="1"/>
  <c r="X230" i="1"/>
  <c r="T230" i="1"/>
  <c r="AE226" i="1"/>
  <c r="AC226" i="1"/>
  <c r="AD226" i="1"/>
  <c r="Z226" i="1"/>
  <c r="AB226" i="1"/>
  <c r="AA226" i="1"/>
  <c r="W226" i="1"/>
  <c r="X226" i="1"/>
  <c r="T226" i="1"/>
  <c r="AE222" i="1"/>
  <c r="AD222" i="1"/>
  <c r="AC222" i="1"/>
  <c r="Z222" i="1"/>
  <c r="AA222" i="1"/>
  <c r="AB222" i="1"/>
  <c r="W222" i="1"/>
  <c r="X222" i="1"/>
  <c r="T222" i="1"/>
  <c r="AF222" i="1" s="1"/>
  <c r="Y222" i="1"/>
  <c r="AE218" i="1"/>
  <c r="AC218" i="1"/>
  <c r="AD218" i="1"/>
  <c r="Z218" i="1"/>
  <c r="AB218" i="1"/>
  <c r="AA218" i="1"/>
  <c r="W218" i="1"/>
  <c r="AF218" i="1" s="1"/>
  <c r="Y218" i="1"/>
  <c r="X218" i="1"/>
  <c r="T218" i="1"/>
  <c r="AE214" i="1"/>
  <c r="AD214" i="1"/>
  <c r="AC214" i="1"/>
  <c r="AB214" i="1"/>
  <c r="Z214" i="1"/>
  <c r="AA214" i="1"/>
  <c r="Y214" i="1"/>
  <c r="W214" i="1"/>
  <c r="X214" i="1"/>
  <c r="T214" i="1"/>
  <c r="AF214" i="1" s="1"/>
  <c r="AE210" i="1"/>
  <c r="AC210" i="1"/>
  <c r="AD210" i="1"/>
  <c r="AB210" i="1"/>
  <c r="Z210" i="1"/>
  <c r="AA210" i="1"/>
  <c r="W210" i="1"/>
  <c r="X210" i="1"/>
  <c r="T210" i="1"/>
  <c r="AE206" i="1"/>
  <c r="AD206" i="1"/>
  <c r="AC206" i="1"/>
  <c r="AB206" i="1"/>
  <c r="Z206" i="1"/>
  <c r="AA206" i="1"/>
  <c r="W206" i="1"/>
  <c r="X206" i="1"/>
  <c r="T206" i="1"/>
  <c r="Y206" i="1"/>
  <c r="AF206" i="1" s="1"/>
  <c r="AE202" i="1"/>
  <c r="AC202" i="1"/>
  <c r="AD202" i="1"/>
  <c r="Z202" i="1"/>
  <c r="AA202" i="1"/>
  <c r="W202" i="1"/>
  <c r="AB202" i="1"/>
  <c r="Y202" i="1"/>
  <c r="X202" i="1"/>
  <c r="AF202" i="1" s="1"/>
  <c r="T202" i="1"/>
  <c r="AE198" i="1"/>
  <c r="AD198" i="1"/>
  <c r="AC198" i="1"/>
  <c r="AB198" i="1"/>
  <c r="Z198" i="1"/>
  <c r="AA198" i="1"/>
  <c r="Y198" i="1"/>
  <c r="W198" i="1"/>
  <c r="X198" i="1"/>
  <c r="T198" i="1"/>
  <c r="AF198" i="1" s="1"/>
  <c r="AE194" i="1"/>
  <c r="AC194" i="1"/>
  <c r="AD194" i="1"/>
  <c r="AB194" i="1"/>
  <c r="Z194" i="1"/>
  <c r="AA194" i="1"/>
  <c r="W194" i="1"/>
  <c r="X194" i="1"/>
  <c r="T194" i="1"/>
  <c r="AE190" i="1"/>
  <c r="AD190" i="1"/>
  <c r="AC190" i="1"/>
  <c r="Z190" i="1"/>
  <c r="AA190" i="1"/>
  <c r="AB190" i="1"/>
  <c r="W190" i="1"/>
  <c r="AF190" i="1" s="1"/>
  <c r="X190" i="1"/>
  <c r="T190" i="1"/>
  <c r="Y190" i="1"/>
  <c r="AE186" i="1"/>
  <c r="AC186" i="1"/>
  <c r="AD186" i="1"/>
  <c r="Z186" i="1"/>
  <c r="AB186" i="1"/>
  <c r="AA186" i="1"/>
  <c r="X186" i="1"/>
  <c r="W186" i="1"/>
  <c r="Y186" i="1"/>
  <c r="T186" i="1"/>
  <c r="AF186" i="1" s="1"/>
  <c r="AE182" i="1"/>
  <c r="AD182" i="1"/>
  <c r="AC182" i="1"/>
  <c r="AB182" i="1"/>
  <c r="Z182" i="1"/>
  <c r="AA182" i="1"/>
  <c r="X182" i="1"/>
  <c r="AF182" i="1" s="1"/>
  <c r="Y182" i="1"/>
  <c r="W182" i="1"/>
  <c r="T182" i="1"/>
  <c r="AE178" i="1"/>
  <c r="AC178" i="1"/>
  <c r="AD178" i="1"/>
  <c r="AB178" i="1"/>
  <c r="Z178" i="1"/>
  <c r="AA178" i="1"/>
  <c r="X178" i="1"/>
  <c r="W178" i="1"/>
  <c r="T178" i="1"/>
  <c r="AE174" i="1"/>
  <c r="AD174" i="1"/>
  <c r="AC174" i="1"/>
  <c r="AB174" i="1"/>
  <c r="Z174" i="1"/>
  <c r="AA174" i="1"/>
  <c r="X174" i="1"/>
  <c r="W174" i="1"/>
  <c r="AF174" i="1" s="1"/>
  <c r="T174" i="1"/>
  <c r="Y174" i="1"/>
  <c r="AE170" i="1"/>
  <c r="AC170" i="1"/>
  <c r="AD170" i="1"/>
  <c r="Z170" i="1"/>
  <c r="AA170" i="1"/>
  <c r="AB170" i="1"/>
  <c r="X170" i="1"/>
  <c r="W170" i="1"/>
  <c r="Y170" i="1"/>
  <c r="T170" i="1"/>
  <c r="AF170" i="1" s="1"/>
  <c r="AE166" i="1"/>
  <c r="AD166" i="1"/>
  <c r="AC166" i="1"/>
  <c r="AB166" i="1"/>
  <c r="Z166" i="1"/>
  <c r="AA166" i="1"/>
  <c r="X166" i="1"/>
  <c r="Y166" i="1"/>
  <c r="W166" i="1"/>
  <c r="AF166" i="1" s="1"/>
  <c r="T166" i="1"/>
  <c r="AE162" i="1"/>
  <c r="AC162" i="1"/>
  <c r="AD162" i="1"/>
  <c r="AB162" i="1"/>
  <c r="Z162" i="1"/>
  <c r="AA162" i="1"/>
  <c r="X162" i="1"/>
  <c r="W162" i="1"/>
  <c r="T162" i="1"/>
  <c r="AE158" i="1"/>
  <c r="AD158" i="1"/>
  <c r="AC158" i="1"/>
  <c r="Z158" i="1"/>
  <c r="AA158" i="1"/>
  <c r="AB158" i="1"/>
  <c r="X158" i="1"/>
  <c r="W158" i="1"/>
  <c r="T158" i="1"/>
  <c r="AF158" i="1" s="1"/>
  <c r="Y158" i="1"/>
  <c r="AE154" i="1"/>
  <c r="AC154" i="1"/>
  <c r="AD154" i="1"/>
  <c r="Z154" i="1"/>
  <c r="AB154" i="1"/>
  <c r="AA154" i="1"/>
  <c r="X154" i="1"/>
  <c r="W154" i="1"/>
  <c r="AF154" i="1" s="1"/>
  <c r="Y154" i="1"/>
  <c r="T154" i="1"/>
  <c r="AE150" i="1"/>
  <c r="AD150" i="1"/>
  <c r="AC150" i="1"/>
  <c r="AB150" i="1"/>
  <c r="Z150" i="1"/>
  <c r="AA150" i="1"/>
  <c r="X150" i="1"/>
  <c r="Y150" i="1"/>
  <c r="W150" i="1"/>
  <c r="T150" i="1"/>
  <c r="AF150" i="1" s="1"/>
  <c r="AE146" i="1"/>
  <c r="AC146" i="1"/>
  <c r="AD146" i="1"/>
  <c r="AB146" i="1"/>
  <c r="Z146" i="1"/>
  <c r="AA146" i="1"/>
  <c r="X146" i="1"/>
  <c r="W146" i="1"/>
  <c r="T146" i="1"/>
  <c r="AE142" i="1"/>
  <c r="AD142" i="1"/>
  <c r="AC142" i="1"/>
  <c r="AB142" i="1"/>
  <c r="Z142" i="1"/>
  <c r="AA142" i="1"/>
  <c r="X142" i="1"/>
  <c r="W142" i="1"/>
  <c r="T142" i="1"/>
  <c r="Y142" i="1"/>
  <c r="AF142" i="1" s="1"/>
  <c r="AE138" i="1"/>
  <c r="AC138" i="1"/>
  <c r="AD138" i="1"/>
  <c r="Z138" i="1"/>
  <c r="AA138" i="1"/>
  <c r="AB138" i="1"/>
  <c r="X138" i="1"/>
  <c r="W138" i="1"/>
  <c r="AF138" i="1" s="1"/>
  <c r="Y138" i="1"/>
  <c r="T138" i="1"/>
  <c r="AE134" i="1"/>
  <c r="AD134" i="1"/>
  <c r="AC134" i="1"/>
  <c r="AB134" i="1"/>
  <c r="Z134" i="1"/>
  <c r="AA134" i="1"/>
  <c r="X134" i="1"/>
  <c r="Y134" i="1"/>
  <c r="W134" i="1"/>
  <c r="T134" i="1"/>
  <c r="AF134" i="1" s="1"/>
  <c r="AE130" i="1"/>
  <c r="AC130" i="1"/>
  <c r="AD130" i="1"/>
  <c r="AB130" i="1"/>
  <c r="Z130" i="1"/>
  <c r="AA130" i="1"/>
  <c r="X130" i="1"/>
  <c r="W130" i="1"/>
  <c r="T130" i="1"/>
  <c r="AE126" i="1"/>
  <c r="AD126" i="1"/>
  <c r="AC126" i="1"/>
  <c r="Z126" i="1"/>
  <c r="AA126" i="1"/>
  <c r="AB126" i="1"/>
  <c r="X126" i="1"/>
  <c r="AF126" i="1" s="1"/>
  <c r="W126" i="1"/>
  <c r="T126" i="1"/>
  <c r="Y126" i="1"/>
  <c r="AE122" i="1"/>
  <c r="AC122" i="1"/>
  <c r="AD122" i="1"/>
  <c r="AB122" i="1"/>
  <c r="Z122" i="1"/>
  <c r="AA122" i="1"/>
  <c r="X122" i="1"/>
  <c r="W122" i="1"/>
  <c r="Y122" i="1"/>
  <c r="T122" i="1"/>
  <c r="AF122" i="1" s="1"/>
  <c r="AE118" i="1"/>
  <c r="AD118" i="1"/>
  <c r="AC118" i="1"/>
  <c r="Z118" i="1"/>
  <c r="AB118" i="1"/>
  <c r="AA118" i="1"/>
  <c r="X118" i="1"/>
  <c r="AF118" i="1" s="1"/>
  <c r="Y118" i="1"/>
  <c r="W118" i="1"/>
  <c r="T118" i="1"/>
  <c r="AE114" i="1"/>
  <c r="AC114" i="1"/>
  <c r="AB114" i="1"/>
  <c r="AD114" i="1"/>
  <c r="Z114" i="1"/>
  <c r="AA114" i="1"/>
  <c r="X114" i="1"/>
  <c r="W114" i="1"/>
  <c r="T114" i="1"/>
  <c r="U114" i="1"/>
  <c r="AE110" i="1"/>
  <c r="AD110" i="1"/>
  <c r="AC110" i="1"/>
  <c r="AB110" i="1"/>
  <c r="Z110" i="1"/>
  <c r="AA110" i="1"/>
  <c r="X110" i="1"/>
  <c r="W110" i="1"/>
  <c r="T110" i="1"/>
  <c r="Y110" i="1"/>
  <c r="U110" i="1"/>
  <c r="AF110" i="1" s="1"/>
  <c r="AE106" i="1"/>
  <c r="AC106" i="1"/>
  <c r="AD106" i="1"/>
  <c r="AB106" i="1"/>
  <c r="Z106" i="1"/>
  <c r="AA106" i="1"/>
  <c r="X106" i="1"/>
  <c r="W106" i="1"/>
  <c r="AF106" i="1" s="1"/>
  <c r="Y106" i="1"/>
  <c r="T106" i="1"/>
  <c r="U106" i="1"/>
  <c r="AE102" i="1"/>
  <c r="AD102" i="1"/>
  <c r="AC102" i="1"/>
  <c r="Z102" i="1"/>
  <c r="AA102" i="1"/>
  <c r="X102" i="1"/>
  <c r="Y102" i="1"/>
  <c r="W102" i="1"/>
  <c r="T102" i="1"/>
  <c r="AF102" i="1" s="1"/>
  <c r="U102" i="1"/>
  <c r="AE98" i="1"/>
  <c r="AC98" i="1"/>
  <c r="AB98" i="1"/>
  <c r="AD98" i="1"/>
  <c r="Z98" i="1"/>
  <c r="AA98" i="1"/>
  <c r="X98" i="1"/>
  <c r="W98" i="1"/>
  <c r="T98" i="1"/>
  <c r="U98" i="1"/>
  <c r="AE94" i="1"/>
  <c r="AD94" i="1"/>
  <c r="AC94" i="1"/>
  <c r="Z94" i="1"/>
  <c r="AA94" i="1"/>
  <c r="AB94" i="1"/>
  <c r="X94" i="1"/>
  <c r="W94" i="1"/>
  <c r="T94" i="1"/>
  <c r="AF94" i="1" s="1"/>
  <c r="Y94" i="1"/>
  <c r="U94" i="1"/>
  <c r="AE90" i="1"/>
  <c r="AC90" i="1"/>
  <c r="AD90" i="1"/>
  <c r="AB90" i="1"/>
  <c r="Z90" i="1"/>
  <c r="AA90" i="1"/>
  <c r="X90" i="1"/>
  <c r="W90" i="1"/>
  <c r="Y90" i="1"/>
  <c r="T90" i="1"/>
  <c r="AF90" i="1" s="1"/>
  <c r="U90" i="1"/>
  <c r="AE86" i="1"/>
  <c r="AD86" i="1"/>
  <c r="AC86" i="1"/>
  <c r="Z86" i="1"/>
  <c r="AB86" i="1"/>
  <c r="AA86" i="1"/>
  <c r="X86" i="1"/>
  <c r="Y86" i="1"/>
  <c r="W86" i="1"/>
  <c r="T86" i="1"/>
  <c r="U86" i="1"/>
  <c r="AF86" i="1" s="1"/>
  <c r="AE82" i="1"/>
  <c r="AC82" i="1"/>
  <c r="AB82" i="1"/>
  <c r="AD82" i="1"/>
  <c r="Z82" i="1"/>
  <c r="AA82" i="1"/>
  <c r="X82" i="1"/>
  <c r="W82" i="1"/>
  <c r="T82" i="1"/>
  <c r="U82" i="1"/>
  <c r="AE78" i="1"/>
  <c r="AD78" i="1"/>
  <c r="AC78" i="1"/>
  <c r="AB78" i="1"/>
  <c r="Z78" i="1"/>
  <c r="AA78" i="1"/>
  <c r="X78" i="1"/>
  <c r="W78" i="1"/>
  <c r="T78" i="1"/>
  <c r="Y78" i="1"/>
  <c r="AF78" i="1" s="1"/>
  <c r="U78" i="1"/>
  <c r="AE74" i="1"/>
  <c r="AC74" i="1"/>
  <c r="AD74" i="1"/>
  <c r="AB74" i="1"/>
  <c r="Z74" i="1"/>
  <c r="AA74" i="1"/>
  <c r="X74" i="1"/>
  <c r="W74" i="1"/>
  <c r="Y74" i="1"/>
  <c r="T74" i="1"/>
  <c r="U74" i="1"/>
  <c r="AF74" i="1" s="1"/>
  <c r="AE70" i="1"/>
  <c r="AD70" i="1"/>
  <c r="AC70" i="1"/>
  <c r="Z70" i="1"/>
  <c r="AA70" i="1"/>
  <c r="AB70" i="1"/>
  <c r="X70" i="1"/>
  <c r="Y70" i="1"/>
  <c r="W70" i="1"/>
  <c r="AF70" i="1" s="1"/>
  <c r="T70" i="1"/>
  <c r="U70" i="1"/>
  <c r="AE66" i="1"/>
  <c r="AC66" i="1"/>
  <c r="AB66" i="1"/>
  <c r="AD66" i="1"/>
  <c r="Z66" i="1"/>
  <c r="AA66" i="1"/>
  <c r="X66" i="1"/>
  <c r="W66" i="1"/>
  <c r="T66" i="1"/>
  <c r="U66" i="1"/>
  <c r="AE62" i="1"/>
  <c r="AD62" i="1"/>
  <c r="AC62" i="1"/>
  <c r="Z62" i="1"/>
  <c r="AA62" i="1"/>
  <c r="AB62" i="1"/>
  <c r="X62" i="1"/>
  <c r="W62" i="1"/>
  <c r="T62" i="1"/>
  <c r="Y62" i="1"/>
  <c r="U62" i="1"/>
  <c r="AF62" i="1" s="1"/>
  <c r="AE58" i="1"/>
  <c r="AC58" i="1"/>
  <c r="AD58" i="1"/>
  <c r="AB58" i="1"/>
  <c r="Z58" i="1"/>
  <c r="AA58" i="1"/>
  <c r="X58" i="1"/>
  <c r="W58" i="1"/>
  <c r="AF58" i="1" s="1"/>
  <c r="Y58" i="1"/>
  <c r="T58" i="1"/>
  <c r="U58" i="1"/>
  <c r="AD54" i="1"/>
  <c r="AE54" i="1"/>
  <c r="AC54" i="1"/>
  <c r="Z54" i="1"/>
  <c r="AB54" i="1"/>
  <c r="AA54" i="1"/>
  <c r="X54" i="1"/>
  <c r="Y54" i="1"/>
  <c r="W54" i="1"/>
  <c r="T54" i="1"/>
  <c r="AF54" i="1" s="1"/>
  <c r="U54" i="1"/>
  <c r="AD50" i="1"/>
  <c r="AE50" i="1"/>
  <c r="AC50" i="1"/>
  <c r="AB50" i="1"/>
  <c r="Z50" i="1"/>
  <c r="AA50" i="1"/>
  <c r="X50" i="1"/>
  <c r="W50" i="1"/>
  <c r="T50" i="1"/>
  <c r="U50" i="1"/>
  <c r="AD46" i="1"/>
  <c r="AE46" i="1"/>
  <c r="AC46" i="1"/>
  <c r="AB46" i="1"/>
  <c r="Z46" i="1"/>
  <c r="AA46" i="1"/>
  <c r="X46" i="1"/>
  <c r="W46" i="1"/>
  <c r="AF46" i="1" s="1"/>
  <c r="T46" i="1"/>
  <c r="Y46" i="1"/>
  <c r="U46" i="1"/>
  <c r="AD42" i="1"/>
  <c r="AE42" i="1"/>
  <c r="AC42" i="1"/>
  <c r="AB42" i="1"/>
  <c r="Z42" i="1"/>
  <c r="AA42" i="1"/>
  <c r="X42" i="1"/>
  <c r="W42" i="1"/>
  <c r="Y42" i="1"/>
  <c r="T42" i="1"/>
  <c r="AF42" i="1" s="1"/>
  <c r="U42" i="1"/>
  <c r="AD38" i="1"/>
  <c r="AE38" i="1"/>
  <c r="AC38" i="1"/>
  <c r="Z38" i="1"/>
  <c r="AA38" i="1"/>
  <c r="AB38" i="1"/>
  <c r="X38" i="1"/>
  <c r="Y38" i="1"/>
  <c r="W38" i="1"/>
  <c r="T38" i="1"/>
  <c r="AF38" i="1" s="1"/>
  <c r="U38" i="1"/>
  <c r="AD34" i="1"/>
  <c r="AE34" i="1"/>
  <c r="AC34" i="1"/>
  <c r="AB34" i="1"/>
  <c r="Z34" i="1"/>
  <c r="AA34" i="1"/>
  <c r="X34" i="1"/>
  <c r="W34" i="1"/>
  <c r="T34" i="1"/>
  <c r="U34" i="1"/>
  <c r="AD30" i="1"/>
  <c r="AE30" i="1"/>
  <c r="AC30" i="1"/>
  <c r="Z30" i="1"/>
  <c r="AA30" i="1"/>
  <c r="AB30" i="1"/>
  <c r="X30" i="1"/>
  <c r="W30" i="1"/>
  <c r="T30" i="1"/>
  <c r="AF30" i="1" s="1"/>
  <c r="Y30" i="1"/>
  <c r="U30" i="1"/>
  <c r="AD26" i="1"/>
  <c r="AE26" i="1"/>
  <c r="AC26" i="1"/>
  <c r="AB26" i="1"/>
  <c r="Z26" i="1"/>
  <c r="AA26" i="1"/>
  <c r="X26" i="1"/>
  <c r="W26" i="1"/>
  <c r="Y26" i="1"/>
  <c r="T26" i="1"/>
  <c r="AF26" i="1" s="1"/>
  <c r="U26" i="1"/>
  <c r="AD22" i="1"/>
  <c r="AE22" i="1"/>
  <c r="AC22" i="1"/>
  <c r="Z22" i="1"/>
  <c r="AB22" i="1"/>
  <c r="AA22" i="1"/>
  <c r="X22" i="1"/>
  <c r="Y22" i="1"/>
  <c r="W22" i="1"/>
  <c r="T22" i="1"/>
  <c r="U22" i="1"/>
  <c r="AF22" i="1" s="1"/>
  <c r="AD18" i="1"/>
  <c r="AE18" i="1"/>
  <c r="AC18" i="1"/>
  <c r="AB18" i="1"/>
  <c r="Z18" i="1"/>
  <c r="AA18" i="1"/>
  <c r="X18" i="1"/>
  <c r="W18" i="1"/>
  <c r="T18" i="1"/>
  <c r="U18" i="1"/>
  <c r="AD14" i="1"/>
  <c r="AE14" i="1"/>
  <c r="AC14" i="1"/>
  <c r="AB14" i="1"/>
  <c r="Z14" i="1"/>
  <c r="AA14" i="1"/>
  <c r="X14" i="1"/>
  <c r="W14" i="1"/>
  <c r="T14" i="1"/>
  <c r="Y14" i="1"/>
  <c r="AF14" i="1" s="1"/>
  <c r="U14" i="1"/>
  <c r="AD10" i="1"/>
  <c r="AE10" i="1"/>
  <c r="AC10" i="1"/>
  <c r="AC274" i="1" s="1"/>
  <c r="AB10" i="1"/>
  <c r="Z10" i="1"/>
  <c r="AA10" i="1"/>
  <c r="X10" i="1"/>
  <c r="W10" i="1"/>
  <c r="Y10" i="1"/>
  <c r="T10" i="1"/>
  <c r="U10" i="1"/>
  <c r="U274" i="1" s="1"/>
  <c r="AD6" i="1"/>
  <c r="AE6" i="1"/>
  <c r="AC6" i="1"/>
  <c r="Z6" i="1"/>
  <c r="AA6" i="1"/>
  <c r="AB6" i="1"/>
  <c r="X6" i="1"/>
  <c r="Y6" i="1"/>
  <c r="W6" i="1"/>
  <c r="AF6" i="1" s="1"/>
  <c r="T6" i="1"/>
  <c r="U6" i="1"/>
  <c r="T2" i="1"/>
  <c r="AF2" i="1" s="1"/>
  <c r="W2" i="1"/>
  <c r="AA2" i="1"/>
  <c r="T271" i="1"/>
  <c r="T267" i="1"/>
  <c r="AF267" i="1" s="1"/>
  <c r="T263" i="1"/>
  <c r="AF263" i="1" s="1"/>
  <c r="T259" i="1"/>
  <c r="T252" i="1"/>
  <c r="T244" i="1"/>
  <c r="AF244" i="1" s="1"/>
  <c r="T236" i="1"/>
  <c r="T228" i="1"/>
  <c r="T220" i="1"/>
  <c r="T212" i="1"/>
  <c r="AF212" i="1" s="1"/>
  <c r="T204" i="1"/>
  <c r="T196" i="1"/>
  <c r="T188" i="1"/>
  <c r="T180" i="1"/>
  <c r="T172" i="1"/>
  <c r="AF172" i="1" s="1"/>
  <c r="T164" i="1"/>
  <c r="T156" i="1"/>
  <c r="T148" i="1"/>
  <c r="AF148" i="1" s="1"/>
  <c r="T140" i="1"/>
  <c r="AF140" i="1" s="1"/>
  <c r="T132" i="1"/>
  <c r="T124" i="1"/>
  <c r="T116" i="1"/>
  <c r="AF116" i="1" s="1"/>
  <c r="T108" i="1"/>
  <c r="T100" i="1"/>
  <c r="T92" i="1"/>
  <c r="T84" i="1"/>
  <c r="AF84" i="1" s="1"/>
  <c r="T76" i="1"/>
  <c r="AF76" i="1" s="1"/>
  <c r="T68" i="1"/>
  <c r="T60" i="1"/>
  <c r="T52" i="1"/>
  <c r="AF52" i="1" s="1"/>
  <c r="T44" i="1"/>
  <c r="AF44" i="1" s="1"/>
  <c r="T36" i="1"/>
  <c r="T28" i="1"/>
  <c r="T20" i="1"/>
  <c r="AF20" i="1" s="1"/>
  <c r="T12" i="1"/>
  <c r="T4" i="1"/>
  <c r="U267" i="1"/>
  <c r="U259" i="1"/>
  <c r="U251" i="1"/>
  <c r="AF251" i="1" s="1"/>
  <c r="U243" i="1"/>
  <c r="U235" i="1"/>
  <c r="AF235" i="1" s="1"/>
  <c r="U227" i="1"/>
  <c r="AF227" i="1" s="1"/>
  <c r="U219" i="1"/>
  <c r="AF219" i="1" s="1"/>
  <c r="U211" i="1"/>
  <c r="U203" i="1"/>
  <c r="AF203" i="1" s="1"/>
  <c r="U195" i="1"/>
  <c r="AF195" i="1" s="1"/>
  <c r="U187" i="1"/>
  <c r="AF187" i="1" s="1"/>
  <c r="U179" i="1"/>
  <c r="U171" i="1"/>
  <c r="AF171" i="1" s="1"/>
  <c r="U163" i="1"/>
  <c r="AF163" i="1" s="1"/>
  <c r="U155" i="1"/>
  <c r="AF155" i="1" s="1"/>
  <c r="U147" i="1"/>
  <c r="U139" i="1"/>
  <c r="U131" i="1"/>
  <c r="AF131" i="1" s="1"/>
  <c r="U123" i="1"/>
  <c r="AF123" i="1" s="1"/>
  <c r="U115" i="1"/>
  <c r="U99" i="1"/>
  <c r="U83" i="1"/>
  <c r="AF83" i="1" s="1"/>
  <c r="U67" i="1"/>
  <c r="U51" i="1"/>
  <c r="U35" i="1"/>
  <c r="U19" i="1"/>
  <c r="AF19" i="1" s="1"/>
  <c r="U3" i="1"/>
  <c r="V258" i="1"/>
  <c r="V242" i="1"/>
  <c r="V226" i="1"/>
  <c r="V210" i="1"/>
  <c r="V194" i="1"/>
  <c r="V178" i="1"/>
  <c r="V162" i="1"/>
  <c r="V146" i="1"/>
  <c r="V130" i="1"/>
  <c r="V114" i="1"/>
  <c r="V98" i="1"/>
  <c r="V82" i="1"/>
  <c r="V66" i="1"/>
  <c r="V50" i="1"/>
  <c r="V34" i="1"/>
  <c r="V18" i="1"/>
  <c r="W273" i="1"/>
  <c r="W257" i="1"/>
  <c r="W241" i="1"/>
  <c r="W225" i="1"/>
  <c r="W209" i="1"/>
  <c r="W193" i="1"/>
  <c r="W177" i="1"/>
  <c r="W161" i="1"/>
  <c r="W145" i="1"/>
  <c r="W129" i="1"/>
  <c r="W113" i="1"/>
  <c r="W97" i="1"/>
  <c r="W81" i="1"/>
  <c r="W65" i="1"/>
  <c r="W49" i="1"/>
  <c r="W33" i="1"/>
  <c r="W17" i="1"/>
  <c r="X272" i="1"/>
  <c r="X256" i="1"/>
  <c r="X240" i="1"/>
  <c r="X224" i="1"/>
  <c r="X208" i="1"/>
  <c r="X192" i="1"/>
  <c r="X163" i="1"/>
  <c r="X131" i="1"/>
  <c r="X99" i="1"/>
  <c r="X67" i="1"/>
  <c r="X35" i="1"/>
  <c r="Y242" i="1"/>
  <c r="Y178" i="1"/>
  <c r="Y114" i="1"/>
  <c r="Y50" i="1"/>
  <c r="Z245" i="1"/>
  <c r="Z117" i="1"/>
  <c r="AA180" i="1"/>
  <c r="AB102" i="1"/>
  <c r="W274" i="1"/>
  <c r="AF258" i="1"/>
  <c r="AF242" i="1"/>
  <c r="AF226" i="1"/>
  <c r="AF210" i="1"/>
  <c r="AF194" i="1"/>
  <c r="AF178" i="1"/>
  <c r="AF162" i="1"/>
  <c r="AF146" i="1"/>
  <c r="AF130" i="1"/>
  <c r="AF114" i="1"/>
  <c r="AF98" i="1"/>
  <c r="AF82" i="1"/>
  <c r="AF66" i="1"/>
  <c r="AF50" i="1"/>
  <c r="AF34" i="1"/>
  <c r="AF18" i="1"/>
  <c r="T274" i="1"/>
  <c r="AF180" i="1" l="1"/>
  <c r="AF49" i="1"/>
  <c r="Z274" i="1"/>
  <c r="AF232" i="1"/>
  <c r="AF137" i="1"/>
  <c r="AF35" i="1"/>
  <c r="AF99" i="1"/>
  <c r="AF28" i="1"/>
  <c r="AF60" i="1"/>
  <c r="AF92" i="1"/>
  <c r="AF124" i="1"/>
  <c r="AF156" i="1"/>
  <c r="AF188" i="1"/>
  <c r="AF220" i="1"/>
  <c r="AF252" i="1"/>
  <c r="AF271" i="1"/>
  <c r="X274" i="1"/>
  <c r="AF13" i="1"/>
  <c r="AF21" i="1"/>
  <c r="AF89" i="1"/>
  <c r="AF129" i="1"/>
  <c r="AF141" i="1"/>
  <c r="AF193" i="1"/>
  <c r="AF225" i="1"/>
  <c r="AF15" i="1"/>
  <c r="AF47" i="1"/>
  <c r="AF79" i="1"/>
  <c r="AF111" i="1"/>
  <c r="AF143" i="1"/>
  <c r="AF175" i="1"/>
  <c r="AF207" i="1"/>
  <c r="AF239" i="1"/>
  <c r="AF268" i="1"/>
  <c r="AF33" i="1"/>
  <c r="AF105" i="1"/>
  <c r="AF117" i="1"/>
  <c r="AF145" i="1"/>
  <c r="AF185" i="1"/>
  <c r="AF197" i="1"/>
  <c r="AF237" i="1"/>
  <c r="AF80" i="1"/>
  <c r="AF200" i="1"/>
  <c r="AF248" i="1"/>
  <c r="AF17" i="1"/>
  <c r="AF125" i="1"/>
  <c r="AF189" i="1"/>
  <c r="AF253" i="1"/>
  <c r="AF109" i="1"/>
  <c r="AF241" i="1"/>
  <c r="AF85" i="1"/>
  <c r="AF10" i="1"/>
  <c r="AF51" i="1"/>
  <c r="AF115" i="1"/>
  <c r="AF147" i="1"/>
  <c r="AF179" i="1"/>
  <c r="AF211" i="1"/>
  <c r="AF243" i="1"/>
  <c r="AF4" i="1"/>
  <c r="AF36" i="1"/>
  <c r="AF68" i="1"/>
  <c r="AF100" i="1"/>
  <c r="AF132" i="1"/>
  <c r="AF164" i="1"/>
  <c r="AF196" i="1"/>
  <c r="AF228" i="1"/>
  <c r="AF259" i="1"/>
  <c r="AA274" i="1"/>
  <c r="AE274" i="1"/>
  <c r="AF37" i="1"/>
  <c r="AF73" i="1"/>
  <c r="AF121" i="1"/>
  <c r="AF165" i="1"/>
  <c r="AF257" i="1"/>
  <c r="AF23" i="1"/>
  <c r="AF55" i="1"/>
  <c r="AF87" i="1"/>
  <c r="AF119" i="1"/>
  <c r="AF151" i="1"/>
  <c r="AF183" i="1"/>
  <c r="AF215" i="1"/>
  <c r="AF247" i="1"/>
  <c r="AF272" i="1"/>
  <c r="AF65" i="1"/>
  <c r="AF77" i="1"/>
  <c r="AF93" i="1"/>
  <c r="AF177" i="1"/>
  <c r="AF217" i="1"/>
  <c r="AF229" i="1"/>
  <c r="AF112" i="1"/>
  <c r="AF216" i="1"/>
  <c r="AF265" i="1"/>
  <c r="AF9" i="1"/>
  <c r="AF57" i="1"/>
  <c r="AF69" i="1"/>
  <c r="AF113" i="1"/>
  <c r="AF233" i="1"/>
  <c r="AF3" i="1"/>
  <c r="AF67" i="1"/>
  <c r="AF12" i="1"/>
  <c r="AF108" i="1"/>
  <c r="AF204" i="1"/>
  <c r="AF236" i="1"/>
  <c r="AD274" i="1"/>
  <c r="AF264" i="1"/>
  <c r="AF5" i="1"/>
  <c r="AF25" i="1"/>
  <c r="AF61" i="1"/>
  <c r="AF149" i="1"/>
  <c r="AF181" i="1"/>
  <c r="AF213" i="1"/>
  <c r="AF249" i="1"/>
  <c r="AF31" i="1"/>
  <c r="AF63" i="1"/>
  <c r="AF95" i="1"/>
  <c r="AF127" i="1"/>
  <c r="AF159" i="1"/>
  <c r="AF191" i="1"/>
  <c r="AF223" i="1"/>
  <c r="AF255" i="1"/>
  <c r="AF53" i="1"/>
  <c r="AF133" i="1"/>
  <c r="AF161" i="1"/>
  <c r="AF8" i="1"/>
  <c r="AF136" i="1"/>
  <c r="AF224" i="1"/>
  <c r="AF269" i="1"/>
  <c r="AF45" i="1"/>
  <c r="AF157" i="1"/>
  <c r="AF173" i="1"/>
  <c r="AF221" i="1"/>
  <c r="AF274" i="1" l="1"/>
  <c r="AF275" i="1" l="1"/>
  <c r="AC275" i="1"/>
  <c r="U275" i="1"/>
  <c r="Y275" i="1"/>
  <c r="V275" i="1"/>
  <c r="AB275" i="1"/>
  <c r="W275" i="1"/>
  <c r="X275" i="1"/>
  <c r="AA275" i="1"/>
  <c r="AD275" i="1"/>
  <c r="Z275" i="1"/>
  <c r="AE275" i="1"/>
</calcChain>
</file>

<file path=xl/sharedStrings.xml><?xml version="1.0" encoding="utf-8"?>
<sst xmlns="http://schemas.openxmlformats.org/spreadsheetml/2006/main" count="18501" uniqueCount="3087">
  <si>
    <t>PMCID</t>
  </si>
  <si>
    <t>AccessionNb</t>
  </si>
  <si>
    <t>Section</t>
  </si>
  <si>
    <t>SubType</t>
  </si>
  <si>
    <t>Figure</t>
  </si>
  <si>
    <t>Categories</t>
  </si>
  <si>
    <t>PreCitation</t>
  </si>
  <si>
    <t>Citation</t>
  </si>
  <si>
    <t>PostCitation</t>
  </si>
  <si>
    <t>PMC2154357</t>
  </si>
  <si>
    <t>1BL8</t>
  </si>
  <si>
    <t>Methods</t>
  </si>
  <si>
    <t>PDBe</t>
  </si>
  <si>
    <t>Background</t>
  </si>
  <si>
    <t xml:space="preserve">All values are reported in Table I together with previous results on KcsA (BernÃ¨che and Roux, 2001; Noskov et al., 2004). </t>
  </si>
  <si>
    <t xml:space="preserve">We estimate that the accuracy and overall significance of the calculated free energies is roughly on the order of 1 kcal/mol, based on the difference between the computations with 1K4C (Noskov et al., 2004) and 1BL8 (BernÃ¨che and Roux, 2001) and the comparison between the CHARMM PARAM27 and AMBER force fields. </t>
  </si>
  <si>
    <t xml:space="preserve">For the simulations with the AMBER force field, the systems were reequilibriated for 1.5 ns before starting the free energy computations. The hydration number of K+ and Na+ in the various binding sites were computed from the average of 800 ps of MD for each configuration; statistical error was estimated by comparing block averages. </t>
  </si>
  <si>
    <t>PMC2216687</t>
  </si>
  <si>
    <t>Q9XVV3</t>
  </si>
  <si>
    <t>Results</t>
  </si>
  <si>
    <t>UniProt</t>
  </si>
  <si>
    <t xml:space="preserve">We first explored this concept for PPI pairs from different species and have observed evidence of this conservation of function between the PPI pairs. </t>
  </si>
  <si>
    <t xml:space="preserve">For example, in C. elegans, nhr-67 [Swiss-Prot: Q9XVV3] and daf-21 [Swiss-Prot: Q18688] have been shown to interact [27], whereas in human ESR1 [Swiss-Prot: P03372] and HSP90AA1 [Swiss-Prot: P07900] are also known to interact [28]. </t>
  </si>
  <si>
    <t xml:space="preserve">Both PPI pairs contain a common domain interaction pattern, (PF00105)-(PF02518, PF00183), where â€˜-â€™ denotes interaction and the parentheses denote modular domains. PF00105 is described by Pfam [29] as the zinc finger, C4 type domain, and PF02518 and PF00183 refer to HATPase_c and HSP90 domains, respectively. </t>
  </si>
  <si>
    <t>Q18688</t>
  </si>
  <si>
    <t>P03372</t>
  </si>
  <si>
    <t>P07900</t>
  </si>
  <si>
    <t>PF00105</t>
  </si>
  <si>
    <t>Pfam</t>
  </si>
  <si>
    <t xml:space="preserve">Both PPI pairs contain a common domain interaction pattern, (PF00105)-(PF02518, PF00183), where â€˜-â€™ denotes interaction and the parentheses denote modular domains. </t>
  </si>
  <si>
    <t xml:space="preserve">PF00105 is described by Pfam [29] as the zinc finger, C4 type domain, and PF02518 and PF00183 refer to HATPase_c and HSP90 domains, respectively. The proteins nhr_67 and ESR1 contain the PF00105 domain, whereas daf-21 and HSP90AA1 contain the modular domain (PF02518, PF00183). </t>
  </si>
  <si>
    <t>PF02518</t>
  </si>
  <si>
    <t>PF00183</t>
  </si>
  <si>
    <t xml:space="preserve">PF00105 is described by Pfam [29] as the zinc finger, C4 type domain, and PF02518 and PF00183 refer to HATPase_c and HSP90 domains, respectively. </t>
  </si>
  <si>
    <t xml:space="preserve">The proteins nhr_67 and ESR1 contain the PF00105 domain, whereas daf-21 and HSP90AA1 contain the modular domain (PF02518, PF00183). In the Gene Ontology database [3], the proteins nhr-67 in C. elegans and ESR1 in human are annotated to the same function terms such as ligand dependent nuclear receptor activity, regulation of transcription, DNA dependent, DNA binding, and transcription factor activity. </t>
  </si>
  <si>
    <t xml:space="preserve">The proteins nhr_67 and ESR1 contain the PF00105 domain, whereas daf-21 and HSP90AA1 contain the modular domain (PF02518, PF00183). </t>
  </si>
  <si>
    <t xml:space="preserve">In the Gene Ontology database [3], the proteins nhr-67 in C. elegans and ESR1 in human are annotated to the same function terms such as ligand dependent nuclear receptor activity, regulation of transcription, DNA dependent, DNA binding, and transcription factor activity. Analogously, daf-21 and HSP90AA1 were found to be annotated with the same function terms, ATP binding and protein folding. </t>
  </si>
  <si>
    <t>P35998</t>
  </si>
  <si>
    <t xml:space="preserve">Consistent with this prediction, alpha-2-macroglobulin is found to be a major human plasma protease inhibitor capable of inhibiting most endopeptidases tested [33]. </t>
  </si>
  <si>
    <t xml:space="preserve">Another example is the PRS7 [Swiss-Prot: P35998] gene in human, which is currently annotated in GO to participate in protein binding (GO:0005515), with no other listed terms. </t>
  </si>
  <si>
    <t xml:space="preserve">Our CSIDOP method predicted that it is also involved in ATP binding (GO:0005524), hydrolase activity (GO:0016787), nucleotide binding (GO:0000166), and nucleoside_triphosphatase activity (GO:0017111), all of which can be verified in InterPro [34]. Other assigned terms for PRS7 by CSIDOP included endopeptidase activity (GO:0004175) and ATPase activity (GO:0016887), which were observed in the orthologous proteins of PRS7. </t>
  </si>
  <si>
    <t>P09958</t>
  </si>
  <si>
    <t xml:space="preserve">As illustrated in Figure 2, 15 out of the 20 proteins were predicted with function distances of one or two. </t>
  </si>
  <si>
    <t xml:space="preserve">A distance of one means that the two terms have a direct parent-child relationship; for instance, protein binding (GO:0005515) is a known function of Furin precursor protein [Swiss-Prot: P09958], and our method predicted it to be involved in protein domain specific binding (GO:0019904), which is a direct child term of protein binding in GO. </t>
  </si>
  <si>
    <t xml:space="preserve">If we consider such cases to also be successful prediction, then the accuracy improves from 95.42% to 97.71%. A distance of two indicates that the two terms share a parent. </t>
  </si>
  <si>
    <t>PMC2677866</t>
  </si>
  <si>
    <t>1ZD7</t>
  </si>
  <si>
    <t xml:space="preserve">Conserved motifs of the HINT protein-splicing family are boxed and labeled, and active-site residues are marked with an asterisk. </t>
  </si>
  <si>
    <t xml:space="preserve">The sequence alignment was refined based on structural modeling with the cyanobacterial DnaE split-intein as a template (PDB code: 1ZD7). </t>
  </si>
  <si>
    <t xml:space="preserve">Sequences are named after their protein host. (C) Electrostatic characteristics of full-length split-inteins. </t>
  </si>
  <si>
    <t xml:space="preserve">To further examine the sequence-to-function features of the new split-inteins, five full-length split-intein pairs were selected from different loci (gp41-1, gp41-8, IMPDH-1, NrdA-2 and NrdJ-1) for a structural analysis. </t>
  </si>
  <si>
    <t xml:space="preserve">The N- and C-terminal sequence parts of the each split-intein were joined to form a contiguous intein, and the overall structure of each intein was modeled based on the available crystal structure of a joined DnaE split-intein (PDB code: 1ZD7). </t>
  </si>
  <si>
    <t xml:space="preserve">All five split-inteins fit the intein structure without major clashes, despite their sequence variations. We previously suggested that the charge distribution along the two long anti-parallel beta-strands of the associated split-inteins molecule has an important role in the electrostatic interaction between the two split-intein parts (17). </t>
  </si>
  <si>
    <t>PMC2855332</t>
  </si>
  <si>
    <t>P23907</t>
  </si>
  <si>
    <t/>
  </si>
  <si>
    <t xml:space="preserve">The Swiss-Prot accession numbers for the proteins mentioned in the text are sheep (P23907) and hamster PrP (P04273). </t>
  </si>
  <si>
    <t>P04273</t>
  </si>
  <si>
    <t>PMC2928273</t>
  </si>
  <si>
    <t>rs4073</t>
  </si>
  <si>
    <t>Discussion</t>
  </si>
  <si>
    <t>RefSNP</t>
  </si>
  <si>
    <t xml:space="preserve">IL1A:rs17561 is a non-synonymous SNP and increases processing of the IL1-Î± precursor resulting in an increase in the levels of active IL1-Î± [29]. </t>
  </si>
  <si>
    <t xml:space="preserve">The variant of IL8:rs4073, which was found to increase pneumonitis risk 3-fold, has been associated with increased secretion of the proinflammatory cytokine IL8 [30]. </t>
  </si>
  <si>
    <t xml:space="preserve">IL4 and IL13 work together to regulate the inflammatory response. Four genetic variants in these two genes were associated with âˆ¼3-fold increased risk of pneumonitis. </t>
  </si>
  <si>
    <t>rs1061622</t>
  </si>
  <si>
    <t xml:space="preserve">Some studies have shown an increase in TNF-Î± production [35], [36], [37], while others have shown the opposite effect [38], [39], [40]. </t>
  </si>
  <si>
    <t xml:space="preserve">For TNFRSF1B, the non-synonymous variant Met196Arg (rs1061622) does not alter TNF-Î± binding affinity, but results in intensified TNF-Î± signaling [41] and decreased NF-kB signaling [42]. </t>
  </si>
  <si>
    <t xml:space="preserve">Only one genetic variant was found to confer a protective effect following radiotherapy. This variant, rs1799983, in NOS3 was associated with a 70% reduction in risk of pneumonitis. </t>
  </si>
  <si>
    <t>rs1799983</t>
  </si>
  <si>
    <t xml:space="preserve">Only one genetic variant was found to confer a protective effect following radiotherapy. </t>
  </si>
  <si>
    <t xml:space="preserve">This variant, rs1799983, in NOS3 was associated with a 70% reduction in risk of pneumonitis. </t>
  </si>
  <si>
    <t xml:space="preserve">Functional studies have demonstrated that this variant results in production of a variant allozyme with reduced enzyme activity [43] resulting in a reduction in nitric oxide production [44]. These observations support our findings of decreased pneumonitis due to decreased inflammatory signaling. </t>
  </si>
  <si>
    <t>PMC3044699</t>
  </si>
  <si>
    <t>106210</t>
  </si>
  <si>
    <t>Introduction</t>
  </si>
  <si>
    <t>OMIM</t>
  </si>
  <si>
    <t xml:space="preserve">Aniridia (AN; OMIM 106210) is a rare congenital disorder characterized by the complete or partial absence of the iris. </t>
  </si>
  <si>
    <t xml:space="preserve">The incidence of AN in the general population is about 1 in 64,000 to 96,000 [1]. Vision is usually impaired by other ocular abnormalities such as corneal opacification, cataract, glaucoma, fovea and optic nerve hypoplasia, and nystagmus [1]. </t>
  </si>
  <si>
    <t>194072</t>
  </si>
  <si>
    <t xml:space="preserve">A small numbers of aniridia cases can be due to large chromosomal deletions or rearrangements [2,8]. </t>
  </si>
  <si>
    <t xml:space="preserve">Aniridia generally occurs in isolation or accompanied by other ocular malformations, but it occurs, more rarely, as part of the WAGR (Wilmsâ€™ tumor, aniridia, genitourinary abnormalities, and mental retardation) syndrome (OMIM 194072) [9]. </t>
  </si>
  <si>
    <t xml:space="preserve">WAGR is usually caused by deletions of chromosome 11p13, which include PAX6 and WT1 (Wilms tumor 1) [9]. As large deletions could not be identified by the routine PCR-sequencing mutation detection method, only a few isolated aniridia patients with the large deletions in the PAX6 region have been documented and the most of them are sporadic cases [2,8-18]. </t>
  </si>
  <si>
    <t>PMC3228236</t>
  </si>
  <si>
    <t>3dbs</t>
  </si>
  <si>
    <t xml:space="preserve">X-ray co-crystal structure of the pan-class I selective PI3K inhibitor GDC-0941 (3) (PDB Code 3dbs). </t>
  </si>
  <si>
    <t xml:space="preserve">For more details see text and references [3, 33, 34]. </t>
  </si>
  <si>
    <t>PMC3310866</t>
  </si>
  <si>
    <t>2FJG</t>
  </si>
  <si>
    <t xml:space="preserve">Computation of Wji, Xji, Yji, Zji and pWji </t>
  </si>
  <si>
    <t xml:space="preserve">The model antibody structures were identical to the template structure (derived from 2FJG in PDB) except that the 30 interface CDR residues were all replaced with alanine to mimic realistic situations where CDR sequences were not known. </t>
  </si>
  <si>
    <t xml:space="preserve">To build the sidechain of the residue at position j, the amino acid type i adopting a rotameric structure k from the penultimate rotamer library [44] was locally optimized with the â€œClear Geometryâ€ function in Discovery Studio (version 2.5, Accelrys) while the rest of the antibody-antigen complex remained fixed. The sidechain conformations clashing with the rest of the protein complex structure were removed from further consideration. </t>
  </si>
  <si>
    <t>PMC3400600</t>
  </si>
  <si>
    <t>rs4862417</t>
  </si>
  <si>
    <t xml:space="preserve">ACSL1 is a candidate to explain individual differences in some several disease and endurance exercise-related phenotypes. </t>
  </si>
  <si>
    <t xml:space="preserve">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t>
  </si>
  <si>
    <t xml:space="preserve">A GWA study recently conducted by Bouchard et al. [3] on 324,611 SNPs identified a set of 21 SNPs accounting for 49% of the variance in the trainability of VO2max [3]. The strongest association with the training response of VO2max was found to ACSL1 rs6552828. </t>
  </si>
  <si>
    <t>rs13120078</t>
  </si>
  <si>
    <t>rs12503643</t>
  </si>
  <si>
    <t>PMC3419429</t>
  </si>
  <si>
    <t>rs55714927</t>
  </si>
  <si>
    <t xml:space="preserve">This change is silent at the protein level (codon 89, AAG, changes to AAA, both encoding lysine). </t>
  </si>
  <si>
    <t xml:space="preserve">The change is a naturally occurring variant (rs55714927) listed in the international SNP database (dbSNP) [28]. </t>
  </si>
  <si>
    <t xml:space="preserve">The THP1 ASGR2 coding sequence for any transcript did not differ to the corresponding NCBI reference sequence (Table 1) (data not shown). </t>
  </si>
  <si>
    <t>PMC3598806</t>
  </si>
  <si>
    <t>1YTZ</t>
  </si>
  <si>
    <t xml:space="preserve">From electron microscope images [51], we do know that the troponin complex can be divided into two domains-the tail and core domains. </t>
  </si>
  <si>
    <t xml:space="preserve">Crystal structures of the core domain are only available to date and PDB entry 1YTZ is one of them. </t>
  </si>
  <si>
    <t xml:space="preserve">The tail domain is known to interact with tropomyosin [2]. Among the core domain, the inhibitory region and the C-terminal mobile domain of TnI are thought to interact with actin in the apo state [2]. </t>
  </si>
  <si>
    <t>PMC3730352</t>
  </si>
  <si>
    <t>AB065375</t>
  </si>
  <si>
    <t>ENA</t>
  </si>
  <si>
    <t xml:space="preserve">For example, novel mitochondrial Open Reading Frames (ORFs) can arise from gene duplication. </t>
  </si>
  <si>
    <t xml:space="preserve">In bivalve molluscs, a cox2 duplication is found in the clam Ruditapes philippinarum (Bivalvia, Veneridae) (Okazaki M and Ueshima R, unpublished data; GenBank AB065375.1) and in the mussel Musculista senhousia (Bivalvia, Mytilidae) (Passamonti et al. 2011). </t>
  </si>
  <si>
    <t xml:space="preserve">Moreover, nad2 duplication is at the origin of two novel ORFs in the oyster genus Crassostrea (Bivalvia, Ostreidae) (Wu et al. 2012). Extra elements were also found in Cnidaria mtDNA, either from duplication of extant genes or not: a duplicated cox1 in some hydroidolinan hydrozoans (Cnidaria, Hydrozoa), two novel ORFs in Medusozoa (Kayal et al. 2011), and a novel ORF in every octocoral (Cnidaria, Anthozoa) that has been screened to date (McFadden et al. 2010). </t>
  </si>
  <si>
    <t>PMC3843656</t>
  </si>
  <si>
    <t>rs11209026</t>
  </si>
  <si>
    <t xml:space="preserve">Following this criterion, we studied the IL23R rs11209026 genetic variant, encoding the functional amino-acid change Arg381Gln [16,17,18,19,20], and two independent STAT4 SNPs (rs3821236 and rs7574865), influencing levels of the protein [23,24,25]. </t>
  </si>
  <si>
    <t xml:space="preserve">Additionally, two IL23R polymorphisms were analyzed; rs7517847, strongly associated with Crohnâ€™s disease and whose association seems to be independent on rs11209026 [16], and, rs1495965, previously associated with BD by GWASs [21,22]. </t>
  </si>
  <si>
    <t xml:space="preserve">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t>
  </si>
  <si>
    <t>rs1495965</t>
  </si>
  <si>
    <t>PMC4107892</t>
  </si>
  <si>
    <t>AF384860</t>
  </si>
  <si>
    <t>Article</t>
  </si>
  <si>
    <t xml:space="preserve">Additionally, they observed morphological characteristics typical of Sebacinales such as dolipore septa with continuous parenthesomes in specimens of C. chaetosporum. </t>
  </si>
  <si>
    <t xml:space="preserve">The ITS sequence data of E. albescens (type species of the genus Efibulobasidium, AF384860) shows 98.9 % similarity with CBS 154.59 (neotype of C. chaetosporum), suggesting that they are congeneric, and that Chaetospermum (1892) should have preference over Efibulobasidium (1975) (Wells 1975). </t>
  </si>
  <si>
    <t>PMC4427008</t>
  </si>
  <si>
    <t>rs1544410</t>
  </si>
  <si>
    <t xml:space="preserve">In fact, VDR polymorphisms have been identified in various diseases, such as cancer [25] or cancer risk [26], asthma [27], and kidney diseases [28]. </t>
  </si>
  <si>
    <t xml:space="preserve">The best-studied polymorphisms include BsmI (rs1544410), FokI (rs2228570), TaqI (rs731236), and ApaI (rs7975232). </t>
  </si>
  <si>
    <t xml:space="preserve">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t>
  </si>
  <si>
    <t>rs2228570</t>
  </si>
  <si>
    <t>rs731236</t>
  </si>
  <si>
    <t>rs7975232</t>
  </si>
  <si>
    <t>PMC4460013</t>
  </si>
  <si>
    <t>NM_002963.3</t>
  </si>
  <si>
    <t>RefSeq</t>
  </si>
  <si>
    <t xml:space="preserve">The targeted sequences were as follows: CCAGACGUGAUGACAAGAUTT and AUCUUGUCAUCACGUCUGGTT. </t>
  </si>
  <si>
    <t xml:space="preserve">The siRNA was designed according to the sequence provided under GenBank accession number NM_002963.3 S100A7. </t>
  </si>
  <si>
    <t xml:space="preserve">Scrambled siRNA was used as the control. HCC94 cells were transfected with S100A7-siRNA and scrambled siRNA using the Lipofectamine 2000 Transfection Reagent according to the manufacturer's protocol. </t>
  </si>
  <si>
    <t>PMC4479853</t>
  </si>
  <si>
    <t>rs1420101</t>
  </si>
  <si>
    <t xml:space="preserve">SNPs associated with childhood asthma could be consistently linked to transcript levels of ORMDL3, a member of a gene family that encodes transmembrane proteins anchored in the endoplasmic reticulum.13 The second asthma GWAS analyzed sequence variants affecting blood eosinophil counts in Icelanders, and the ten most significant SNPs were further studied in 12118 Europeans and 5212 East Asians including Koreans. </t>
  </si>
  <si>
    <t xml:space="preserve">While SNP rs1420101 in the IL1RL1/IL18R1 gene cluster at 2q12 was strongly associated with asthma (p=5.5Ã—10-12), its OR was still below 1.5. </t>
  </si>
  <si>
    <t xml:space="preserve">In 2010, a large-scale, consortium-based GWAS of asthma with 10365 asthmatics and 16110 controls confirmed the association of the previously defined SNPs including the ones in ORMDL3 and IL1RL1,14 yet their ORs were within the range of 0.5 to 1.5. Subsequently, GWAS has been applied to determine whether disease-related intermediate phenotypes are causal or secondary to the disease progress.15 A meta-analysis on total IgE concentration showed strong association with HLA-DQ (rs9469220) in Caucasians16 and CRIM1 in Koreans (rs848512 and rs711254).17 </t>
  </si>
  <si>
    <t>PMC4480729</t>
  </si>
  <si>
    <t>AJ224005</t>
  </si>
  <si>
    <t xml:space="preserve">Retroviral and Lentiviral Vectors </t>
  </si>
  <si>
    <t xml:space="preserve">The EGFP and DsRed-expressing retroviral vectors used are based on pSF91 (GenBank accession no. AJ224005) with the 3â€² LTR of spleen focus-forming virus and the leader of the murine embryonic stem cell virus [58, 59]. </t>
  </si>
  <si>
    <t xml:space="preserve">To generate retroviral producers, the Phoenix-gp packaging cell line was transfected with pSF91/eGFP or pSF91/DsRed, and a plasmid expressing the vesicular stomatitis virus glycoprotein. Culture supernatants containing viral particles were collected at 24-48 h after transfection, passed through 0.22-Î¼m Millex GP filters (Millipore Co., Bedford, MA) and stored at â€“80oC. </t>
  </si>
  <si>
    <t>PMC4564166</t>
  </si>
  <si>
    <t>615113</t>
  </si>
  <si>
    <t xml:space="preserve">Recently, retinoic acid (RA) pathways mediated by Retinoid Orphan Receptor Alpha (RORA) have been implicated in ASD [17]. </t>
  </si>
  <si>
    <t xml:space="preserve">Furthermore, homozygous ALDH1A3 missense and nonsense mutations in humans have been linked to anophthalmia and microphthalmia (MIM: 615113; A/M) with some affected individuals also exhibiting autistic traits [18â€“23]. </t>
  </si>
  <si>
    <t xml:space="preserve">Though no clear evidence supports a link between variants in ALDH1A3 with autism, mouse studies show that lack of Aldh1a3 (Gene NC_000073.6) results in abnormal GABAergic neuronal differentiation in the forebrain basal ganglia [24]. Malfunctions in this inhibitory system have been found to be associated to mental disorders like ASD, schizophrenia and bipolar disorder [25,26]. </t>
  </si>
  <si>
    <t>601705</t>
  </si>
  <si>
    <t xml:space="preserve">This overexpression has also been reported in ASD children [32]. </t>
  </si>
  <si>
    <t xml:space="preserve">Besides T-cell immunodeficiency, mutations in FOXN1 have also been observed together with congenital alopecia and nail dystrophy (MIM: 601705). </t>
  </si>
  <si>
    <t xml:space="preserve">A homozygote mutation in FOXN1 was reported in a 15-week-old fetus with anencephaly and severe neural tube defect (MIM: 601705) [33]. As ALDH1A3 is an enzyme responsible for Retinoic Acid (RA) synthesis, and FOXN1 has been found to regulated by RORA (gene involved in RA cascade) [17], together with RAâ€™s major role in gene expression regulation during brain development [34], it was questioned if RA might possibly regulate ALDH1A3 and FOXN1 through RA receptors (RARs). </t>
  </si>
  <si>
    <t xml:space="preserve">A homozygote mutation in FOXN1 was reported in a 15-week-old fetus with anencephaly and severe neural tube defect (MIM: 601705) [33]. </t>
  </si>
  <si>
    <t xml:space="preserve">As ALDH1A3 is an enzyme responsible for Retinoic Acid (RA) synthesis, and FOXN1 has been found to regulated by RORA (gene involved in RA cascade) [17], together with RAâ€™s major role in gene expression regulation during brain development [34], it was questioned if RA might possibly regulate ALDH1A3 and FOXN1 through RA receptors (RARs). Predicted RA Response Elements (RAREs) in the promoter regions of both genes where evaluated to be recognized by RARs, using C57BL/6J (B6) mice, in two developmental stages. </t>
  </si>
  <si>
    <t>PMC4660618</t>
  </si>
  <si>
    <t>1KQO</t>
  </si>
  <si>
    <t xml:space="preserve">This figure shows a Rossmann fold, which is typical of proteins that bind to nucleotides (Î²Î±Î²Î±Î² motif). </t>
  </si>
  <si>
    <t xml:space="preserve">The three-dimensional model confirmed the secondary structure models that were predicted by the GORIV, PDH and PREDATOR algorithms. Fig. 2B shows a tridimensional alignment with the tertiary structure of the HsNMNAT (1KQO) as generated from XRD data. </t>
  </si>
  <si>
    <t xml:space="preserve">Clear structural coincidences were evident in several Î±-helices and Î²-sheets of the overlapping proteins, which had an RMSD of 0.897 Ã… between 170 atom pairs. Fig. 2A:tertiary structure model of the nicotinamide mononucleotide adenylyltransferase of Trypanosoma cruzi (TcNMNAT) hypothetical sequence using the I-TASSER server. Î±-helices are shown in blue and Î²-sheets are shown in red. </t>
  </si>
  <si>
    <t>GO:0005524</t>
  </si>
  <si>
    <t>Gene Ontology (GO)</t>
  </si>
  <si>
    <t xml:space="preserve">The EC number, which was predicted from comparisons with protein structures that were registered in databases, was 2.7.7.1/18, which is consistent with an adenylyltransferase function of the NMNAT. </t>
  </si>
  <si>
    <t xml:space="preserve">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t>
  </si>
  <si>
    <t xml:space="preserve">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t>
  </si>
  <si>
    <t>GO:0004515</t>
  </si>
  <si>
    <t>GO:0000309</t>
  </si>
  <si>
    <t>PMC4682451</t>
  </si>
  <si>
    <t>120435</t>
  </si>
  <si>
    <t xml:space="preserve">Lynch syndrome (MIM #120435) predisposes to the development of colorectal, endometrial, and other cancers [Lynch and de la Chapelle, 2003]. </t>
  </si>
  <si>
    <t xml:space="preserve">It is most commonly caused by constitutional heterozygous loss-of-function mutations in the DNA mismatch repair (MMR) genes, usually MLH1 (MIM #120436) or MSH2 (MIM #609309) [Lynch etÂ al., 2009]. The reported mutations in Lynch syndrome families are genetically heterogeneous and include gross structural alterations such as deletions or inversions, [Wagner etÂ al., 2002] missense, nonsense or frameshift mutations, [Tavtigian etÂ al., 2008] splice site mutations, [Thompson etÂ al., 2014] or variants within MMR gene regulatory regions such as promoter regions [Green etÂ al., 2003]. </t>
  </si>
  <si>
    <t>120436</t>
  </si>
  <si>
    <t xml:space="preserve">It is most commonly caused by constitutional heterozygous loss-of-function mutations in the DNA mismatch repair (MMR) genes, usually MLH1 (MIM #120436) or MSH2 (MIM #609309) [Lynch etÂ al., 2009]. </t>
  </si>
  <si>
    <t xml:space="preserve">The reported mutations in Lynch syndrome families are genetically heterogeneous and include gross structural alterations such as deletions or inversions, [Wagner etÂ al., 2002] missense, nonsense or frameshift mutations, [Tavtigian etÂ al., 2008] splice site mutations, [Thompson etÂ al., 2014] or variants within MMR gene regulatory regions such as promoter regions [Green etÂ al., 2003]. In many cases, the functional and hence clinical significance of the sequence alterations, in particular single-nucleotide variants (SNVs) outside coding regions, is uncertain. </t>
  </si>
  <si>
    <t>609309</t>
  </si>
  <si>
    <t>164757</t>
  </si>
  <si>
    <t xml:space="preserve">The c.-28A&gt;G and c.-7C&gt;T variants studied in this manuscript have been submitted to the LOVD database at http://www.lovd.nl/MLH1. </t>
  </si>
  <si>
    <t xml:space="preserve">At the age of 38 years, Proband 32 had microsatellite-unstable colorectal cancer with wild-type BRAF (MIM #164757) and loss of MLH1 and PMS2 expression (as determined by immunohistochemistry). </t>
  </si>
  <si>
    <t xml:space="preserve">Proband N was a 54-year-old woman who sought advice due to a family history of colorectal neoplasia (Fig. 1). Multiplex ligation-dependent PCR amplification (MLPA) was performed using a commercially available kit (MRC Holland, Amsterdam, The Netherlands). </t>
  </si>
  <si>
    <t>193040</t>
  </si>
  <si>
    <t xml:space="preserve">The VILL c.1164del1 frameshift variant has a MAF of only 0.00008 and is therefore a more recent genetic event within this haplotype. </t>
  </si>
  <si>
    <t xml:space="preserve">The function of VILL is unknown but its homology with the VIL1 (villin [MIM #193040]) gene suggests it may play a role in regulating the actin cytoskeleton and the formation of microvilli at the epithelial surface of the gut. </t>
  </si>
  <si>
    <t xml:space="preserve">The presence of a constitutional frameshift variant in VILL in Proband 32 raised the possibility that it might explain early-onset cancer. However, this variant is unlikely to be the cause of cancer predisposition because it was absent in Family N in which the c.-28A&gt;G and c.-7C&gt;T variants cosegregated. </t>
  </si>
  <si>
    <t>PMC4724163</t>
  </si>
  <si>
    <t>AY048539</t>
  </si>
  <si>
    <t xml:space="preserve">These consensus sequences were used as references in further assemblies, where reads were reiteratively mapped until there was no further contig extension. </t>
  </si>
  <si>
    <t xml:space="preserve">Previously published MaHV-1 genome sequence data [GenBank:AY048539, GenBank:AF188480] was used to aid scaffold construction. </t>
  </si>
  <si>
    <t xml:space="preserve">Medium and high sensitivity default settings with a minimum of 90â€“95Â % overlap identity in Geneious version 6.1.7 were used in these assemblies. Prediction of open reading frames (ORFs) using Glimmer3 was restricted to those larger than 240Â bp, and ORF annotations were determined by Blastx and Blastn searching against the NCBI non-redundant protein and nucleotide databases, respectively [38, 39]. </t>
  </si>
  <si>
    <t>AF188480</t>
  </si>
  <si>
    <t>PMC4858275</t>
  </si>
  <si>
    <t>PF01469</t>
  </si>
  <si>
    <t>Supplementary material</t>
  </si>
  <si>
    <t xml:space="preserve">Logo for the pentapeptide-2 domain. </t>
  </si>
  <si>
    <t xml:space="preserve">Adapted from Pfam, PF01469. </t>
  </si>
  <si>
    <t xml:space="preserve">Vertical lines have been added after every fifth position. </t>
  </si>
  <si>
    <t>PMC4920148</t>
  </si>
  <si>
    <t>135100</t>
  </si>
  <si>
    <t xml:space="preserve">Fibrodysplasia ossificans progressiva (FOP; OMIM 135100) is a rare genetic disease with a prevalence of about one per 2-million people. </t>
  </si>
  <si>
    <t xml:space="preserve">The inheritance is autosomal dominant, although most cases are due to sporadic new mutations (Shore et al., 2005). Individuals with FOP are characterized by a peculiar congenital toe malformation and, usually starting within the first decade of life, by a progressive heterotopic ossification (HO) that takes place following some types of injury (such as trauma, medical surgery, intramuscular immunization, infections) or spontaneously. </t>
  </si>
  <si>
    <t>PMC4961654</t>
  </si>
  <si>
    <t>137215</t>
  </si>
  <si>
    <t xml:space="preserve">Most of GC cases are sporadic and hereditary cases account for only 1â€“3Â % of GCs, this includes hereditary diffuse gastric cancer (HDGC) (Monahan and Hopkins 2016). </t>
  </si>
  <si>
    <t xml:space="preserve">HDGC (OMIM #137215) is an autosomal dominant genetic predisposition cancer syndrome with high penetrance. </t>
  </si>
  <si>
    <t xml:space="preserve">Between 25 and 30Â % of cases of HDGC are caused by mutations in E-cadherin gene (CDH1) (Hallowell et al. 2016; Hansford et al. 2015). This gene maps to chromosome 16q22.1, consists of 16 exons and encodes the cell-to-cell adhesion protein, E-cadherin (Masciari et al. 2007). </t>
  </si>
  <si>
    <t>PMC5070816</t>
  </si>
  <si>
    <t>AFW98990</t>
  </si>
  <si>
    <t xml:space="preserve">A2M is an evolutionarily conserved element of the innate immune system and a non-specific protease inhibitor involved in host defense, and it has been revealed that A2M is relative to immunity in L. vannamei [65]. </t>
  </si>
  <si>
    <t xml:space="preserve">The F11 gene (GenBank: AFW98990.1) was reported to play a role in immunity [1]. </t>
  </si>
  <si>
    <t xml:space="preserve">Recent studies revealed the importance of KLKB1 in shrimp immune response, particularly towards protect animals from the microbial pathogens [66]. Aquatic animals metabolize foreign toxicity of chemicals mainly by oxidation, reduction, hydrolysis and conjugation reactions catalyzed by various enzymes, and the metabolic activation is primarily catalyzed by the cytochrome P450-dependent oxygenase system in the endoplasmic reticulum [67]. </t>
  </si>
  <si>
    <t>PMC5346417</t>
  </si>
  <si>
    <t>KFX50394</t>
  </si>
  <si>
    <t xml:space="preserve">This discovery of the chloride-sensing capacity of the WNKs has confirmed them as the â€˜missing-linkâ€™ kinase in chloride regulation. </t>
  </si>
  <si>
    <t xml:space="preserve">It seems likely that WNK1 played a pivotal evolutionary role in controlling cell volume in single cells, although the only unicellular organism with a WNK1 orthologue identified so far is the dimorphic fungus Penicillium marneffei (GenBank: KFX50394.1). </t>
  </si>
  <si>
    <t xml:space="preserve">The development of closed cardiovascular systems in larger complex metazoan organisms may have necessitated the refinement of its volume regulatory function with gene duplication deriving later WNKs (WNK2â€“4). What is clear is that the WNKs now have a very diverse biology and a central role in the control of blood pressure. </t>
  </si>
  <si>
    <t>rs6749447</t>
  </si>
  <si>
    <t xml:space="preserve">So, it remains unclear whether the association of BP with STK39 alleles is a false positive one or is population specific. </t>
  </si>
  <si>
    <t xml:space="preserve">The latter is suggested by a study in Northeastern Chinese Han people indicating that the association in the Han is regionally distinct and involve the interplay of several STK39 alleles (rs6749447, rs35929607 and rs3754777) [56]. </t>
  </si>
  <si>
    <t xml:space="preserve">While the influence of STK39 genetic variation on blood pressure is not clear, genetic variation in its phosphorylation target, NCC, is important. Over 100 mutations in the SCL21A3 gene, which encodes for NCC, have been documented in patients with Gitelman syndrome. </t>
  </si>
  <si>
    <t>rs35929607</t>
  </si>
  <si>
    <t>rs3754777</t>
  </si>
  <si>
    <t>PMC5358358</t>
  </si>
  <si>
    <t>P62158</t>
  </si>
  <si>
    <t xml:space="preserve">The F833L polymorphism was introduced to enhance solubility for biophysical experiments. </t>
  </si>
  <si>
    <t xml:space="preserve">Calmodulin (National Center for Biotechnology Information Protein P62158) was expressed in BL21 (DE3) CodonPlus RIL cells from a plasmid encoding full-length (149 residues) protein. </t>
  </si>
  <si>
    <t xml:space="preserve">N-terminal and C-terminal calmodulin lobe constructs contained calmodulin sequence amino acids 1â€“80 and 81â€“149, respectively. Calmodulin expression was induced with isopropyl Î²-d-1-thiogalactopyranoside (1 mM) in LB media for 16 h at 16 Â°C. </t>
  </si>
  <si>
    <t>PMC5393379</t>
  </si>
  <si>
    <t>NC_007782</t>
  </si>
  <si>
    <t xml:space="preserve">Conversely, Gastropoda were constrained as a monophylum, so that at least some possible artifacts, due to long-branch attraction (LBA) with the 5 outgroup taxa, are avoided. </t>
  </si>
  <si>
    <t xml:space="preserve">Moreover, the mtDNA of Lottia digitalis (GenBank Accession Number NC_007782) turned out to be very fast-evolving and very prone to create LBA artifacts, therefore this taxon was excluded from the study, thus lowering the number of ingroups to 109. </t>
  </si>
  <si>
    <t xml:space="preserve">Being Lottia the only known representative of the clade with a published complete mtDNA, unfortunately this also led to the exclusion of the whole Patellogastropoda from our analysis. The ML analysis was extensively described elsewhere (see, in particular, see supplementary Additional file S4, Supplementary Material online of Plazzi etÂ al. 2016). </t>
  </si>
  <si>
    <t>PMC5393452</t>
  </si>
  <si>
    <t>AP006153</t>
  </si>
  <si>
    <t xml:space="preserve">When mapped onto the medaka genome, 22 of these sex-specific RAD-tags were found to be on the Y chromosome (LG1) and 30 on unordered scaffolds, probably due to an incomplete assembly of the medaka Y chromosome. </t>
  </si>
  <si>
    <t xml:space="preserve">Among these sex-specific RAD-tag sequences, nine mapped to the Y non-recombinant sex-specific region (Gen-Bank ID: AP006153) including two sequences that were less than 1 kb downstream of the 5â€² end of the dmrt1bY medaka sex-determining gene (GenBank ID: AY129241) [10]. </t>
  </si>
  <si>
    <t xml:space="preserve">These results clearly demonstrate that the RAD-Sex approach is highly efficient because it enabled the identification of sex-specific sequences located very close to the previously known SD gene even in a GWAS that does not allow a simultaneous genetic mapping of the RAD-tags. It should be noted, that our analysis, although conducted on a species with a sequenced genome, did not use the genome sequence for the analysis of sex-associated RAD-tags: the genome sequence only provided validation of the proof of principle. </t>
  </si>
  <si>
    <t>AY129241</t>
  </si>
  <si>
    <t>PMC5458457</t>
  </si>
  <si>
    <t>AAH82300</t>
  </si>
  <si>
    <t xml:space="preserve">The specificity of the customâ€made antibody was verified using western blot analysis (Fig.Â 3). </t>
  </si>
  <si>
    <t xml:space="preserve">The theoretical size of the SLC38A10 protein in mouse is 116.3Â kDa (AAH82300.1, 1081 amino acids). </t>
  </si>
  <si>
    <t xml:space="preserve">The western blot detected a strong band at approximately 110Â kDa, suggesting epitopeâ€specific binding of the antibody to the SLC38A10 protein. Verification of the antiâ€SLC38A10 antibody specificity. </t>
  </si>
  <si>
    <t>PMC5471064</t>
  </si>
  <si>
    <t>rs6576507</t>
  </si>
  <si>
    <t xml:space="preserve">In 2011, based on the HyperGen study, a GWAS including 1,040 African Americans explored the association between insulin resistance and genetic variation. </t>
  </si>
  <si>
    <t xml:space="preserve">The results showed SNPs linked with homeostasis model assessment of insulin resistance (HOMA-IR) and fasting insulin near ATP10A (rs6576507 and rs8026527) and CACNA1D (rs1401492) [54]. </t>
  </si>
  <si>
    <t xml:space="preserve">Obesity is related with insulin resistance, and also a strong risk factor for T2DM. Thus, we can assume reasonably that some loci of obesity would also be insulin resistance loci, or possibly T2DM susceptibility loci. </t>
  </si>
  <si>
    <t>rs8026527</t>
  </si>
  <si>
    <t>rs1401492</t>
  </si>
  <si>
    <t>rs2645424</t>
  </si>
  <si>
    <t xml:space="preserve">The second GWAS about NAFLD was performed in 236 women with NAFLD and identified an association between SNP rs2645424 in FDFT1 (an enzyme with a role in cholesterol synthesis) and NAFLD activity score [60]. </t>
  </si>
  <si>
    <t xml:space="preserve">In 2011, Speliotes et al. conducted the third NAFLD GWAS [58], and identified five SNPs associated with NAFLD in or near PNPLA3 (rs738408), NCAN (rs2228603), PPP1R3B (rs4240624), GCKR (rs780094) and LYPLAL1 (rs12137855). There was a strong linkage disequilibrium between PNPLA3 rs738408 and the previously identified rs738409 [56]. </t>
  </si>
  <si>
    <t>rs738408</t>
  </si>
  <si>
    <t xml:space="preserve">In 2011, Speliotes et al. conducted the third NAFLD GWAS [58], and identified five SNPs associated with NAFLD in or near PNPLA3 (rs738408), NCAN (rs2228603), PPP1R3B (rs4240624), GCKR (rs780094) and LYPLAL1 (rs12137855). </t>
  </si>
  <si>
    <t xml:space="preserve">There was a strong linkage disequilibrium between PNPLA3 rs738408 and the previously identified rs738409 [56]. Another recently GWAS in adolescents with NAFLD identified SNPs relevant to two neuron-specific genes (SLC38A8 and LPPR4) and two liver-specific genes (LCP1and GC). </t>
  </si>
  <si>
    <t>rs2228603</t>
  </si>
  <si>
    <t>rs4240624</t>
  </si>
  <si>
    <t>rs780094</t>
  </si>
  <si>
    <t>rs12137855</t>
  </si>
  <si>
    <t>rs9272105</t>
  </si>
  <si>
    <t xml:space="preserve">In recent years, a large number of studies have confirmed that the host genetic factors played a key role in the development of HBV-related liver cancer. </t>
  </si>
  <si>
    <t xml:space="preserve">The other two GWASs from Chinese also found some novel SNPs as risk factors for HBV-related HCC, including rs9272105 in HLA-DQA1/DRB1, rs455804 in GRIK1 [65], rs9275319 in HLA-DQ gene and rs7574865 in STAT4 gene [66]. </t>
  </si>
  <si>
    <t xml:space="preserve">Two GWASs conducted in large Japanese cohorts concluded that variant rs2596542 in the promoter region of the MICA gene [67], and SNP rs1012068 in DEPDC5 gene [68] was significantly related to HCV-induced HCC. ANCESTRY-SPECIFIC GENETIC SUSCEPTIBILITY LOCI </t>
  </si>
  <si>
    <t>rs455804</t>
  </si>
  <si>
    <t>rs9275319</t>
  </si>
  <si>
    <t>rs7574865</t>
  </si>
  <si>
    <t>rs2596542</t>
  </si>
  <si>
    <t xml:space="preserve">Two GWASs conducted in large Japanese cohorts concluded that variant rs2596542 in the promoter region of the MICA gene [67], and SNP rs1012068 in DEPDC5 gene [68] was significantly related to HCV-induced HCC. </t>
  </si>
  <si>
    <t xml:space="preserve">ANCESTRY-SPECIFIC GENETIC SUSCEPTIBILITY LOCI Most of the GWASs have been completed in the European, and there are many studies are emerging in other races. </t>
  </si>
  <si>
    <t>rs1012068</t>
  </si>
  <si>
    <t>PMC5501546</t>
  </si>
  <si>
    <t>rs2075650</t>
  </si>
  <si>
    <t xml:space="preserve">In a recent study based on the present cohort, subanalysis also confirmed an association between rs2075650 and recurrent CAD events showing that an increase in the number of CAD risk alleles was associated with a hazard ratio of 1.40 (95% CI 1.00â€“1.97) of the primary endpoint composed of cardiovascular death, myocardial infarction and stable coronary revascularization [19]. </t>
  </si>
  <si>
    <t xml:space="preserve">Considering the well-established relationship between increasing levels of hs-CRP and adverse cardiovascular outcome [20], it may be surprising that the CAD risk allele of rs2075650 was associated with lower levels of hs-CRP in our sample. </t>
  </si>
  <si>
    <t xml:space="preserve">However, our findings are consistent with results from several previous large population-based cohort studies. In these studies, the same inverse relationship between the CAD risk allele and lower levels of hs-CRP has also been observed in European Americans [21], Australian twin families [22], Asians [23], and Hispanics [21] but not Afro-Americans [21]. </t>
  </si>
  <si>
    <t xml:space="preserve">The CAD risk allele (G) has been associated with a range of other phenotypes including reduced longevity [24], reduced BMI [25], increased low-density lipoprotein cholesterol (LDL-C) [22,26], and an increased risk of Alzheimerâ€™s disease [27]. </t>
  </si>
  <si>
    <t xml:space="preserve">Because of the relatively strong linkage disequilibrium in the TOMM40/APOE locus, it has been suggested that the G-allele at rs2075650 is in fact tagging causal variation in the APOE gene. </t>
  </si>
  <si>
    <t xml:space="preserve">The APOE encodes the apolipoprotein E with three different isoforms (Îµ2, Îµ3, and Îµ4 defined by the combination of rs7412 and rs429358. Northwestern European ancestry (CEU): r2 = 0.02 and r2 = 0.20 with rs2075650, respectively), of which the Îµ4 isoform has long been known to associate with LDL-C, Alzheimerâ€™s disease, and hs-CRP [28,29]. </t>
  </si>
  <si>
    <t>rs4129267</t>
  </si>
  <si>
    <t xml:space="preserve">Some previous GWASs have explored the association between CAD-associated risk variants and common inflammatory markers, of which the IL6R locus has been associated with several. </t>
  </si>
  <si>
    <t xml:space="preserve">In studies of hs-CRP, the IL6R locus (rs4129267) was consistently, though moderately, associated with hs-CRP levels (CEU: r2 = 0.54 with rs4845625) [32â€“34]. </t>
  </si>
  <si>
    <t xml:space="preserve">Furthermore, IL6R (rs4129267) has been associated with plasma levels of fibrinogen and IL-6 [35â€“37]. Although we observed a nominal association between the IL6R locus and C3, our study does not support a significant effect of IL6R on the inflammatory response. </t>
  </si>
  <si>
    <t>rs4845625</t>
  </si>
  <si>
    <t>rs2250644</t>
  </si>
  <si>
    <t xml:space="preserve">Other CAD-associated loci have also emerged in GWASs of inflammatory markers. </t>
  </si>
  <si>
    <t xml:space="preserve">A large study from the CHARGE (Cohorts for Heart and Aging Research in Genetic Epidemiology) consortium demonstrated a significant association between fibrinogen and variants near LIPA (rs2250644) and SH2B3 (rs7310615) [36]. </t>
  </si>
  <si>
    <t xml:space="preserve">Although these variants are in perfect linkage disequilibrium with the SNPs genotyped in our study (CEU: r2 = 1.00 for both), we did not find evidence of such association. Other GWASs have also demonstrated weak associations between variants at the AB0 locus (rs657152 and rs8176704; CEU: r2 = 0.46 and r2 = 0.02 with rs495828) and IL-6 [34,37], and a Chinese GWAS of C3 found an association with rs11575839 close to HLA-C (CEU: r2 = 0.02 with rs3869109) [38]. </t>
  </si>
  <si>
    <t>rs7310615</t>
  </si>
  <si>
    <t>rs8176704</t>
  </si>
  <si>
    <t xml:space="preserve">Although these variants are in perfect linkage disequilibrium with the SNPs genotyped in our study (CEU: r2 = 1.00 for both), we did not find evidence of such association. </t>
  </si>
  <si>
    <t xml:space="preserve">Other GWASs have also demonstrated weak associations between variants at the AB0 locus (rs657152 and rs8176704; CEU: r2 = 0.46 and r2 = 0.02 with rs495828) and IL-6 [34,37], and a Chinese GWAS of C3 found an association with rs11575839 close to HLA-C (CEU: r2 = 0.02 with rs3869109) [38]. </t>
  </si>
  <si>
    <t xml:space="preserve">We were not able to confirm any of these associations. Importantly, our study was not powered to detect very small effect sizes. </t>
  </si>
  <si>
    <t>rs495828</t>
  </si>
  <si>
    <t>rs11575839</t>
  </si>
  <si>
    <t>rs3869109</t>
  </si>
  <si>
    <t>rs1561198</t>
  </si>
  <si>
    <t xml:space="preserve">To our knowledge, the present study is the first to explore the association between calprotectin and CAD-associated risk variants. </t>
  </si>
  <si>
    <t xml:space="preserve">Although none of the CAD-associated variants significantly affected calprotectin levels, a trend was observed for rs1561198. </t>
  </si>
  <si>
    <t xml:space="preserve">This SNP is located between the VAMP5 and VAMP8 genes, whose products are involved in different aspects of vesicle trafficking including cytokine release and phagocytosis [43]. Hence, a link between this locus and calprotectin levels may plausibly exist. </t>
  </si>
  <si>
    <t>Conclusion</t>
  </si>
  <si>
    <t xml:space="preserve">In the present study, a common CAD-associated variant at the TOMM40/APOE locus (rs2075650) was significantly associated with lower levels of hs-CRP in patients with stable CAD. </t>
  </si>
  <si>
    <t xml:space="preserve">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t>
  </si>
  <si>
    <t xml:space="preserve">None of the remaining variants, both assessed independently or combined as a GRS, were associated with hs-CRP, IL-6, calprotectin, fibrinogen, or C3. Our findings may suggest that the effect of these CAD-loci on CAD development does not act through pathways significantly affecting these commonly used inflammatory biomarkers. </t>
  </si>
  <si>
    <t>PMC5589870</t>
  </si>
  <si>
    <t>APG79361</t>
  </si>
  <si>
    <t xml:space="preserve">Bronnoya virus was the most divergent virus found in our study, exhibiting only 28% amino acid identity to the most similar published virus sequence â€“ Hubei orthoptera virus 2 (APG79361.1) â€“ and tentatively positioned between the Phleboviruses and Hantaviruses (Fig.Â 2, Suppl. </t>
  </si>
  <si>
    <t>PMC5591096</t>
  </si>
  <si>
    <t>rs3765467</t>
  </si>
  <si>
    <t xml:space="preserve">Meanwhile, the degree of DPP-4 inhibitor efficacy could be explained by ethnicity.[33] Compared to non-Asians, Asians exhibit a higher capacity to respond to DPP-4 inhibitor treatment. </t>
  </si>
  <si>
    <t xml:space="preserve">In a meta-analysis study, lower BMI in Asians, which could be related to insulin sensitivity, was referred to as a primary factor.[33] According to an international database, minor allele frequency (MAF) for rs3765467 is reported to occur in up to 36% of Asians, which is relatively high compared to other ethnicities.[34] In the current study, the MAF was 17.1%. </t>
  </si>
  <si>
    <t xml:space="preserve">The relatively high A allele frequency in Asians may account for the better response in these populations. A recent Taiwanese study showed that GLP-1 analog response was not affected by GLP1R variation.[35] The study enrolled 36 patients with poorly controlled hyperglycemia and treated them with a 6-day continuous subcutaneous insulin infusion and exenatide, a GLP-1 analogue. </t>
  </si>
  <si>
    <t xml:space="preserve">First, we could not assess insulin sensitivity or pancreatic beta cell function due to a lack of information on C peptides and insulin levels. </t>
  </si>
  <si>
    <t xml:space="preserve">However, a previous study showed that the minor allele of rs3765467 is associated with a 2-fold increase in insulin secretion in response to exogenous GLP-1 infusion.[13] Second, types and dose of DPP-4 inhibitors were not controlled in the study population. </t>
  </si>
  <si>
    <t xml:space="preserve">Despite uncontrolled medication, difference in the types of DPP-4 inhibitor between responder and nonresponder was insignificant. Third, physical activity and dietary changes that could improve hyperglycemia were not evaluated in the current study. </t>
  </si>
  <si>
    <t>PMC5715601</t>
  </si>
  <si>
    <t>rs754929347</t>
  </si>
  <si>
    <t xml:space="preserve">This alteration was not identified in the mother of F1â€III2 (Fig. 1B), suggesting that it is of paternal origin. </t>
  </si>
  <si>
    <t xml:space="preserve">To our knowledge, the PROS1 c.1871â€14T&gt;G variant was not described associated with PSD and it is very rare in the general population (rs754929347; MAF C = 0.000009/1). </t>
  </si>
  <si>
    <t xml:space="preserve">Analysis of this variant using the Alamutâ€v2.2 interactive biosoftware predicted the creation of a new cryptic acceptor splice site (scores: SSF = 71.78; MaxEnt = 2.32 and HSF = 76.10). As c.1871â€14T&gt;G has a potential effect on intron 14â€“exon 15 acceptor splice site, we decided to study its PROS1 mRNA. </t>
  </si>
  <si>
    <t>PMC5766183</t>
  </si>
  <si>
    <t>2reu</t>
  </si>
  <si>
    <t xml:space="preserve">According to sequence analysis, only the N-terminal Sau3AI domain contains an intact catalytic center, while the catalytically inactive C-terminal domain acts as an effector domain (26). </t>
  </si>
  <si>
    <t xml:space="preserve">Though the originally proposed Sau3AI reaction mechanism involved transient dimerization (25), recent structural studies of apo-Sau3AI performed by Xu etÂ al. are consistent with the monomeric oligomeric state of Sau3AI (PDB IDs 2reu and 4pxg (27)). </t>
  </si>
  <si>
    <t xml:space="preserve">We therefore propose that Sau3AI may also employ an UbaLAI-like reaction mechanism, as depicted in Figure 7B. A similar mechanism to UbaLAI was also described for the Type IIS enzyme BfiI, which contains a B3-like DNA recognition domain specific for the 5â€²-ACTGGG-3â€² DNA sequence attached to a nonspecific nuclease that cuts DNA 5/4 nucleotides downstream from the recognition site (28,29). </t>
  </si>
  <si>
    <t>4pxg</t>
  </si>
  <si>
    <t>PMC6155776</t>
  </si>
  <si>
    <t>4NNI</t>
  </si>
  <si>
    <t xml:space="preserve">However, there are limitations that make them inapplicable for our compounds. </t>
  </si>
  <si>
    <t xml:space="preserve">The complex of POA bound to the ribosomal protein S1 (involved in trans-translation process) was resolved (pdb: 4NNI). </t>
  </si>
  <si>
    <t xml:space="preserve">From this complex it is obvious that POA could be substituted in positions 5- and/or 6-, but not in position 3- [23]. The pyrazinamidase (PncA) active site cavity is quite small and from a model based on the X-ray determined structure of PncA (pdb: 3PL1), it is quite obvious that the only position for possible substitutions of PZA is position 6- of the pyrazine ring [24]. </t>
  </si>
  <si>
    <t>3PL1</t>
  </si>
  <si>
    <t xml:space="preserve">From this complex it is obvious that POA could be substituted in positions 5- and/or 6-, but not in position 3- [23]. </t>
  </si>
  <si>
    <t xml:space="preserve">The pyrazinamidase (PncA) active site cavity is quite small and from a model based on the X-ray determined structure of PncA (pdb: 3PL1), it is quite obvious that the only position for possible substitutions of PZA is position 6- of the pyrazine ring [24]. </t>
  </si>
  <si>
    <t xml:space="preserve">Substitution of position 3- by a large moiety (benzylamino in our case) would push the PZA core away from the position and orientation needed for an enzymatic conversion by PncA. The crystal structure of aspartate decarboxylase (PanD) was resolved (pdb: 2C45), but there are no complexes with bound PZA/POA. </t>
  </si>
  <si>
    <t>2C45</t>
  </si>
  <si>
    <t xml:space="preserve">Substitution of position 3- by a large moiety (benzylamino in our case) would push the PZA core away from the position and orientation needed for an enzymatic conversion by PncA. </t>
  </si>
  <si>
    <t xml:space="preserve">The crystal structure of aspartate decarboxylase (PanD) was resolved (pdb: 2C45), but there are no complexes with bound PZA/POA. </t>
  </si>
  <si>
    <t xml:space="preserve">The binding site and interaction patterns for PZA/POA are therefore unknown. Simulations of PZA/POA binding to PanD by docking and docking followed by molecular dynamics simulation of the complex gave uncertain results [25]. </t>
  </si>
  <si>
    <t>PMC6303916</t>
  </si>
  <si>
    <t>rs12953717</t>
  </si>
  <si>
    <t xml:space="preserve">It was shown that there was a significant difference between the rs4464148 AG frequency of SMAD7 in the CRC and control groups. </t>
  </si>
  <si>
    <t xml:space="preserve">It was demonstrated that the allele T at rs12953717 of SMAD7 can be introduced as a risk factor of CRC among Iranian patients [24]. </t>
  </si>
  <si>
    <t xml:space="preserve">Canonical Wnt/b-catenin is one of the critical pathways during the tumorigenesis in which the unphosphorylated and activated b-catenin enters into nucleus and activates the LEF/TCF/PYGO2 transcriptional complex [25]. GSK3b, AXIN, and APC are the components of a complex which is responsible for the regulation of b-catenin. </t>
  </si>
  <si>
    <t>rs3135500</t>
  </si>
  <si>
    <t xml:space="preserve">It seems that the rs3135500 SNP is involved in deregulation of NOD2 through changing the mRNAâ€“miRNA interaction. </t>
  </si>
  <si>
    <t xml:space="preserve">There was a significant correlation between AA genotype of rs3135500 and increased risk of CRC in Iranian population [42]. </t>
  </si>
  <si>
    <t xml:space="preserve">CD86 is expressed by immune cells and is associated with inflammation related malignancies and cancer susceptibility. The 3â€™UTR +â€‰237â€‰G/C polymorphism of CD86 was assessed among 300 Iranian CRC cases and showed a strong correlation between rs17281995 polymorphism and risk of CRC [43]. </t>
  </si>
  <si>
    <t>rs17281995</t>
  </si>
  <si>
    <t xml:space="preserve">CD86 is expressed by immune cells and is associated with inflammation related malignancies and cancer susceptibility. </t>
  </si>
  <si>
    <t xml:space="preserve">The 3â€™UTR +â€‰237â€‰G/C polymorphism of CD86 was assessed among 300 Iranian CRC cases and showed a strong correlation between rs17281995 polymorphism and risk of CRC [43]. </t>
  </si>
  <si>
    <t xml:space="preserve">IL-10 as an anti-inflammatory cytokine is commonly secreted by type 1 regulatory T cells and can be an oncogene or tumor suppressor based on microenvironment condition. A caseâ€“control study showed that there was significantly lower serum levels of IL-10 in Iranian CRC cases compared with controls which cause an aberrant innate immune reaction and tumor cell ignorance by adaptive immune. </t>
  </si>
  <si>
    <t xml:space="preserve">It has been reported that the vitamin D interaction with its receptor (VDR) is associated with CRC susceptibility [76]. </t>
  </si>
  <si>
    <t xml:space="preserve">It was observed that the ff (TT) genotype of rs2228570 can be suggested as a risk factor genotype for CRC susceptibility among a group of Iranian CRC patients [77]. </t>
  </si>
  <si>
    <t xml:space="preserve">Moreover, another group also reported that the VDR ApaI genotype â€œaaâ€ is correlated with higher risk of CRC among a sub population of Iranian patients [78]. Insulin is involved in cell proliferation and has an anti-apoptotic role in the target tissues. </t>
  </si>
  <si>
    <t>PMC6366260</t>
  </si>
  <si>
    <t>rs12255372</t>
  </si>
  <si>
    <t xml:space="preserve">For instance, the rs7903146T allele of the TCF7L2 gene was more frequent in patients with T2D who failed to respond to sulphonylureas (SU)2. </t>
  </si>
  <si>
    <t xml:space="preserve">Similarly, carriers of the risk allele rs12255372 T/T were less likely to respond to SU than carriers of G/G3. </t>
  </si>
  <si>
    <t xml:space="preserve">Differences were also observed in the response to some dipeptidyl peptidase-4 inhibitors (DPP-4 i)4. Variants in the SLCO1B1 (encoding the hepatic cationic transporter OATP1B1) and CYP2C8 genes (encoding the drug-metabolizing enzyme CYP450 C8) have been shown to have an impact on the therapeutic response to the thiazolidinedione OAD, rosiglitazone (but not to pioglitazone)5. </t>
  </si>
  <si>
    <t>PMC6372515</t>
  </si>
  <si>
    <t>CP027611</t>
  </si>
  <si>
    <t xml:space="preserve">The gene encoding the MdfA efflux pump was detected in the 810CP genome, the overexpression of which has been associated with resistance to several antibiotics, such as chloramphenicol and ciprofloxacin (Vila et al., 2007). </t>
  </si>
  <si>
    <t xml:space="preserve">Other important findings by our group include the identification of a 9996-bp resistance island that has recently been described in other A. baumannii strains [e.g., AR0101 (GenBank CP027611.1), 11510 (GraÃ±a-Miraglia et al., 2017), AF401 (GenBank NZ_CP018254.1), AbH120-A2 (Merino et al., 2014), and AB030 (Loewen et al., 2014)]. </t>
  </si>
  <si>
    <t xml:space="preserve">The blaOXA-23 gene has been considered an important resistance biomarker and is located in either the plasmid or chromosome and is highly prevalent (Mugnier et al., 2010; Opazo et al., 2012; Evans and Amyes, 2014; Luo T.L. et al., 2015). MLST analyses have identified several clonal complexes, groupings of unique genotypes that share at least five loci, and these genotypes have diversified and increased their frequency in the population. </t>
  </si>
  <si>
    <t>CP018254</t>
  </si>
  <si>
    <t>PMC6406689</t>
  </si>
  <si>
    <t>rs541731</t>
  </si>
  <si>
    <t xml:space="preserve">Although statistical interactions do not always guarantee biological interaction, evidence about the biological function of SPRY2 [21,29,30] and the signals in the single haplotype analysis might together support a biological interaction. </t>
  </si>
  <si>
    <t xml:space="preserve">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t>
  </si>
  <si>
    <t xml:space="preserve">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t>
  </si>
  <si>
    <t>rs496932</t>
  </si>
  <si>
    <t>rs9545412</t>
  </si>
  <si>
    <t>rs9669948</t>
  </si>
  <si>
    <t>PMC2862243</t>
  </si>
  <si>
    <t>216900</t>
  </si>
  <si>
    <t xml:space="preserve">Achromatopsia (ACHM; OMIM 216900) is a congenital autosomal recessive cone disorder with a prevalence of 1 in 30,000 individuals [1]. </t>
  </si>
  <si>
    <t xml:space="preserve">The clinical features include low visual acuity, nystagmus, photophobia, severe color vision defects, and no recordable or only residual cone function on electroretinography (ERG) with normal rod functions. Fundoscopy is usually normal, although macular pigmentary changes and atrophy have been described in the literature [2-5]. </t>
  </si>
  <si>
    <t>PMC3027480</t>
  </si>
  <si>
    <t>AF325641</t>
  </si>
  <si>
    <t xml:space="preserve">This cluster corresponds to a moderately supported clade (82%/83% bootstrap support under ML/MP). </t>
  </si>
  <si>
    <t xml:space="preserve">It is a taxonomically rather consistent cluster, containing 27 sequences identified as H. olivaceus except for the GenBank sequences AF325641 (â€œH. bulliardiiâ€) and EU784360 (â€œH. citrinusâ€). </t>
  </si>
  <si>
    <t>EU784360</t>
  </si>
  <si>
    <t>AY945302</t>
  </si>
  <si>
    <t xml:space="preserve">Our knowledge of North American taxa is very limited. </t>
  </si>
  <si>
    <t xml:space="preserve">Their sequences included in our sample are originating from a large study on the evolution of sequestrate, secotioid and epigeous cortinarioid fungi [8] or were not yet used in any published datasets (AY945302, FJ789604, DQ328212). </t>
  </si>
  <si>
    <t xml:space="preserve">Unfortunately, a morphological comparison is impossible because descriptions and specimens have been unavailable. The synonymy of the above-mentioned species has to be treated with caution. </t>
  </si>
  <si>
    <t>FJ789604</t>
  </si>
  <si>
    <t>DQ328212</t>
  </si>
  <si>
    <t>PMC3472925</t>
  </si>
  <si>
    <t>268000</t>
  </si>
  <si>
    <t xml:space="preserve">Retinitis pigmentosa (RP, OMIM 268000) represents a clinically heterogeneous group of progressive inherited retinal disorders that primarily affect rod photoreceptor cells, followed by secondary cone photoreceptor cell degeneration [1-3]. </t>
  </si>
  <si>
    <t xml:space="preserve">RP is the most frequent cause of inherited blindness, affecting approximately 1 in 3,500 to 1 in 5,000 people worldwide. This disease is initially characterized by night blindness followed by visual field constriction that can ultimately lead to legal blindness at a later stage [4]. </t>
  </si>
  <si>
    <t>603937</t>
  </si>
  <si>
    <t xml:space="preserve">Mutations in the retinitis pigmentosa 1 gene (RP1, OMIM 603937) are thought to account for approximately 5.5% of adRP cases and only 1% of arRP cases, depending on the type and the position of the mutations [6]. </t>
  </si>
  <si>
    <t xml:space="preserve">To date, more than 50 disease-causing mutations in the RP1 gene have been identified. They are predominantly frameshift or nonsense mutations in individuals with dominant RP, clustered in a region spanning codons 500â€“1053 in exon 4 [6-24]. </t>
  </si>
  <si>
    <t>PMC3485249</t>
  </si>
  <si>
    <t>2f8b</t>
  </si>
  <si>
    <t xml:space="preserve">The E7C domain fold shows significant structural similarity with chromatin-remodeling proteins with the treble cleft fold [30]. </t>
  </si>
  <si>
    <t xml:space="preserve">The protein family with the highest similarity to the E7C monomer is the PHD domain. Figure 5D shows a representative structural alignment [45] of the HPV45 E7C monomer (PDB 2f8b) with the Pygopus PHD domain [46], [47] (PDB 2yyr), which spans all secondary structure elements of the E7C monomer. </t>
  </si>
  <si>
    <t xml:space="preserve">Remarkably, the Pygopus PHD domain surface equivalent to the putative binding site for linear motifs in E7C is able to bind methylated histone peptides [46], [47] (Figure 5B). This binding activity is also displayed by other PHD domains [48]. </t>
  </si>
  <si>
    <t>2yyr</t>
  </si>
  <si>
    <t>PMC3509713</t>
  </si>
  <si>
    <t>EDO31964</t>
  </si>
  <si>
    <t xml:space="preserve">A genetic exchange from viruses to their metazoan hosts was demonstrated among short proteins [34]. </t>
  </si>
  <si>
    <t xml:space="preserve">However, for a number of sequences the apparent relatedness to metagenomic sequences is clearly spurious (e.g., EDO31964.1, 130 amino acids). </t>
  </si>
  <si>
    <t>PMC3683164</t>
  </si>
  <si>
    <t>AC235550</t>
  </si>
  <si>
    <t xml:space="preserve">The methylation profile of the rabbit Oct4 promoter (GenBank: AC235550.2) was determined by bisulfite mutagenesis and sequencing as previously described (Borghol et al., 2008). </t>
  </si>
  <si>
    <t xml:space="preserve">Two regions of the Oct4 promoter were subjected to duplex-nested PCR. Region 1 is situated between positions âˆ’307 and +96 (25 CpG), and encompasses Conserved Region 1 (CR1) as defined by Kobolak et al. (Kobolak et al., 2009). </t>
  </si>
  <si>
    <t>PMC3884852</t>
  </si>
  <si>
    <t>1SR3</t>
  </si>
  <si>
    <t xml:space="preserve">CcmE is a heme-binding protein, discovered as an essential System I component as early as the late 1990's [63]. </t>
  </si>
  <si>
    <t xml:space="preserve">CcmE is a monotopic membrane protein, anchored to the membrane via its N-terminal TM segment and exposing its active site to the periplasm; it is the only Ccm component of the heme trafficking and delivery module of System I for which a three-dimensional structure is available ([21] PDB: 1SR3; [64] PDB: 1LM0). </t>
  </si>
  <si>
    <t xml:space="preserve">The 3D structure of the apo-state (without bound heme) consists of a six-stranded antiparallel Î²-sheet, reminiscent of the classical OB-fold [65] with N- and C-terminal extensions. CcmE can be considered a â€œheme chaperone,â€ as it protects the cell from a potentially dangerous compound by sequestering free heme in the periplasm [66]; it is thought to act as an intermediate in the heme delivery pathway of Cytc maturation. </t>
  </si>
  <si>
    <t>1LM0</t>
  </si>
  <si>
    <t>2KCT</t>
  </si>
  <si>
    <t xml:space="preserve">Recently, it was shown that CcmE proteins from the proteobacteria D. desulfuricans and D. vulgaris contain the unusual CXXXY heme-binding motif, where the Cys residue replaces the canonical His binding residue. </t>
  </si>
  <si>
    <t xml:space="preserve">NMR solution structure of D. vulgaris CcmE (PDB: 2KCT) revealed that the proteins adopt the same OB-fold characteristic of the CcmE superfamily. </t>
  </si>
  <si>
    <t xml:space="preserve">Contrary to what reported for the D. desulfuricans CcmE [69], the homologous protein from D. vulgaris binds ferric heme noncovalently through the conserved C127 residue [70]. An additional conserved residue in CcmE proteins is Tyr134, which was shown to provide a coordination bond to the heme iron of holoCcmE [71, 72] once it is released from CcmABCD complex [36], as discussed below. </t>
  </si>
  <si>
    <t>1Z5Y</t>
  </si>
  <si>
    <t xml:space="preserve">CcmG is a membrane-anchored protein, linked to the membrane via an N-terminal TM helix and exposing its soluble TRX-like domain in the periplasm. </t>
  </si>
  <si>
    <t xml:space="preserve">The 3D structure of the TRX-like domain of CcmG from different bacteria has been solved by X-ray crystallography (E. coli: PDB 1Z5Y [85]; PDB 2B1â€‰K [86]; B. japonicum: PDB 1KNG [87]; P. aeruginosa: PDB 3KH7, 3KH9 [22]) and is generally well conserved, as proved by the low RMSD (0.8â€‰Ã… between Pa-CcmG and Ec-CcmG; 1.35â€‰Ã… between Pa-CcmG and Bj-CcmG). </t>
  </si>
  <si>
    <t xml:space="preserve">Although all these proteins adopt a TRX-like fold and contain the redox-active motif CXXC in the first Î±-helix,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Î²Î±Î² and Î²Î²Î± structural motifs of the TRX fold linked by a short Î±-helix and forming a four-stranded Î²-sheet surrounded by three helices; the protein contains an additional N-terminal extension (residues 26â€“62) and a central insert (residues 102â€“123). </t>
  </si>
  <si>
    <t>1KNG</t>
  </si>
  <si>
    <t>3KH7</t>
  </si>
  <si>
    <t>3KH9</t>
  </si>
  <si>
    <t>2HL7</t>
  </si>
  <si>
    <t xml:space="preserve">Notably, CcmH proteins from different bacterial subgroups may display structural variability; indeed, while in E. coli Ec-CcmH is a bipartite protein characterized by two soluble domains exposed to the periplasm and two TM segments, CcmH from P. aeruginosa (Pa-CcmH) is a one-domain redox-active protein, anchored to the membrane via a single TM helix and homologous to the N-terminal redox-active domain of Ec-CcmH. </t>
  </si>
  <si>
    <t xml:space="preserve">Surprisingly, the 3D structure of the soluble periplasmic domain of Pa-CcmH revealed that it adopts a peculiar three-helix bundle fold strikingly different from that of canonical thiol-oxidoreductases (Figure 5; PDB: 2HL7; [23]). </t>
  </si>
  <si>
    <t xml:space="preserve">The N-terminal domain of Ec-CcmH was also shown to have the same 3D structure, although helix-swapping and dimerization have been observed in this case (PDB: 2KW0; [91, 92]). 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t>
  </si>
  <si>
    <t>2KW0</t>
  </si>
  <si>
    <t xml:space="preserve">The N-terminal domain of Ec-CcmH was also shown to have the same 3D structure, although helix-swapping and dimerization have been observed in this case (PDB: 2KW0; [91, 92]). </t>
  </si>
  <si>
    <t xml:space="preserve">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Concerning the functional properties of this unusual thiol-oxidoreductase, it is interesting to note that its standard redox potential (E 0â€² = 0.215â€‰V) [23] is similar to that obtained for Pa-CcmG. </t>
  </si>
  <si>
    <t>PMC3891626</t>
  </si>
  <si>
    <t>608643</t>
  </si>
  <si>
    <t>Abstract</t>
  </si>
  <si>
    <t xml:space="preserve">Aromatic L-amino acid decarboxylase (AADC) deficiency (MIM #608643) is an autosomal recessive inborn error of monoamines. </t>
  </si>
  <si>
    <t xml:space="preserve">It is caused by a mutation in the DDC gene that leads to a deficiency in the AADC enzyme. The clinical features of this condition include a combination of dopamine, noradrenaline, and serotonin deficiencies, and a patient may present with hypotonia, oculogyric crises, sweating, hypersalivation, autonomic dysfunction, and progressive encephalopathy with severe developmental delay. </t>
  </si>
  <si>
    <t xml:space="preserve">Aromatic L-amino acid decarboxylase (AADC) deficiency (Online Mendelian Inheritance in Man (OMIMÂ® #608643) is an autosomal recessive neurotransmitter disorder.1â€“3 It is caused by a deficiency in AADC due to a mutation in the AADC gene (DDC) on chromosome 12p12.3-p12.3,4 This leads to deficiencies in combined monoamines, catecholamines, and serotonin. </t>
  </si>
  <si>
    <t>PMC4016241</t>
  </si>
  <si>
    <t>241850</t>
  </si>
  <si>
    <t xml:space="preserve">Goh et al. [6] have categorized the 3200 disease phenotypes in OMIM database into 22 disease groups/classes, i.e. Cancer, Metabolic, Neurological, Endocrine, etc, based on the physiological system affected. </t>
  </si>
  <si>
    <t xml:space="preserve">For example, the Endocrine disease group comprises 62 OMIM phenotypes, including OMIM 241850 (Bamforth-Lazarus syndrome) and OMIM 304800 (Diabetes insipidus, nephrogenic) etc. </t>
  </si>
  <si>
    <t xml:space="preserve">Phenotype similarity network Disease phenotype similarity network [24], is defined as GPHâ€Š=â€Š(VPH, EPH), where VPH denotes the set of disease phenotypes and EPH denotes relevant phenotype pairs. </t>
  </si>
  <si>
    <t>304800</t>
  </si>
  <si>
    <t>PMC4146382</t>
  </si>
  <si>
    <t>4BUM</t>
  </si>
  <si>
    <t xml:space="preserve">Thus, the 3D structure of the VDAC2 and VDAC3 isoforms have been predicted on the basis of secondary structure prediction servers [5]. </t>
  </si>
  <si>
    <t xml:space="preserve">It was only during revision of the present work that a crystallographic structure of VDAC2 was published [30] (zebra fish VDAC2; PDB code 4BUM at 2.8 Ã… resolution) confirming the very high degree of structural similarity with the VDAC1. </t>
  </si>
  <si>
    <t xml:space="preserve">The most striking difference between the three human isoforms is certainly the longer N-terminal fragment of hVDAC2, which has 11 residues more than the other two isoforms (figure 1). The N-terminal fragment of VDAC, comprising the first 25 amino acid residues (36 in the case of hVDAC2), is located inside the channel in the 3D structures, partially closing the wide pore [20]â€“[22]. </t>
  </si>
  <si>
    <t xml:space="preserve">This resulted in their simple addition to the protein structure model according to a random coiled backbone conformation. </t>
  </si>
  <si>
    <t xml:space="preserve">Recently [30], the crystallographic structure of VDAC2 has been solved for zebra fish (PDB code 4BUM) at high resolution (2.8 Ã…), showing a very high degree of similarity with both the human and mouse VDAC1 3D structure. </t>
  </si>
  <si>
    <t xml:space="preserve">The root mean square deviation (rmsd) between zebra fish VDAC2 and the mVDAC reference structure used in this work is only 0.98 Ã…. The zebra fish VDAC2 amino acid sequence has 84% identity and 98% similarity with the human VDAC2, with the main differences located in the external loops. In agreement with the solved 3D structures, the N-terminal fragment crosses the lumen with a helical folding from the residue 6 to 20 in all the isoforms, and is horizontally located close to the lumen center. </t>
  </si>
  <si>
    <t>PMC4228564</t>
  </si>
  <si>
    <t>190685</t>
  </si>
  <si>
    <t xml:space="preserve">Down syndrome (DS) (MIM 190685), is the most frequent genetic cause of mental retardation, resulting from the presence of three copies of genes located on chromosome 21 and the most common chromosomal disorder in newborns with prevalence of 1/700 live births. </t>
  </si>
  <si>
    <t xml:space="preserve">Advanced maternal age is the only well-documented risk factor for nondisjunction of chromosome 21.[1] In spite of high prevalence, the cellular and molecular mechanisms underlying meiotic nondisjunction are not yet understood, and much research have been done on factors that influence the rate of chromosome nondisjunction. The relationship between chromosomal nondisjunction and folate metabolism has drawn attention in the past decade. </t>
  </si>
  <si>
    <t>607093</t>
  </si>
  <si>
    <t xml:space="preserve">Increased homocysteine and decreased methionine cause decreased SAM to S-adenosylhomocysteine ratio, which takes part in DNA methylation.[4] </t>
  </si>
  <si>
    <t xml:space="preserve">The MTHFR gene (OMIM 607093) has been mapped at short arm of chromosome 1 (1p36.3) and more than 40 polymorphism have been described in MTHFR, but C677T (rs1801133) is the most common[5] in which a cytosine is replaced by thymine at 677th position (alanine â†’valine in protein). </t>
  </si>
  <si>
    <t xml:space="preserve">C677T mutation was shown to render the enzyme thermolabile and homozygotes (T/T) and heterozygotes (C/T) had about a 70% and 35% reduced MTHFR enzymatic activity. Frequency of mutant T allele differs in various ethnic and geographical populations of the world. </t>
  </si>
  <si>
    <t>PMC4624855</t>
  </si>
  <si>
    <t>1CZ8</t>
  </si>
  <si>
    <t xml:space="preserve">Ranibizumab has been developed for intravitreal injection and shows improved ocular pharmacokinetics (Xu et al., 2013) compared to bevacizumab. </t>
  </si>
  <si>
    <t xml:space="preserve">X-ray structures of VEGFA bound to ranibizumab (PDB: 1CZ8) (Chen et al., 1999) or Fab-bevacizumab (PDB: 1BJ1) (Muller et al., 1998) have been solved. </t>
  </si>
  <si>
    <t xml:space="preserve">The three dimensional structure of aflibercept is not available, albeit widely investigated. Aflibercept, also known as VEGF-trap, is a decoy receptor where two binding domains, the domain 2 (d2) of VEGFR1 and the domain 3 (d3) of VEGFR2 (from N-terminus to C-terminus of primary sequence) are connected to the fragment crystallizable region (Fc) of human immunoglobulin (Ig) (Holash et al., 2002). </t>
  </si>
  <si>
    <t>1BJ1</t>
  </si>
  <si>
    <t>PMC4941682</t>
  </si>
  <si>
    <t>AB274813</t>
  </si>
  <si>
    <t xml:space="preserve">The type species of Arthroxylaria, A. elegans, is herein placed in Xylaria. </t>
  </si>
  <si>
    <t xml:space="preserve">Although Stadler et al. (2013) connected Geniculisynnema with Nemania, a BLAST search with the ITS sequence of G. termiticola (AB274813), type species of Geniculisynnema, showed top matches with Xylaria species associated with termite nests.. </t>
  </si>
  <si>
    <t xml:space="preserve">These four generic names are now considered synonyms of Xylaria. Given its widespread use, the number of species, and priority, Xylaria is recommended for use. </t>
  </si>
  <si>
    <t>PMC5156332</t>
  </si>
  <si>
    <t>AAO49840</t>
  </si>
  <si>
    <t xml:space="preserve">[Note that in NC_001629.1 (Schouler et al., 1994); bIL67 genes ORF34â€“35â€“36 are annotated as gp04â€“03â€“02. </t>
  </si>
  <si>
    <t xml:space="preserve">For ease of clarity we will refer to the gene products using their respective ORF gene numbers.] gpl15 (NP_043563) is a minor structural protein, while hypothetical protein gp35 (AAO49840) is proposed to be a host-determinant protein (Stuer-Lauridsen et al., 2003). </t>
  </si>
  <si>
    <t xml:space="preserve">gpl15/gp35 show conservation at the N termini and to a lesser degree the C-terminal ends while the middle is variable and likely to be involved in host recognition. It has been shown that recombinant bIL67 isolates which maintained the 5â€² and 3â€² ends of gene ORF35 but exchanged the middle section for that of phage CHL92 ORF2 acquired the host range of CHL92. </t>
  </si>
  <si>
    <t>AAD20610</t>
  </si>
  <si>
    <t xml:space="preserve">Adsorption patterns of these hybrid bIL67 isolates were equivalent to those of CHL92 (Stuer-Lauridsen et al., 2003). </t>
  </si>
  <si>
    <t xml:space="preserve">Lastly, gpl16 (NP_043564) is a minor structural protein while hypothetical protein gp36 (NP_042309) is possibly a collar protein (AAD20610). </t>
  </si>
  <si>
    <t xml:space="preserve">In the infection process, lactococcal phages including C2viruses initially recognize carbohydrate receptors to bind to the host cell wall (for recent reviews see Ainsworth et al., 2014; Chapot-Chartier, 2014; Mahony et al., 2016; McCabe et al., 2015). More extensive studies have been performed on carbohydrate receptors of the 936 and P335 type phages while studies of C2viruses have focused on a cell membrane protein secondary receptor designated Pip (phage infection protein) (Valyasevi et al., 1991; Monteville et al., 1994). </t>
  </si>
  <si>
    <t>L14679</t>
  </si>
  <si>
    <t xml:space="preserve">For phage c2, binding to carbohydrate receptors is reversible, and interaction with Pip results in irreversible binding followed by phage DNA ejection (Monteville et al., 1994; Geller et al., 1993). </t>
  </si>
  <si>
    <t xml:space="preserve">The lactococcal Pip protein, first described in L. lactis C2 (GenBank accession number L14679), is a 901 aa membrane-spanning protein encoded by a 2706-bp gene (Geller et al., 1993) with homologues in most Gram-positive bacteria (Mooney et al., 2006); notably Bacillus subtilis orthologue yueB (SÃ£o-JosÃ© et al., 2004, 2006). </t>
  </si>
  <si>
    <t xml:space="preserve">It has been reported that inactivation of pip virtually eliminates infection by C2virus in lactococci without any apparent effect on the host (Garbutt et al., 1997; Kraus &amp; Geller, 1998). Similarly, SPP1 requires YueB to infect B. subtilis, where the interaction has been extensively studied (Plisson et al., 2007; JakuytÄ— et al., 2012). </t>
  </si>
  <si>
    <t xml:space="preserve">HHpred analyses of gpl16/gp36 from all phages in this study likewise identified carbohydrate binding domains with top hits to 1GU3 and 1GU1. McGrath et al. (2006) showed that the saccharide binding site of Tuc2009 Bpp A is more similar to 1GU1 in structural comparisons. </t>
  </si>
  <si>
    <t xml:space="preserve">gpl15/gp35 is a minor structural protein proposed to be involved in phage adsorption to the host (NP_043563/ AAO49840) (Stuer-Lauridsen et al., 2003). </t>
  </si>
  <si>
    <t xml:space="preserve">As with gpl14/gp34, HHpred analyses of all phages, except M6162, gave a top domain hit to 5E7T (5e7t_B). It has been previously reported that the N termini of gpl15/gp35 are conserved, the C termini less conserved, and the middle region variable and probably responsible for host recognition (Stuer- Lauridsen et al., 2003). </t>
  </si>
  <si>
    <t>PMC5216611</t>
  </si>
  <si>
    <t>168600</t>
  </si>
  <si>
    <t xml:space="preserve">Genetics plays a significant role in PD [MIM*168600], both in determining risk (if one will develop PD: cause) as well as age-at-onset (when a disease might manifest: modifier) (1). </t>
  </si>
  <si>
    <t xml:space="preserve">Several rare causative genes (2â€“11) and 28 common risk alleles (12â€“16) have been confirmed for PD. The known genes and risk factors account for âˆ¼5% of the heritability (17), hence much of the genetic component of PD is still missing. </t>
  </si>
  <si>
    <t>PMC5219038</t>
  </si>
  <si>
    <t>Q674M7</t>
  </si>
  <si>
    <t xml:space="preserve">An acidic region of this polypeptide, VFYANLDEEHK, shared 100Â % coverage and 91â€“100Â % amino acid sequence identity with Hr-like protein subunits from annelids, Scoloplos armiger (Accession no. </t>
  </si>
  <si>
    <t xml:space="preserve">XP_013415662) and H. medicinalis (Accession no. Q674M7), and a brachiopod, Lingula anatina (Accession no. CAP08294). </t>
  </si>
  <si>
    <t xml:space="preserve">The authors compared their polypeptide to myoHr, yet in the absence of a known Hr within the Crustacea, caution and further information are required before categorising this protein as an immune effector. The use of Hr as a defence strategy is not only employed by metazoan hosts. </t>
  </si>
  <si>
    <t>CAP08294</t>
  </si>
  <si>
    <t>PMC5346138</t>
  </si>
  <si>
    <t>2MNA</t>
  </si>
  <si>
    <t xml:space="preserve">Indeed, mapping of the observed chemical shift changes onto the crystal structure of SsoSSB (PDB ID 1O7I) confirmed that ssDNA and RNA recognise essentially the same binding interface on the protein (Fig.Â 4bâ€“e). </t>
  </si>
  <si>
    <t xml:space="preserve">We have recently solved the structure of SsoSSB bound to ssDNA and have shown that the defining feature of the complex structure is the base-stacking of three aromatic residues (W56, W75 and F79) with three ssDNA bases (PDB ID 2MNA) (Gamsjaeger et al. 2015). </t>
  </si>
  <si>
    <t xml:space="preserve">The NMR data suggest that this base-stacking mechanism is conserved between ssDNA and RNA. An in-silico model (Fig.Â 4fâ€“g), calculated based on the NMR structure of the DNA-bound SsoSSB (Gamsjaeger et al. 2015) (assuming that replacing the ssDNA by RNA does not lead to a major change in the conformation of the nucleotide), provides further strong support for this notion. </t>
  </si>
  <si>
    <t>PMC5686652</t>
  </si>
  <si>
    <t>2011-003010-17</t>
  </si>
  <si>
    <t>EUDRACT</t>
  </si>
  <si>
    <t xml:space="preserve">Data on hepatic fat fraction (%) and abdominal SAT and VAT area (cm2), obtained by MRI (1.5-T magnet; Magnetom Avanto, Siemens Medical Systems, Erlangen, Germany), were available for 67 patients with type 2 diabetes enrolled for the Eudract 2011-003010-17 study, as described elsewhere [22]. </t>
  </si>
  <si>
    <t>PMC5751318</t>
  </si>
  <si>
    <t>107730</t>
  </si>
  <si>
    <t xml:space="preserve">The molecular defect was identified in the absence of activity of MTTP, a factor critical to lipidation of APOB. </t>
  </si>
  <si>
    <t xml:space="preserve">In familial hypo-beta-lipoproteinemia (FHBL) (OMIM# 107730), a genetic heterogeneous autosomal codominant disorder [21], defects of APOB genes are involved in most cases, leading to the formation of prematurely truncated APOB species. </t>
  </si>
  <si>
    <t xml:space="preserve">However, a number of defects affecting the rate of synthesis or the rate of removal of APOB is also emerging [21]. The second point to bring into discussion is the colocalization of the two proteins (the abnormal fibrinogen and the normal APOB) in the same ER inclusions. </t>
  </si>
  <si>
    <t>PMC6192618</t>
  </si>
  <si>
    <t>10.5281/zenodo.1164782</t>
  </si>
  <si>
    <t>DOI</t>
  </si>
  <si>
    <t xml:space="preserve">LexiRumah is a Cross-Linguistic Linked Database (http://clld.org/), based on the open source Lexibank (http://github.com/clld/lexibank/ [17]) and CLLD [18] software projects originally initiated by Martin Haspelmath at the Max Planck Institute for Evolutionary Anthropology, Leipzig, and further developed by the Max Planck Institute for the Science of Human History, Jena. </t>
  </si>
  <si>
    <t xml:space="preserve">The data of LexiRumah is published under the Open-Access CC-BY-4.0 license and available online under http://model-ling.eu/LexiRumah/, while supporting software (in the shape of the pylexirumah Python package, https://pypi.org/project/pylexirumah/) and the CLDF conform dataset ([19], http://cldf.clld.org) is available from https://doi.org/10.5281/zenodo.1164782. </t>
  </si>
  <si>
    <t xml:space="preserve">LexiRumah is designed as a tool to investigate the linguistic history of the Lesser Sunda Islands and contains the lexicon of 101 varieties from two language families spoken in the region: Austronesian (Malayo-Polynesian) and Timor-Alor-Pantar. The database contains words for 596 concepts covering both basic and non-basic concepts, including culture-specific notions (e.g. â€˜betel nutâ€™), concepts for words that have been reconstructed to proto-Malayo-Polynesian (e.g. â€˜canoeâ€™) and concepts known to be highly borrowable (e.g. â€˜to worshipâ€™) [20]. </t>
  </si>
  <si>
    <t>PMC6282055</t>
  </si>
  <si>
    <t>102d</t>
  </si>
  <si>
    <t xml:space="preserve">It should be noted, that Thorat et al. (2013) obtained imidazopyrimidines (EtOH-ionic liquid catalyzed, r.t.) with another positional orientation of substituents than in compounds 102b. </t>
  </si>
  <si>
    <t xml:space="preserve">However, there was not enough data (2D NMR experiments or X-Ray analysis) proving that structure while the structure of azolopyrimidines 102 was proven with the help of X-Ray analysis in cases of heterocycles 102d (Zhao et al., 2013) and 102e (Zhao et al., 2014). </t>
  </si>
  <si>
    <t xml:space="preserve">Formation of pyrimidines 105a and 106d,e was also observed in the reactions with the CH-acids 103: malononitrile (103a) (X = CN) or ethyl 2-cyanoacetate (103b) (X = COOC2H5). The condensation of aldehydes 1, malononitrile (103a) and 2-aminobenzimidazole (101a) under the variety of conditions [neat, poly(vinylpyrrolidonium) perchlorate catalyzed, 100Â°C (Abedini et al., 2016); neat-p-TSA(10%), 80Â°C (Reddy et al., 2014b); EtOH-Fe3O4@IM, Î” (Hemmati et al., 2016); PEG-H2O (4:1), Î” (Survase et al., 2017)] afforded dihydrobenzo[4,5]imidazo[1,2-a]pyrimidines 105a. </t>
  </si>
  <si>
    <t>PMC3689696</t>
  </si>
  <si>
    <t>AJ745110</t>
  </si>
  <si>
    <t>Compare</t>
  </si>
  <si>
    <t xml:space="preserve">Comparison of the cloned sequences with the database D1/D2 sequences of the type strains (AJ745110 and AF360542) confirmed our hypothesis that the ambiguous nucleotides of the type strains could be due to heterogeneity of the PCR products used by the depositors for sequencing. </t>
  </si>
  <si>
    <t xml:space="preserve">It is evident from Fig. 1 and Tables 2 and 3 that all their ambiguous nucleotides corresponded to sites variable in the clones and their ambiguity symbols (M, R, Y and N) were in agreement with the alternating nucleotides (A/C, A/G, C/T and any base, respectively). The Megablast search in GenBank with the cloned sequences did not identify identical sequences with the exception of fc21 of M. fructicola. </t>
  </si>
  <si>
    <t>AF360542</t>
  </si>
  <si>
    <t>PMC5321275</t>
  </si>
  <si>
    <t>KU131595</t>
  </si>
  <si>
    <t xml:space="preserve">Phylogenetic analysis of segment S1 revealed that both PRV isolates in this study grouped into the sub-genotype Ia, which contains all of the Canadian PRV strains reported to date (S5 File). </t>
  </si>
  <si>
    <t xml:space="preserve">Our S1 segment sequence was most divergent (16.9%/181-183 SNPs) from the recent Chilean farmed Coho Genbank deposits (Genbank accession numbers KU131595 and KU131596) that have been designated into a new genotype group (Genotype II) [6]. </t>
  </si>
  <si>
    <t xml:space="preserve">Finally, as in the infective agent monitoring, neither of these samples generated aligned reads to the other two viruses (i.e. SAV and PMCV) commonly related to heart lesions in Atlantic Salmon in Europe. Statistical association between pathology and infective agent </t>
  </si>
  <si>
    <t>KU131596</t>
  </si>
  <si>
    <t>PMC2839355</t>
  </si>
  <si>
    <t>GU452324</t>
  </si>
  <si>
    <t>Creation</t>
  </si>
  <si>
    <t xml:space="preserve">All mutations were confirmed on both strands of DNA. </t>
  </si>
  <si>
    <t xml:space="preserve">MEGA 4.0 was used for DNA sequence alignments and to visually scrutinize chromatogram trace files (Tamura et al. 2007). Caenorhabditis briggsae MA line mtDNA sequences were submitted to GenBank under accession numbers (GU452324-GU452381). </t>
  </si>
  <si>
    <t xml:space="preserve">Detection and Treatment of Heteroplasmy To distinguish between fixed MA line mtDNA changes and those where sequence differences are in a heteroplasmic state (either in progenitor or in MA line), we carefully scrutinized chromatogram data (for base substitution polymorphisms and homopolymer mutations) and the results of PCR amplification on agarose gels (for large deletion events). </t>
  </si>
  <si>
    <t>GU452381</t>
  </si>
  <si>
    <t xml:space="preserve">DNA sequences generated for this study were submitted to GenBank under accession numbers GU452324-GU452381. </t>
  </si>
  <si>
    <t>PMC2855400</t>
  </si>
  <si>
    <t>GSE19911</t>
  </si>
  <si>
    <t>GEO</t>
  </si>
  <si>
    <t xml:space="preserve">Deep sequencing data are archived under GEO accession number GSE19911. </t>
  </si>
  <si>
    <t xml:space="preserve">GenBank accession numbers are GU562965 (Python regius TRPA1), GU562966 (Elaphe obsoleta lindheimeri TRPA1), GU562967 (Crotalus atrox TRPA1), GU562968 (Crotalus atrox TRPV1), and GU562969 (Corallus hortulanus TRPA1). Competing interests statement The authors declare no competing financial interests. </t>
  </si>
  <si>
    <t>GU562965</t>
  </si>
  <si>
    <t xml:space="preserve">GenBank accession numbers are GU562965 (Python regius TRPA1), GU562966 (Elaphe obsoleta lindheimeri TRPA1), GU562967 (Crotalus atrox TRPA1), GU562968 (Crotalus atrox TRPV1), and GU562969 (Corallus hortulanus TRPA1). </t>
  </si>
  <si>
    <t xml:space="preserve">Competing interests statement The authors declare no competing financial interests. </t>
  </si>
  <si>
    <t>GU562966</t>
  </si>
  <si>
    <t>GU562967</t>
  </si>
  <si>
    <t>GU562968</t>
  </si>
  <si>
    <t>GU562969</t>
  </si>
  <si>
    <t>rs1799724</t>
  </si>
  <si>
    <t xml:space="preserve">Inflammation-related SNPs and Risk of Pneumonitis </t>
  </si>
  <si>
    <t xml:space="preserve">A different set of inflammation-related SNPs was found to be significantly associated with risk of developing pneumonitis following radiation therapy and remained so at an FDR of 10% ( Table 4 ). Only one of the 12 SNPs identified were also associated with esophagitis risk â€“ TNF:rs1799724. </t>
  </si>
  <si>
    <t xml:space="preserve">Patients homozygous for this variant exhibited a 5.96-fold increased risk (95% CI:1.33â€“18.57) of pneumonitis. This risk is similar for esophagitis risk in patients carrying at least one variant allele ( Table 2 ). </t>
  </si>
  <si>
    <t>PMC2928727</t>
  </si>
  <si>
    <t>CP001900</t>
  </si>
  <si>
    <t xml:space="preserve">A zoomable version of the Atlas is available online [45]. </t>
  </si>
  <si>
    <t xml:space="preserve">The complete annotated sequence has been submitted to NCBI/GenBank under the accession number CP001900 (Genome Project ID 38041). </t>
  </si>
  <si>
    <t xml:space="preserve">Identification of protein coding genes and inference of gene function Gene finding was carried out using the EasyGene v1.2b gene finder using the pre-calculated model for C. jejuni (CJ02) [61], [62], which resulted in 1624 inferred protein coding genes. </t>
  </si>
  <si>
    <t>PMC2978374</t>
  </si>
  <si>
    <t>3AII</t>
  </si>
  <si>
    <t xml:space="preserve">After the manual investigation and modification by O (27) and Coot (28), the built model was refined against the synchrotron dataset using reflections to 1.65 angstrom resolution by CNS (29) and phenix.refine (30). </t>
  </si>
  <si>
    <t xml:space="preserve">The structure factors and coordinates have been deposited in the Protein Data Bank (accession code 3AII). </t>
  </si>
  <si>
    <t>PMC3141058</t>
  </si>
  <si>
    <t>GSE23392</t>
  </si>
  <si>
    <t xml:space="preserve">These 3 different filtering approaches were used based on recommendations from recent publication by Mieczkowski et al. [68] and the combination of all three was used to achieve the most stringent filtering. </t>
  </si>
  <si>
    <t xml:space="preserve">All microarray data from this study are MIAME compliant and have been submitted to GEO under the accession no. GSE23392. </t>
  </si>
  <si>
    <t>PMC3172286</t>
  </si>
  <si>
    <t>GSE28195</t>
  </si>
  <si>
    <t xml:space="preserve">Statistical significance was calculated using the Student's t test (p-value&lt;0.05 for at least one time point), and p-value was corrected by false discovery rate (FDR). </t>
  </si>
  <si>
    <t xml:space="preserve">Microarray data were deposited in the GEO public database (accession number: GSE28195). </t>
  </si>
  <si>
    <t xml:space="preserve">All data generated in this study were MIAME compliant. Bioinformatics analysis of microarray data </t>
  </si>
  <si>
    <t>3AUV</t>
  </si>
  <si>
    <t xml:space="preserve">The RMSD between each sc-dsFv molecule in asymmetry unit, among the whole molecules or CDRs between sc-dsFv and variable fragments derived from 2FJF or 2FJG [26] were calculated by PyMOL (The PyMOL Molecular Graphics System, DeLano Scientific, San Carlos, CA, USA. http://www.pymol.org). </t>
  </si>
  <si>
    <t xml:space="preserve">The sc-dsFv structure coordinates and refinement data have been submitted to PDB under the code 3AUV. </t>
  </si>
  <si>
    <t xml:space="preserve">Computation of Wji, Xji, Yji, Zji and pWji The model antibody structures were identical to the template structure (derived from 2FJG in PDB) except that the 30 interface CDR residues were all replaced with alanine to mimic realistic situations where CDR sequences were not known. </t>
  </si>
  <si>
    <t>PMC3387170</t>
  </si>
  <si>
    <t>E-MTAB-845</t>
  </si>
  <si>
    <t>ArrayExpress</t>
  </si>
  <si>
    <t xml:space="preserve">The gene expression data was also integrated with Gene Ontology functional database using DAVID to perform functional enrichment for better interpretation of gene expression profiles in the context of biological function [37]. </t>
  </si>
  <si>
    <t xml:space="preserve">All data is MIAME compliant and the raw data was deposited in ArrayExpress (accession number E-MTAB-845). </t>
  </si>
  <si>
    <t xml:space="preserve">Ribonucleotide Reductase Assay RR activity was measured utilizing the CDP assay method as previously described [30]. </t>
  </si>
  <si>
    <t>PMC3497266</t>
  </si>
  <si>
    <t>EU591529</t>
  </si>
  <si>
    <t xml:space="preserve">5â€²- and 3â€²-RACE were carried out with the SMART RACE cDNA amplification kit (Clontech, USA) employing gene-specific primers inferred from the PCR fragments (Table 2). </t>
  </si>
  <si>
    <t xml:space="preserve">The full-length sequences of BplCesAs were submitted to GenBank with the accession numbers EU591529, EU591530, EU591531 and EU591532. </t>
  </si>
  <si>
    <t>EU591530</t>
  </si>
  <si>
    <t>EU591531</t>
  </si>
  <si>
    <t>EU591532</t>
  </si>
  <si>
    <t>PMC3726622</t>
  </si>
  <si>
    <t>GSE46408</t>
  </si>
  <si>
    <t xml:space="preserve">Microarrays were scanned by laser scanner and the microarray signal intensities were measured to identify gene expression differences. </t>
  </si>
  <si>
    <t xml:space="preserve">The microarray data were deposited in the Gene expression Omnibus database (GEO accession number: GSE46408). </t>
  </si>
  <si>
    <t xml:space="preserve">RNA Isolation and Real Time RT-PCR Total RNA was isolated from tissue samples and cell lines using the Trizol reagent. </t>
  </si>
  <si>
    <t>KC243365</t>
  </si>
  <si>
    <t xml:space="preserve">Novel Mitochondrial Open Reading Frames in Bivalves </t>
  </si>
  <si>
    <t xml:space="preserve">The obtained M. senhousia LUR (FLUR of 11 females, 4,518â€“4,643 bp; MLUR of 12 males, 2,812â€“2,854 bp) and FUR2 (11 females, 542â€“543 bp) sequences were deposited in GenBank (FLUR accession nos.: KC243354â€“64; MLUR accession nos.: KC243376â€“87; FUR2 accession nos.: KC243365â€“75). </t>
  </si>
  <si>
    <t xml:space="preserve">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t>
  </si>
  <si>
    <t>KC243354</t>
  </si>
  <si>
    <t>KC243376</t>
  </si>
  <si>
    <t>PMC3757304</t>
  </si>
  <si>
    <t>DQ675693</t>
  </si>
  <si>
    <t xml:space="preserve">The GenBank accession numbers of the nirS sequences from cultivated denitrifiers and environmental clones used for comparison are displayed in Figure 2. </t>
  </si>
  <si>
    <t xml:space="preserve">The 550 nirS sequences reported in this study have been deposited in GenBank under accession numbers DQ675693 to DQ676242. </t>
  </si>
  <si>
    <t>DQ676242</t>
  </si>
  <si>
    <t>PMC3917824</t>
  </si>
  <si>
    <t>E-MTAB-1528</t>
  </si>
  <si>
    <t xml:space="preserve">Accession codes Raw and normalized ChIP-chip data are available at ArrayExpress (http://www.ebi.ac.uk/arrayexpress/) under accession number E-MTAB-1528. </t>
  </si>
  <si>
    <t xml:space="preserve">Author Information Reprints and permissions information is available at www.nature.com/reprintsandpermissions. The authors declare no competing financial interests. </t>
  </si>
  <si>
    <t>PMC3999496</t>
  </si>
  <si>
    <t>KJ577585</t>
  </si>
  <si>
    <t xml:space="preserve">Nucleotide sequence accession number. </t>
  </si>
  <si>
    <t xml:space="preserve">The complete genome sequence of NDV/Chicken/Bareilly/01/10 is deposited in GenBank under the accession no. KJ577585. </t>
  </si>
  <si>
    <t xml:space="preserve">Citation Morla S, Kumar Tiwari A, Joshi V, Kumar S. 2014. Complete genome sequence of a Newcastle disease virus isolate from an outbreak in northern India. </t>
  </si>
  <si>
    <t>PMC4073492</t>
  </si>
  <si>
    <t>SRP036874</t>
  </si>
  <si>
    <t xml:space="preserve">Nucleotide sequence accession numbers. </t>
  </si>
  <si>
    <t xml:space="preserve">Illumina short read data for ST258 have been deposited in the Sequence Read Archive (SRA) database under accession no. SRP036874 (7). </t>
  </si>
  <si>
    <t xml:space="preserve">The Illumina short read data for Kp1832 have been deposited in the SRA database under accession no. SRX512850. </t>
  </si>
  <si>
    <t>SRX512850</t>
  </si>
  <si>
    <t>PMC4133353</t>
  </si>
  <si>
    <t>GSE53012</t>
  </si>
  <si>
    <t xml:space="preserve">Analyses were performed using R (ver. 3.0.2) statistical environment with the Bioconductor software (ver. 2.13) and BRB-ArrayTools (developed by Dr. Richard Simon and the BRB-ArrayTools Development Team; ver. 4.4.0). </t>
  </si>
  <si>
    <t xml:space="preserve">The CELL files are deposited in NCBIs Gene Expression Omnibus (GEO, http://www.ncbi.nlm.nih.gov/geo/; Accession ID: GSE53012). </t>
  </si>
  <si>
    <t xml:space="preserve">Quantitative Reverse Transcription Polymerase Chain Reaction (qRT-PCR) An aliquot of 1 Âµg or 0.5 Âµg of total RNA was taken for cDNA synthesis using Omniscript RT Kit (Qiagen) and random primers (4 ÂµM, Sigma-Aldrich), oligo (dT) primer (1 ÂµM, QBiogene Inc., Illkirch, Cedex-France) and RNase inhibitor (10 U, Fermentas, St. Leon-Rot, Germany). </t>
  </si>
  <si>
    <t>PMC4200152</t>
  </si>
  <si>
    <t>CP009256</t>
  </si>
  <si>
    <t xml:space="preserve">The genome sequence of A.Â baumannii AB031 was deposited in NCBI GenBank under the accession number CP009256. </t>
  </si>
  <si>
    <t xml:space="preserve">Citation Loewen PC, Alsaadi Y, Fernando D, Kumar A. 2014. Genome sequence of a tigecycline-resistant clinical isolate of Acinetobacter baumannii strain AB031 obtained from a bloodstream infection. </t>
  </si>
  <si>
    <t>PMC4206407</t>
  </si>
  <si>
    <t>KJ583136</t>
  </si>
  <si>
    <t xml:space="preserve">All gene contigs were assembled with a coverage of 2Ã— or more. </t>
  </si>
  <si>
    <t xml:space="preserve">The nucleotide sequences have been deposited in GenBank under accession numbers KJ583136-KJ583157 (Arg1240 and Arg1759), KJ583158-KJ583179 (Arg6795 and Arg7338) and KJ583180-KJ583201 (Arg9448 and Arg9467). </t>
  </si>
  <si>
    <t xml:space="preserve">Sequence and phylogenetic analyses The analyses were conducted on the G3 strains reported in this work, as well as different strains in which the eleven genes sequences were available in GenBank. </t>
  </si>
  <si>
    <t>KJ583157</t>
  </si>
  <si>
    <t>KJ583158</t>
  </si>
  <si>
    <t>KJ583179</t>
  </si>
  <si>
    <t>KJ583180</t>
  </si>
  <si>
    <t>KJ583201</t>
  </si>
  <si>
    <t>PMC4232753</t>
  </si>
  <si>
    <t>JX235372</t>
  </si>
  <si>
    <t xml:space="preserve">PCR products were obtained by direct cycle sequencing using ABI Big Dye (PE Applied Biosystems, Foster City, CA) and sequenced at the Proteomics and Metabolomics Facility at CSU (http://www.dnatools.com). </t>
  </si>
  <si>
    <t xml:space="preserve">Nucleotide sequences of RNA from the shelter dog study, as well as several Colorado and Wyoming CIVs isolated in our laboratory since 2006, were compiled de novo using Geneious Pro software [30] and deposited into GenBank under accession numbers JX235372 through JX235394. </t>
  </si>
  <si>
    <t xml:space="preserve">Evolutionary and antigenic analyses Both nucleotide and amino acid alignments were assembled using the Kyoto University Bioinformatics Centerâ€™s multiple sequence alignment online tool (http://www.genome.jp/tools/clustalw/). </t>
  </si>
  <si>
    <t>JX235394</t>
  </si>
  <si>
    <t>PMC4315412</t>
  </si>
  <si>
    <t>GSE53512</t>
  </si>
  <si>
    <t xml:space="preserve">T-statistics and log-odds of differential expression with empirical Bayes were computed and adjusted with Benjamini &amp; Hochberg. </t>
  </si>
  <si>
    <t xml:space="preserve">Microarray data is deposited in the Gene Expression Omnibus and available under accession number GSE53512. </t>
  </si>
  <si>
    <t xml:space="preserve">For functional annotation Gene Ontology Categories [23] were used. Pathways are annotated corresponding to the Kyoto Encyclopedia of Genes and Genomes (KEGG) [24]. </t>
  </si>
  <si>
    <t>PMC4379756</t>
  </si>
  <si>
    <t>KJ721197</t>
  </si>
  <si>
    <t xml:space="preserve">Such a high homology suggested that this fragment from C. oleifera was rbcL gene, which was designated as Co-rbcL. </t>
  </si>
  <si>
    <t xml:space="preserve">The sequence has been deposited in GenBank with an accession no. KJ721197. </t>
  </si>
  <si>
    <t>KJ721196</t>
  </si>
  <si>
    <t xml:space="preserve">The predicted nucleotide sequence of the coding region shared more than 95% homology with that of rbcS mRNA from C. sinensis (GenBank accession no. EF011075). </t>
  </si>
  <si>
    <t xml:space="preserve">This sequence was designated as Co-rbcS, and has been deposited in GenBank with an accession no. KJ721196. </t>
  </si>
  <si>
    <t>PMC4392464</t>
  </si>
  <si>
    <t>PRJNA242298</t>
  </si>
  <si>
    <t>BioProject</t>
  </si>
  <si>
    <t xml:space="preserve">In total, 48,315,010, 48,390,098, 48,623,932, 48,282,456, and 48,248,454 paired end (PE) 90Â bp reads were obtained for each sample, respectively, corresponding to 21.77Â GÂ bp data (TableÂ 1). </t>
  </si>
  <si>
    <t xml:space="preserve">These sequence reads were deposited in NCBIâ€™s Sequence Read Archive (SRA) database (http://www.ncbi.nlm.nih.gov/Traces/sra/sra.cgi?) under the accession number PRJNA242298. </t>
  </si>
  <si>
    <t xml:space="preserve">All reads were pooled together with the 118,754,706 PE reads obtained from nutrient starvation-treated L. punctata and de novo assembled using Trinity (v2012-06-08) [33]. A total of 140,432 contigs with lengths â‰¥200Â bp were assembled. </t>
  </si>
  <si>
    <t xml:space="preserve">There were 133 and 50,008 contigs longer than 10,000 and 1,000Â bp, respectively (TableÂ 1). </t>
  </si>
  <si>
    <t xml:space="preserve">All assembled sequences were deposited in NCBIâ€™s Transcriptome Shotgun Assembly (TSA) database (http://www.ncbi.nlm.nih.gov/genbank/tsa/) under the accession number PRJNA242298. </t>
  </si>
  <si>
    <t xml:space="preserve">Of the 140,432 contigs, 91,303 (65.0%) had annotation information (Additional file 1: Table S1). For contigs with lengths â‰¥1,000Â bp, 94.7% had BLASTX hits. </t>
  </si>
  <si>
    <t>PMC4606087</t>
  </si>
  <si>
    <t>KR493382</t>
  </si>
  <si>
    <t xml:space="preserve">All of the results indicated that the established plasmid is a convenient, rapid, and low-cost method for the routine detection of GM rice. </t>
  </si>
  <si>
    <t xml:space="preserve">The sequence of pBJGMM001 is available from NCBI under accession number KR493382. </t>
  </si>
  <si>
    <t>PMC4645203</t>
  </si>
  <si>
    <t>CP012192</t>
  </si>
  <si>
    <t xml:space="preserve">The genome sequence of Burkholderia sp. </t>
  </si>
  <si>
    <t xml:space="preserve">HB-1 has been deposited in GenBank under the accession numbers CP012192 and CP012193. </t>
  </si>
  <si>
    <t xml:space="preserve">Citation Ohtsubo Y, Moriya A, Kato H, Ogawa N, Nagata Y, Tsuda M. 2015. Complete genome sequence of a phenanthrene degrader, Burkholderia sp. </t>
  </si>
  <si>
    <t>CP012193</t>
  </si>
  <si>
    <t>PMC4659210</t>
  </si>
  <si>
    <t>E-MTAB-3412</t>
  </si>
  <si>
    <t xml:space="preserve">The raw sequence data have been submitted to the EBI Sequence Read Archive (SRA) study PRJEB7253 (http://www.ebi.ac.uk/ena). </t>
  </si>
  <si>
    <t xml:space="preserve">The microarray design and data are available in the EBI ArrayExpress database (www.ebi.ac.uk/arrayexpress) under accession numbers A-MTAB-553 and E-MTAB-3412, respectively. </t>
  </si>
  <si>
    <t>SRP067309</t>
  </si>
  <si>
    <t xml:space="preserve">Sequencing was carried out using a 300Â cycleÂ V2 SBS kit (Illumina, Inc.) in paired-end 150Â bp format. </t>
  </si>
  <si>
    <t xml:space="preserve">Over 350 Mbp of sequence data were obtained from 2.69 million paired reads with a mean length of 137Â bp (standard deviation of 26.3) and were submitted to the Short Read Archive [SRA:SRP067309]. </t>
  </si>
  <si>
    <t xml:space="preserve">Reads were trimmed to an error probability limit of 0.5Â % and de novo assembly was performed using medium-low default sensitivity settings on the bioinformatics package Geneious version 6.1.7 [37] (Biomatters Ltd). This yielded four large contigs (52.6 kbp, 37.3 kbp, 14.9 kbp and 17 kbp) with consensus sequences that corresponded to herpesvirus sequence, according to Blastx and Blastn searches of GenBank databases [38, 39]. </t>
  </si>
  <si>
    <t>KT594769</t>
  </si>
  <si>
    <t xml:space="preserve">Availability of supporting data </t>
  </si>
  <si>
    <t xml:space="preserve">The MaHV-1 genome sequence data has been submitted to GenBank and the accession number is KT594769. </t>
  </si>
  <si>
    <t xml:space="preserve">The Illumina read data have been submitted to the Short Reads Archive database and has the ID number SRA:SRP067309. </t>
  </si>
  <si>
    <t>PMC4732286</t>
  </si>
  <si>
    <t>GSE50393</t>
  </si>
  <si>
    <t xml:space="preserve">Data and details of the method for the DNA microarray analysis are available in the Gene Expression Omnibus under accession number GSE50393. </t>
  </si>
  <si>
    <t>PMC4779890</t>
  </si>
  <si>
    <t>GSE10482</t>
  </si>
  <si>
    <t xml:space="preserve">All raw expression data are available at Gene Expression Omnibus (GEO) (Identifier: GSE10482). </t>
  </si>
  <si>
    <t xml:space="preserve">Using normalized data significantly activated or repressed genes were selected by Rank Products analyses (Breitling et al., 2004). The number of random permutations used for estimation of false discovery rates (FDR) was 5. </t>
  </si>
  <si>
    <t>PMC4835728</t>
  </si>
  <si>
    <t>LGSG01000000</t>
  </si>
  <si>
    <t xml:space="preserve">Data availability: The whole-genome assemblies of golden, red and green varieties of Asian arowana were deposited in GenBank under project accession LGSG01000000, LGSF01000000 and LGSE01000000, respectively. </t>
  </si>
  <si>
    <t xml:space="preserve">How to cite this article: Bian, C. et al. The Asian arowana (Scleropages formosus) genome provides new insights into the evolution of an early lineage of teleosts. Sci. Rep. 6, 24501; doi: 10.1038/srep24501 (2016). </t>
  </si>
  <si>
    <t>LGSF01000000</t>
  </si>
  <si>
    <t>LGSE01000000</t>
  </si>
  <si>
    <t>PMC4927439</t>
  </si>
  <si>
    <t>KT253219</t>
  </si>
  <si>
    <t xml:space="preserve">Identification of fungal isolate RL2Ct by 18S rDNA analysis and phylogenetic study </t>
  </si>
  <si>
    <t xml:space="preserve">The 18S rDNA gene sequence of this fungal isolate was carried out and the obtained sequence was deposited in the GenBank database with accession no. KT253219. </t>
  </si>
  <si>
    <t xml:space="preserve">BLAST analysis of isolate RL2Ct 18S rDNA gene sequence showed 99Â % homology with the 18S rDNA sequence of various species of the genus Aspergillus. A phylogenetic tree of this sequence was constructed by neighbor joining method with 1000 bootstrap replicates using MEGA version 5.2 (Fig.Â 3). </t>
  </si>
  <si>
    <t>SRP062191</t>
  </si>
  <si>
    <t xml:space="preserve">Transcriptome sequencing and assembly </t>
  </si>
  <si>
    <t xml:space="preserve">Illumina sequencing totally generated 239,706,580 raw reads, which were deposited in the Short Read Archive (SRA) of the National Center for Biotechnology Information (NCBI) with the accession number of SRP062191. </t>
  </si>
  <si>
    <t xml:space="preserve">The mean values of the Q20 percentage and Q30 percentage are 96.47% and 92.97%, respectively, and the error rate is 0.03%. After removing the adapter sequences, ambiguous nucleotides and low-quality sequences, a total of 233,267,140 clean reads were generated through Illumina sequencing, containing 116,398,608 reads for the two LV_E libraries and 116,868,532 reads for the two LV_C libraries. </t>
  </si>
  <si>
    <t>PMC5278366</t>
  </si>
  <si>
    <t>PRJNA351736</t>
  </si>
  <si>
    <t xml:space="preserve">Sequencing data submission </t>
  </si>
  <si>
    <t xml:space="preserve">All sequencing raw datasets have been deposited in the National Center for Biotechnology Information (NCBI) Sequence Read Archive (SRA) database (https://www.ncbi.nlm.nih.gov/sra/) with the BioProject accession number PRJNA351736. </t>
  </si>
  <si>
    <t xml:space="preserve">The sequencing files of 30 different faecal samples were numbered with accession numbers from SRR4639749 to SRR4639778. </t>
  </si>
  <si>
    <t>SRR4639749</t>
  </si>
  <si>
    <t>SRR4639778</t>
  </si>
  <si>
    <t>PMC5421914</t>
  </si>
  <si>
    <t>GSE78032</t>
  </si>
  <si>
    <t xml:space="preserve">After quality control, 500 ng of total RNA with a concentration of 50 ng/Î¼l were submitted to the DKFZ Genomics and Proteomics Core Facility (GPCF) for Illumina Whole-Genome Expression Beadchip Analysis (Human HT-12 Chip). </t>
  </si>
  <si>
    <t xml:space="preserve">The raw data were quantile-normalized using the Bioconductor package preprocessCore in R. The microarray data reported in this study are available from the NCBI GEO database (GSE78032). </t>
  </si>
  <si>
    <t xml:space="preserve">Genes showing expression fold change &gt; 1.5 (p-value &lt; 0.05) were considered as differentially expressed and were analyzed with Ingenuity Pathway Analysis (IPA) (see below). Genes involved in relevant biological processes obtained from microarray analysis were validated by qPCR in the same samples that were used for microarray profiling. </t>
  </si>
  <si>
    <t>PMC5449478</t>
  </si>
  <si>
    <t>SRP080654</t>
  </si>
  <si>
    <t xml:space="preserve">In our study, the FDR &lt; 0.05 and fold change &gt; 2 were used as significance cut-offs of the gene expression differences. </t>
  </si>
  <si>
    <t xml:space="preserve">Sequencing data were deposited to the Short Read Archive (SRA) database at the National Center for Biotechnology Information (NCBI) under the accession number SRP080654. </t>
  </si>
  <si>
    <t xml:space="preserve">Further, the DEGs were used for GO and KEGG enrichment analyses according to Zhang et al. (2013). GO terms with corrected P-value &lt; 0.05 and KEGG pathways with P-value &lt; 0.05 were considered significantly enriched by differential expressed genes. </t>
  </si>
  <si>
    <t>SRR5667127</t>
  </si>
  <si>
    <t xml:space="preserve">All sequence reads generated in this project are available under the NCBI Short Read Archive (SRA) under accessions SRR5667127â€“SRR5667132 (BioProject ID: PRJNA390076) and all consensus virus genome sequences have been deposited in GenBank (accession numbers: MF141040â€“MF141077). </t>
  </si>
  <si>
    <t xml:space="preserve">Trimmed multiple sequence alignments of bunya-, luteo-, mononega- and partiti-like viruses are available as supplementary data (Supp. </t>
  </si>
  <si>
    <t>SRR5667132</t>
  </si>
  <si>
    <t>PRJNA390076</t>
  </si>
  <si>
    <t>MF141040</t>
  </si>
  <si>
    <t>MF141077</t>
  </si>
  <si>
    <t>PMC5723615</t>
  </si>
  <si>
    <t>10.5061/dryad.k3rv4</t>
  </si>
  <si>
    <t xml:space="preserve">The datasets and materials analysed during the current study are available in the Dryad Repository, doi: 10.5061/dryad.k3rv4. </t>
  </si>
  <si>
    <t>PMC5723630</t>
  </si>
  <si>
    <t>MF673896</t>
  </si>
  <si>
    <t xml:space="preserve">For quality control purposes, we extracted, amplified, and sequenced 10% of the samples in duplicate. </t>
  </si>
  <si>
    <t xml:space="preserve">Data generated during this study are available at doi.org/10.5066/F74Q7SXC, and sequences are accessioned in GenBank (&gt;200Â bp; MF673896â€“MF673904). </t>
  </si>
  <si>
    <t xml:space="preserve">Analysis of genetic diversity We calculated allelic richness, observed and expected heterozygosities, Hardyâ€“Weinberg equilibrium (HWE), and linkage disequilibrium at the microsatellite loci in FSTAT version 2.9.3 (Goudet, 1995). </t>
  </si>
  <si>
    <t>MF673904</t>
  </si>
  <si>
    <t>4mut</t>
  </si>
  <si>
    <t xml:space="preserve">EMSA experiments revealed that the E89A+R91A mutant of the UbaLAI-N domain retained residual DNA binding ability (KD for specific DNA is approx. 200 nM, or 5000-fold lower than observed with wt UbaLAI-N, Supplementary Figure S5A and D). </t>
  </si>
  <si>
    <t xml:space="preserve">To generate an UbaLAI variant with a completely disabled N-domain, we have introduced two additional mutations, R37A and H38A, thereby generating a quadruple (R37A + H38A + E89A + R91A) mutant of the full-length UbaLAI (henceforth referred to as UbaLAI-4mut), and a corresponding variant of the UbaLAI-N domain. </t>
  </si>
  <si>
    <t xml:space="preserve">EMSA experiments with the quadruple UbaLAI-N mutant confirmed complete loss of its specific DNA binding ability (Supplementary Figure S5E). DNA binding by the full-length UbaLAI-2mut and UbaLAI-4mut proteins was investigated by a standard gel-shift assay. </t>
  </si>
  <si>
    <t>MF085529</t>
  </si>
  <si>
    <t xml:space="preserve">Coordinates and structure factors of UbaLAI-N complex with DNA are deposited under PDB ID 5o63. </t>
  </si>
  <si>
    <t xml:space="preserve">The DNA fragment encoding for the UbaLAI restriction-modification system was submitted to GenBank under accession number MF085529. </t>
  </si>
  <si>
    <t>PMC5811607</t>
  </si>
  <si>
    <t>GSE109471</t>
  </si>
  <si>
    <t xml:space="preserve">Gene expression data for primary human small intestine (duodenum, jejunum, and ileum), Caco-2 Gut Chip, and Caco-2 Transwell were obtained from the National Center for Biotechnology Information (NCBI) Gene Expression Omnibus (GEO) database55 (accession no. GSE6579021). </t>
  </si>
  <si>
    <t xml:space="preserve">Transcriptome profiles of duodenal organoids and primary Intestine Chip performed in this study were deposited to the NCBI GEO database (accession no. GSE109471). </t>
  </si>
  <si>
    <t xml:space="preserve">Global gene expression profiles were visually represented using self-organizing maps generated using the Gene Expression Dynamics Inspector (GEDI) program56. In GEDI, each pixel tile within a mosaic represents a minicluster of genes that have highly similar expression patterns across all analyzed samples. </t>
  </si>
  <si>
    <t>PMC5831270</t>
  </si>
  <si>
    <t>SRP077313</t>
  </si>
  <si>
    <t xml:space="preserve">The amplicons were sequenced using 454 GS FLX Titanium chemistry (Roche) following the manufacturer's guidelines. </t>
  </si>
  <si>
    <t xml:space="preserve">The raw 454 reads generated during the current study have been deposited in NCBI's Sequence Read Archive (SRA) under the accession SRP077313 and are associated with BioProject PRJNA326968. </t>
  </si>
  <si>
    <t>PRJNA326968</t>
  </si>
  <si>
    <t>PMC5856400</t>
  </si>
  <si>
    <t>PXD008494</t>
  </si>
  <si>
    <t>PRIDE</t>
  </si>
  <si>
    <t xml:space="preserve">175 proteins were identified in NSC osteoblast secretome. </t>
  </si>
  <si>
    <t xml:space="preserve">Data are available via ProteomeXchange with identifier PXD008494. </t>
  </si>
  <si>
    <t xml:space="preserve">Compared to NSC osteoblast secretome, 12 proteins were significantly less secreted (Osteomodulin, IGFBP5, VCAM-1, IGF2, 78 kDa glucose-regulated protein, versican, calumenin, IGFBP2, thrombospondin-4, periostin, reticulocalbin 1 and osteonectin), and 13 proteins were significantly more secreted by SC osteoblasts (CHI3L1, fibulin-3, SERPINE2, IGFBP6, SH3BGRL3, SERPINE1, reticulocalbin3, alpha-2-HS-glycoprotein, TIMP-2, IGFBP3, TIMP-1, SERPINF1, CSF-1). Similar changes in osteomodulin, IGF2, SERPINE1, fibulin-3 and CHI3L1 mRNA levels were observed. </t>
  </si>
  <si>
    <t xml:space="preserve">For identification, the minimum to consider is at least two different peptides per protein identified and to check the false positive rate, this should be as low as possible (the false positive rate will be of maximum 4% because of the settings used in PLGS database search). </t>
  </si>
  <si>
    <t xml:space="preserve">The mass spectrometry proteomics data have been deposited to the ProteomeXchange Consortium via the PRIDE partner repository with the dataset identifier PXD008494 [12]. </t>
  </si>
  <si>
    <t xml:space="preserve">Quantitative Real-time RT PCR RNA from 1.106 cells was isolated by RNeasy mini kit total RNA isolation system (Qiagen, Belgium) and polymerase chain reaction (PCR) was performed by using the Rotor Gene (Qiagen, Belgium)- SYBR premix Ex Taq (Takara, Belgium). </t>
  </si>
  <si>
    <t>PMC5966898</t>
  </si>
  <si>
    <t>GSE98812</t>
  </si>
  <si>
    <t xml:space="preserve">Gene counts were upper-quartile normalized and log transformed for analysis following the RSEM v2 pipeline used to normalize TCGA RNA-seq data [34]. </t>
  </si>
  <si>
    <t xml:space="preserve">All RNA-seq data for the cell line mode in this study are available from GEO (GSE98812) as part of SuperSeries GSE98815. </t>
  </si>
  <si>
    <t xml:space="preserve">DNA methylation hybridization array and normalization Genome-wide DNA methylation analysis was performed on the same samples as RNA-seq using the Infinium HumanMethylation450 BeadChip platform (Illumina) at the JHMI Sidney Kimmel Cancer Center Microarray Core Facility. </t>
  </si>
  <si>
    <t>GSE98815</t>
  </si>
  <si>
    <t xml:space="preserve">Probes were said to be unmethylated for Î²â€‰&lt;â€‰0.1 and methylated for Î²â€‰&gt;â€‰0.3 based upon thresholds defined in TCGA analyses [34]. </t>
  </si>
  <si>
    <t xml:space="preserve">All DNA methylation data from this study are available from GEO (GSE98813) as part of SuperSeries GSE98815. </t>
  </si>
  <si>
    <t xml:space="preserve">Hierarchical clustering and CoGAPS analysis The following filtering criterion for genes from the profiling of the time course data from generations of cetuximab treated cells was used. </t>
  </si>
  <si>
    <t>GSE98813</t>
  </si>
  <si>
    <t>Acknowledgments</t>
  </si>
  <si>
    <t xml:space="preserve">Unless otherwise specified, all genomics analyses were performed in R and code for these analyses is available from https://sourceforge.net/projects/scc25timecourse. </t>
  </si>
  <si>
    <t xml:space="preserve">All transcriptional and epigenetic data of the cell lines from this paper have been deposited in GEO (GSE98815). </t>
  </si>
  <si>
    <t xml:space="preserve">DNA methylation data of head and neck tumors after treatment with cetuximab are available in GEO (GSE110996). </t>
  </si>
  <si>
    <t>PMC6039704</t>
  </si>
  <si>
    <t>KT335295</t>
  </si>
  <si>
    <t xml:space="preserve">An online version of PHYML (http://www.atgc-montpellier.fr/phyml/; Guindon etÂ al., 2010) was used to construct a maximum-likelihood (ML) tree by selecting AIC criterion for substitution model selection (Lefort etÂ al., 2017). </t>
  </si>
  <si>
    <t xml:space="preserve">The rbcL sequences generated as part of this study have been submitted to GenBank and their accession numbers are from KT335295-304, KT335317-324, and KT335346-398. </t>
  </si>
  <si>
    <t>KT335317</t>
  </si>
  <si>
    <t>KT335346</t>
  </si>
  <si>
    <t xml:space="preserve">Data associated with this study has been deposited at Genbank under the accession numbers KT335295-304, KT335317-324, and KT335346-398. </t>
  </si>
  <si>
    <t>PMC6040601</t>
  </si>
  <si>
    <t>RRID:SCR_014401</t>
  </si>
  <si>
    <t>RRID</t>
  </si>
  <si>
    <t xml:space="preserve">The eutherian comparative genomic analysis protocol RRID:SCR_014401 including gene annotations, phylogenetic analysis and protein molecular evolution analysis was published on Nature Protocol Exchange (https://doi.org/10.1038/protex.2018.028). </t>
  </si>
  <si>
    <t>PMC6092710</t>
  </si>
  <si>
    <t>GSE108228</t>
  </si>
  <si>
    <t xml:space="preserve">To determine the expression profiles of lncRNAs and mRNAs in mice with NAFL, the Mouse LncRNA Microarray V2.0 (Arraystar, Rockville, MD, United States) were used. </t>
  </si>
  <si>
    <t xml:space="preserve">The microarray data is available in Gene Expression Omnibus (GSE108228). </t>
  </si>
  <si>
    <t xml:space="preserve">The scatter plot and volcano plot analyses are shown in Figure 2. It was found that a total of 3360 lncRNAs (2048 upregulated and 1312 downregulated) and 2685 mRNAs (1195 upregulated and 1490 downregulated) were differentially expressed between the NAFLD and control groups. </t>
  </si>
  <si>
    <t>PMC6170589</t>
  </si>
  <si>
    <t>10.6084/m9.figshare.c.4203788</t>
  </si>
  <si>
    <t xml:space="preserve">Electronic supplementary material is available online at https://dx.doi.org/10.6084/m9.figshare.c.4203788. </t>
  </si>
  <si>
    <t>PMC6213785</t>
  </si>
  <si>
    <t>10.5256/f1000research.14981.d205603</t>
  </si>
  <si>
    <t xml:space="preserve">Data associated with the article are available under the terms of the Creative Commons Zero "No rights reserved" data waiver (CC0 1.0 Public domain dedication).  </t>
  </si>
  <si>
    <t xml:space="preserve">Dataset 1: Sheffield forced expiratory volume in one second (FEV 1) data 10.5256/f1000research.14981.d205603 28 </t>
  </si>
  <si>
    <t>PMC6245754</t>
  </si>
  <si>
    <t>PRJNA401310</t>
  </si>
  <si>
    <t xml:space="preserve">The grant AGR-5948 supported the experimental design and most of the study and collection of data, and grant AGL2016â€“75729 supported most of the data analysis and interpretation and in writing the manuscript. </t>
  </si>
  <si>
    <t xml:space="preserve">The raw RNAseq sequence data set supporting the results of this study have been deposited at the National Center for Biotechnology Information (NCBI) Sequence Read Archive (SRA) and are available under the Accession Numbers (NCBI: SAMN07603885, SAMN07603886, SAMN07603887, SAMN07603888, SAMN07603889, SAMN07603890, SAMN07603891, SAMN07603892, SAMN07603893, SAMN07603894, SAMN07603895, and SAMN07603896) under the project PRJNA401310. </t>
  </si>
  <si>
    <t>PMC6273887</t>
  </si>
  <si>
    <t>KX429689</t>
  </si>
  <si>
    <t xml:space="preserve">Therefore, there were at least three members in O. caudatum UGlcAE family (Figure 1). </t>
  </si>
  <si>
    <t xml:space="preserve">The three full-length OcUGlcAE genes were hence deposited in GenBank library with accession numbers of KX429689, KX429690 and KX429691 (Table 2). </t>
  </si>
  <si>
    <t>KX429690</t>
  </si>
  <si>
    <t>KX429691</t>
  </si>
  <si>
    <t>PMC6355990</t>
  </si>
  <si>
    <t>SRP128128</t>
  </si>
  <si>
    <t xml:space="preserve">Raw sequencing reads and metadata, including SCFA concentrations, are available through the NCBI Short Read Archive under accession number SRP128128. </t>
  </si>
  <si>
    <t>PMC2940758</t>
  </si>
  <si>
    <t>3JSB</t>
  </si>
  <si>
    <t xml:space="preserve">Data from a native crystals diffracting to a 2.13-Ã… resolution were collected on an ADSC QUANTUM 315r at a wavelength of 0.9835 Ã…. The structure was refined with BUSTER and COOT using this data set (Table 1) [38]. </t>
  </si>
  <si>
    <t xml:space="preserve">The atomic coordinates have been deposited at the PDB (3JSB). </t>
  </si>
  <si>
    <t>PMC2988090</t>
  </si>
  <si>
    <t>3OGK</t>
  </si>
  <si>
    <t xml:space="preserve">Author Information. Structural coordinates and structural factors have been deposited in the Protein Data Bank under accession numbers 3OGK, 3OGL, and 3OGM. </t>
  </si>
  <si>
    <t xml:space="preserve">Authors declare no financial interest. </t>
  </si>
  <si>
    <t>3OGL</t>
  </si>
  <si>
    <t>3OGM</t>
  </si>
  <si>
    <t>PMC3569360</t>
  </si>
  <si>
    <t>GCA_000307715.1</t>
  </si>
  <si>
    <t>GCA</t>
  </si>
  <si>
    <t xml:space="preserve">This whole-genome shotgun project was deposited at GenBank under the accession no. AMQP00000000 (GenBank Assembly ID: GCA_000307715.1; RefSeq Assembly ID: GCF_000307715.1). </t>
  </si>
  <si>
    <t xml:space="preserve">Citation Lefort F, Calmin G, Crovadore J, Osteras M, Farinelli L. 2013. Whole-genome shotgun sequence of Pseudomonas viridiflava, a bacterium species pathogenic to Arabidopsis thaliana. </t>
  </si>
  <si>
    <t>PMC3892196</t>
  </si>
  <si>
    <t>3WE8</t>
  </si>
  <si>
    <t xml:space="preserve">The final model was validated using PROCHECK.[40] Data collection and refinement statistics are shown in Table 1. </t>
  </si>
  <si>
    <t xml:space="preserve">The coordinates of the Pim1-ligand complex have been deposited under the PDB accession code 3WE8. </t>
  </si>
  <si>
    <t>PMC3892923</t>
  </si>
  <si>
    <t>10.5281/zenodo.7134</t>
  </si>
  <si>
    <t xml:space="preserve">This highlights the physical non-viability of the fisa decoy set, and possible issues in benchmarking other methods using this set. </t>
  </si>
  <si>
    <t xml:space="preserve">The source code and manual is made available at https://github.com/sanchak/mqap and permanently available on 10.5281/zenodo.7134. </t>
  </si>
  <si>
    <t>PMC4076316</t>
  </si>
  <si>
    <t>KF809966</t>
  </si>
  <si>
    <t xml:space="preserve">Nucleotide sequence accession numbers </t>
  </si>
  <si>
    <t xml:space="preserve">The cloned 26S rRNA gene sequences of yeasts in TKG have been deposited in GenBank under the accession numbers KF809966â€“KF810103. </t>
  </si>
  <si>
    <t>KF810103</t>
  </si>
  <si>
    <t>PMC4325475</t>
  </si>
  <si>
    <t>PRJNA80845</t>
  </si>
  <si>
    <t xml:space="preserve">Whole genome sequencing by 454 pyrosequencing produced a greater than 32x coverage of the H. hamelinensis genome. </t>
  </si>
  <si>
    <t xml:space="preserve">The genome sequence of H. hamelinensis is accessible at GenBank under accession number PRJNA80845. </t>
  </si>
  <si>
    <t xml:space="preserve">An overview of the genome features is given in Table 1. The genome of H. hamelinensis consisted of 3,133,046 base pairs (bp) with an average G+C content of 60.08%. </t>
  </si>
  <si>
    <t>PMC4359779</t>
  </si>
  <si>
    <t>DRA001215</t>
  </si>
  <si>
    <t xml:space="preserve">Supporting sequence data are available through DDBJ under the accession number [DDBJ: DRA001215] and [DDBJ:DRA002961] and URL links to the sequencing data are available from http://trace.ddbj.nig.ac.jp/DRASearch/submission?acc=DRA001215 and http://trace.ddbj.nig.ac.jp/DRASearch/submission?acc=DRA002961. </t>
  </si>
  <si>
    <t>DRA002961</t>
  </si>
  <si>
    <t>PMC4544847</t>
  </si>
  <si>
    <t>PRJNA285502</t>
  </si>
  <si>
    <t xml:space="preserve">These levels of sequencing provided sufficient depth, post-human and quality filtering as described below, to measure genera represented by greater than 0.2% abundance in the microbiota. </t>
  </si>
  <si>
    <t xml:space="preserve">The metagenomic shotgun sequence was deposited in the National Center for Biotechnology Information (NCBI) Sequence Read Archive (SRA) with BioProject accession number PRJNA285502. </t>
  </si>
  <si>
    <t xml:space="preserve">Sequence Quality Control and Analysis Human DNA sequence was identified and removed using BMTagger[22] with the Hg-19 Homo sapiens reference genome. </t>
  </si>
  <si>
    <t>PMC4556652</t>
  </si>
  <si>
    <t>4LU5</t>
  </si>
  <si>
    <t xml:space="preserve">The coordinates and structure factors of the A33:Fab complexes have been deposited in the Protein Data Bank (www.rcsb.org) with codes 4LQF, 4LU5, and 4M1G. </t>
  </si>
  <si>
    <t xml:space="preserve">The nucleotide sequences of the anti-A33 antibodies have been deposited in GenBank, and accession numbers are listed in S5 Table. </t>
  </si>
  <si>
    <t>4M1G</t>
  </si>
  <si>
    <t>PMC4675181</t>
  </si>
  <si>
    <t>phs000424</t>
  </si>
  <si>
    <t>dbGaP</t>
  </si>
  <si>
    <t xml:space="preserve">The pilot phase GTEx biospecimens and data are already valuable resources for the scientific community. </t>
  </si>
  <si>
    <t xml:space="preserve">RNA sequencing data and expression array data generated by the LDACC, as well as clinical annotation for the GTEx biospecimen collection, are publicly available on dbGAP10 (http://www.ncbi.nlm.nih.gov/projects/gap/cgi-bin/study.cgi?study_id=phs000424.v1.p1) and are being analyzed by an international team of bioinformatics experts.1 </t>
  </si>
  <si>
    <t xml:space="preserve">Multiple aliquots of GTEx tissues have been made available to the scientific community through a Request for Application funding mechanism (http://grants.nih.gov/grants/guide/rfa-files/RFA-RM-12-009.html) and a biospecimen access policy has been developed for already-funded investigators (http://www.gtexportal.org/static/form/GTEx_sample_access_policy_to_the_public_v20131024.doc). In addition, 40 SOPs from the GTEx project are available for public use and are a major contribution to the research biobanking community (http://biospecimens.cancer.gov/resources/sops/default.asp). </t>
  </si>
  <si>
    <t xml:space="preserve">These vocabulary elements were presented dynamically and in context to data entry personnel during data entry. </t>
  </si>
  <si>
    <t xml:space="preserve">Data from the CDR was exported to the LDACC-developed GTEx web portal (http://www.gtexportal.org/home), where members of the public can request access to GTEx samples, and to dbGAP (http://www.ncbi.nlm.nih.gov/projects/gap/cgi-bin/study.cgi?study_id=phs000424.v1.p1), where the research community can request access to genomic data and corresponding biospecimen data, such as clinical, demographic, and biospecimen handling data. </t>
  </si>
  <si>
    <t xml:space="preserve">Number of biospecimens collected The GTEx pilot biospecimen collection included up to 41 different PAXgene preserved postmortem target tissue types (Fig. 4). </t>
  </si>
  <si>
    <t>PMC4706686</t>
  </si>
  <si>
    <t>E-MTAB-3959</t>
  </si>
  <si>
    <t xml:space="preserve">ChIP-seq raw data are available in the ArrayExpress database (www.ebi.ac.uk/arrayexpress) under accession number E-MTAB-3959. </t>
  </si>
  <si>
    <t xml:space="preserve">Further data are included as additional files. </t>
  </si>
  <si>
    <t>PMC4742844</t>
  </si>
  <si>
    <t>KU216159</t>
  </si>
  <si>
    <t xml:space="preserve">Since we assumed that this gene in fact encodes a serine O-acetyltransferase, we call the gene cysE and the protein SAT in the remainder of this report. </t>
  </si>
  <si>
    <t xml:space="preserve">The nucleotide sequence of the cysE gene was deposited at GenBank under the accession number KU216159. </t>
  </si>
  <si>
    <t>PMC4769769</t>
  </si>
  <si>
    <t>4XC4</t>
  </si>
  <si>
    <t xml:space="preserve">Matthew's coefficient of 1.88â€‰Ã…3â€‰Daâˆ’1 is consistent with the presence of one insulin molecule per asymmetric unit [17]. </t>
  </si>
  <si>
    <t xml:space="preserve">The structure was solved by molecular replacement [12] and refined yielding statistics shown in Table 1, deposited in the Protein Data Bank as code 4XC4. </t>
  </si>
  <si>
    <t xml:space="preserve">Difference electron density maps revealed ordered water molecules and Zn in positions consistent with other hexameric insulin structures (Figures 1(c) and 1(d)) [5, 16]. Ordered electron density consistent with sulfatide was not observed. </t>
  </si>
  <si>
    <t>PMC4949662</t>
  </si>
  <si>
    <t>SRA024456</t>
  </si>
  <si>
    <t xml:space="preserve">In addition, the unpublished genome assembly â€œK1â€BBâ€ was used as described by Hackl et al. (2012). </t>
  </si>
  <si>
    <t xml:space="preserve">Nextâ€generation sequencing (NGS) data were obtained by Illumina sequencing as described by Hackl et al. (2011) and is available at the Sequence Read Archive SRA (www.ncbi.nlm.nih.gov/sra/), accession number SRA024456.1. </t>
  </si>
  <si>
    <t xml:space="preserve">Cell lines sequenced included CHOâ€DUXB11 (ATCC CRLâ€9096), CHOâ€K1 (ECACCâ€CCLâ€61), and two derivative recombinant cell lines producing a monoclonal antibody (CHOâ€K1) and an EpoFc fusion protein (DUXB11). Samples were taken both from cells grown in the presence of 5% FCS and after adaptation to protein free medium. </t>
  </si>
  <si>
    <t>SRP044946</t>
  </si>
  <si>
    <t xml:space="preserve">Sequencing of ready to load libraries was conducted by GATC, Germany on an Illumina HiSeq Analyser. </t>
  </si>
  <si>
    <t xml:space="preserve">The NGS data files of these experiments are available at Gene Expression Omnibus GEO (http://www.ncbi.nlm.nih.gov/geo/), accession number GSE59838 and SRA, accession number SRP044946. </t>
  </si>
  <si>
    <t>PMC4988358</t>
  </si>
  <si>
    <t>SRP077948</t>
  </si>
  <si>
    <t xml:space="preserve">Sequencing data obtained in this work have been submitted to the Sequence Read Archive the accession number SRP077948. </t>
  </si>
  <si>
    <t>PMC5069746</t>
  </si>
  <si>
    <t>ERP015077</t>
  </si>
  <si>
    <t xml:space="preserve">Mapping files and preprocessed data for food, environment, and cat samples are available at https://qiita.ucsd.edu under Qiita study ID 10395, and sequences are publicly available in EMBL-EBI (accession number ERP015077). </t>
  </si>
  <si>
    <t xml:space="preserve">The 16S amplicon analyses outlined in this paper were conducted using the Knight laboratoryâ€™s supercomputer Barnacle, using 26 CPU hours. </t>
  </si>
  <si>
    <t>phs000196</t>
  </si>
  <si>
    <t xml:space="preserve">SNPs were excluded if MAFâ€‰&lt;â€‰0.01, call-rateâ€‰&lt;â€‰99%, HWE Pâ€‰&lt;â€‰1E-6, MAF difference in males vs. femalesâ€‰&gt;0.15, or missing rate in PD vs. control Pâ€‰&lt;â€‰1E-5. </t>
  </si>
  <si>
    <t xml:space="preserve">811,597 SNPs passed quality-control measures (genotype and phenotype data for NGRC are available on dbGaP; http://www.ncbi.nlm.nih.gov/gap, accession number phs000196.v2.p1). </t>
  </si>
  <si>
    <t xml:space="preserve">Principal component analysis (PCA) was conducted with HelixTree (http://www.goldenhelix.com) using a pruned subset of 104,064 SNPs, as described previously (13). No association was detected between PC 1-4 and age-at-onset in all PD (P-values for PC 1-4â€‰=â€‰0.09, 0.15, 0.81, 0.99), in familial PD (Pâ€‰=â€‰0.21, 0.57, 0.73, 0.66), or in non-familial PD (Pâ€‰=â€‰0.21, 0.19, 0.80, 0.95). </t>
  </si>
  <si>
    <t>PMC5291266</t>
  </si>
  <si>
    <t>EMD-4001</t>
  </si>
  <si>
    <t>EMDB</t>
  </si>
  <si>
    <t xml:space="preserve">The coordinates and cryo-EM map for the RelA-SRC have been deposited in the Protein Data Bank and EM DataBank under accession codes 5L3P and EMD-4001, respectively. </t>
  </si>
  <si>
    <t>KX851964</t>
  </si>
  <si>
    <t xml:space="preserve">The consensus sequences were compared against all available sequences in Genbank [32] using the BLAST program via the National Center for Biotechnology Information [33] to identify their closest matches and mismatches across each segment. </t>
  </si>
  <si>
    <t xml:space="preserve">PRV segment consensus sequences for B5690 and B7274 isolates were deposited into Genbank under the accession number series KX851964 to KX851983. </t>
  </si>
  <si>
    <t>KX851983</t>
  </si>
  <si>
    <t>PMC5431760</t>
  </si>
  <si>
    <t>KJ535320</t>
  </si>
  <si>
    <t xml:space="preserve">Î²-cells express a novel splice variant of KCC2a </t>
  </si>
  <si>
    <t xml:space="preserve">Three KCC2 splice variants were cloned from MIN6 and their sequences were deposited in NCBI GenBank (KJ535320, KJ535321 and KJ535322, Supplementary FigureÂ 1C). </t>
  </si>
  <si>
    <t xml:space="preserve">KJ535322 matches mouse KCC2b (mKCC2b) and RefSeq NM_020333, whereas KJ535321 is similar to rat KCC2a (EF641113). Alignment of KJ535320 against mKCC2a demonstrated novel splicing involving nucleotides 3177â€“3191 and 3108â€“3122 in mKCC2a and mKCC2b, respectively, and corresponding to exon 25 of the mouse Slc12a5 gene. </t>
  </si>
  <si>
    <t>KJ535321</t>
  </si>
  <si>
    <t>KJ535322</t>
  </si>
  <si>
    <t>PMC5451169</t>
  </si>
  <si>
    <t>PRJEB8960</t>
  </si>
  <si>
    <t xml:space="preserve">Global expression profiling by RNA-seq in blood samples from five presymptomatic PARK4 heterozygotes (male aged 53â€…years, female aged 59â€…years, male aged 50â€…years, female aged 47â€…years and male aged 50â€…years) versus five age- and sex-matched controls (male aged 45â€…years, female aged 54â€…years, male aged 57â€…years, female aged 42â€…years and male aged 42â€…years) was used to identify additional molecular effects of SNCA gene duplication. </t>
  </si>
  <si>
    <t xml:space="preserve">All data were deposited at the European Nucleotide Archive (ENA) public database (accession number PRJEB8960), and a table containing the ranked gene list of expression changes is provided in Table S1. </t>
  </si>
  <si>
    <t xml:space="preserve">In order to identify pathway dysregulations, the data were assessed bioinformatically with Gene Set Enrichment Analysis (GSEA). </t>
  </si>
  <si>
    <t xml:space="preserve">All RNA-seq data are deposited in the European Nucleotide Archive (ENA) public database under accession numbers PRJEB8960 and ERP010003. </t>
  </si>
  <si>
    <t xml:space="preserve">Supplementary information Supplementary information available online at http://dmm.biologists.org/lookup/doi/10.1242/dmm.028035.supplemental </t>
  </si>
  <si>
    <t>ERP010003</t>
  </si>
  <si>
    <t>PMC5615088</t>
  </si>
  <si>
    <t>AP006627</t>
  </si>
  <si>
    <t xml:space="preserve">The UBBC07 genome encodes erm gene with identity of 96% at nucleotide level (Fig. 1). </t>
  </si>
  <si>
    <t xml:space="preserve">The complete genome of B. clausii strain KSM-K16 is available in the public domain (Accession No. AP006627) and erm gene is encoded in the chromosome. </t>
  </si>
  <si>
    <t xml:space="preserve">Artemis comparison revealed that as in KSM-K16 genome, the erm gene is also chromosomally encoded in UBBC07 (Table 8). </t>
  </si>
  <si>
    <t>PMC5656201</t>
  </si>
  <si>
    <t>KM076939</t>
  </si>
  <si>
    <t xml:space="preserve">Each of these nested PCR reaction products were then sequenced. </t>
  </si>
  <si>
    <t xml:space="preserve">The nucleotide sequence data was submitted to GenBank, these sequences are available at NCBI nucleotide sequence database with accession number KM076939-KM077016. </t>
  </si>
  <si>
    <t>KM077016</t>
  </si>
  <si>
    <t>PMC5658489</t>
  </si>
  <si>
    <t>MF622054</t>
  </si>
  <si>
    <t xml:space="preserve">STLV-1M10431 was deposited in GenBank under the accession number MF622054. </t>
  </si>
  <si>
    <t xml:space="preserve">Citation Ayouba A, Michem A, Peeters M, Vercammen F. 2017. Full-genome characterization of simian T-cell leukemia virus type 1 subtype b from a wild-born captive Gorilla gorilla gorilla with T-cell lymphoma. </t>
  </si>
  <si>
    <t>PMC5663151</t>
  </si>
  <si>
    <t>SRR3736982</t>
  </si>
  <si>
    <t xml:space="preserve">(University of Udine, Italy) using an Illumina (Solexa) HiSeq2500. </t>
  </si>
  <si>
    <t xml:space="preserve">The genome sequences determined are available in GenBank, accession numbers: B. cenocepacia D4 (SRR3736982), B. cenocepacia D4/C18 (SRR3737008), B. cenocepacia D4/C20 (SRR3737019). </t>
  </si>
  <si>
    <t>SRR3737008</t>
  </si>
  <si>
    <t>SRR3737019</t>
  </si>
  <si>
    <t xml:space="preserve">The genome sequence of B. cenocepacia J2315 used in this work is available in GenBank database (GCA_000009485.1). </t>
  </si>
  <si>
    <t xml:space="preserve">The genome sequences determined in this work are available in GenBank database with the following accession number: B. cenocepacia D4 (SRR3736982), B. cenocepacia D4/C18 (SRR3737008), B. cenocepacia D4/C20 (SRR3737019). </t>
  </si>
  <si>
    <t>PMC5792889</t>
  </si>
  <si>
    <t>10.6084/m9.figshare.c.3980784</t>
  </si>
  <si>
    <t xml:space="preserve">Electronic supplementary material is available online at https://dx.doi.org/10.6084/m9.figshare.c.3980784. </t>
  </si>
  <si>
    <t>PMC5797170</t>
  </si>
  <si>
    <t>PRJEB23243</t>
  </si>
  <si>
    <t xml:space="preserve">Sequencing datasets can be accessed as BAM files (.bam) from the European Nucleotide Archive under accession number PRJEB23243. </t>
  </si>
  <si>
    <t>PMC5845707</t>
  </si>
  <si>
    <t>PRJNA434217</t>
  </si>
  <si>
    <t xml:space="preserve">CDR3 amino acid compositions were visualized using WebLogo online tool [www.weblogo.berkeley.edu (37, 38)]. </t>
  </si>
  <si>
    <t xml:space="preserve">The NGS TRG-TRD data set has been submitted to the BioProject repository (BioProjectID: PRJNA434217, submissionID SUB3660187; http://www.ncbi.nlm.nih.gov/bioproject/434217). </t>
  </si>
  <si>
    <t xml:space="preserve">Sequencing details can be accessed through SRA database accession SRP133150 (https://www.ncbi.nlm.nih.gov/sra/SRP133150). </t>
  </si>
  <si>
    <t>SRP133150</t>
  </si>
  <si>
    <t>PMC5853437</t>
  </si>
  <si>
    <t>PRJNA386115</t>
  </si>
  <si>
    <t xml:space="preserve">The remaining sequences were clustered at the 100% similarity level using CD-Hit-EST (Li and Godzik, 2006) to identify short, redundant transcripts. </t>
  </si>
  <si>
    <t xml:space="preserve">Finally, these redundant transcripts were removed to obtain the bitter NLL transcriptome, which was deposited in NCBI as BioProject PRJNA386115. </t>
  </si>
  <si>
    <t xml:space="preserve">CDS prediction and functional annotation Coding sequences (CDS) were predicted using GeneMark S-T (Tang et al., 2015) and were translated into proteins. </t>
  </si>
  <si>
    <t>PMC5864207</t>
  </si>
  <si>
    <t>PRJNA305355</t>
  </si>
  <si>
    <t xml:space="preserve">The two deep sea samples from the Mediterranean were collected in the Aegean Sea (600â€‰m, bottom depth 699â€‰m) and Ionian Sea (3500â€‰m, bottom depth 3633â€‰m) in October 2010. </t>
  </si>
  <si>
    <t xml:space="preserve">These datasets and additional deep chlorophyll maximum samples used in this study are available in NCBI SRA (Bioprojects PRJNA305355 and PRJNA257723). </t>
  </si>
  <si>
    <t xml:space="preserve">Three representative deep, marine metagenomes from the MALASPINA expedition were also used for assembly (SRR3965592, SRR3963457, and SRR3961935). The Caspian and the Mediterranean metagenomes from all samples analyzed in this study are from the 0.22â€“5.0â€‰Âµm fraction and were sequenced by HiSeq2000 (paired end reads of length 100â€‰bp). </t>
  </si>
  <si>
    <t>PRJNA257723</t>
  </si>
  <si>
    <t>PMC5874246</t>
  </si>
  <si>
    <t>PRJNA417367</t>
  </si>
  <si>
    <t xml:space="preserve">An average of 588,775 reads (range 105,082â€“1,452,622) were generated from each collection point. </t>
  </si>
  <si>
    <t xml:space="preserve">All raw data were submitted to Sequence Read Archive (SRA) database, accession no. PRJNA417367. </t>
  </si>
  <si>
    <t xml:space="preserve">Reads were merged and assembled to known reference strains using Geneious and their relative abundance determined based on mapped read counts. Eighteen norovirus capsid genotypes were identified across all three sites and the dominant variants included were GII.4, GII.17, GII.2, GII.13, GII.3 and GII.1 (Fig.Â 6).Fig. 6Norovirus genotype distribution in wastewater samples collected from Sydney and Melbourne, 2016.Norovirus genotypic distribution was determined in waste water samples by capsid amplicon sequencing using next-generation sequencing (NGS) technology. </t>
  </si>
  <si>
    <t>PMC5898428</t>
  </si>
  <si>
    <t>MG520350</t>
  </si>
  <si>
    <t xml:space="preserve">The following information was supplied regarding the deposition of DNA sequences: </t>
  </si>
  <si>
    <t xml:space="preserve">The new sequences analysed in this study are accessible via GenBank accession numbers MG520350â€“MG520361. </t>
  </si>
  <si>
    <t xml:space="preserve">The following information was supplied regarding data availability: Specimens of the two new species described in this paper are deposited at the Museum of Biology, Sun Yat-sen University, Guangzhou, China. </t>
  </si>
  <si>
    <t>MG520361</t>
  </si>
  <si>
    <t>PMC5919724</t>
  </si>
  <si>
    <t>PRJNA412014</t>
  </si>
  <si>
    <t xml:space="preserve">Strains are available upon request. </t>
  </si>
  <si>
    <t xml:space="preserve">Sequence data are available in the BioProject database via BioProject ID: PRJNA412014. </t>
  </si>
  <si>
    <t xml:space="preserve">Supplemental Material, File S1 contains code used for homozygosity mapping. </t>
  </si>
  <si>
    <t>PMC5923093</t>
  </si>
  <si>
    <t>PRJNA398137</t>
  </si>
  <si>
    <t xml:space="preserve">The accession numbers for all the M. abscessus isolates sequenced in this study are available at DDBJ/ENA/GenBank under BioProject PRJNA398137. </t>
  </si>
  <si>
    <t>PMC5956005</t>
  </si>
  <si>
    <t>KX697614</t>
  </si>
  <si>
    <t xml:space="preserve">Nucleotide sequences representing OTUs have been submitted to NCBI Genbank under accession numbers KX697614-KX697730. </t>
  </si>
  <si>
    <t xml:space="preserve">The environmental data included in Data set S1, including metadata, have been archived with BCO-DMO under project â€œGCE-LTER,â€ identifier â€œSAB NITRO CRUISES 2014.â€ </t>
  </si>
  <si>
    <t>KX697730</t>
  </si>
  <si>
    <t>10.5281/zenodo.1164783</t>
  </si>
  <si>
    <t xml:space="preserve">A central copy is kept and updated with the Github repository hosting provider, which consequently also functions as incremental off-site backup. </t>
  </si>
  <si>
    <t xml:space="preserve">In addition, the current release of the data has been archived at Zenodo (DOI 10.5281/zenodo.1164783), the open science data archive provided and funded by CERN, OpenAIRE and the EUâ€™s Horizon 2020 programme. </t>
  </si>
  <si>
    <t xml:space="preserve">Future data releases will also be archived on Zenodo, the process is requires very little manual work due to the excellent integration between Github and Zenodo. The most current release will always be available through the DOI 10.5281/zenodo.1164782. </t>
  </si>
  <si>
    <t xml:space="preserve">Future data releases will also be archived on Zenodo, the process is requires very little manual work due to the excellent integration between Github and Zenodo. </t>
  </si>
  <si>
    <t xml:space="preserve">The most current release will always be available through the DOI 10.5281/zenodo.1164782. </t>
  </si>
  <si>
    <t xml:space="preserve">5.12 Infrastructure for incorporating future contributions, changes, and corrections We welcome future additions of data sets on the Lesser Sunda languages and their neighbours, with their metadata. </t>
  </si>
  <si>
    <t>PMC6211337</t>
  </si>
  <si>
    <t>MH348113</t>
  </si>
  <si>
    <t xml:space="preserve">The complete genome sequence of the C/bovine/Montana/12/2016 virus was deposited in GenBank as 7 individual segments under consecutive accession numbers from MH348113 to MH348119. </t>
  </si>
  <si>
    <t>MH348119</t>
  </si>
  <si>
    <t>PMC6296646</t>
  </si>
  <si>
    <t>KX203301</t>
  </si>
  <si>
    <t xml:space="preserve">The fungi strain, Aureobasidium pullulans NAC8, used in this study had been previously isolated from soil containing decayed plant litters and identified using molecular methods by sequencing of its internally transcribed spacer regions (ITS2 and ITS1). </t>
  </si>
  <si>
    <t xml:space="preserve">The sequences obtained were deposited on the NCBI database with an ascension number KX203301 [2]. A. pullulans was stored on malt extract agar at 4Â Â°C. </t>
  </si>
  <si>
    <t xml:space="preserve">The fungus was subcultured every 7Â days. A. pullulans strain was grown in medium as described by Kelly and Cateley [13]. The medium composition contained in 100Â ml: glucose (11.25Â g); KCl (0.04Â g); MgCl2 (0.38Â g); Na2SO4 (0.006Â g); Na2HPO4 (0.24Â g), NaH2PO4 (0.28Â g); NH4Cl (0.11Â g); FeCl3.6H2O (0.06Â g); MnCl2.4H2O (0.04Â g); CaCl2 (0.60Â g); CuSO4. </t>
  </si>
  <si>
    <t>PMC1940057</t>
  </si>
  <si>
    <t>AM282973</t>
  </si>
  <si>
    <t>Use</t>
  </si>
  <si>
    <t xml:space="preserve">This identity can be explained by the high-stringency PCR conditions and the low degree of degeneration of the two used primers. </t>
  </si>
  <si>
    <t xml:space="preserve">Frame analysis of the nucleotide sequence (696 bp, accession no. AM282973) revealed the presence of a unique internal open reading frame. </t>
  </si>
  <si>
    <t xml:space="preserve">The alignment of the corresponding amino acid sequence (aa) with all available protein sequences using the Gapped BLAST and PSI-BLAST program [24] showed as expected important aa identities with different NRPS adenylation domains. This identity reaches 50% and 48% with the adenylation domains of the pristinamycin I (PI) synthetase 2, and actinomycin (ACM) synthetase III, respectively (Figure 1). </t>
  </si>
  <si>
    <t>P01023</t>
  </si>
  <si>
    <t xml:space="preserve">Moreover, the CSIDOP may provide additional functional terms to existing proteins. </t>
  </si>
  <si>
    <t xml:space="preserve">For example, the Alpha-2-macroglobulin precursor [Swiss-Prot: P01023], was predicted by CSIDOP to be involved in protease inhibitor activity (GO:0030414), which is not among the current list of functions annotated in GO. </t>
  </si>
  <si>
    <t xml:space="preserve">Consistent with this prediction, alpha-2-macroglobulin is found to be a major human plasma protease inhibitor capable of inhibiting most endopeptidases tested [33]. Another example is the PRS7 [Swiss-Prot: P35998] gene in human, which is currently annotated in GO to participate in protein binding (GO:0005515), with no other listed terms. </t>
  </si>
  <si>
    <t>GO:0005515</t>
  </si>
  <si>
    <t>GO:0016787</t>
  </si>
  <si>
    <t xml:space="preserve">Our CSIDOP method predicted that it is also involved in ATP binding (GO:0005524), hydrolase activity (GO:0016787), nucleotide binding (GO:0000166), and nucleoside_triphosphatase activity (GO:0017111), all of which can be verified in InterPro [34]. </t>
  </si>
  <si>
    <t xml:space="preserve">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t>
  </si>
  <si>
    <t>GO:0000166</t>
  </si>
  <si>
    <t>GO:0017111</t>
  </si>
  <si>
    <t>GO:0016887</t>
  </si>
  <si>
    <t xml:space="preserve">Other assigned terms for PRS7 by CSIDOP included endopeptidase activity (GO:0004175) and ATPase activity (GO:0016887), which were observed in the orthologous proteins of PRS7. </t>
  </si>
  <si>
    <t xml:space="preserve">An orthologous protein in D. melanogaster, RPT1 [Fly-Base: FBgn0028687], is annotated with endopeptidase activity inferred from direct assay [35]. Another orthologous protein in S. cerevisiae, YKL145W is also annotated with the function terms endopeptidase activity and ATPase activity. </t>
  </si>
  <si>
    <t>GO:0019904</t>
  </si>
  <si>
    <t>O15524</t>
  </si>
  <si>
    <t xml:space="preserve">A distance of two indicates that the two terms share a parent. </t>
  </si>
  <si>
    <t xml:space="preserve">For example, suppressor of cytokine signaling 1 [Swiss-Prot: O15524] was identified in GO to be associated with insulin-like growth factor receptor binding (GO:0005159), whereas we assigned the function term, sevenless binding (GO:0005118). </t>
  </si>
  <si>
    <t xml:space="preserve">The two terms share a parent term, receptor binding (GO:0005102). In this case, if the more general terms were used, a correct functional annotation would have been achieved. </t>
  </si>
  <si>
    <t>GO:0005159</t>
  </si>
  <si>
    <t>GO:0005118</t>
  </si>
  <si>
    <t>Q13642</t>
  </si>
  <si>
    <t xml:space="preserve">Some of these novel annotations can be supported with evidence provided by QuickGO, a web browser of gene ontology data maintained by the European Bioinformatics Institute [37]. </t>
  </si>
  <si>
    <t xml:space="preserve">For instance, the gene FHL1, four and a half LIM domains protein [Swiss-Prot: Q13642], was identified by the CSIDOP to participate in metal ion binding (GO:0046872) and zinc ion binding (GO:0008270). </t>
  </si>
  <si>
    <t xml:space="preserve">The metal ion binding annotation was found in QuickGO which was inferred from UniProt keywords. The zinc ion binding term was found by both the UniProt keywords and in InterPro [34], which is a database of protein families, domains and functional sites in which identifiable features found in known proteins can be applied to unknown protein sequences. </t>
  </si>
  <si>
    <t>GO:0008270</t>
  </si>
  <si>
    <t>Q14181</t>
  </si>
  <si>
    <t xml:space="preserve">Orthologous proteins are generally believed to have similar functions, and the orthologs can be obtained from Inparanoid [31]. </t>
  </si>
  <si>
    <t xml:space="preserve">For example, the H. sapiens gene POLA2, DNA polymerase subunit alpha B [Swiss-Prot: Q14181], was predicted by CSIDOP to exhibit alpha DNA polymerase activity (GO:0003889). </t>
  </si>
  <si>
    <t xml:space="preserve">Orthologs of POLA2 found by Inparanoid include: POL12 [ORF: YBL035C; SGD:S000000131] in S. cerevisiae, POLA2 [RGD:621817] in R. norvegicus, and CG5923 [FlyBase: FBgn0005696] in D. melanogaster. All three orthologs were associated with the alpha DNA polymerase activity (GO:0003889). </t>
  </si>
  <si>
    <t>O75995</t>
  </si>
  <si>
    <t xml:space="preserve">All three orthologs were associated with the alpha DNA polymerase activity (GO:0003889). </t>
  </si>
  <si>
    <t xml:space="preserve">Furthermore, the CSIDOP method detected three molecular function terms for the human protein SLY, SH3 protein expressed in lymphocytes homolog [Swiss-Prot: O75995], while no information was found anywhere else. </t>
  </si>
  <si>
    <t xml:space="preserve">The three functions identified were DNA binding (GO:0003677), chromatin binding (GO:0003682), and zinc ion binding (GO:0008270). The SLY protein contains a COR1 chromatin-binding domain, and it was suggested in [38] that SLY may be targeted to the gonosomes in spermatids and may regulate gonosomal chromatin conformation and expression. </t>
  </si>
  <si>
    <t xml:space="preserve">The three functions identified were DNA binding (GO:0003677), chromatin binding (GO:0003682), and zinc ion binding (GO:0008270). </t>
  </si>
  <si>
    <t xml:space="preserve">The SLY protein contains a COR1 chromatin-binding domain, and it was suggested in [38] that SLY may be targeted to the gonosomes in spermatids and may regulate gonosomal chromatin conformation and expression. Another protein CCNB3 [Swiss-Prot: Q8WWL7] in the human genome was predicted by the CSIDOP method to be involved in cyclin-dependent protein kinase regulator activity (GO:0016538) and protein binding (GO:0005515). </t>
  </si>
  <si>
    <t>GO:0003682</t>
  </si>
  <si>
    <t xml:space="preserve">The SLY protein contains a COR1 chromatin-binding domain, and it was suggested in [38] that SLY may be targeted to the gonosomes in spermatids and may regulate gonosomal chromatin conformation and expression. </t>
  </si>
  <si>
    <t xml:space="preserve">Another protein CCNB3 [Swiss-Prot: Q8WWL7] in the human genome was predicted by the CSIDOP method to be involved in cyclin-dependent protein kinase regulator activity (GO:0016538) and protein binding (GO:0005515). </t>
  </si>
  <si>
    <t xml:space="preserve">An orthologous protein found in D. melanogaster CG5814 [FlyBase: FBgn0015625] shared both functional annotations, which were inferred from sequence or structural similarity and physical interaction [39], respectively. In the literature, CCNB3 was described as sharing properties with both A- and B-type cyclins. </t>
  </si>
  <si>
    <t>Q8WWL7</t>
  </si>
  <si>
    <t>Q9W4J7</t>
  </si>
  <si>
    <t xml:space="preserve">In addition, we were able to discover novel annotations for some proteins. </t>
  </si>
  <si>
    <t xml:space="preserve">For example, the D. melanogaster protein CG15912 [Swiss-Prot: Q9W4J7] was detected by CSIDOP to exhibit ATPase activity, coupled to transmembrane movement of ions, phosphorylative mechanism (GO:0015662). </t>
  </si>
  <si>
    <t xml:space="preserve">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Moreover, for the protein CG18445 [Swiss-Prot: Q9V5F2], a multispan transmembrane protein related to fly Porcupine, our algorithm identified to carry out the O-acyltransferase activity (GO:0008374). </t>
  </si>
  <si>
    <t>Q9BSH5</t>
  </si>
  <si>
    <t xml:space="preserve">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t>
  </si>
  <si>
    <t xml:space="preserve">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t>
  </si>
  <si>
    <t>Q9CYW4</t>
  </si>
  <si>
    <t>GO:0015662</t>
  </si>
  <si>
    <t>GO:0008374</t>
  </si>
  <si>
    <t xml:space="preserve">Moreover, for the protein CG18445 [Swiss-Prot: Q9V5F2], a multispan transmembrane protein related to fly Porcupine, our algorithm identified to carry out the O-acyltransferase activity (GO:0008374). </t>
  </si>
  <si>
    <t xml:space="preserve">Through literature search, we discovered that biological experiments conducted by Kraut et al. [42] confirmed the findings for CG18445. Since the CSIDOP method only keeps the most significant interacting domain patterns from the closely related protein interaction pairs across species, PPI pairs in the test dataset not containing the patterns in the lookup table will result in no prediction. </t>
  </si>
  <si>
    <t>Q96A23</t>
  </si>
  <si>
    <t xml:space="preserve">The evidence is shown in the 3rd column where it lists the orthologous or paralogous proteins annotated with these highlighted terms inferred using different techniques. </t>
  </si>
  <si>
    <t xml:space="preserve">For example, we predicted the protein Q96A23 to have the function GO:0001786, and we found that its paralog Q99829 protein in H. sapiens is detected with GO:0001786 through the evidence code IDA. </t>
  </si>
  <si>
    <t xml:space="preserve">InterPro is a database of protein families, domains and functional sites in which identifiable features found in known proteins can be applied to unknown protein sequences. IntAct is by Giot et al. The following is a list of evidence codes used in the table. </t>
  </si>
  <si>
    <t>Q99829</t>
  </si>
  <si>
    <t>GO:0001786</t>
  </si>
  <si>
    <t>PMC2432036</t>
  </si>
  <si>
    <t>U09138</t>
  </si>
  <si>
    <t xml:space="preserve">ASO complementary to murine PPARÎ³ (Gen-BankTM accession number U09138.1), ISIS 141941, 5â€²-AGTGGTCTTCCATCACGGAG-3â€², and ASO control, ISIS 141923, 5â€²-CCTTCCTGAAGGTTCCTCC-3â€² was generously provided by ISIS Pharmaceuticals (Carlsbad, CA, U.S.A.). </t>
  </si>
  <si>
    <t xml:space="preserve">Both ASO's were injected intraperitoneally twice a week into 6 week-old female Î²ERKO mice (nâ€Š=â€Š7 per group). Injections were continued over 6 weeks at a dose of 100 mg/kg/week as described previously [30]. </t>
  </si>
  <si>
    <t>PMC2602789</t>
  </si>
  <si>
    <t>1GDT</t>
  </si>
  <si>
    <t xml:space="preserve">The 1â€“2 dimer is present in a structure of Î³Î´ resolvase bound to site I DNA (11; Figure 2A), but the 2â€“3â€² interaction has not yet been observed in X-ray structures of complexes containing DNA. Figure 2.Resolvase structures and activating mutations. </t>
  </si>
  <si>
    <t xml:space="preserve">(A) Crystal structure of a wild-type Î³Î´ resolvase dimer bound to site I [1GDT; (11)]. </t>
  </si>
  <si>
    <t xml:space="preserve">On the right, residues relevant to the experiments presented here are shown in spacefill on the orange resolvase subunit (in the same orientation); S10 in green; R2 and E56 in blue; G101, E102, M103 and K105 in cyan; A117, R121 and E124 in magenta. The hydroxyl group of S10 is the catalytic nucleophile in recombination. </t>
  </si>
  <si>
    <t>1ZR4</t>
  </si>
  <si>
    <t xml:space="preserve">The Î³Î´ resolvase residues E102 and K105 correspond to D102 and Q105, respectively, in Tn3 resolvase. </t>
  </si>
  <si>
    <t xml:space="preserve">(B) Crystal structure of a synaptic tetramer of Î³Î´ resolvase with two cleaved site Is [1ZR4; (16)], and on the right the orange resolvase subunit in the same orientation, showing residues in spacefill as in (A), except that the following residues are mutant; A2, K56, S101, Y102, I103, Q124. </t>
  </si>
  <si>
    <t xml:space="preserve">The images were created with PyMol. Resolvase variants with â€˜activatingâ€™ mutations promote recombination at site I in the absence of the accessory binding sites of res (12,13). </t>
  </si>
  <si>
    <t>1ZR2</t>
  </si>
  <si>
    <t xml:space="preserve">The crystal structures of wild-type Î³Î´ resolvase and activated Î³Î´ resolvase mutants (both unbound and in complexes with site I) should provide clues to the nature of the regulation, and why it is defective in the activated mutants. </t>
  </si>
  <si>
    <t xml:space="preserve">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t>
  </si>
  <si>
    <t xml:space="preserve">However, the structures do not provide an obvious explanation of how the mutations stabilize the tetramer, or why it is not formed by wild-type resolvase. Li et al. (16) make two hypotheses. </t>
  </si>
  <si>
    <t>2GM4</t>
  </si>
  <si>
    <t>2GM5</t>
  </si>
  <si>
    <t>2RSL</t>
  </si>
  <si>
    <t>1GDR</t>
  </si>
  <si>
    <t>1CW0</t>
  </si>
  <si>
    <t xml:space="preserve">Similarity of the Vsr-like homing endonuclease to known structures was found using the Phyre server (34), and a structure model was created with the Rosetta structure prediction program suite using the K*Sync alignment method (35), with PDB structure 1CW0 as a template. </t>
  </si>
  <si>
    <t xml:space="preserve">For split-inteins structural models we used the I-Tasser server (36) for initial alignment and model creation. Sequences were submitted fused, and the resulting models were subsequently separated, by removing N-terminal Methionine of the C-terminal part of the split-intein. </t>
  </si>
  <si>
    <t xml:space="preserve">(A) Conserved sequence motifs of Vsr-like putative homing endonucleases, and their sequence logos. </t>
  </si>
  <si>
    <t xml:space="preserve">(B) Structure based alignment of DnaE-2 locus Vsr-like putative homing endonuclease with E.coli Vsr repair endonuclease (Vsr; PDB code 1CW0). </t>
  </si>
  <si>
    <t xml:space="preserve">Residues that were modeled in similar positions and backbone conformations after sequence threading and energy minimization are shown in upper case; unaligned sequence regions are shown in grey lowercase. Identical residues are highlighted in red. </t>
  </si>
  <si>
    <t>rs20417</t>
  </si>
  <si>
    <t xml:space="preserve">We profiled 59 single nucleotide polymorphisms (SNPs) from 37 inflammation-related genes in 173 NSCLC patients with stage IIIA/IIIB (dry) disease who were treated with definitive radiation or chemoradiation. </t>
  </si>
  <si>
    <t xml:space="preserve">For esophagitis risk, nine SNPs were associated with a 1.5- to 4-fold increase in risk, including three PTGS2 (COX2) variants: rs20417 (HR:1.93, 95% CI:1.10â€“3.39), rs5275 (HR:1.58, 95% CI:1.09â€“2.27), and rs689470 (HR:3.38, 95% CI:1.09â€“10.49). </t>
  </si>
  <si>
    <t xml:space="preserve">Significantly increased risk of pneumonitis was observed for patients with genetic variation in the proinflammatory genes IL1A, IL8, TNF, TNFRSF1B, and MIF. In contrast, NOS3:rs1799983 displayed a protective effect with a 45% reduction in pneumonitis risk (HR:0.55, 95% CI:0.31â€“0.96). </t>
  </si>
  <si>
    <t>rs5275</t>
  </si>
  <si>
    <t>rs689470</t>
  </si>
  <si>
    <t xml:space="preserve">A similar effect was observed for IL16:rs11556218 (HR:2.28, 95% CI:1.16â€“4.47). </t>
  </si>
  <si>
    <t xml:space="preserve">Patients with at least one tumor necrosis factor-Î± (TNF) variant rs1799724 had a nearly 2-fold increased risk (HR:1.97, 95% CI:1.10â€“3.50). </t>
  </si>
  <si>
    <t xml:space="preserve">Three SNPs in PTGS2 modulated esophagitis risk in our patient population: rs20417, rs5275, and rs689470. PTGS2:rs5275 was associated with an increased risk (P for trend â€Š=â€Š0.014). </t>
  </si>
  <si>
    <t xml:space="preserve">Three SNPs in PTGS2 modulated esophagitis risk in our patient population: rs20417, rs5275, and rs689470. </t>
  </si>
  <si>
    <t xml:space="preserve">PTGS2:rs5275 was associated with an increased risk (P for trend â€Š=â€Š0.014). For rs20417 and rs689470, carriers of at least one variant allele were at an increased risk (HR:1.93, 95% CI:1.10â€“3.39 and HR:3.38, 95% CI:1.09â€“10.49, respectively). </t>
  </si>
  <si>
    <t>rs1800587</t>
  </si>
  <si>
    <t xml:space="preserve">Other significant genetic variants associated with pneumonitis included six SNPs in proinflammatory genes, including IL1A, IL8, TNFRSF1B, MIF, and NOS3. </t>
  </si>
  <si>
    <t xml:space="preserve">Two SNPs in IL1A â€“ rs1800587 and rs17561â€“ are in strong linkage disequilibrium and each resulted in a more than doubling of risk with HRs of 2.90 (95% CI:1.34â€“6.25) and 2.51 (95% CI:1.19â€“5.27), respectively. </t>
  </si>
  <si>
    <t xml:space="preserve">The risk associated with IL8:rs4073 was similar at 3.16-fold (95% CI:1.54â€“6.48). Under the additive model, TNFRSF1B:rs1061622 resulted in a 2.12-fold increased risk (95% CI:1.18â€“3.79). </t>
  </si>
  <si>
    <t>rs17561</t>
  </si>
  <si>
    <t xml:space="preserve">The risk associated with IL8:rs4073 was similar at 3.16-fold (95% CI:1.54â€“6.48). </t>
  </si>
  <si>
    <t xml:space="preserve">Under the additive model, TNFRSF1B:rs1061622 resulted in a 2.12-fold increased risk (95% CI:1.18â€“3.79). </t>
  </si>
  <si>
    <t xml:space="preserve">A SNP in the lymphokine gene MIF resulted in an even higher HR of 3.96 (95% CI:1.04â€“15.12). In contrast, genetic variation in NOS3 was associated with a 50% decrease in pneumonitis risk (HR:0.55, 95% CI:0.31â€“0.96). </t>
  </si>
  <si>
    <t>rs20541</t>
  </si>
  <si>
    <t xml:space="preserve">The two IL4 SNPs each resulted in increased risk with HRs of 2.54 (95% CI:1.27â€“5.08) and 3.05 (95% CI:1.50â€“6.22), respectively. IL13 polymorphisms had a similar effect on pneumonitis risk. </t>
  </si>
  <si>
    <t xml:space="preserve">Patients with two variant alleles or either rs20541 or rs180925 were approximately 3-times more likely to develop pneumonitis compared to those with wild-type or heterozygous genotypes (HR:2.95, 95% CI:1.14â€“7.63 and HR:3.23, 95% CI:1.03â€“10.18). </t>
  </si>
  <si>
    <t xml:space="preserve">The signaling molecule IkappaB-alpha (NFKBIA) inhibits the inflammatory response by blocking NFkappaB-mediated transcription of proinflammatory genes. NFKBIA:rs8904 resulted in a 2.02-fold increased pneumonitis risk (95% CI:1.01â€“4.03). </t>
  </si>
  <si>
    <t>rs180925</t>
  </si>
  <si>
    <t>rs1801275</t>
  </si>
  <si>
    <t xml:space="preserve">Joint Analysis of Pneumonitis Risk Alleles </t>
  </si>
  <si>
    <t xml:space="preserve">In combined analysis, the significant SNPs together with an additional borderline significant variant â€“ IL4R: rs1801275 (Pâ€Š=â€Š0.053) â€“ showed an increase in pneumonitis risk as the number of unfavorable genotypes increased ( Table 3 ). The increased risk for carrying three unfavorable genotypes was 13.30-fold compared to patients with 0 to 2 risk genotypes (Pâ€Š=â€Š0.013). </t>
  </si>
  <si>
    <t xml:space="preserve">This risk was dramatically increased for the group of patients with four or more unfavorable genotypes (P&lt;0.0001). These high risk individuals also had a shorter duration between start of treatment and development of pneumonitis of only 5.33 months compared to over 12 months for those with 0 to 2 unfavorable genotypes ( Figure 1B ). </t>
  </si>
  <si>
    <t>rs1800872</t>
  </si>
  <si>
    <t xml:space="preserve">Therefore, we determined if any of the variants identified as toxicity risk factors were also associated with survival over three years. </t>
  </si>
  <si>
    <t xml:space="preserve">We found that patients with at least one variant allele of IL10:rs1800872 had a 1.74-fold increased risk of esophagitis, but a 40% decreased risk of dying when compared to patients with wild-type genotypes (HR:0.62, 95% CI:0.40â€“0.97).  Figure 2A  illustrates the time to esophagitis for patients with IL10:rs1800872 genotypes. </t>
  </si>
  <si>
    <t xml:space="preserve">Although not significant, patients with wild-type genotypes had median time to event of greater than 12 months contrasted with only 1.8 months for those with at least one variant of rs1800872. For survival ( Figure 2B ), there was a non-significant survival advantage of nearly four months for carriers with a median survival time of 16.1 months compared to only 12.4 months for patients with wild-type genotypes. </t>
  </si>
  <si>
    <t xml:space="preserve">Although not significant, patients with wild-type genotypes had median time to event of greater than 12 months contrasted with only 1.8 months for those with at least one variant of rs1800872. </t>
  </si>
  <si>
    <t xml:space="preserve">For survival ( Figure 2B ), there was a non-significant survival advantage of nearly four months for carriers with a median survival time of 16.1 months compared to only 12.4 months for patients with wild-type genotypes. </t>
  </si>
  <si>
    <t xml:space="preserve">However, this same variant, while altering the Sp1/Sp3 site, also introduces a binding site for another transcription factor, Egr-1, although the consequences are unknown [22]. </t>
  </si>
  <si>
    <t xml:space="preserve">The other two significant variants (rs5275 and rs689470) are located in the 3â€²-UTR and regulate PSTGS2 mRNA levels. </t>
  </si>
  <si>
    <t xml:space="preserve">Our results suggest that these SNPs are linked with an increase in pro-inflammatory activity leading to esophagitis. Further functional analysis is warranted to understand the underlying mechanisms [24]. </t>
  </si>
  <si>
    <t>rs2234671</t>
  </si>
  <si>
    <t xml:space="preserve">SNP genotypes were called using the GeneMapper software (Applied Biosystems). </t>
  </si>
  <si>
    <t xml:space="preserve">Three SNPs: IL8RA:rs2234671, LTA:rs2229092 and IL4R:rs1805011 were removed because of excessive missing genotypes (&gt;20%). </t>
  </si>
  <si>
    <t xml:space="preserve">All genotyping was completed blinded with regard to toxicity status. </t>
  </si>
  <si>
    <t>rs2229092</t>
  </si>
  <si>
    <t>rs1805011</t>
  </si>
  <si>
    <t>PMC2929266</t>
  </si>
  <si>
    <t>1DFN</t>
  </si>
  <si>
    <t xml:space="preserve">Structures of Î²-sheet dimers: defensin HNP-3 (upper left, PDB ID 1DFN),(1) the Î»-Cro repressor (upper right, PDB ID 1COP),(2) interleukin 8 (lower left, PDB ID 1IL8),(3) and the ribonuclease H domain of HIV-1 reverse transcriptase (lower right, PDB ID 1HRH).(4) </t>
  </si>
  <si>
    <t>1COP</t>
  </si>
  <si>
    <t>1IL8</t>
  </si>
  <si>
    <t>1HRH</t>
  </si>
  <si>
    <t>2ATG</t>
  </si>
  <si>
    <t xml:space="preserve">Comparison of the X-ray crystallographic structure of the monomer subunit of 1a (upper) to an NMR structure of the Î¸-defensin retrocyclin-2 (lower, PDB ID 2ATG). </t>
  </si>
  <si>
    <t xml:space="preserve">The NMR structure of retrocyclin-2 was determined in the presence of SDS micelles. Hydrogen atoms have been omitted from this structure for clarity. </t>
  </si>
  <si>
    <t>NM_001604.3</t>
  </si>
  <si>
    <t xml:space="preserve">For direct sequencing, PCR products were purified (Shenneng Bocai PCR purification kit; Shenneng, Shanghai, China). </t>
  </si>
  <si>
    <t xml:space="preserve">An automatic fluorescence DNA sequencer (ABI, Prism 373A; Perkin Elmer, Foster City, CA), used according to the manufacturerâ€™s instructions, sequenced the purified PCR products in both forward and reverse directions. DNAssit, version 1.0 compared nucleotide sequences with the published DNA sequence of PAX6 (GenBank NM_001604.3). </t>
  </si>
  <si>
    <t xml:space="preserve">Multiplex ligation-dependent probe amplification (MLPA analysis) MLPA was performed with SALSA MLPA Kits P219 (Amsterdam, the Netherlands) according to the manufacturerâ€™s instructions. </t>
  </si>
  <si>
    <t>rs7104670</t>
  </si>
  <si>
    <t xml:space="preserve">Analysis of deletions in the PAX6 gene region by real-time quantitative PCR. A: Fluorescence amplification plots of the real-time quantitative PCR for exon 8 of the PAX6 gene, detected deletion by MLPA. B: Fluorescence amplification plots of the real-time PCR for rs7104670. </t>
  </si>
  <si>
    <t xml:space="preserve">Arrows in A and B indicated triplicate signals obtained for a control subject (Normal) and the patient III-1 of family 85 (Patient). C: Histogram indicated the relative quantity (RQ) between the exon8 of PAX6 or rs7104670 and GAPDH values. Bars represent mean valuesÂ±standard deviations for the triplicate values. </t>
  </si>
  <si>
    <t xml:space="preserve">Arrows in A and B indicated triplicate signals obtained for a control subject (Normal) and the patient III-1 of family 85 (Patient). C: Histogram indicated the relative quantity (RQ) between the exon8 of PAX6 or rs7104670 and GAPDH values. </t>
  </si>
  <si>
    <t xml:space="preserve">Bars represent mean valuesÂ±standard deviations for the triplicate values. </t>
  </si>
  <si>
    <t>PMC3048403</t>
  </si>
  <si>
    <t>GSE24789</t>
  </si>
  <si>
    <t xml:space="preserve">Together these data indicate that most of the changes in gene expression levels either occur continually, in a stepwise fashion, throughout the progression of our model or take place in later stages while only a limited subset change during early stages. </t>
  </si>
  <si>
    <t xml:space="preserve">The complete data set can be found in the GEO data base (GSE24789). </t>
  </si>
  <si>
    <t>GSE16568</t>
  </si>
  <si>
    <t xml:space="preserve">After filtering for a maximum signal intensity greater than 500 fluorescent units and significant differences between early and late passages of greater than 2 fold (pâ‰¤0.05), data was analyzed for over-represented gene ontology categories using the Gene Trail Program [13], [70](http://genetrail.bioinf.unisb.de/index.php) and Onto-tools Pathway Express (http://vortex.cs.wayne.edu/projects.htm#Onto-Express) [71], [72]. </t>
  </si>
  <si>
    <t xml:space="preserve">Comparison of MOSE cells with human gene expression data was performed using the Gene Expression Omnibus (GEO) Illumina microarray data sets for a) Normal OSE cells and 10 ovarian cancer cell lines (OVAS, SMOV-2, KK, OVSAYO, RMG-1, OVMANA, OVISE, TOV-21G, ES-2, and OVTOKO) Accession number GSE16568 [21] and b) Affymetrix microarray data sets using Normal OSE cells and 6 additional ovarian cancer cell lines (SKOV3, OVCAR3, OVCA432, OVAW42, IGROV1, and CABA) Accession number GSE19352 [22]. </t>
  </si>
  <si>
    <t xml:space="preserve">Real-time Polymerase Chain Reaction PCR (qRT-PCR) Total RNA was extracted from biological replicate samples as described above. </t>
  </si>
  <si>
    <t>GSE19352</t>
  </si>
  <si>
    <t>PMC3100824</t>
  </si>
  <si>
    <t>X72700</t>
  </si>
  <si>
    <t xml:space="preserve">A multiplex PCR were used for the simultaneous detection of genes encoding the Panton-Valentine leukocidin and gamma-hemolysin. </t>
  </si>
  <si>
    <t xml:space="preserve">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t>
  </si>
  <si>
    <t xml:space="preserve">The thermal cycling conditions for luk-PV and hlg genes co-amplification included an initial denaturation step (5 min at 94 Â°C) followed by 30 cycles of amplification (30 s of denaturation at 94 Â°C, 30 s of annealing at 55 Â°C, and 1 min extension at 72 Â°C). The reaction was completed with a 10 min incubation step at 72 Â°C. </t>
  </si>
  <si>
    <t>AB006796</t>
  </si>
  <si>
    <t>X81586</t>
  </si>
  <si>
    <t>L01055</t>
  </si>
  <si>
    <t xml:space="preserve">(b) The data were derived from the screening of the four sc-dsFv libraries (L3H3-S5, H2H3-S5, L2H3-S5 and L1H3-S5, Table S2). </t>
  </si>
  <si>
    <t xml:space="preserve">(c) The interface structure of the antibody-VEGF is depicted based on the G6-Fab-VEGF complex structure (2FJG), where the 30 CDR interface residues are shown in stick model and the VEGF homodimer structure (V and W chains) shown in sphere model. </t>
  </si>
  <si>
    <t xml:space="preserve">The distribution of the color-coded CDR residues shows the position-dependence of the amino acid preferences towards VEGF-binding. The core interface region (boxed in red square) contains residues with high stringency in amino acid type requirement comparing with the residues in the peripheral interface region. </t>
  </si>
  <si>
    <t xml:space="preserve">Since the phage display systems in Figure 1 are based on the scFv and the sc-dsFv scaffolds, it is important to verify that both the scFv and the sc-dsFv structures are similar to the variable domain structure in G6-Fab even in the absence of the two Fab constant domains in the scFv or the sc-dsFv structures. </t>
  </si>
  <si>
    <t xml:space="preserve">High-resolution sc-dsFv structure with the sequence identical to the parent G6-Fab variable domains (except for the two interface cysteines in the sc-dsFv shown in Figure 2) has been elucidated with x-ray crystallography as shown in Figure 2 (PDB code 3AUV); the refinement data are shown in Table S3. </t>
  </si>
  <si>
    <t xml:space="preserve">The corresponding scFv structure has not been attainable experimentally due to high aggregation tendency of the scFv in crystallization conditions. 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t>
  </si>
  <si>
    <t>2FJF</t>
  </si>
  <si>
    <t xml:space="preserve">The corresponding scFv structure has not been attainable experimentally due to high aggregation tendency of the scFv in crystallization conditions. </t>
  </si>
  <si>
    <t xml:space="preserve">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t>
  </si>
  <si>
    <t xml:space="preserve">The structural differences of the engineered interface disulfide bond unique to the sc-dsFv structure are also highlighted in Figure 2. Although the G6-derived scFv structure has not been determined with experimental method, the consistency of the sc-dsFv structure with the G6-Fab structure as shown in Figure 2 and the consistency of the sequence patterns for the scFv and sc-dsFv variants binding to VEGF (comparison of Figures 1(a) and 1(b)) indicate that the scFv-VEGF interactions can be modeled based on the G6 Fab-VEGF complex structure as well. </t>
  </si>
  <si>
    <t xml:space="preserve">The crystallographic structure of the sc-dsFv derived from G6-Fab. </t>
  </si>
  <si>
    <t xml:space="preserve">The sc-dsFv structure (colored in green, PDB code 3AUV) is superimposed with the variable domains of VEGF-complexed G6-Fab (2FJG in PDB code, colored in grey) and unbound G6-Fab (2FGF in PDB code, colored in magenta). </t>
  </si>
  <si>
    <t xml:space="preserve">The interface disulfide bond in the sc-dsFv is marked with the arrow. The RMSDs between the sc-dsFv and the variable domains derived from 2FJF and 2FJG are 0.629 Ã… and 0.942 Ã…, respectively. </t>
  </si>
  <si>
    <t>2FGF</t>
  </si>
  <si>
    <t xml:space="preserve">The interface disulfide bond in the sc-dsFv is marked with the arrow. </t>
  </si>
  <si>
    <t xml:space="preserve">The RMSDs between the sc-dsFv and the variable domains derived from 2FJF and 2FJG are 0.629 Ã… and 0.942 Ã…, respectively. </t>
  </si>
  <si>
    <t xml:space="preserve">The model of the interface disulfide bond in the sc-dsFv is shown with the superimposition of the Fo-Fc simulated annealing omit density map (colored in cyan) at the 5.0Ïƒ level. The omit density map was calculated without the residues of the interface cysteins. </t>
  </si>
  <si>
    <t xml:space="preserve">Structure-dependent determinants for the amino acid preferences Wji. </t>
  </si>
  <si>
    <t xml:space="preserve">(a) The interface structure of the antibody-VEGF depicted in this panel is attained from the G6-Fab-VEGF complex structure (2FJG). </t>
  </si>
  <si>
    <t xml:space="preserve">The 30 CDR interface residues are shown in stick model, and the VEGF homodimer structure (V and W chains) is shown in sphere model, where some of the residues are labeled according to the numbering in 2FJG. The CDR interface residues are color-coded based on the Wji-Xji correlation coefficients, for which data for the correlation computation are listed in Table S4. </t>
  </si>
  <si>
    <t xml:space="preserve">The 30 CDR interface residues are shown in stick model, and the VEGF homodimer structure (V and W chains) is shown in sphere model, where some of the residues are labeled according to the numbering in 2FJG. </t>
  </si>
  <si>
    <t xml:space="preserve">The CDR interface residues are color-coded based on the Wji-Xji correlation coefficients, for which data for the correlation computation are listed in Table S4. As shown by the bar for color-codes at the bottom of the panel, the residue positions with positive correlation are shown in red and negative correlation are shown in blue. </t>
  </si>
  <si>
    <t xml:space="preserve">Predicted ranking of the CDR amino acids in the antibody-VEGF complex interfaces. </t>
  </si>
  <si>
    <t xml:space="preserve">Panel (a) to (e) shows the complex structure for 1BJ1, 2FJH, 2QR0, 1TZH, and 1TZI respectively. </t>
  </si>
  <si>
    <t xml:space="preserve">In each of the panels, the atoms of the antigen VEGF are shown in spheres; the VEGF atoms colored in magenta are core interface atoms and the VEGF atoms colored in cyan are rim interface atoms. The core-rim assignment follows the definition previously published [54]. </t>
  </si>
  <si>
    <t>2FJH</t>
  </si>
  <si>
    <t>2QR0</t>
  </si>
  <si>
    <t>1TZH</t>
  </si>
  <si>
    <t>1TZI</t>
  </si>
  <si>
    <t xml:space="preserve">Structure determination and refinement </t>
  </si>
  <si>
    <t xml:space="preserve">The crystal structure of sc-dsFv was solved by the molecular replacement method The refinement procedure used one pair of the variable fragment structure derived from the published Fab structure (2FJF in PDB code [26]) as the search model and using the software molrep [37] in CCP4 package [38]. </t>
  </si>
  <si>
    <t xml:space="preserve">Only one clear solution was found and the R-work and R-free values of the initial 30 rounds of Refmac5 refinement [39] were 0.2581 and 0.3003, respectively. The resolved structures contained six sc-dsFv molecules in one asymmetric unit. </t>
  </si>
  <si>
    <t>rs6552828</t>
  </si>
  <si>
    <t xml:space="preserve">The odds ratio (95%CI) for an elite endurance Chinese athlete to carry the G allele compared with ethnically matched controls was 1.381 (1.015â€“1.880) (P-valueâ€Š=â€Š0.04). </t>
  </si>
  <si>
    <t xml:space="preserve">Our findings suggest that the ACSL1 gene polymorphism rs6552828 is not associated with elite endurance athletic status in Caucasians, yet a marginal association seems to exist for the Chinese (Han) male population. </t>
  </si>
  <si>
    <t>Title</t>
  </si>
  <si>
    <t xml:space="preserve">A GWA study was recently conducted by Bouchard et al. [3] in sedentary Caucasians to study the association of 324,611 single-nucleotide polymorphisms (SNPs) and the trainability of one of the main phenotype traits indicative of human endurance performance, i.e. maximal oxygen uptake (VO2max). </t>
  </si>
  <si>
    <t xml:space="preserve">The strongest association with the training response of VO2max was found to acyl coenzyme A synthetase long-chain 1 (ACSL1) gene polymorphism (rs6552828). </t>
  </si>
  <si>
    <t xml:space="preserve">The ACSL1 gene is a candidate to explain individual variability in endurance performance, as well as in some health-related phenotypes, owing to its potential role in aerobic metabolism at the adypocite, cardiomyocite, liver and skeletal muscle fiber level [4], [5], [6], [7], [8], [9]. The findings of GWA studies should be further explored in genetic association studies focused on those SNPs showing the highest level of association [2]. </t>
  </si>
  <si>
    <t xml:space="preserve">Genotype (Pâ€Š=â€Š0.591) and minor allele (A) frequencies were similar in sedentary controls and athletes (Pâ€Š=â€Š0.978). </t>
  </si>
  <si>
    <t xml:space="preserve">The odds ratio (OR) and 95% confidence interval (95%CI) for the association between carriage of the A allele of the ACSL1 rs6552828 polymorphism and athletic status was 0.997 (0.819â€“1.214). </t>
  </si>
  <si>
    <t xml:space="preserve">The strongest association with the training response of VO2max was found to ACSL1 rs6552828. </t>
  </si>
  <si>
    <t xml:space="preserve">In the single-SNP analyses, rs6552828 explained 6.1% of the variance in the response of VO2max. </t>
  </si>
  <si>
    <t xml:space="preserve">Homozygotes of the rs6552828 minor allele (AA) had 125 mL/min (âˆ’28%) and 63 mL/min (âˆ’17%) lower VO2max response than the common allele homozygotes (GG) and the heterozygotes (AG) respectively. Interestingly, in our study the A allele was less frequent in elite male endurance Chinese athletes compared with their controls. </t>
  </si>
  <si>
    <t xml:space="preserve">Further investigations are thus needed with other ethnic groups and populations as the one studied here, i.e. representing an important fraction of the total planet population. </t>
  </si>
  <si>
    <t xml:space="preserve">In summary, our findings suggest that the ACSL1 gene polymorphism rs6552828 is marginally associated with male elite endurance status in Chinese (Han) population yet such association was not found in Chinese females or in a different (Caucasian) cohort. </t>
  </si>
  <si>
    <t xml:space="preserve">Our findings exemplify the need for further genetic association studies in the field of sport sciences to use at least two cohorts of a different ethnic background in order to increase the generalisability of their results. </t>
  </si>
  <si>
    <t>AY095297</t>
  </si>
  <si>
    <t xml:space="preserve">The cDNA was used as a template for amplification in 50 Î¼L PCR buffer (TaKaRa, China). </t>
  </si>
  <si>
    <t xml:space="preserve">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t>
  </si>
  <si>
    <t xml:space="preserve">PCR products were separated by agarose gel electrophoresis, and amplified products (approximately 2000-bp) were isolated and ligated into the pGEM-T easy vector (Promega, USA). 5â€²- and 3â€²-RACE were carried out with the SMART RACE cDNA amplification kit (Clontech, USA) employing gene-specific primers inferred from the PCR fragments (Table 2). </t>
  </si>
  <si>
    <t>DQ014507</t>
  </si>
  <si>
    <t>DQ020213</t>
  </si>
  <si>
    <t>AY789652</t>
  </si>
  <si>
    <t>AY639654</t>
  </si>
  <si>
    <t>AY372246</t>
  </si>
  <si>
    <t>EU588981</t>
  </si>
  <si>
    <t xml:space="preserve">Therefore, specific primer pairs (18â€“23 bp) (Table 2) were designed based on the two HVRs of the four BplCesA mRNAs and the specificity of the primers was tested by RT-PCR (Figure S2) and sequencing (Data not shown). </t>
  </si>
  <si>
    <t xml:space="preserve">The B. platyphylla Actin gene (GenBank accession number: EU588981) [51] was used as an internal control (reference gene) to normalize the amount of total RNA present in each reaction, which has been improved by Chao Dai et al. in 2011 [30]. </t>
  </si>
  <si>
    <t xml:space="preserve">The validity of the Bplactin gene as a control gene has been tested and proved by pre-experiment before the real-time RT-PCR (Figure S2). Experiments were carried out on a MJ OpticonTM2 machine (Bio-Rad, Hercules, CA) using the QuantiTect SYBR-green PCR Master Mix (TOYOBO, Osaka, Japan). </t>
  </si>
  <si>
    <t>DQ902549</t>
  </si>
  <si>
    <t xml:space="preserve">To identify the species of origin for each CESA, a species name or acronym is included before the name of the sequences: Pp: Physcomitrella patens; At; Arabidopsis thaliana; Bpl; Betula platyphylla (by arrow); Ptd; Populus tremuloides; Pti; Populus trichocarpa. </t>
  </si>
  <si>
    <t xml:space="preserve">The GenBank accession numbers are as follows: PpCESA8 (DQ902549); AtCESA1 (At4g32410); AtCESA2 (At4g39350); AtCESA3 (At5g05170); AtCESA4 (At5g44030); AtCESA5 (At5g09870). </t>
  </si>
  <si>
    <t xml:space="preserve">Molecular dynamic simulations were performed using the NAMD [32] software package running on the XSEDE Lonestar supercomputer. </t>
  </si>
  <si>
    <t xml:space="preserve">The crystal structure files of fully Ca2+-saturated avian fast skeletal troponin molecule (1YTZ.pdb) [20] and Ca2+-depleted TnC subunit (5TnC.pdb) [33] were obtained from the Protein Data Bank [34]. </t>
  </si>
  <si>
    <t xml:space="preserve">Our choice of PDB system was driven by the considerations that while both Ca2+- and apo-form crystal structures are available for the core domain of the skeletal troponin complex, 1YTZ.pdb is the only available structure in the Ca2+ form. The 5TnC.pdb crystal structure of Herzberg and James is the first crystal structure of EF-hand type Ca2+-binding proteins, is determined at 2 Ã… resolution, and is widely considered to be the gold standard for skeletal TnC structural description. </t>
  </si>
  <si>
    <t>5TnC</t>
  </si>
  <si>
    <t xml:space="preserve">Our choice of PDB system was driven by the considerations that while both Ca2+- and apo-form crystal structures are available for the core domain of the skeletal troponin complex, 1YTZ.pdb is the only available structure in the Ca2+ form. </t>
  </si>
  <si>
    <t xml:space="preserve">The 5TnC.pdb crystal structure of Herzberg and James is the first crystal structure of EF-hand type Ca2+-binding proteins, is determined at 2 Ã… resolution, and is widely considered to be the gold standard for skeletal TnC structural description. The closeness of the two source species: Gallus gallus (1YTZ.pdb) and Meleagris gallopavo (5TnC.pdb) provided an additional level of complementarity. </t>
  </si>
  <si>
    <t xml:space="preserve">The 5TnC.pdb crystal structure of Herzberg and James is the first crystal structure of EF-hand type Ca2+-binding proteins, is determined at 2 Ã… resolution, and is widely considered to be the gold standard for skeletal TnC structural description. </t>
  </si>
  <si>
    <t xml:space="preserve">The closeness of the two source species: Gallus gallus (1YTZ.pdb) and Meleagris gallopavo (5TnC.pdb) provided an additional level of complementarity. </t>
  </si>
  <si>
    <t xml:space="preserve">It should be noted that the selected PDB files have some missing residues. Specifically, in 1YTZ.pdb the 39 C-terminal amino acid residues (144â€“182) of TnI or the C-terminal residues of TnT2 (249â€“262), as well as the N-terminal tail domain of TnT, are not in the crystal set. </t>
  </si>
  <si>
    <t xml:space="preserve">Protein initial coordinates for systems 1 through 7 were derived from 1YTZ.pdb and protein initial coordinates for system 8 were derived from 5TnC.pdb. </t>
  </si>
  <si>
    <t xml:space="preserve">Protein structure files (psf) were created using the molecular modeling package VMD [37] and the plug-in program psfgen. Hydrogen atoms were added and the protein systems were solvated in explicit solvent environment. </t>
  </si>
  <si>
    <t xml:space="preserve">We performed equilibrium molecular dynamics simulations on the TnC subunit (residues 3 to 161) and the core domain of the troponin complex. </t>
  </si>
  <si>
    <t xml:space="preserve">The following set of systems were examined: first, open TnC systems where Ca2+ was removed from sites I and II, only from site I, only from site II and not removed at all (molecular coordinates derived from Ca2+-saturated structure - 1YTZ.pdb); second, the closed, deactivated TnC domain (molecular coordinates derived from the Ca2+-depleted TnC - 5TnC.pdb); and third, the troponin molecule Ca2+-saturated and Ca2+-depleted state (molecular coordinates derived from 1YTZ.pdb). </t>
  </si>
  <si>
    <t xml:space="preserve">Thus, we simulated the open activated skeletal Tn and TnC domain in the Ca2+-saturated state; and then to model the structural events leading to thin filament relaxation, we removed Ca2+ from sites I and II of open TnC and simulated the resulting structure. To access the conformational coupling between the two sites and the contribution of each site to the structural transitions of the N-lobe we also simulated structures with only one site occupied. </t>
  </si>
  <si>
    <t>AY452039</t>
  </si>
  <si>
    <t xml:space="preserve">For distance calculation the distance estimation method K3ST (Kimuraâ€™s three-substitution-types; [29]) was used. </t>
  </si>
  <si>
    <t xml:space="preserve">To construct cluster networks in form of rooted rectangular phylogrammes, the sequence AY452039 of Candida picachoensis CBS 9804T was used as outgroup. </t>
  </si>
  <si>
    <t xml:space="preserve">This species is close enough to the M. pulcherrima group [7] to have a D1/D2 sequence moderately related to the analysed sequences but far enough to be an uncontroversial outgroup. To generate neighbor-nets, Equal Angle setting was chosen and the sequence used as outgroup in cluster networks was excluded from the analysis, as its inclusion had little effect on the overall structure (the neighbor nets are unrooted networks) of the network and the layout of the network was improved by its exclusion. </t>
  </si>
  <si>
    <t>GU001953</t>
  </si>
  <si>
    <t xml:space="preserve">Long PCR products were used as a template to amplify single overlapping segments of the LURs and the FUR2 with standard PCRs. </t>
  </si>
  <si>
    <t xml:space="preserve">Primers for standard PCRs (supplementary material S1, Supplementary Material online) were designed with Primer3 (Rozen and Skaletsky 2000) on the two complete M. senhousia F- and M-mtDNAs (GenBank accession nos. GU001953â€“4). </t>
  </si>
  <si>
    <t xml:space="preserve">GoTaqÂ® Flexi Dna Polymerase (Promega) kit was used for standard PCRs. Reactions were performed in a 50 Âµl volume composed of 10 Âµl of 5Ã— Green GoTaq Flexi Buffer, 6 Âµl of 25 mM MgCl2, 1 Âµl of 40 ÂµM dNTP mix (10 ÂµM each dNTP), 2.5 Âµl of 10 Âµm primers, 0.25 Âµl of GoTaq Dna Polymerase 5 U/Âµl, 4 Âµl of template DNA from the long PCRs, and 24 Âµl of Nuclease-free water (Ambion Inc.). </t>
  </si>
  <si>
    <t xml:space="preserve">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t>
  </si>
  <si>
    <t xml:space="preserve">2.â€”(A) PSI-Coffee alignment of FORFs of family Mytilidae (accession nos.: GU001953, AY515227, AY350784, AY497292, GU936625); (B) PSI-Coffee alignment of MORFs of Mytilus species (accession nos.: AY823623, HM027630, AF188282). Fig. </t>
  </si>
  <si>
    <t xml:space="preserve">3.â€”(A) PSI-Coffee alignment of Mytilus edulis FORF and MORF (accession nos. of sequences containing the ORF are reported in the figure); (B) PSI-Coffee alignment of Ruditapes philippinarum FORF (accession nos. of entire FLURs: KC243324â€“31) and MORF (accession nos. of entire MUR21 sequences: KC243347â€“53). Shared domains among the novel putative proteins are boxed in figure 4. </t>
  </si>
  <si>
    <t>AY515227</t>
  </si>
  <si>
    <t>AY350784</t>
  </si>
  <si>
    <t>AY497292</t>
  </si>
  <si>
    <t>GU936625</t>
  </si>
  <si>
    <t>AY823623</t>
  </si>
  <si>
    <t>HM027630</t>
  </si>
  <si>
    <t>AF188282</t>
  </si>
  <si>
    <t>KC243324</t>
  </si>
  <si>
    <t xml:space="preserve">3.â€”(A) PSI-Coffee alignment of Mytilus edulis FORF and MORF (accession nos. of sequences containing the ORF are reported in the figure); (B) PSI-Coffee alignment of Ruditapes philippinarum FORF (accession nos. of entire FLURs: KC243324â€“31) and MORF (accession nos. of entire MUR21 sequences: KC243347â€“53). </t>
  </si>
  <si>
    <t xml:space="preserve">Shared domains among the novel putative proteins are boxed in figure 4. Amino acid p-distances are reported in table 2. </t>
  </si>
  <si>
    <t>KC243347</t>
  </si>
  <si>
    <t>FJ809752</t>
  </si>
  <si>
    <t xml:space="preserve">Note: F mtDNA = female mitochondrial genome; M mtDNA = male mitochondrial genome. Mytilus spp. = Myt. edulis species complex. </t>
  </si>
  <si>
    <t xml:space="preserve">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t>
  </si>
  <si>
    <t xml:space="preserve">A SP was found in the N-terminus of all FORFs (table 3). Among the TM-helices, the N-terminal helix coincides with the SP sequence (table 3). </t>
  </si>
  <si>
    <t>NC_006161</t>
  </si>
  <si>
    <t>NC_006886</t>
  </si>
  <si>
    <t>AY363687</t>
  </si>
  <si>
    <t>DQ198231</t>
  </si>
  <si>
    <t>DQ198225</t>
  </si>
  <si>
    <t>GU001954</t>
  </si>
  <si>
    <t>AB065374</t>
  </si>
  <si>
    <t>FJ809753</t>
  </si>
  <si>
    <t>PMC3744683</t>
  </si>
  <si>
    <t>JF742759</t>
  </si>
  <si>
    <t xml:space="preserve">This was collected in November 2005 from a 24-month-old girl attending the outpatient department of GUH. </t>
  </si>
  <si>
    <t xml:space="preserve">The complete GUP187 genome sequence has the highest identity (98%) with MLB2 strain MLB2/human/Stl/WD0559/2008 (GenBank accession no. JF742759) reported from the United States. </t>
  </si>
  <si>
    <t xml:space="preserve">Excluding the 3â€²-poly(A) tail, the complete genome sequence of GUP187 comprises 6,119 nucleotidesÂ (nt) with three open reading frames (ORFs), ORF1a, ORF1b, and ORF2, with lengths of 2,361 (residues 15 to 2378), 1,533 (2315 to 3850), and 2,235Â (3843 to 6080)Â nt, respectively. The 5â€²- and 3â€²-end untranslated sequences were 14Â nt and 42Â nt, respectively. </t>
  </si>
  <si>
    <t>PMC3757009</t>
  </si>
  <si>
    <t>KC952001</t>
  </si>
  <si>
    <t xml:space="preserve">To address the regulatory role of cytokinin in rhizoid formation during Rosa canina regeneration, we cloned a type-A ARR homologous gene. </t>
  </si>
  <si>
    <t xml:space="preserve">A cDNA fragment was amplified using degenerate primers and then the full-length cDNA (accession number KC952001) named RcRR1 was isolated by rapid amplification of cDNA ends (RACE). </t>
  </si>
  <si>
    <t xml:space="preserve">The full transcript of RcRR1 is 939 bp in length and contains a 702 bp open reading frame, a 116 bp 5â€²-untranslated region (UTR) and a 121 bp 3â€²-UTR. To characterize the function of RcRR1 in Rosa canina, we performed phylogenetic analysis using MEGA4. </t>
  </si>
  <si>
    <t>PMC3791179</t>
  </si>
  <si>
    <t>rs5743808</t>
  </si>
  <si>
    <t xml:space="preserve">No polymorphisms in TLR1 or TLR2 were associated with LD. </t>
  </si>
  <si>
    <t xml:space="preserve">A TLR6 polymorphism, 359T&gt;C (rs5743808), was associated with an elevated risk of LD in genotypic and dominant (OR 5.83, p=7.9Ã—10âˆ’5) models. </t>
  </si>
  <si>
    <t xml:space="preserve">The increased risk in persons with 359 TC or CC genotypes was further enhanced among smokers. In a multivariate model, 359T&gt;C was associated with a higher risk of LD (OR 4.24, p=0.04), than any other variable, including age and smoking. </t>
  </si>
  <si>
    <t>rs3821985</t>
  </si>
  <si>
    <t xml:space="preserve">We analyzed 14 candidate polymorphisms, 5 in TLR1, 3 in TLR2, and 6 in TLR6 in 98 cases and 268 controls. </t>
  </si>
  <si>
    <t xml:space="preserve">Two TLR6 SNPs (rs3821985 and rs3775073) had HWE p values â‰¤ 0.001 and were not analyzed further. </t>
  </si>
  <si>
    <t xml:space="preserve">Since TLR1 and TLR6 are contiguous genes on chromosome 4p14, we evaluated the linkage disequilibrium pattern for the 5 TLR1 and 4 TLR6 SNPs in the control population (Fig. 2). The majority of R2 values were &lt;0.65, indicating a low to moderate degree of linkage. </t>
  </si>
  <si>
    <t>rs3775073</t>
  </si>
  <si>
    <t>rs5743618</t>
  </si>
  <si>
    <t xml:space="preserve">The majority of R2 values were &lt;0.65, indicating a low to moderate degree of linkage. </t>
  </si>
  <si>
    <t xml:space="preserve">We found no associations with LD for any of the TLR1 variants, including rs5743618, a non-synonymous SNP at base pair 1805 in the transmembrane domain of TLR1 that regulates signaling (Table 2).26, 27 Similarly, no TLR2 variant was associated with LD. </t>
  </si>
  <si>
    <t xml:space="preserve">The frequency of a single TLR6 SNP, rs5743808 (359T&gt;C), a nonsynonymous variant in the extracellular leucine rich repeat domain of the protein (encoding an isoleucine-to-threonine transition at amino acid residue 120), was greater in cases compared to controls (genotypic analysis: p= 7.9 Ã—10âˆ’5) (Table 2). This association remained significant after a conservative Bonferroni adjustment for multiple comparisons (p=9.5 Ã—10âˆ’4). </t>
  </si>
  <si>
    <t xml:space="preserve">The frequency of a single TLR6 SNP, rs5743808 (359T&gt;C), a nonsynonymous variant in the extracellular leucine rich repeat domain of the protein (encoding an isoleucine-to-threonine transition at amino acid residue 120), was greater in cases compared to controls (genotypic analysis: p= 7.9 Ã—10âˆ’5) (Table 2). </t>
  </si>
  <si>
    <t xml:space="preserve">This association remained significant after a conservative Bonferroni adjustment for multiple comparisons (p=9.5 Ã—10âˆ’4). The association best fit a dominant model (comparing TT genotypes to TC/CC) with an Odds Ratio (OR) of 5.83 for LD (p= 7.9Ã—10âˆ’5) in cases compared to controls (Table 3). </t>
  </si>
  <si>
    <t xml:space="preserve">For the LD genetic association study, we investigated SNPs in TLRs 1, 2 and 6 previously reported to have associations with infectious disease or altered immune responses (Table 2). </t>
  </si>
  <si>
    <t xml:space="preserve">We also investigated a single nonsynonymous SNP in TLR6 (rs5743808) as well as two SNPs in TLR1 or 6 flanking regions (rs17616434 and rs3924112) with no prior reports of associations. </t>
  </si>
  <si>
    <t xml:space="preserve">SNP annotation and mapping was confirmed using the online NCBI SNP database (http://www.ncbi.nlm.nih.gov/snp). </t>
  </si>
  <si>
    <t>rs17616434</t>
  </si>
  <si>
    <t>rs3924112</t>
  </si>
  <si>
    <t xml:space="preserve">We examined Hardy Weinberg Equilibirum p values and SNP genotypic frequencies in the cases and controls using Stata 11.1 software (StataCorp) and the user-written package â€œGENASS.â€48 All SNPs analyzed for association with LD were in Hardy Weinberg equilibrium using a cutoff p value of â‰¥ 0.001 (Ï‡2 goodness-of-fit test) in the control group to ensure that there were no genotyping errors or major effects of population heterogeneity. </t>
  </si>
  <si>
    <t xml:space="preserve">Two SNPs in TLR6 (rs3821985 and rs3775073) showed significant departure from Hardy-Weinberg equilibrium (HWE) among control subjects (p&lt;0.001) and were not further evaluated. </t>
  </si>
  <si>
    <t xml:space="preserve">The remaining twelve SNPs passed the HWE p value test (pâ‰¥0.001) and were assessed for association with LD, using a genotypic model in the first-pass analysis; those that had a significant association (p&lt;0.05) were then investigated under dominant and recessive genetic models. In the dominant model, carriers of the less common allele (01 and 11 genotypes) were compared with homozygous subjects for the major allele (00 genotype). </t>
  </si>
  <si>
    <t>PMC3793945</t>
  </si>
  <si>
    <t>1K7L</t>
  </si>
  <si>
    <t xml:space="preserve">Docking simulation of PPARs and target compounds </t>
  </si>
  <si>
    <t xml:space="preserve">The crystal structure of PPAR Î±/Î³ were extracted from the PDB archives (entry code PPAR Î±: 1K7L, PPAR Î³: 3DZY) [30] and employed as the target in docking calculations. </t>
  </si>
  <si>
    <t xml:space="preserve">For docking simulation, we used AutoDock4.2 program [31] which is the most commonly used because of its automated docking capability [12] among the many tools available for in silico protein-ligand docking. Because AutoDock program uses a grid-based method to allow rapid evaluation of the binding energy of trial conformations, we computed a grid box of the docking pocket on PPAR Î±/Î³ using the AutoGrid4 included in the Autodock4.2 program. </t>
  </si>
  <si>
    <t>3DZY</t>
  </si>
  <si>
    <t>PMC3804621</t>
  </si>
  <si>
    <t>AB630020</t>
  </si>
  <si>
    <t xml:space="preserve">The Poly(T) Adaptor RT-PCR product of several samples was cloned and sequenced, confirming the specificity of the amplification reaction. </t>
  </si>
  <si>
    <t xml:space="preserve">Real time PCR experiments were performed on 30 ng of first strand cDNA from each tissue using the actin OitaAct as an endogenous control gene (GenBank accession number AB630020) using the conditions previously described [38]. </t>
  </si>
  <si>
    <t xml:space="preserve">Reactions were run in technical and biological triplicates. The Real Time PCR Miner online tool [48] was used to calculate PCR efficiency and optimal threshold cycle (CT) for each well. </t>
  </si>
  <si>
    <t>KF152921</t>
  </si>
  <si>
    <t xml:space="preserve">The deletion of 105 bp, which differentiates the two isoforms, is in frame with the main ORF. </t>
  </si>
  <si>
    <t xml:space="preserve">The entire cDNA sequence of the OitaAP2 cDNA of O. italica is 2264 bp (GenBank accession number KF152921), whereas the size of the OitaAP2_ISO cDNA is 2159 bp (accession number KF152922). </t>
  </si>
  <si>
    <t xml:space="preserve">Both OitaAP2 and OitaAP2_ISO include identical 5â€²- and 3â€²-UTRs of 560 and 273 bp, respectively. BLAST analysis revealed the highest similarity with the AP2-like loci EpAP2-11 of the orchid Erycina pusilla (74% nucleotide and 68% amino acid identity) and DcruAP2 of Dendrobium crumenatum (72% nucleotide and 60% amino acid identity), followed by the RAP2-7-like genes of Glycine max, Vitis vinifera and other species. </t>
  </si>
  <si>
    <t>KF152922</t>
  </si>
  <si>
    <t>KF152923</t>
  </si>
  <si>
    <t xml:space="preserve">To evaluate and compare the structure of the OitaAP2 gene with that of known AP2-like genes, the OitaAP2 locus was amplified from genomic DNA using multiple primer pairs. </t>
  </si>
  <si>
    <t xml:space="preserve">Sequence comparison of the OitaAP2 and OitaAP2_ISO cDNAs with the genomic sequence of the OitaAP2 locus (accession number KF152923) revealed the presence of 10 exons and 9 introns (Figure 1d). </t>
  </si>
  <si>
    <t xml:space="preserve">This gene structure appears conserved for the AP2 genes of Arabidopsis, grapevine [55] and apple [56], all of which constitute 10 exons and 9 introns. The twelve AP2-like genes of the orchid E. pusilla show an intron number ranging from 7 to 11; however, the specific structure of the EpAP2-11 gene, the putative ortholog of OitaAP2, is not reported [41]. </t>
  </si>
  <si>
    <t>rs3821236</t>
  </si>
  <si>
    <t xml:space="preserve">Four functional polymorphisms (rs3821236, rs7574865, rs7574070, and rs897200) located within STAT4 gene as well as three independent polymorphisms (rs7517847, rs11209026, and rs1495965) located within IL23R were genotyped using TaqManÂ® allelic discrimination in a total of 206 patients with non-anterior uveitis and 1553 healthy controls from Spain. </t>
  </si>
  <si>
    <t>rs7574070</t>
  </si>
  <si>
    <t>rs897200</t>
  </si>
  <si>
    <t>rs7517847</t>
  </si>
  <si>
    <t xml:space="preserve">Different studies have identified IL23R as a susceptibility factor associated to multiple inflammatory conditions [16,17,18]. </t>
  </si>
  <si>
    <t xml:space="preserve">In these studies several independent signals located within IL23R locus were suggested; however, only the R381Q (rs11209026) polymorphism, whose minor allele plays a protective role for several autoimmune disease, appear to have a functional involvement [19,20]. </t>
  </si>
  <si>
    <t xml:space="preserve">Additionally, the rs1495965 polymorphism has been reported as the stronger IL23R association with BehÃ§etâ€™s disease (BD), a systemic autoimmune disease involving uveitis, in a previous combined meta-analysis of two genome-wide association studies (GWASs) [21,22]. On the other hand, STAT4 has been also identified as another shared susceptibility locus [23,24]. </t>
  </si>
  <si>
    <t xml:space="preserve">Since the aim of this study was to investigate whether different STAT4/IL23R autoimmune disease-associated polymorphisms were also implicated in the susceptibility to develop non-anterior uveitis, the IL23R and STAT4 polymorphisms most robustly associated with autoimmunity were selected. </t>
  </si>
  <si>
    <t xml:space="preserve">Additionally, two IL23R polymorphisms were analyzed; rs7517847, strongly associated with Crohnâ€™s disease and whose association seems to be independent on rs11209026 [16], and, rs1495965, previously associated with BD by GWASs [21,22]. On the other hand, two STAT4 genetic variants, rs7574070 and rs897200, recently associated with BD, were included in the study [26,27]. </t>
  </si>
  <si>
    <t xml:space="preserve">On the other hand, two STAT4 genetic variants, rs7574070 and rs897200, recently associated with BD, were included in the study [26,27]. </t>
  </si>
  <si>
    <t xml:space="preserve">Both polymorphisms seem to have functional consequences and are located in a different linkage disequilibrium block from the SNPs rs3821236 and rs7574865. </t>
  </si>
  <si>
    <t>PMC3911802</t>
  </si>
  <si>
    <t>rs40401</t>
  </si>
  <si>
    <t xml:space="preserve">Using multifactor dimensionality reduction (MDR), we identified rs17099451 in MMP8, using a single locus model, with a mean cross-validation of 87.0%. </t>
  </si>
  <si>
    <t xml:space="preserve">Using a two-locus model, combinations of MMP8 and rs44707 in ADAM33, and MMP8 and rs40401 in IL-3, were identified, with mean cross-validation consistencies reaching 45.0%. </t>
  </si>
  <si>
    <t xml:space="preserve">Of the SNPs selected by the MDR method, rs17099451 in MMP8 and rs40401 in IL-3 were regarded as the most significant results in a 2 Ã— 2 dominant model analysis. The finding that an MMP8 allele was most strongly related to asthma development indicates that metalloproteinase function is crucial to the airflow limitation process involved in this disease. </t>
  </si>
  <si>
    <t>PMC4026620</t>
  </si>
  <si>
    <t>NM_001848.2</t>
  </si>
  <si>
    <t>Case study</t>
  </si>
  <si>
    <t xml:space="preserve">Sequencing was performed using the same primers on the ABI Prism 3130xl Genetic Analyzer (Applied Biosystems, Foster City, USA) using the BigDye Terminator Cycle Sequencing Reaction Kit (Applied Biosystems). </t>
  </si>
  <si>
    <t xml:space="preserve">The sequences obtained were compared with the reference sequence of COL6A1 gene (NM_001848.2) with Sequencer ver. 4.10.1 software (Gene Codes Corporation, Ann Arbor, MI, USA). </t>
  </si>
  <si>
    <t xml:space="preserve">As a result, we found three variants of unknown significance; one homozygous intronic variant (c.588+19dupC), one heterozygous missense variant in the start of exon 11 (c.904G&gt;A; p.Gly302Arg), and one homozygous silent variant (c.1095T&gt;C; p.Gly365=). Of those variants, c.904G&gt;A (p.Gly302Arg) was considered as a potential candidate for disease-causing mutation (Fig. 3). </t>
  </si>
  <si>
    <t>PMC4030988</t>
  </si>
  <si>
    <t>1FSL</t>
  </si>
  <si>
    <t xml:space="preserve">The globin-like fold is regarded as a superfold [1]. Figure 1 and Figure 2 show the amino acid sequence alignment and 3D structures of leghemoglobin (soy bean) and myoglobin (sperm whale) as examples. </t>
  </si>
  <si>
    <t xml:space="preserve">The codes of the Protein Data Bank (PDB) are 1FSL and 1MBN, respectively. </t>
  </si>
  <si>
    <t>1MBN</t>
  </si>
  <si>
    <t xml:space="preserve">Amino acid sequence alignment of soybean leghemoglobin (PDB: 1FSL) and sperm whale myoglobin (PDB: 1MBN). </t>
  </si>
  <si>
    <t xml:space="preserve">The amino acid sequence identity is 15%. White letters with a black background denotes a residue in the Î±-helices of the E-to-H helix unit. </t>
  </si>
  <si>
    <t xml:space="preserve">The portions labeled by E, F, G and H refer to these Î±-helical regions. </t>
  </si>
  <si>
    <t xml:space="preserve">3D structures of (a) soybean leghemoglobin (PDB: 1FSL) and (b) sperm whale myoglobin (PDB: 1MBN). </t>
  </si>
  <si>
    <t xml:space="preserve">The portion in light gray is the E-to-H helix unit. </t>
  </si>
  <si>
    <t>1NGK</t>
  </si>
  <si>
    <t xml:space="preserve">3D structure of 2-on-2 hemoglobin, i.e., Mycobacterium tuberculosis hemoglobin (PDB: 1NGK). </t>
  </si>
  <si>
    <t xml:space="preserve">The portion in light gray is the E-to-H helix unit. The E-to-H helix unit of this protein is very similar to that in 1FSL or 1MBN. </t>
  </si>
  <si>
    <t xml:space="preserve">An average distance map, ADM, is a kind of predicted contact maps and the details on ADM are described in the Section 4.2 (the method section). </t>
  </si>
  <si>
    <t xml:space="preserve">The ADMs for soybean leghemoglobin (PDB: 1FSL) and sperm whale myoglobin (PDB: 1MBN) are presented in Figure 4. </t>
  </si>
  <si>
    <t xml:space="preserve">In the ADM for soybean leghemoglobin, the regions 9â€“34 and 65â€“140 are predicted as compact regions with Î· values of 0.228 and 0.324 respectively. A Î· value denotes an index of the strength of the compactness of a predicted compact region by ADM (see method section for details). </t>
  </si>
  <si>
    <t>1R8J</t>
  </si>
  <si>
    <t xml:space="preserve">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t>
  </si>
  <si>
    <t xml:space="preserve">White letters with a black background denotes a residue in the Î±-helices of the corresponding E-to-H helix unit. </t>
  </si>
  <si>
    <t>1XL3</t>
  </si>
  <si>
    <t>2FM9</t>
  </si>
  <si>
    <t>2NP5</t>
  </si>
  <si>
    <t>2P06</t>
  </si>
  <si>
    <t xml:space="preserve">Circadian Clock Protein KaiA (1R8J) </t>
  </si>
  <si>
    <t xml:space="preserve">The 3D structure and ADM of the circadian clock protein KaiA (1R8J) are presented in Figure 6a and 6b. </t>
  </si>
  <si>
    <t xml:space="preserve">The predicted compact regions are 5â€“34,51â€“82 and 223â€“270 as shown in Figure 6b and the last predicted region with the highest Î· value corresponds to G and H helices in the E-to-H helix unit as presented in Table 2 and Figure 6b. The rest of this protein, that is, the region 1â€“179 contains a Flavodoxin-like fold domain, namely, Î±/Î² domain (see Figure 5a (regions enclosed by rectangles) and Figure 6a). </t>
  </si>
  <si>
    <t xml:space="preserve">3D structures and ADMs of 1R8J (a) and (b), 1XL3(c) and (d), 2FM9 (e) and (f), 2NP5 (g) and (h), and 2P06 (i) and (j). </t>
  </si>
  <si>
    <t xml:space="preserve">A portion in light gray denotes the corresponding E-to-H helix part. The label â€œ5â€“34â€ denotes the compact region predicted by ADM. </t>
  </si>
  <si>
    <t xml:space="preserve">Secretion Control Protein (1XL3) </t>
  </si>
  <si>
    <t xml:space="preserve">This protein consists of only Î± helices. Figure 6c and 6d present the 3D structure and ADM of the secretion control protein (1XL3). </t>
  </si>
  <si>
    <t xml:space="preserve">The predicted compact regions are 3â€“44, 77â€“99 and 124â€“201 and the corresponding E-to-H helices are included in the last predicted region with the highest Î· value (see Figure 6d and Table 2). The DALI search picked up the corresponding E, G and H helix parts in this protein, as the parts are structurally similar to the query structure. </t>
  </si>
  <si>
    <t xml:space="preserve">Cell Invasion Protein SipA (2FM9) </t>
  </si>
  <si>
    <t xml:space="preserve">This protein consists of only Î± helices. Figure 6e and Figure 6 f show the 3D structure and ADM of the cell invasion protein SipA (2FM9). </t>
  </si>
  <si>
    <t xml:space="preserve">The predicted compact regions are 1â€“51, 79â€“115 and 166â€“199 as presented in Table 2 and the region 1â€“51 corresponds to the E-to-H unit with one of the highest Î· values (0.292 for 1â€“51 and 0.297 for 166â€“199). The Dali search hit the segment corresponding to the E-to-G helices as the part structurally similar to the query structure (see also Figure S1 in Supplementary Material). </t>
  </si>
  <si>
    <t xml:space="preserve">Transcriptional Regulator RHA1_ro04179 (2NP5) </t>
  </si>
  <si>
    <t xml:space="preserve">This protein consists of only Î± helices. The 3D structure and ADM of the transcriptional regulator RHA1_ro04179 (2NP5) are presented in Figure 6g,h. </t>
  </si>
  <si>
    <t xml:space="preserve">This protein consists of only Î± helices. </t>
  </si>
  <si>
    <t xml:space="preserve">The 3D structure and ADM of the transcriptional regulator RHA1_ro04179 (2NP5) are presented in Figure 6g,h. </t>
  </si>
  <si>
    <t xml:space="preserve">The predicted compact regions are 5â€“38, 76â€“103, and 128â€“186 as shown in Table 2 with the last predicted regions corresponding to the E (short part), G and H helices with the highest Î· value. The Dali search hit only the part corresponding to the G-H helices as the part structurally similar to the query structure (Figure S1 in the Supplementary Material). </t>
  </si>
  <si>
    <t xml:space="preserve">Hypothetical Protein AF0060 (2P06) </t>
  </si>
  <si>
    <t xml:space="preserve">The 3D structure and ADM of the hypothetical protein AF0060 (2P06) are presented in Figure 6i and 6j. </t>
  </si>
  <si>
    <t xml:space="preserve">The ADM predicts the almost whole region to be the compact region (3â€“83) as seen in Table 2. The Dali search hit portions corresponding to the G-H helices and a small portion of the corresponding E helix as the part with a 3D structure similar to the query structure (Figure S1 in Supplementary Material). </t>
  </si>
  <si>
    <t xml:space="preserve">Conserved hydrophobic residues in the E-to-H helix unit of (a) 1FSL, (b) 1MBN, (c) 1R8J, (d) 1XL3, (e) 2FM9, (f) 2NP5, and (g) 2P06. </t>
  </si>
  <si>
    <t xml:space="preserve">The conserved residues are labeled with the mark â€œË…â€. Any two residues with the same mark (one of the marks, #, %, â€¡, â€ , â–², â–¼, â– , â–¡, â—‹, â—Š, and âˆ†) in different helices denote that this residue pair makes a hydrophobic packing detected by the buried surface. </t>
  </si>
  <si>
    <t xml:space="preserve">In order to search for a 3D structure similar to that of the E-to-H helix unit, a 3D structure comparison program, Dalilite (http://ekhidna.biocenter.helsinki.fi/dali/star), was used [4] with the PDB structures. </t>
  </si>
  <si>
    <t xml:space="preserve">The 3D coordinates of the CÎ± atoms in the E-to-H units in soy bean leghemoglobin (PDB: 1FSL) were used as a query because the E-to-H unit in this protein has been confirmed as a folding core [2,3,26]. </t>
  </si>
  <si>
    <t xml:space="preserve">To do this, we prepared a 3D structure database, with Dalilite searches for the E-to-H-unit-like structures, by excluding the globin-like fold proteins from the whole PDB structures. Because all the globin-like fold proteins are expected to potentially possess an E-to-H unit, any PDB structures annotated as â€œglobin-like foldâ€ at SCOP were discarded from the Dali search. </t>
  </si>
  <si>
    <t>CP003200</t>
  </si>
  <si>
    <t xml:space="preserve">Data used in comparative analysis were downloaded from the NCBI database (http://www.ncbi.nlm.nih.gov/genome/genomes/815), including complete genome sequences and annotation of K.Â pneumoniae isolates HS11286 (CP003200) (29), JM45 (CP006656), ATCC BAA-2146 (CP006659) (30), Kp13 (CP003999) (8), NJST258_1(CP006923) (7), and NJST258_2 (CP006918) (7). </t>
  </si>
  <si>
    <t xml:space="preserve">Additional sequence data were retrieved from our recent study on K.Â pneumoniae ST258 (7). Genome sequencing and assembly. </t>
  </si>
  <si>
    <t>CP006656</t>
  </si>
  <si>
    <t>CP006659</t>
  </si>
  <si>
    <t>CP003999</t>
  </si>
  <si>
    <t>CP006923</t>
  </si>
  <si>
    <t>CP006918</t>
  </si>
  <si>
    <t>EU552102</t>
  </si>
  <si>
    <t xml:space="preserve">There are currently four ITS sequences listed as â€œBartalinia robillardoidesâ€ in the NCBI GenBank nucleotide database. </t>
  </si>
  <si>
    <t xml:space="preserve">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t>
  </si>
  <si>
    <t xml:space="preserve">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t>
  </si>
  <si>
    <t>KF656706</t>
  </si>
  <si>
    <t>HM802301</t>
  </si>
  <si>
    <t xml:space="preserve">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t>
  </si>
  <si>
    <t xml:space="preserve">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Although GenBank AF382366 is from the same strain that could be Bartalinia pondoensis, a blast search only confirmed the affiliation of the sequence to the genus but not to the species. </t>
  </si>
  <si>
    <t>AF405301</t>
  </si>
  <si>
    <t xml:space="preserve">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t>
  </si>
  <si>
    <t xml:space="preserve">Although GenBank AF382366 is from the same strain that could be Bartalinia pondoensis, a blast search only confirmed the affiliation of the sequence to the genus but not to the species. </t>
  </si>
  <si>
    <t>AF382366</t>
  </si>
  <si>
    <t>GU727556</t>
  </si>
  <si>
    <t xml:space="preserve">Two cultures listed in the CBS collection as E. subulatus (CBS 458.88 and CBS 139.90) were found to be phylogenetically and morphologically distinct (Figs 1 &amp; 6, respectively) and represent different taxa. </t>
  </si>
  <si>
    <t xml:space="preserve">Highest similarity of the LSU sequences was found with â€œMollisia incrustataâ€ GenBank GU727556; however, this sequence does not appear to be congeneric with other Mollisia sequences on GenBank (data not shown) and thus the application of the supposed taxonomic lineage of Mollisia (Leotiomycetes; Helotiales; Dermateaceae) would not be confirmed here. </t>
  </si>
  <si>
    <t xml:space="preserve">Examination of the blast results also did not result in a clear affinity to any of the classes, with a more or less equal similarity to both Leotiomycetes and Sordariomycetes and therefore this genus is treated here as incertae sedis. It is quite possible that the genus belongs to a class that is currently not represented in the NCBI GenBank nucleotide database. </t>
  </si>
  <si>
    <t>EF589740</t>
  </si>
  <si>
    <t xml:space="preserve">Isolates are commonly associated with Eucalyptus, but the species can also occur on other hosts such as Apodytes abbottii, Mangifera indica and Syzygium cordatum (Crous 1993, Marincowitz et al. 2010). </t>
  </si>
  <si>
    <t xml:space="preserve">The LSU sequence of two strains of Mycotribulus from Eucalyptus pellita Ã— brassiana in Indonesia (this study) and E. camaldulensis in Thailand (BCC13341, GenBank accession EF589740, Rungjindamai et al. 2008), respectively, differed in their LSU sequence from M. mirabilis (Fig. 1) and might represent a second Mycotribulus species. </t>
  </si>
  <si>
    <t xml:space="preserve">Unfortunately no ITS sequence of BCC13341 was available for comparison. Authors: P.W Crous and D.A. </t>
  </si>
  <si>
    <t>Z73326</t>
  </si>
  <si>
    <t xml:space="preserve">GenBank accession numbers for downloaded sequences are shown before species names and culture collection numbers after species names. </t>
  </si>
  <si>
    <t xml:space="preserve">The tree was rooted to Saccharomyces cerevisiae (GenBank Z73326). </t>
  </si>
  <si>
    <t xml:space="preserve">Bartalinia robillardoides (CBS 122705). A. Colony sporulating on PDA. Bâ€“D. Section through conidiomatal wall, showing conidiogenous cells. Eâ€“G. Conidia. Bars: A = 250 Î¼m, all others = 10 Î¼m. </t>
  </si>
  <si>
    <t>PMC4188009</t>
  </si>
  <si>
    <t>2ei4</t>
  </si>
  <si>
    <t xml:space="preserve">Structural analysis was performed with CNS (BrÃ¼nger et al., 1998 â–¶), REFMAC5 (Murshudov et al., 2011 â–¶) and XtalView (McRee, 1993 â–¶). </t>
  </si>
  <si>
    <t xml:space="preserve">The structure of aR2 in the P321 crystal (PDB entry 2ei4) was used as an initial model. </t>
  </si>
  <si>
    <t xml:space="preserve">After rotational and translational searching with MOLREP (Vagin &amp; Teplyakov, 2010 â–¶), water and lipid molecules were added on the basis of the 2F o âˆ’ F c map and the structure was refined by several cycles of simulated-annealing and individual B-factor refinements. The final refinement of the protein structure using REFMAC5 resulted in an R cryst of 21.4% and an R free of 23.4% (Table 1 â–¶). </t>
  </si>
  <si>
    <t>1c3w</t>
  </si>
  <si>
    <t xml:space="preserve">It has been reported that the neutral purple form is destabilized in bR-containing vesicles reconstituted with egg lethicin, in which the transition from the neutral purple form into an inactive red form with Î»max at 480â€…nm takes place at pH 6.5 (Nasuda-Kouyama et al., 1990 â–¶). </t>
  </si>
  <si>
    <t xml:space="preserve">With respect to the protein structure in the P63 crystal, Glu194â€…OE2 in the structural model solved at 1.55â€…Ã… resolution (PDB entry 1c3w) has an unusually large B factor (62â€…Ã…2; Luecke et al., 1999 â–¶). </t>
  </si>
  <si>
    <t xml:space="preserve">(The B factor of Glu199â€…OE2 of aR2 in the H32 crystal is 31â€…Ã…2.) It is possible that the conformation of Glu194bR in the P63 crystal represents a mixed state between the neutral purple form and the alkaline pink form. There is another caveat to the structural model of bR that was built using the P63 crystal. </t>
  </si>
  <si>
    <t>3wqj</t>
  </si>
  <si>
    <t xml:space="preserve">PDB reference: archaerhodopsin-2, 3wqj </t>
  </si>
  <si>
    <t>1iw6</t>
  </si>
  <si>
    <t xml:space="preserve">(a) The structure of the proton-release channel observed for the neutral purple form of bR in the P622 crystal (purple; PDB entry 1iw6; Matsui et al., 2002 â–¶) is compared with those observed for aR2 in the P321 crystal (green; PDB entry 2ei4; Yoshimura &amp; Kouyama, 2008 â–¶), cR3 in the P321 crystal (orange; PDB entry 4jr8; Chan et al., 2014 â–¶) and dR3 in the R32 crystal (blue; PDB entry 4fbz; Zhang et al., 2013 â–¶). </t>
  </si>
  <si>
    <t xml:space="preserve">(b) The structure of the proton-release channel observed for the neutral purple form of bR in the P622 crystal (purple) is compared with those observed for the alkaline pink form of bR in the P622 crystal (yellow; PDB entry 1xok; Okumura et al., 2005 â–¶), bR in the C2 crystal (PDB entry 1brr; Essen et al., 1998 â–¶) and bR in the P63 crystal (PDB entry 1qhj; Belrhali et al., 1999 â–¶). (a, b, c) Protein packing in the hexagonal crystal of aR2 used in this study. </t>
  </si>
  <si>
    <t>4jr8</t>
  </si>
  <si>
    <t>4fbz</t>
  </si>
  <si>
    <t>1xok</t>
  </si>
  <si>
    <t xml:space="preserve">(b) The structure of the proton-release channel observed for the neutral purple form of bR in the P622 crystal (purple) is compared with those observed for the alkaline pink form of bR in the P622 crystal (yellow; PDB entry 1xok; Okumura et al., 2005 â–¶), bR in the C2 crystal (PDB entry 1brr; Essen et al., 1998 â–¶) and bR in the P63 crystal (PDB entry 1qhj; Belrhali et al., 1999 â–¶). </t>
  </si>
  <si>
    <t xml:space="preserve">(a, b, c) Protein packing in the hexagonal crystal of aR2 used in this study. The protein arrangement is described by space group H32 (red broken lines) or C2 (solid blue lines). </t>
  </si>
  <si>
    <t>1brr</t>
  </si>
  <si>
    <t>1qhj</t>
  </si>
  <si>
    <t>1vgo</t>
  </si>
  <si>
    <t xml:space="preserve">2F o âˆ’ F c maps around the retinal chromophore (a) and the FG loop (b) contoured at 1.6Ïƒ are superimposed on the structural model that was built in space group H32. </t>
  </si>
  <si>
    <t xml:space="preserve">The structures of the extracellular half of helix C (a) and the proton-release channel (b) of aR2 in the H32 crystal (purple, yellow and cyan) are compared with those observed in the C2221 crystal (salmon; PDB entry 1vgo; Enami et al., 2006 â–¶). </t>
  </si>
  <si>
    <t xml:space="preserve">(c) Structural differences between the H32 crystal and the P321 crystal (PDB entry 2ei4; blue; Yoshimura &amp; Kouyama, 2008 â–¶) and between the H32 crystal and the C2221 crystal (orange). The deviation of the CÎ± atom is plotted against the residue number. </t>
  </si>
  <si>
    <t xml:space="preserve">(c) Structural differences between the H32 crystal and the P321 crystal (PDB entry 2ei4; blue; Yoshimura &amp; Kouyama, 2008 â–¶) and between the H32 crystal and the C2221 crystal (orange). </t>
  </si>
  <si>
    <t xml:space="preserve">The deviation of the CÎ± atom is plotted against the residue number. (d) The B factors observed in the H32 crystal (magenta) and the P321 crystal (blue). </t>
  </si>
  <si>
    <t xml:space="preserve">The B factor of the CÎ± atom is plotted against the residue number. </t>
  </si>
  <si>
    <t xml:space="preserve">The structure of aR2 in the H32 crystal (green) is compared with those of the unphotolyzed state (salmon; PDB entry 1iw6; Matsui et al., 2002 â–¶) and the L state (yellow; PDB entry 1ucq; Kouyama et al., 2004 â–¶) of bR. </t>
  </si>
  <si>
    <t xml:space="preserve">Flash-induced absorption changes in aR2 at pH 6 (a, b) and pH 9 (c). (a) An aqueous suspension of claret membranes was excited with light pulses at 532â€…nm and absorption changes were recorded at various wavelengths. </t>
  </si>
  <si>
    <t>1ucq</t>
  </si>
  <si>
    <t xml:space="preserve">The dashed line represents the absorption change observed âˆ¼7â€…Âµs after the excitation. </t>
  </si>
  <si>
    <t xml:space="preserve">(a) Structural comparison of aR2 in the H32 crystal (green), bR in the P622 crystal (orange; PDB entry 1iw6; Matsui et al., 2002 â–¶), cR3 in the P321 crystal (blue; PDB entry 4jr8; Chan et al., 2014 â–¶) and dR3 in the R32 crystal (yellow; PDB entry 4fbz; Zhang et al., 2013 â–¶). </t>
  </si>
  <si>
    <t xml:space="preserve">(b) The N-terminal region of aR2 in the H32 crystal (green) is compared with that of aR1 in the P43212 crystal (grey; PDB entry 1uaz; Enami et al., 2003 â–¶). (c) The outline of the inter-trimer space in the hexagonal lattice found in the H32 crystal of aR2, viewed from the extracellular side. </t>
  </si>
  <si>
    <t>1uaz</t>
  </si>
  <si>
    <t xml:space="preserve">(b) The N-terminal region of aR2 in the H32 crystal (green) is compared with that of aR1 in the P43212 crystal (grey; PDB entry 1uaz; Enami et al., 2003 â–¶). </t>
  </si>
  <si>
    <t xml:space="preserve">(c) The outline of the inter-trimer space in the hexagonal lattice found in the H32 crystal of aR2, viewed from the extracellular side. The N-terminal region of aR2 is shown in magenta. </t>
  </si>
  <si>
    <t>PMC4208647</t>
  </si>
  <si>
    <t>A23187</t>
  </si>
  <si>
    <t xml:space="preserve">Then, we investigated whether VNUT gene expression is linked with the secretion of nucleotides from MEGâ€01 cells. </t>
  </si>
  <si>
    <t xml:space="preserve">Nucleotide secretion was triggered by the addition of A23187, a Ca2+ ionophore, since it causes entry of extracellular Ca2+ into the cell interior; the resultant rapid increase in Ca2+ facilitates exocytosis of secretory vesicles. </t>
  </si>
  <si>
    <t xml:space="preserve">As shown in Figure 4A, appreciable amounts of ATP and ADP were released from the cells in a timeâ€dependent fashion. In the absence of extracellular Ca2+ in the medium, no A23187â€dependent release of nucleotides was observed. </t>
  </si>
  <si>
    <t>PMC4208930</t>
  </si>
  <si>
    <t>Q1KL41</t>
  </si>
  <si>
    <t xml:space="preserve">For Pf01506 ID this database did not identify any rare codon cluster while for Pf08300 and Pf08301 IDs two rare codon clusters were identified. </t>
  </si>
  <si>
    <t xml:space="preserve">These rare codon clusters were found in different loci sequences of NS5A and Sherlocc program for NS5A revealed two TrEMBL entries; Q1KL41-9HEPC and Q1KL34_9HEPC. </t>
  </si>
  <si>
    <t xml:space="preserve">The protein was predicted to be mainly hydrophilic and contain no transmembrane helices.46 A recent study using bioinformatics assisted modeling suggested a three-domain organization with domain I (a.a. 1-213) located in the N-terminal region, and Domain II (a.a. </t>
  </si>
  <si>
    <t>Q1KL34</t>
  </si>
  <si>
    <t>HQ917678</t>
  </si>
  <si>
    <t xml:space="preserve">All available H3N8 CIV full-length HA sequences published up until 25-Jun-2012 were downloaded from the Influenza Virus Resource, National Center for Biotechnology Information (NCBI) database. </t>
  </si>
  <si>
    <t xml:space="preserve">Additionally, HAs of viruses previously sequenced by members of our laboratory (GenBank accession numbers HQ917678â€“HQ917681) were included. </t>
  </si>
  <si>
    <t xml:space="preserve">In total, there were 62 sequences (19 new shelter, 9 Colorado and Wyoming strains previously isolated by members of our laboratory, and 34 published sequences). Potential antigenic regions were identified according to sites reported for human and equine influenza H3 viruses [17â€“21]. </t>
  </si>
  <si>
    <t>HQ917681</t>
  </si>
  <si>
    <t>PMC4255936</t>
  </si>
  <si>
    <t>AY238887</t>
  </si>
  <si>
    <t xml:space="preserve">Mouse Cdh1 was amplified from plasmid pBATEM2 [BCCM/LMBP #3585] [53]; mouse Casp2 was amplified from plasmid pCMF2E-mCASP-2 [BCCM/LMBP #4588] [54], reptilian orthoreovirus p14 [GenBank: AY238887] was custom-synthesised (Integrated DNA Technologies), Crk-II was amplified from adult mouse kidney cDNA and human p27kip1 was amplified from plasmid pcDNA3.1_p27 kindly provided by Bruno Amati [55]. </t>
  </si>
  <si>
    <t xml:space="preserve">Effector genes were PCR amplified with primers containing attachment (att) sites for GatewayÂ® recombination according to manufacturerâ€™s instructions and recombined by BP reaction in vector pDONR-221 kindly donated by AgnÃ¨s Roure [56]. The resulting pENTR vectors were deposited to the Addgene plasmid repository. </t>
  </si>
  <si>
    <t>GO:0045087</t>
  </si>
  <si>
    <t xml:space="preserve">Validated candidate genes are labelled with asterisk. </t>
  </si>
  <si>
    <t xml:space="preserve">A mapping of Gene Ontology Terms revealed immune system associated functions for Card9 and Defb1 (e.g. â€˜positive regulation of I-kappaB kinase/NF-kappaB cascadeâ€™, Gene Ontology Term number (GO): 0005737 and â€˜innate immune responseâ€™, GO:0045087 for Defb1). </t>
  </si>
  <si>
    <t xml:space="preserve">Ephx2 could be mapped to â€˜catalytic activityâ€™ (GO: 0003824), â€˜metabolic process (GO: 0008152)â€™ or â€˜lipid phosphatase activityâ€™ (GO: 0042577) among others. For Efcab6 only one term was found, i.e. â€˜calcium ion bindingâ€™ (GO: 0005509). </t>
  </si>
  <si>
    <t>PMC4337061</t>
  </si>
  <si>
    <t>JQ799139</t>
  </si>
  <si>
    <t xml:space="preserve">TO-cells originating from Atlantic salmon (Salmo salar L) head kidney leukocytes characterized to possess macrophage/dendritic-like properties [10,11], were propagated at 20Â°C in HMEM (Eagleâ€™s minimal essential medium [MEM] with Hanksâ€™ balanced salt solution [BSS]) supplemented with L-glutamine, MEM nonessential amino acids, gentamicin sulfate, and 10% FBS. </t>
  </si>
  <si>
    <t xml:space="preserve">The virus used to inoculate the TO-cells has previously been described [6] and characterized by sequencing to be salmonid alphavirus subtype 3 (SAV-3) (Genebank accession JQ799139). </t>
  </si>
  <si>
    <t xml:space="preserve">One batch of TO-cells was treated with 500 ng/ml of Atlantic salmon recombinant Type I in triplicates and another was infected with SAV-3 at MOI 1 when the cells were 80% confluent. Thereafter, both the type I IFN treated and SAV-3 infected cells were incubated at 15Â°C in maintenance media using HMEM growth media supplemented with 2% FBS. </t>
  </si>
  <si>
    <t>PMC4361142</t>
  </si>
  <si>
    <t>rs73885319</t>
  </si>
  <si>
    <t xml:space="preserve">Imputation was performed using MACH and minimac software (http://www.sph.umich.edu/csg/abecasis/mach/) based on phase 1 alpha freeze version 3 data of the 1000 Genomes Project multi-ethnic panel. </t>
  </si>
  <si>
    <t xml:space="preserve">Imputed SNP dosages and best guess genotypes for rs73885319, rs60910145, and rs71785313 in APOL1 gene were extracted from the imputation dataset to generate G1 and G2 APOL1 risk haplotypes. </t>
  </si>
  <si>
    <t xml:space="preserve">Imputation quality indicated by R2 estimates in MACH for rs73885319, rs60910145, and rs71785313 were 0.84, 0.84, and 0.94, respectively. An R2â€‰&gt;â€‰0.30 indicates good accuracy of genotype imputation. </t>
  </si>
  <si>
    <t>rs60910145</t>
  </si>
  <si>
    <t>rs71785313</t>
  </si>
  <si>
    <t>ATU91966</t>
  </si>
  <si>
    <t xml:space="preserve">Cloning and Identification of rbcL and rbcS from C. oleifera </t>
  </si>
  <si>
    <t xml:space="preserve">To clone rbcL, forward and reverse primers 5â€²-GGGAGGGACTTATGTCACCA-3â€² and 5â€²-TGTATTCGGCTCAATCCTTT-3â€² were designed in reference to the rbcL nucleotide sequences from Arabidopsis thaliana (GenBank access number: ATU91966), Brassica napus (AF267640), and Glycine max (EU717256 and Z95552) using Primer Premier 5.0. </t>
  </si>
  <si>
    <t xml:space="preserve">Polymerase chain reaction (PCR) was carried out in a 20 Î¼l reaction containing 12.5 Î¼l PrimeSTAR buffer, 0.5 mM dNTPs, 1.5 mM MgCl2, 0.5 mM of each primer, 1 U PrimeSTAR HS DNA Polymerase (Takara, Dalian, China), and 20 ng of the total genomic DNA as a template. Cycling conditions consisted of pre-cycling at 98Â°C for 2 min, and 36 cycles of denaturation at 98Â°C for 40 s, annealing at 54.5 Â°C for 40 s, elongation at 72Â°C for 2 min, and an elongation phase at 72Â°C for 7 min. </t>
  </si>
  <si>
    <t>AF267640</t>
  </si>
  <si>
    <t>EU717256</t>
  </si>
  <si>
    <t>Z95552</t>
  </si>
  <si>
    <t>KC143082</t>
  </si>
  <si>
    <t xml:space="preserve">After sequencing, the product was confirmed to be 1,522 bp containing a 1,425 bp coding region and encoding 475 amino acids with a molecular mass of 52.63 kDa. </t>
  </si>
  <si>
    <t xml:space="preserve">The nucleotide sequence was 99% homologous with that from other Camellia species, such as Camellia sinensis (GenBank accession number: KC143082), Camellia japonica (L12602), and Camellia granthamiana (AF380034). </t>
  </si>
  <si>
    <t xml:space="preserve">Such a high homology suggested that this fragment from C. oleifera was rbcL gene, which was designated as Co-rbcL. The sequence has been deposited in GenBank with an accession no. KJ721197. </t>
  </si>
  <si>
    <t>L12602</t>
  </si>
  <si>
    <t>AF380034</t>
  </si>
  <si>
    <t>EF011075</t>
  </si>
  <si>
    <t xml:space="preserve">Sequence analysis showed that this fragment had 324 bp (Figures 4A,B) encoding a deduced peptide sequence of 122 amino acids. </t>
  </si>
  <si>
    <t xml:space="preserve">This sequence shared 94% homology with rbcS of C. sinensis (GenBank accession no. EF011075), suggesting that it was a fragment of rbcS gene. </t>
  </si>
  <si>
    <t xml:space="preserve">Based on this fragment, a set of gene specific primers were designed in order to obtain the 5â€² and 3â€² ends (Figures 4Câ€“F). The resultant full-length rbcS gene was found to be 615 bp. </t>
  </si>
  <si>
    <t xml:space="preserve">The GC content of this sequence was about 49.15%. </t>
  </si>
  <si>
    <t>rs7041</t>
  </si>
  <si>
    <t xml:space="preserve">PHF-11 variants have been shown to be involved with vitamin D levels in other pathologies, such as asthma [41]. </t>
  </si>
  <si>
    <t xml:space="preserve">Besides investigations on VDR variants, 2 SNPs of the vitamin D-binding protein (DBP), that is, the 416 variant Glu (rs7041) and the 420 variant Lys (rs4588), were analysed. </t>
  </si>
  <si>
    <t xml:space="preserve">A significantly reduced frequency of the 420 variant Lys was found in IBD patients compared to controls [42]. In conclusion, the influence of VDR variants on IBD risk is still poorly defined. </t>
  </si>
  <si>
    <t>rs4588</t>
  </si>
  <si>
    <t>PMC4551926</t>
  </si>
  <si>
    <t>GSE35156</t>
  </si>
  <si>
    <t xml:space="preserve">Hi-C data sources and processing </t>
  </si>
  <si>
    <t xml:space="preserve">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t>
  </si>
  <si>
    <t xml:space="preserve">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t>
  </si>
  <si>
    <t>GM12878</t>
  </si>
  <si>
    <t>IGSR/1000 Genomes</t>
  </si>
  <si>
    <t>GSE43070</t>
  </si>
  <si>
    <t>GSE48592</t>
  </si>
  <si>
    <t xml:space="preserve">The in situ Hi-C data sets of human cell lines GM12878, IMR90, K562, HMEC, HUVEC and NHEK were downloaded from NCBI with accession number GSE63525 (15). </t>
  </si>
  <si>
    <t xml:space="preserve">Only the data sets generated by MboI restriction enzyme in the original work are used in this work, and the data sets on human (KBM7) and mouse (CH12-LX) cell lines are eliminated due to lack of epigenomic data. The pipeline of Hi-C data processing follows a previous procedure (18) by using hg19 and mm10 as human and mouse reference genomes. </t>
  </si>
  <si>
    <t>GSE63525</t>
  </si>
  <si>
    <t xml:space="preserve">Parameter calculation from Hi-C chromatin interactions </t>
  </si>
  <si>
    <t xml:space="preserve">Five traditional Hi-C maps are denoted as hESC-T, GM12878-T, IMR90-T, mESC-T and Cortex-T to represent three human cell lines and two mouse cell lines, while six in situ Hi-C maps are denoted as GM12878-I, IMR90-I, K562-I, HMEC-I, HUVEC-I and NHEK-I to represent corresponding human cell lines. </t>
  </si>
  <si>
    <t xml:space="preserve">To compromise between higher resolution and limited sequencing depth, TADs were identified at 20 kb resolution for traditional Hi-C data sets and at 10 kb resolution for in situ Hi-C data sets by using DI based HMM proposed by a previously work (11). For three deepest sequencing data sets (GM12878-I, IMR90-I and K562-I), additional TAD identifications were performed at 5 kb resolution. </t>
  </si>
  <si>
    <t xml:space="preserve">Structural characteristics and biological functions of TADs. </t>
  </si>
  <si>
    <t xml:space="preserve">(A) Structures and functions of two TADs from chromatin region (Chr1:180,470,000-181,145,000) in cell line GM12878-I at 5 kb resolution. </t>
  </si>
  <si>
    <t xml:space="preserve">The two-dimensional interaction heat map, epigenomic signals, RNA expression, DNA repeats and reference genes are shown. Arrow indicates the boundary position between two TADs. </t>
  </si>
  <si>
    <t xml:space="preserve">There exist different kinds of structural changes across cell lines, which can be captured by interaction blocks and corresponding AP values. </t>
  </si>
  <si>
    <t xml:space="preserve">Figure 3 illustrates that TAD can undergo block split when comparing human cell lines GM12878-I with IMR90-I. </t>
  </si>
  <si>
    <t xml:space="preserve">Intuitively, the statistically significant chromatin interactions in cell line GM12878-I are more dispersedly distributed compared with those in cell line IMR90-I, which is accurately captured by interaction blocks and the parameter AP. Together with aforementioned functional annotation, the structural change indicates that this TAD is activated in cell line IMR90. </t>
  </si>
  <si>
    <t xml:space="preserve">Intuitively, the statistically significant chromatin interactions in cell line GM12878-I are more dispersedly distributed compared with those in cell line IMR90-I, which is accurately captured by interaction blocks and the parameter AP. </t>
  </si>
  <si>
    <t xml:space="preserve">Together with aforementioned functional annotation, the structural change indicates that this TAD is activated in cell line IMR90. Consistently, the increase of active epigenomic and transcription signals (H3K4me1, H3K4me3, H3K27ac, H3K36mes, RNAPII and RNASeq) validates the increased transcription activity in cell line IMR90-I (Figure 3). </t>
  </si>
  <si>
    <t xml:space="preserve">Structural rearrangement across human cell lines GM12878-I and IMR90-I. </t>
  </si>
  <si>
    <t xml:space="preserve">The TAD region and bidirectional extensions (Chr2: 175,410,000-176,195,000) are shown, including interaction heat maps at 5 kb resolution, clustered interaction blocks, epigeomic signals, RNA expression, DNA repeats and reference genes. The presentation scheme is the same as Figure 2A. </t>
  </si>
  <si>
    <t>NM_000693</t>
  </si>
  <si>
    <t xml:space="preserve">We applied whole exome sequencing in Colombianâ€”South American trios. </t>
  </si>
  <si>
    <t xml:space="preserve">Two missense novel SNVs were found in the same child: ALDH1A3 (RefSeq NM_000693: c.1514T&gt;C (p.I505T)) and FOXN1 (RefSeq NM_003593: c.146C&gt;T (p.S49L)). </t>
  </si>
  <si>
    <t xml:space="preserve">Gene expression studies reveal that Aldh1a3 and Foxn1 are expressed in ~E13.5 mouse embryonic brain, as well as in adult piriform cortex (PC; ~P30). Conserved Retinoic Acid Response Elements (RAREs) upstream of human ALDH1A3 and FOXN1 and in mouse Aldh1a3 and Foxn1 genes were revealed using bioinformatic approximation. </t>
  </si>
  <si>
    <t>NM_003593</t>
  </si>
  <si>
    <t xml:space="preserve">WES was applied in search of de novo variants that might be causative of ASD in four family trios from Colombia. </t>
  </si>
  <si>
    <t xml:space="preserve">Two de novo non-synonymous mutations affecting ALDH1A3 (RefSeq NM_000693, MIM:600463) and FOXN1 (RefSeq NM_003593.2, MIM:600838) genes were uncovered in the same child (FAM07). </t>
  </si>
  <si>
    <t xml:space="preserve">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[18â€“23]. </t>
  </si>
  <si>
    <t>600463</t>
  </si>
  <si>
    <t>NM_003593.2</t>
  </si>
  <si>
    <t>600838</t>
  </si>
  <si>
    <t>NM_006186.3</t>
  </si>
  <si>
    <t xml:space="preserve">Variant prioritization and analysis </t>
  </si>
  <si>
    <t xml:space="preserve">One synonymous de novo SNV, located in NR4A2 (Table 1, RefSeq NM_006186.3, MIM:601828; c.779G&gt;T [p.S119]) and one de novo insertion in the ORF GAS8-AS1 (Table 1, RefSeq NC_000016.10, MIM:605179; g.90095617_90095618insCTGCGGGGCAGC) were found in the proband of Fam10. </t>
  </si>
  <si>
    <t xml:space="preserve">The possible effect of the synonymous variant on mRNA stability was analyzed using SilVA [47], as in Oâ€™Roak,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t>
  </si>
  <si>
    <t>601828</t>
  </si>
  <si>
    <t>NC_000016.10</t>
  </si>
  <si>
    <t>605179</t>
  </si>
  <si>
    <t>605178</t>
  </si>
  <si>
    <t xml:space="preserve">The possible effect of the synonymous variant on mRNA stability was analyzed using SilVA [47], as in Oâ€™Roak, B.J. et al., 2012 another synonymous variant was reported in this gene [10], and ESEfinder for possible de novo splicing regions [48,49], but no effects on mRNA stability or possible new splice sites were found (Table 2). </t>
  </si>
  <si>
    <t xml:space="preserve">The insertion in GAS8-AS1 (Table 1) was analyzed using ESEfinder to determine if it might alter GAS8 gene (MIM:605178) splice since it is located in intron 2. </t>
  </si>
  <si>
    <t xml:space="preserve">ESEfinder did not show any new probable splicing site for the Indel in GAS8-AS1 or even GAS8 (Table 2). Two non-synonymous de novo variants were uncovered in the affected child of family Fam07 within ADLH1A3 (RefSeq NM_000693: c.1514T&gt;C (p.I505T)) and FOXN1 (RefSeq NM_003593: c.146C&gt;T (p.S49L)) (Fig 1). </t>
  </si>
  <si>
    <t xml:space="preserve">ESEfinder did not show any new probable splicing site for the Indel in GAS8-AS1 or even GAS8 (Table 2). </t>
  </si>
  <si>
    <t xml:space="preserve">Two non-synonymous de novo variants were uncovered in the affected child of family Fam07 within ADLH1A3 (RefSeq NM_000693: c.1514T&gt;C (p.I505T)) and FOXN1 (RefSeq NM_003593: c.146C&gt;T (p.S49L)) (Fig 1). </t>
  </si>
  <si>
    <t xml:space="preserve">SIFT [50] predictions indicate that the FOXN1 alteration is harmful; while PolyPhen [51] and PROVEAN [52] predict that the SNV located in ADLH1A3 is deleterious (Table 2). The other two families: Fam02 and Fam09 did not reveal any de novo mutations on the affected probands. </t>
  </si>
  <si>
    <t>PMC4591669</t>
  </si>
  <si>
    <t>JU090712</t>
  </si>
  <si>
    <t xml:space="preserve">The contigs from Velvet assembly were cleaned of homopolymers, sequences of low complexity and adapter remnants using the program seqclean_x86_64 (http://compbio.dfci.harvard.edu/tgi/software/). </t>
  </si>
  <si>
    <t xml:space="preserve">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t>
  </si>
  <si>
    <t xml:space="preserve">Throughout the pre-processing, data were managed via the MySQL server. Read mapping and BLAST searches </t>
  </si>
  <si>
    <t>JU090733</t>
  </si>
  <si>
    <t>J02482</t>
  </si>
  <si>
    <t xml:space="preserve">To identify highly similar sequences within the assembled contigs, each contig was used as query in a BLASTN search against all contigs with an e-value cutoff 10âˆ’100. </t>
  </si>
  <si>
    <t xml:space="preserve">BLASTX searches for significant hits with an e-value &lt;10âˆ’15 were conducted against predicted peptides of peach (Peach v1.042), apple (Malus Ã— domestica Genome v1.043), grape vine (Vitis vinifera 12X March 2010 release of the draft genome44), Arabidopsis (TAIR 10.045) and 25 previously assembled sweet cherry sequences29 (GenBank JU090712 to JU090733). </t>
  </si>
  <si>
    <t xml:space="preserve">Results of these BLAST analyses were also referred to as â€˜PAVE hitsâ€™. The sequence data were downloaded from Phytozome v.8.046 except for the sweet cherry sequences. </t>
  </si>
  <si>
    <t>P50694</t>
  </si>
  <si>
    <t xml:space="preserve">The most abundant contig by far was Pa_24402 with a FPKM sum of 523â€‰781 over the 24 samples, or 4.2 million mapped reads total. </t>
  </si>
  <si>
    <t xml:space="preserve">Its best B2G hit was GenBank accession P50694, a glucan endo-1,3-Î²-glucosidase or thaumatin-like protein, the most abundant soluble protein in the ripe sweet cherry fruit.59 Five other â€˜Top 40â€™ contigs also had B2G hits to published P. avium sequences: Pa_11846 (P. avium allergen 1), Pa_29501 (non-specific lipid transfer protein), Pa_00414 (phenylalanine ammonia-lyase 1), Pa_21625 (thaumatin-like protein) and Pa_03818 (anthocyanidin 3-O-glucosyltransferase). </t>
  </si>
  <si>
    <t xml:space="preserve">Altogether, based on the best hit descriptions, 11 of the 40 most abundant contigs represent proteins likely related to abiotic and biotic stresses, such as oxidative stress and responses to pathogens. Also, three further contigs described as putative transport proteins may also be associated with defense responses such as metallothionein-like proteins60 and lipid transport protein.61 The latter are predominantly expressed in surface tissues,61 including citrus and tomato fruit.26,27 While relevant in constitutive and acute stress responses, many stress defense proteins were proposed to have other, developmental functions as well. </t>
  </si>
  <si>
    <t>IPR002022</t>
  </si>
  <si>
    <t>InterPro</t>
  </si>
  <si>
    <t xml:space="preserve">The corresponding pectate lyase may be involved in cell wall loosening and rearrangement during the rapid cell fruit growth occurring at this time. </t>
  </si>
  <si>
    <t xml:space="preserve">The finding is in line with the expression peak of the apple pectate lyase MdPL1 in growing apple.72 In our transcriptome, a total of eight contigs contained the pectate lyase/Amb allergen motif (IPR002022), four of which were predicted to represent full-length ORFs. </t>
  </si>
  <si>
    <t xml:space="preserve">Three of these contigs were in cluster NG1: The above mentioned Pa_07062 (NG1-QT44), Pa_06731, and, in cluster NG1-QT18, Pa_03006. The latter one had two prominent expression maxima, 24 and 66 DAFB, while the former ones were not expressed during Stage III. </t>
  </si>
  <si>
    <t>BG319625</t>
  </si>
  <si>
    <t xml:space="preserve">The latter one had two prominent expression maxima, 24 and 66 DAFB, while the former ones were not expressed during Stage III. </t>
  </si>
  <si>
    <t xml:space="preserve">Interestingly, contig Pa_03006 was the best hit of a pectate lyase from sour cherry (PcPEL1, GenBank BG319625; 98% identity), which was highly expressed during the Stage III, and only slightly upregulated during Stage I in developing sour cherry.73 </t>
  </si>
  <si>
    <t xml:space="preserve">In cluster NG1-QT42, with expression maxima between 3 and 17 DAFB, the most specific, over-represented terms were related to ribosomes and translation. This is consistent with the high cell division activity characteristic for Stage I. Over-represented GO terms among the 29 exocarp-specific contigs of this cluster were carboxylesterase and tyrosine decarboxylase activities (Supplementary Tableâ€…S8, Supplementary Tableâ€…S4). </t>
  </si>
  <si>
    <t>JU090722</t>
  </si>
  <si>
    <t xml:space="preserve">Notable contigs in cluster NG1-QT39 further included two putative transcription factors (an AP2 family member, Pa_00973 and an MYB family member, Pa_23194, best B2G hit MYB66), a putative (hemi)cellulase (Pa_10720) and a lipid transport protein (Pa_22556, best BG2 hit uncharacterized GPI-anchored protein). </t>
  </si>
  <si>
    <t xml:space="preserve">The best PAVE hit of the latter contig was another assembled sweet cherry cDNA encoding a putative lipid transport protein, PaLTPG1 (GenBank JU090722), tentatively involved in cuticle deposition in sweet cherry fruit.29 Other exocarp-specific, putatively cuticle-related contigs in cluster NG1-QT39 included Pa_14044 and Pa_04572. </t>
  </si>
  <si>
    <t>IPR012392</t>
  </si>
  <si>
    <t xml:space="preserve">Exocarp-specific contigs with probable relevance for wax biosynthesis included Pa_00478 (best hit WAX2, or CER1), Pa_06166 (3-ketoacyl-CoA synthase 6) and the Top 40 contig Pa_29501 (non-specific lipid-transfer protein, allergen Pru av 3) in cluster NG1-QT28, and the unclustered contig Pa_08907 (3-ketoacyl-CoA synthase 19). </t>
  </si>
  <si>
    <t xml:space="preserve">Contigs Pa_08907 and Pa_06166 were, together with Pa_01742 (NG1-QT43), the only three exocarp-specific contigs in Group 1F, which contained a full-length ORF and the InterPro motif very-long-chain 3-ketoacyl-CoA synthase (IPR012392), essential in wax biosynthesis. </t>
  </si>
  <si>
    <t xml:space="preserve">Pa_08907 was present at much lower levels than the other two but, interestingly, its expression peaked at equal levels during Stage I and during Stage III, while the two major KCS transcripts were abundant mainly during Stage I. Based on the expression patterns, cluster NG1 was likely to contain most of the contigs with potential relevance to the process of our key interest, cuticle formation. </t>
  </si>
  <si>
    <t>AY376878</t>
  </si>
  <si>
    <t xml:space="preserve">With Pa_06731 (NG1-QT43), it is the most abundant pectate lyase transcript in the sweet cherry fruit transcriptome. </t>
  </si>
  <si>
    <t xml:space="preserve">It was the best hit of a ripening associated pectate lyase from apple (GenBank AY37687814) and the third best hit of the ripening associated pectate lyase PcPEL1 from sour cherry73 (best hit of PcPEL1 was Pa_03006, NG1-QT18; see above). </t>
  </si>
  <si>
    <t xml:space="preserve">Contig Pa_14097 was more expressed in the exocarp than in the mesocarp (80 DAFB exocarp, 1161Â±43 FPKM; mesocarp, 245 FPKM), suggesting that in sweet cherry fruit, this ripening associated pectate lyase is mostly relevant for the expansion growth of the exocarp cells. Altogether, the pectate lyase/Amb allergen motif (IPR002022) was identified in eight contigs, four of which were also predicted to contain a full-length ORF. </t>
  </si>
  <si>
    <t xml:space="preserve">Contig Pa_14097 was more expressed in the exocarp than in the mesocarp (80 DAFB exocarp, 1161Â±43 FPKM; mesocarp, 245 FPKM), suggesting that in sweet cherry fruit, this ripening associated pectate lyase is mostly relevant for the expansion growth of the exocarp cells. </t>
  </si>
  <si>
    <t xml:space="preserve">Altogether, the pectate lyase/Amb allergen motif (IPR002022) was identified in eight contigs, four of which were also predicted to contain a full-length ORF. </t>
  </si>
  <si>
    <t xml:space="preserve">Other contigs relevant for the cell wall architecture in cluster NG4-QT67 include Pa_09347 (best hit expansin) and Pa_44853 (probable rhamnose biosynthetic enzyme). Both contigs share with Pa_14097 the sharp peak in expression level 66 DAFB, consistent with functions in cell wall re-arrangements that enable the rapid expansion growth at this developmental stage.90 In addition to these cell wall-related contigs in cluster NG4-QT67, contig Pa_02283 (best hit cytidine triphosphate (CTP) synthase 1) also had a sharp expression peak 66 DAFB, with lower but still elevated expression from 73 to 87 DAFB. </t>
  </si>
  <si>
    <t>PMC4605685</t>
  </si>
  <si>
    <t>GO:0015979</t>
  </si>
  <si>
    <t xml:space="preserve">GRMZM2G052544 and its syntenic orthologue (Si017608m.g) were BS-enriched (S5 Table), showed high expression in expanded leaf in C4 species and low expression in rice, which indicated it may be essential for C4 photosynthesis. </t>
  </si>
  <si>
    <t xml:space="preserve">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t>
  </si>
  <si>
    <t xml:space="preserve">These genes may also play an important role in the evolution of C4. </t>
  </si>
  <si>
    <t>GO:0055114</t>
  </si>
  <si>
    <t>GO:0016020</t>
  </si>
  <si>
    <t>GO:0009507</t>
  </si>
  <si>
    <t>GO:0009535</t>
  </si>
  <si>
    <t>GO:0005886</t>
  </si>
  <si>
    <t>GO:0009941</t>
  </si>
  <si>
    <t>GO:0003677</t>
  </si>
  <si>
    <t>GCA_000418415.1</t>
  </si>
  <si>
    <t xml:space="preserve">Generated sequence data was compared with two perciform fish genomes that have been publicly released: Thunnus orientalis (Pacific bluefin tuna; NCBI Assembly GCA_000418415.1;[25]), and Oreochromis niloticus (Nile tilapia, NCBI Assembly GCA_000188235.2). </t>
  </si>
  <si>
    <t xml:space="preserve">The 133,062 contigs (684,497,465Â bp) of T. orientalis and the 77,755 (927,696,114Â bp) of O. niloticus genomes were downloaded and BLASTN [40] was used to search for similar transcripts. Default parameters were used for BLASTN searches, with the following exceptions to account for the divergence and short length of the sequences available: minimum alignment size 80Â nt, minimum percentage of sequence identity 25Â %, maximum e-value 0.001 and low complexity mask on. </t>
  </si>
  <si>
    <t>GCA_000188235.2</t>
  </si>
  <si>
    <t xml:space="preserve">The parameters that were chosen from this server were the best tridimensional model that was generated, the prediction of the Enzyme Commission Number EC number and the gene ontology (GO) terms. </t>
  </si>
  <si>
    <t xml:space="preserve">The tridimensional model that was generated was used for a structural alignment with the HsNMNAT-1 model (PDB ID: 1KQO) (Zhou et al. 2002), which was generated from the X-Ray Diffraction (XRD) database and registered on the PDB database (Bernstein et al. 1978). </t>
  </si>
  <si>
    <t xml:space="preserve">This process was performed using UCSF Chimera v.1.8 software (Pettersen et al. 2004). T. cruzi culture and DNA extraction - T. cruziepimastigotes were cultured at 27ÂºC in Schneider medium (Sigma S9895) that was supplemented with 10% (v/v) foetal bovine serum (Gibco) (Baker &amp; Price 1973, Miralles et al. 2002). </t>
  </si>
  <si>
    <t xml:space="preserve">Fig. 2A:tertiary structure model of the nicotinamide mononucleotide adenylyltransferase of Trypanosoma cruzi (TcNMNAT) hypothetical sequence using the I-TASSER server. Î±-helices are shown in blue and Î²-sheets are shown in red. </t>
  </si>
  <si>
    <t xml:space="preserve">The N-terminal methionine and C-terminal tyrosine residues are shown in black (C-score: -5 &lt; -0.70 &lt; 2, TM-score: 0.62 Â± 0.14 &gt; 0.5, RMSD: 7.6 Â± 4.3 Ã…); B: overlap of the TcNMNAT model with the tertiary structure of the HsNMNAT (1KQO) protein. </t>
  </si>
  <si>
    <t xml:space="preserve">HsNMNAT is shown in yellow and TcNMNAT is shown in red and blue (RMSD between 170 atom pairs: 0.897 Ã…). Additionally, the I-TASSER server predicted the function of the protein. </t>
  </si>
  <si>
    <t>600259</t>
  </si>
  <si>
    <t xml:space="preserve">Multiplex ligation-dependent PCR amplification (MLPA) was performed using a commercially available kit (MRC Holland, Amsterdam, The Netherlands). </t>
  </si>
  <si>
    <t xml:space="preserve">No copy-number alterations were identified in any exons of the MLH1, PMS2 (MIM #600259), MSH2, and MSH6 (MIM #600678) genes in either proband. </t>
  </si>
  <si>
    <t xml:space="preserve">Sequence alterations across the MLH1 and PMS2 genes were further assessed using long-range PCR and Sanger sequencing. No sequence alterations were detected in the MLH1 or PMS2 genes except for the c.-28A&gt;G and c.-7C&gt;T heterozygous variants in the MLH1 5â€²UTR. </t>
  </si>
  <si>
    <t>600678</t>
  </si>
  <si>
    <t>138120</t>
  </si>
  <si>
    <t xml:space="preserve">M.CviPI enzyme methylates accessible DNA at GpC sites, whereas nucleosome-bound DNA is inaccessible and remains refractory to GpC methylation. </t>
  </si>
  <si>
    <t xml:space="preserve">The promoter of the HSPA5 (MIM #138120) gene, known to be nucleosome free and accessible, was used as a control for GpC methyltransferase M.CviPl in each sample examined. </t>
  </si>
  <si>
    <t xml:space="preserve">GpCpG sites were excluded from analysis. Nucleosome occupancy was defined as a region â‰¥150 bp that was inaccessible to M.CviPI. </t>
  </si>
  <si>
    <t xml:space="preserve">The genome of MaHV-1 is the first metatherian herpesvirus to be sequenced. </t>
  </si>
  <si>
    <t xml:space="preserve">Excluding the genomic termini, which remained unresolved, the final genome length of MaHV-1 was approximately 140.1 kbp (Fig.Â 1) [GenBank:KT594769], larger than previously predicted. </t>
  </si>
  <si>
    <t xml:space="preserve">This difference appears to be due to a larger than predicted inverted repeat region [15]. This included a 98.8 kbp UL region and a 15.3 kbp US region flanked by 13 kbp inverted repeat sequences (IRS/TRS). </t>
  </si>
  <si>
    <t>BAP00706</t>
  </si>
  <si>
    <t xml:space="preserve">Comparison of other viral core genes yielded similar clustering patterns. </t>
  </si>
  <si>
    <t xml:space="preserve">Comparison of the MaHV-1 UL27 and UL30 ORFs with those of the recently sequenced fruit bat herpesvirus 1 (FbHV-1) [GenBank:BAP00706 and GenBank:YP_009042092; UL27 and UL30, respectively] showed that these ORFs shared 71 and 67Â % pairwise aa identity, respectively (83 and 78Â % aa similarity). </t>
  </si>
  <si>
    <t xml:space="preserve">This similarity is comparable to that seen between MaHV-1 and HHV-1/HHV-2 (TableÂ 1 and Fig.Â 2), which may offer some insight into their evolutionary relationship, for example, may suggest transmission of herpesviruses from primates to bats, and then to marsupials. </t>
  </si>
  <si>
    <t xml:space="preserve">Identification of downstream targets of CHIR and LIF in mESCs </t>
  </si>
  <si>
    <t xml:space="preserve">To screen the possible shared targets of the Wnt/Î²-catenin and LIFâ€“Stat3 signaling pathways, we performed a DNA microarray analysis in mESCs treated with or without CHIR (GEO Number: GSE50393). </t>
  </si>
  <si>
    <t xml:space="preserve">We then looked for genes that were upregulated by 1.5 times or greater by CHIR treatment or by Stat3 stimulation (Bourillot et al., 2009). From this comparison, two common targets emerged: Trh and Sp5 (Fig.Â 1A). </t>
  </si>
  <si>
    <t>PMC4748402</t>
  </si>
  <si>
    <t>3R5N</t>
  </si>
  <si>
    <t xml:space="preserve">A pharmacophore model is a 3D arrangement of physicochemical features (e.g., hydrogen bond donor/acceptor, hydrophobic area, aromatic ring) that represents the key interactions between a ligand molecule and its target protein. </t>
  </si>
  <si>
    <t xml:space="preserve">As an example, the chemical interaction pattern that defines the interaction of magnolol with the binding site of PPARÎ³ (PDB 3R5N) is presented in Fig. 2A [for more details about the significance of this example the reader is referred to (Zhang et al., 2011) and (Fakhrudin et al., 2010)]. </t>
  </si>
  <si>
    <t xml:space="preserve">3D-multiconformational compound libraries can be screened against a pharmacophore model to retrieve molecules that map the pharmacophore features and consequently have a high likelihood of being active on the target. Depending on the target, this method can achieve success rates between 2 and 30% (Hein et al., 2010). </t>
  </si>
  <si>
    <t xml:space="preserve">As indicated, the used search keywords were plant chemistry, plant pharmacology, plant natural product, plant compound, plant drug discovery, plant bioactivity, and the total number of PubMed publications per year was retrieved by search with the symbol *. The trend analysis reveals that the increase of PubMed citations in the target areas is faster than the increase in the total number of annual PubMed citations (indicated by the steeper slopes of the respective trend lines). </t>
  </si>
  <si>
    <t xml:space="preserve">(A) Two molecules of magnolol concomitantly occupying the binding site of PPARÎ³ (PDB 3R5N) are shown, with the chemical interaction pattern that defines the activity of the molecules depicted. </t>
  </si>
  <si>
    <t xml:space="preserve">Yellow spheres represent hydrophobic interactions, red and green arrows mark hydrogen bond acceptor and donor atoms. This interaction pattern may be converted into a structure-based pharmacophore model and used for virtual screening. </t>
  </si>
  <si>
    <t>PMC4762546</t>
  </si>
  <si>
    <t>JQ315225</t>
  </si>
  <si>
    <t xml:space="preserve">Polymerase chain reaction </t>
  </si>
  <si>
    <t xml:space="preserve">Based on cytochrome oxidase subunit I sequences of I. hookeri available in GenBank (JQ315225.1), we designed primers and a Taqman probe for Real-Time PCR to specifically detect I. hookeri: Iphag583f 5â€²-TTGCTGTTCCAACAGGAGTAAA-3â€² and Iphag820r 5â€²-CAAAAAATTGCAAAAACTGC-3â€² and probe Iphag612s 6FAMÂ®-AGATGATAAGCTTCAATAAATGGAA-TAMRAÂ®. </t>
  </si>
  <si>
    <t xml:space="preserve">DNA extracted from I. hookeri (obtained from parasitized I. ricinus nymphs in 2013) served as a positive control when using the primers and probe targeting parasitoid DNA in ticks. The set of primers/probe was verified for specificity with 30 negative controls (DNAs extracted from 20 bacterial, 5 arthropod and 5 vertebrate species). </t>
  </si>
  <si>
    <t>PF00823</t>
  </si>
  <si>
    <t xml:space="preserve">Protein sequences containing repeating pentapeptide-2 (PF01469) domains and an N-terminal PPE domain (PF00823) were aligned using MUSCLE [19] with 16 iterations. </t>
  </si>
  <si>
    <t xml:space="preserve">Only the PPE domain is used to avoid bias due to repeat related length variation. Phylogenetic and molecular evolutionary analyses were conducted using MEGA version 6 [20]. </t>
  </si>
  <si>
    <t xml:space="preserve">Phylogenetic tree showing the evolutionary relationship between protein sequences containing both pentapeptide-2 domain (PF01469) repeats and a PPE domain (PF00823). </t>
  </si>
  <si>
    <t xml:space="preserve">The domain architecture is shown in the outer circle where the red horizontal hexagon represents the PPE domain, blue vertical hexagons are pentapeptide-2 domains, the green rectangles are a conserved motif (see S1 Fig) that we use to trace cassette expansions. Edges with a bootstrap value above 80 are marked with a dot. </t>
  </si>
  <si>
    <t xml:space="preserve">Internal similarity of the longest pentapeptide-2 repeat protein. </t>
  </si>
  <si>
    <t xml:space="preserve">A HMM-HMM dotplot with the longest protein (GI:148824559) containing pentapeptide-2 repeats (Pfam: PF01469) compared against itself. </t>
  </si>
  <si>
    <t xml:space="preserve">Darker dots indicate higher sequence similarity. The domain architecture is shown on top. </t>
  </si>
  <si>
    <t xml:space="preserve">The domain architecture is shown on top. </t>
  </si>
  <si>
    <t xml:space="preserve">Red is the PPE family (PF00823), blue is pentapeptide-2 repeats (PF01469), green is a conserved motif (see S2 Fig). </t>
  </si>
  <si>
    <t xml:space="preserve">(B) Autocorrelation plot of the data shown in (A) It visualizes the clear similarity between the cassette expansions. Six peaks indicate that six recent expansions have taken place. </t>
  </si>
  <si>
    <t xml:space="preserve">The line plot shows HMM alignment score between the protein sequence and HMM profiles for four different pentapeptide repeats. </t>
  </si>
  <si>
    <t xml:space="preserve">The top track shows predicted Pfam-A domains, red is PPE (PF00823) and blue is Pentapeptide-2 (PF01469). </t>
  </si>
  <si>
    <t xml:space="preserve">The regions in the second track are based of the best fitting HMM score. The third track with pentapeptide-2 region classification is determined by applying a heuristic filter to the second track. </t>
  </si>
  <si>
    <t>PMC4860839</t>
  </si>
  <si>
    <t>3NMW</t>
  </si>
  <si>
    <t xml:space="preserve">Crystals of the APCâ€“ARM/Amer1-A1 complex belonged to the P212121 space group, with one set of the complex in each asymmetric unit. </t>
  </si>
  <si>
    <t xml:space="preserve">The structure was determined at 1.90â€‰Ã… by the method of molecular replacement with the CCP4 program Phaser [37], using the structure of APCâ€“ARM by itself (PDB code: 3NMW) [10] as the searching model. </t>
  </si>
  <si>
    <t xml:space="preserve">After model-building by Coot [38] and refinement by the CCP4 program REFMAC [39, 40], the final model has an R/R free factor of 18.06%/22.13%. In the Ramachandran plot, 99.4 and 0.6% of residues are in the most favored and allowed regions, respectively. </t>
  </si>
  <si>
    <t>PMC4929921</t>
  </si>
  <si>
    <t>KJ612067</t>
  </si>
  <si>
    <t xml:space="preserve">qPCR of the Actin locus [34] was used to quantify coral host, Symbiodinium clade C and Symbiodinium clade D on 332 samples following Mieog et al. [35] (details in the electronic supplementary material, File 1; 13 samples did not amplify). </t>
  </si>
  <si>
    <t xml:space="preserve">Actin copy number was determined from one coral sample each with ITS-2 symbiont types C1, C3 or C131 (accession numbers KJ612067â€“KJ612069; details in the electronic supplementary material, File S1). </t>
  </si>
  <si>
    <t xml:space="preserve">The results were: clade C3â€‰=â€‰1.0â€‰Â±â€‰0.5, C1â€‰=â€‰5.1â€‰Â±â€‰1.2 and C131â€‰=â€‰4.3â€‰Â±â€‰1.0 (meanâ€‰Â±â€‰s.d.). The copy number for C1 was within the margin of error of that determined by Mieog et al. [35] for the same symbiont type, coral host species and sampling location (7.0â€‰Â±â€‰2.9). </t>
  </si>
  <si>
    <t>KJ612069</t>
  </si>
  <si>
    <t>PMC4943204</t>
  </si>
  <si>
    <t>rs78378222</t>
  </si>
  <si>
    <t xml:space="preserve">Somewhat unexpectedly, all the observed mutations had rather high DAFs (&gt; 1%) in the 1000 Genomes data set. </t>
  </si>
  <si>
    <t xml:space="preserve">Moreover, only two of the SNPs (rs78378222 and rs986475) affected PAS hexamers corresponding to unique polyadenylation sites (one per gene), whereas the other three SNPs affected the signals near alternative sites, two proximal and one distal. </t>
  </si>
  <si>
    <t xml:space="preserve">The observed SNPs also differed in their effect on polyadenylation site activity. </t>
  </si>
  <si>
    <t>rs986475</t>
  </si>
  <si>
    <t>PMC4970815</t>
  </si>
  <si>
    <t>SRR407548</t>
  </si>
  <si>
    <t xml:space="preserve">This database contains approximately 10 million protein sequences, which comprise a total of approximately 3.6 billion residues. </t>
  </si>
  <si>
    <t xml:space="preserve">For the query sequences, we used 3 datasets: metagenomic sequences of a soil microbiome (accession number SRR407548, read length 150 bp), metagenomic sequences of a human microbiome (accession number SRS011098, read length 101 bp), and metagenomic sequences of a marine microbiome (accession number ERR315856, read length 104 bp). </t>
  </si>
  <si>
    <t xml:space="preserve">SRR407548 and ERR315856 were obtained from the DNA Data Bank of Japan (DDBJ) Sequence Read Archive. SRS011098 was obtained from the web site of the Data Analysis and Coordination Center for the Human Microbiome Project (http://www.hmpdacc.org/). </t>
  </si>
  <si>
    <t>ERR315856</t>
  </si>
  <si>
    <t>PMC4996994</t>
  </si>
  <si>
    <t>LN885567</t>
  </si>
  <si>
    <t xml:space="preserve">At least 55 isolates were randomly selected for each of the 12 conditions [i.e., 4 soils Ã— (2 cultivars and bulk soil)] and all colonies were purified three times successively, giving a total of 698 isolates. </t>
  </si>
  <si>
    <t xml:space="preserve">Genomic DNA was extracted for all isolates using NucleoSpinÂ®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t>
  </si>
  <si>
    <t xml:space="preserve">When rpoD amplification failed, the 16SrRNA encoding rrs gene was amplified with pA/pH (Edwards et al., 1989) and sequenced (accession numbers: LN885368 to LN885566, EMBL-EBI database). rpoD sequences were aligned with MUSCLE (Edgar, 2004). Sequences were manually filtered to discard gaps and aligned regions of low quality. </t>
  </si>
  <si>
    <t>LN886065</t>
  </si>
  <si>
    <t>LN885368</t>
  </si>
  <si>
    <t xml:space="preserve">When rpoD amplification failed, the 16SrRNA encoding rrs gene was amplified with pA/pH (Edwards et al., 1989) and sequenced (accession numbers: LN885368 to LN885566, EMBL-EBI database). rpoD sequences were aligned with MUSCLE (Edgar, 2004). </t>
  </si>
  <si>
    <t xml:space="preserve">Sequences were manually filtered to discard gaps and aligned regions of low quality. The phylogenetic trees were inferred with PHYML (Guindon et al., 2010) with the GTR model and 500 bootstraps. </t>
  </si>
  <si>
    <t>LN885566</t>
  </si>
  <si>
    <t>LT607759</t>
  </si>
  <si>
    <t xml:space="preserve">The reaction volumes contained 10x PCR buffer, 50 mM MgCl2, 2 mM dNTP, 5% DMSO, 10 Î¼M of each primer (Supplementary Table S2), 1 unit of Taq polymerase (Invitrogen, Cergy-Pontoise, France) and 50 ng of DNA. </t>
  </si>
  <si>
    <t xml:space="preserve">Several amplified fragments were sequenced and data blasted against the NCBI database in order to ascertain that isolates actually harbored the corresponding genes (accession numbers LT607759 to LT607801, EMBL-EBI database). </t>
  </si>
  <si>
    <t xml:space="preserve">No false-positive PCR results were found. Screening for isolates with phosphate solubilizing activity was done by measuring the degradation halo on a National Botanical Research Instituteâ€™s Phosphate (NBRIP) agar after 6 days at 28Â°C, according to (Meyer et al., 2011). </t>
  </si>
  <si>
    <t>LT607801</t>
  </si>
  <si>
    <t>PMC5021291</t>
  </si>
  <si>
    <t>1b5s</t>
  </si>
  <si>
    <t xml:space="preserve">The E2 porous protein cage. </t>
  </si>
  <si>
    <t xml:space="preserve">(A) and (B) E2 protein cage three-dimensional structure (adapted from PDB ID: 1b5s).[42] The inserts show typical electron microscopy images of the 5-fold axis (A) and 2-fold axis (B) orientations of the protein cage E2. </t>
  </si>
  <si>
    <t xml:space="preserve">The diameter D of the E2 protein cage is 25 nm. The diameter d of each pore is 6 nm. </t>
  </si>
  <si>
    <t>PMC5035930</t>
  </si>
  <si>
    <t>605489</t>
  </si>
  <si>
    <t xml:space="preserve">Other clinical findings are noted in Table 1 and the presence and extent of multilevel organ involvement supports the subgroup of SRPS type II, Mohr-Majewski syndrome. </t>
  </si>
  <si>
    <t xml:space="preserve">Exome sequence analyses identified variants in the ciliary gene that encodes IFT81 [OMIM 605489] in both cases. </t>
  </si>
  <si>
    <t xml:space="preserve">ATD case R98-443 showed compound heterozygosity for two variants: c.87Gâ€‰&gt;â€‰C, predicting the protein change p.Leu29Phe (rs200335504_dbSNP) and c.1534Câ€‰&gt;â€‰T predicting the protein change p.Arg512* (rs200335504_dbSNP) (Fig. 1J). Both changes are of low allelic frequency (5.322e-05 and 1.659e-05, respectively), in the ExAC database (http://exac.broadinstitute.org). </t>
  </si>
  <si>
    <t>rs200335504</t>
  </si>
  <si>
    <t xml:space="preserve">ATD case R98-443 showed compound heterozygosity for two variants: c.87Gâ€‰&gt;â€‰C, predicting the protein change p.Leu29Phe (rs200335504_dbSNP) and c.1534Câ€‰&gt;â€‰T predicting the protein change p.Arg512* (rs200335504_dbSNP) (Fig. 1J). </t>
  </si>
  <si>
    <t xml:space="preserve">Both changes are of low allelic frequency (5.322e-05 and 1.659e-05, respectively), in the ExAC database (http://exac.broadinstitute.org). Leu29 is a highly evolutionarily conserved residue among vertebrates (Fig. </t>
  </si>
  <si>
    <t>rs76726265</t>
  </si>
  <si>
    <t xml:space="preserve">These data demonstrate that compound heterozygosity for the mutations led to a significant loss of IFT81, more than could be accounted for by presence of one null allele, suggesting that the missense mutation destabilized IFT81. </t>
  </si>
  <si>
    <t xml:space="preserve">In addition to the IFT81 mutations, the exome sequence analysis in R98-443A identified heterozygosity for a known TTC21B variant (c.2600Gâ€‰&gt;â€‰A; p.Arg867His; rs76726265). </t>
  </si>
  <si>
    <t xml:space="preserve">Because TTC21B mutations have shown to cause ATD, and this variant was predicted to be damaging (SIFT, PolyPhen with Bayes probability of 0.999 by the MutationTaster algorithm), mRNA and protein levels were characterized by RT-PCR and Western blot analysis respectively. </t>
  </si>
  <si>
    <t>PMC5061317</t>
  </si>
  <si>
    <t>XM_535750.3</t>
  </si>
  <si>
    <t xml:space="preserve">To generate canine PXR (Accession number: XM_535750.3) with a start codon replicating that of human PXR (Accession number: AY091855), a Canis lupus familiaris liver cDNA was employed as the template. </t>
  </si>
  <si>
    <t xml:space="preserve">PCR conditions were 98Â°C for 2 min, 35 cycles of 98Â°C for 1 min, 59Â°C for 1 min and 72Â°C for 1 min 45 sec, followed by 72Â°C for 7 min and cooling to 4Â°C. The resulting PCR product was cloned into the pCR2.1 vector (Life Technologies, Carlsbad, CA) for sequence analysis and found to match that described in the NCBI Pubmed database. </t>
  </si>
  <si>
    <t>AY091855</t>
  </si>
  <si>
    <t>FJ202015</t>
  </si>
  <si>
    <t xml:space="preserve">The correct product was cloned into an expression vector as previously described (Yueh et al., 2005). </t>
  </si>
  <si>
    <t xml:space="preserve">To construct an expression vector harboring canine CAR3, reference CAR sequence (CAR1) for canine (Accession number: FJ202015) was amplified from C. familiaris liver cDNA. </t>
  </si>
  <si>
    <t xml:space="preserve">PCR conditions were 98Â°C for 2 min, 30 cycles of 98Â°C for 30 sec and 72Â°C for 1 min, followed by 72Â°C for 7 min and cooling to 4Â°C. The resulting PCR product was cloned into the pCR2.1 vector for sequence analysis and subsequently cloned into a pCDNA 3.1 expression vector (Life Technologies, Carlsbad, CA). </t>
  </si>
  <si>
    <t>GO:0006030</t>
  </si>
  <si>
    <t xml:space="preserve">Among these annotated unigenes, there are 13 unigenes have high homology to known proteins in the aquatic species (Table 4), most of which are potentially involved in immune function (S3 Table). </t>
  </si>
  <si>
    <t xml:space="preserve">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t>
  </si>
  <si>
    <t xml:space="preserve">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t>
  </si>
  <si>
    <t>GO:0008061</t>
  </si>
  <si>
    <t>GO:0006040</t>
  </si>
  <si>
    <t>GO:1901071</t>
  </si>
  <si>
    <t>GO:0006022</t>
  </si>
  <si>
    <t>GO:0097367</t>
  </si>
  <si>
    <t>GO:0004888</t>
  </si>
  <si>
    <t>GO:0038023</t>
  </si>
  <si>
    <t>PMC5080858</t>
  </si>
  <si>
    <t>GSE57822</t>
  </si>
  <si>
    <t xml:space="preserve">Experimental design and compounds </t>
  </si>
  <si>
    <t xml:space="preserve">To evaluate molecular profiles, public available data from the National Toxicological Program (NTP) was selected (GEO Accesion number GSE57822). </t>
  </si>
  <si>
    <t xml:space="preserve">This entity performs pre-chronic and two year studies in laboratory animals in order to assess specific needs in toxicology, yielding the largest molecular toxicology reference. Briefly, arrays corresponding to 77 chemicals and their respective controls were downloaded from DrugMatrix (Table 1). </t>
  </si>
  <si>
    <t>1CDM</t>
  </si>
  <si>
    <t xml:space="preserve">Calmodulin-binding modes. </t>
  </si>
  <si>
    <t xml:space="preserve">(A) Cartoon representation of ligand-bound calcium-loaded calmodulin in canonical (PDB ID code 1CDM; complex with calmodulin-dependent protein kinase II) and alternative (PDB ID code 4EHQ; complex with Orai1) binding modes, with calmodulin in gold and the original ligands in blue. </t>
  </si>
  <si>
    <t xml:space="preserve">An extra Orai1 helix (green) was modeled into the N-lobeâ€“binding packet to demonstrate the bivalent interaction capability of the alternative binding mode. Calcium ions are shown as red spheres. </t>
  </si>
  <si>
    <t>4EHQ</t>
  </si>
  <si>
    <t>NM_005656</t>
  </si>
  <si>
    <t xml:space="preserve">S/E variant overexpression in LNCaP cells </t>
  </si>
  <si>
    <t xml:space="preserve">(A) Structure of T/E gene fusion variants III and VI; TMPRSS2 (RefSeq NM_005656), ERG (RefSeq NM_004449.4). </t>
  </si>
  <si>
    <t xml:space="preserve">Downward pointing arrowheads: position of ERG fusion break point in T/E III (white) and T/E VI (black). Upward black pointing arrowhead: translation initiation codon. </t>
  </si>
  <si>
    <t>NM_004449.4</t>
  </si>
  <si>
    <t xml:space="preserve">Overexpression of T/E III and VI variants reveal transcriptional programs associated with TGF-Î² signaling </t>
  </si>
  <si>
    <t xml:space="preserve">The transcriptional programs regulated by T/E overexpression were investigated by microarray expression profiling on 48,107 genes (GEO accession GSE78032). </t>
  </si>
  <si>
    <t xml:space="preserve">Differentially expressed genes (&gt; 1.5 fold change cut-off; p &lt; 0.05) compared to empty vector control (n = 4,429; Supplementary Table 1) were selected for further analysis using the Ingenuity Pathway Analysis (IPA) program. Of the 2,205 genes, which were altered in both T/E III and VI variants (T/E intersection; Supplementary Table 1), 94% showed concordant expression changes, indicating a high degree of accordance between the variants. </t>
  </si>
  <si>
    <t>PMC5428514</t>
  </si>
  <si>
    <t>GSE65194</t>
  </si>
  <si>
    <t xml:space="preserve">The identification of molecular genetic abnormalities in breast cancer is important to improve the results of treatment. </t>
  </si>
  <si>
    <t xml:space="preserve">In the present study, we analyzed microarray data of breast cancer expression profiling (NCBI GEO database, accession GSE65194), focusing on Na +/K +-ATPase coding genes. </t>
  </si>
  <si>
    <t xml:space="preserve">We found overexpression of the ATP1A1 and down-regulation of the ATP1A2. We expect that our research could help to improve the understanding of predictive and prognostic features of breast cancer. </t>
  </si>
  <si>
    <t xml:space="preserve">Both down- and up-regulation of alpha- and beta- subunits were shown in solid tumors of different origin 14â€“ 19. </t>
  </si>
  <si>
    <t xml:space="preserve">In the present study, we analyzed public breast cancer expression profiles made using Affymetrix Human Genome U133 Plus 2.0 Array (NCBI GEO database 20, accession GSE65194) for the expression of alpha subunits of NKA. </t>
  </si>
  <si>
    <t xml:space="preserve">We found abnormalities in ATP1A1 (coding Î±1-subunit) and ATP1A2 (coding Î±2-subunit) expression ( Table 1) in breast cancer samples relative to their expression in normal breast tissue. ATP1A1 was overexpressed approximately 1.5 times in all groups of breast cancer samples (p&lt;0.05). Coincidently, ATP1A2 expression decreased by more than 2 times (p&lt;0.05). </t>
  </si>
  <si>
    <t>PMC5471232</t>
  </si>
  <si>
    <t>phs000147</t>
  </si>
  <si>
    <t xml:space="preserve">The SCZ summary statistics were downloaded from the Psychiatric Genomics Consortium (PGC) webpage (http://www.med.unc.edu/pgc/downloads) on 2 June 2014, which includes 1,237,819 SNPs obtained from a schizophrenia GWAS of 9379 cases and 7736 controls19. </t>
  </si>
  <si>
    <t xml:space="preserve">The breast cancer summary statistics were downloaded from the dbGAP with accession number â€œphs000147.v1.plâ€, including 483,123 SNPs obtained from a breast cancer GWAS of 1142 controls and 1145 cases20. </t>
  </si>
  <si>
    <t>PMC5488172</t>
  </si>
  <si>
    <t>4OCX</t>
  </si>
  <si>
    <t xml:space="preserve">The filter paper was printed with wax circles and the signal was collected by a digital camera. </t>
  </si>
  <si>
    <t xml:space="preserve">b)â€…The variable fragment of the methotrexate antibody (PDBâ€…ID: 4OCX) bound to methotrexate (yellow). </t>
  </si>
  <si>
    <t xml:space="preserve">The Nâ€termini of both chains are indicated in green. The three CDRs (H1â€3, blue) on the heavy chain (light blue) and three CDRs (L1â€3, red) on the light chain (pink) are involved in antigen binding. </t>
  </si>
  <si>
    <t xml:space="preserve">The chemical structures of the three drugs are shown on the left. </t>
  </si>
  <si>
    <t xml:space="preserve">The crystal structures of antibodies with the methotrexate (PDBâ€…ID: 4OCX), theophylline derivative (PDBâ€…ID: 5BMF), and quinine (PDBâ€…ID: 4UIN) were superimposed, showing the interactions of the residues with the ligands (carbon atoms in green). </t>
  </si>
  <si>
    <t xml:space="preserve">Extensive hydrogen bonding (dotted orange lines) links the three antigens to the antibodies, either directly or via water molecules (red balls). The response range of LUCIDs can be tuned by modifying the tethered ligand. </t>
  </si>
  <si>
    <t xml:space="preserve">The minor allele (G) (CAD risk allele) of rs2075650 (TOMM40/APOE) was associated with lower levels of high-sensitivity C-reactive protein (effect per risk allele: -0.37 mg/l [95%CI -0.56 to -0.18 mg/l]). </t>
  </si>
  <si>
    <t xml:space="preserve">The inflammatory markers tested showed no association with the remaining 44 SNPs or with the genetic risk score. </t>
  </si>
  <si>
    <t>rs17114036</t>
  </si>
  <si>
    <t xml:space="preserve">DNA was obtained from whole blood and direct genotyping was performed on a Fluidigm Biomark HD as previously described [17]. </t>
  </si>
  <si>
    <t xml:space="preserve">One SNP (rs17114036) failed on all chips and three samples with less than 50% of SNPs successfully genotyped were excluded. </t>
  </si>
  <si>
    <t xml:space="preserve">Therefore, the final dataset consisted of 45 SNPs in 701 patients. Overall call rate was excellent (31376/31545 = 99.5%) and consistent for all SNPs, except for rs964184 (call rate: 570/701 = 81.3%). </t>
  </si>
  <si>
    <t>rs964184</t>
  </si>
  <si>
    <t xml:space="preserve">Therefore, the final dataset consisted of 45 SNPs in 701 patients. </t>
  </si>
  <si>
    <t xml:space="preserve">Overall call rate was excellent (31376/31545 = 99.5%) and consistent for all SNPs, except for rs964184 (call rate: 570/701 = 81.3%). </t>
  </si>
  <si>
    <t xml:space="preserve">All genotypes were successfully called in 559/701 = 79.7% of samples, whereas â‰¥43 SNPs where successfully called in 697/701 = 99.4% of samples. </t>
  </si>
  <si>
    <t xml:space="preserve">Generated using SNAP (http://archive.broadinstitute.org/mpg/snap/ldplot.php) [18]. </t>
  </si>
  <si>
    <t xml:space="preserve">Distribution of hs-CRP levels stratified by the genotypes of rs2075650. </t>
  </si>
  <si>
    <t xml:space="preserve">Boxes and whiskers indicate quartiles and adjacent values. Values outside the range of adjacent values are plotted as outliers. </t>
  </si>
  <si>
    <t xml:space="preserve">In the present study of patients with established CAD, we investigated the association between 45 lead SNPs from loci associated with CAD and five common biochemical markers of inflammation. </t>
  </si>
  <si>
    <t xml:space="preserve">The main findings were; 1) for SNP rs2075650 in the TOMM40, APOE locus, the established CAD-risk allele was significantly associated with lower hs-CRP levels, 2) No other CAD-related SNPs were associated with the inflammatory marker levels, either measured as individual SNPs or when combined into a GRS. </t>
  </si>
  <si>
    <t xml:space="preserve">Previous GWASs have demonstrated a robust association between the rs2075650 G-allele and an increased risk of CAD [11]. In a recent study based on the present cohort, subanalysis also confirmed an association between rs2075650 and recurrent CAD events showing that an increase in the number of CAD risk alleles was associated with a hazard ratio of 1.40 (95% CI 1.00â€“1.97) of the primary endpoint composed of cardiovascular death, myocardial infarction and stable coronary revascularization [19]. </t>
  </si>
  <si>
    <t xml:space="preserve">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None of the remaining variants, both assessed independently or combined as a GRS, were associated with hs-CRP, IL-6, calprotectin, fibrinogen, or C3. </t>
  </si>
  <si>
    <t>PMC5520553</t>
  </si>
  <si>
    <t>rs776746</t>
  </si>
  <si>
    <t xml:space="preserve">The study enrolled 135 adult patients treated with OLT for HCC between August 2011 and October 2013. </t>
  </si>
  <si>
    <t xml:space="preserve">Ten SNPs in C6 gene and rs776746 in cytochrome P450 3A5 (CYP3A5) gene were investigated. </t>
  </si>
  <si>
    <t xml:space="preserve">The tacrolimus levels were monitored daily during 4 weeks after transplantation. </t>
  </si>
  <si>
    <t>rs10052999</t>
  </si>
  <si>
    <t xml:space="preserve">Both donor and recipient CYP3A5 rs776746 allele A were correlated with decreased concentration/dose (C/D) ratios. </t>
  </si>
  <si>
    <t xml:space="preserve">Recipient C6 rs9200 allele G and donor C6 rs10052999 homozygotes were correlated with lower C/D ratios. </t>
  </si>
  <si>
    <t xml:space="preserve">With increasing number of these alleles, patients were found to have lower tacrolimus C/D ratios at various time points during the 4 weeks after transplantation. </t>
  </si>
  <si>
    <t xml:space="preserve">In multiple linear regression analysis, recipient C6 rs9200 group (AA vs. GG/GA) was found to be related to tacrolimus metabolism at weeks 1, 2, and 3 (P = 0.005, P = 0.045, and P = 0.033, respectively), whereas donor C6 rs10052999 group (CC/TT vs. TC) was demonstrated to be correlated with tacrolimus metabolism only at week 4 (P = 0.001). </t>
  </si>
  <si>
    <t xml:space="preserve">Recipient C6 gene rs9200 polymorphism and donor C6 gene rs10052999 polymorphism are new genetic loci that affect tacrolimus metabolism in patients with HCC after OLT. </t>
  </si>
  <si>
    <t xml:space="preserve">Genotype frequencies of the three SNPs are shown in Table 1. </t>
  </si>
  <si>
    <t xml:space="preserve">The distribution of allele A in CYP3A5 rs776746 was 26.8% among recipients and 30.3% among donors. </t>
  </si>
  <si>
    <t xml:space="preserve">For C6, the rs9200 allele A (72.6% and 68.3%) and rs10052999 allele C (75.4% and 76.1%) represented the major alleles in both recipients and donors. All SNP frequencies were in accordance with Hardy-Weinberg equilibrium (all P &gt; 0.05). </t>
  </si>
  <si>
    <t xml:space="preserve">For C6, the rs9200 allele A (72.6% and 68.3%) and rs10052999 allele C (75.4% and 76.1%) represented the major alleles in both recipients and donors. </t>
  </si>
  <si>
    <t xml:space="preserve">All SNP frequencies were in accordance with Hardy-Weinberg equilibrium (all P &gt; 0.05). No significant differences in the frequencies of alleles containing the three SNPs (rs776746, rs9200, and rs10052999) were found between donors and recipients (Ï‡2 = 0.384, P = 0.535; Ï‡2 = 0.638, P = 0.424; and Ï‡2 = 0.019, P = 0.890, respectively). </t>
  </si>
  <si>
    <t xml:space="preserve">All SNP frequencies were in accordance with Hardy-Weinberg equilibrium (all P &gt; 0.05). </t>
  </si>
  <si>
    <t xml:space="preserve">No significant differences in the frequencies of alleles containing the three SNPs (rs776746, rs9200, and rs10052999) were found between donors and recipients (Ï‡2 = 0.384, P = 0.535; Ï‡2 = 0.638, P = 0.424; and Ï‡2 = 0.019, P = 0.890, respectively). </t>
  </si>
  <si>
    <t xml:space="preserve">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t>
  </si>
  <si>
    <t>rs9200</t>
  </si>
  <si>
    <t xml:space="preserve">Statistically significant differences were found between C6 genotype and tacrolimus metabolism in the recipient rs9200 group (AA vs. GG/GA) and donor rs10052999 group (CC/TT vs. TC), but no differences were obtained in other subgroups. </t>
  </si>
  <si>
    <t xml:space="preserve">Associations of cytochrome P450 3A5 rs776746, C6 rs9200, and rs10052999 polymorphisms with tacrolimus concentration/dose ratios The effect of recipient CYP3A5 rs776746, C6 rs9200, and rs10052999 polymorphisms on tacrolimus C/D ratios at 4-week posttransplantation is shown in Table 2. </t>
  </si>
  <si>
    <t xml:space="preserve">However, no significant differences in tacrolimus C/D ratios were found between recipient rs10052999 genotype TC carriers and non-TC carriers (P &gt; 0.05). </t>
  </si>
  <si>
    <t xml:space="preserve">Therefore, CYP3A5 rs776746 allele A and C6 rs9200 allele G in the recipients were associated with rapid tacrolimus metabolism. </t>
  </si>
  <si>
    <t xml:space="preserve">The recipient C6 rs9200 polymorphisms were highly correlated with tacrolimus concentration and dosage at week 1, week 2, and week 3 in the study. As shown in Table 3, donor CYP3A5 rs776746, C6 rs9200, and rs10052999 polymorphisms affected tacrolimus C/D ratios 4-week posttransplantation. </t>
  </si>
  <si>
    <t xml:space="preserve">As shown in Table 3, there was no significant difference in tacrolimus C/D ratios between donor C6 rs9200 allele G carriers and non-G carriers (P &gt; 0.05). </t>
  </si>
  <si>
    <t xml:space="preserve">Therefore, donor CYP3A5 rs776746 allele A and C6 rs10052999 homozygote represented statistically significant markers of rapid tacrolimus metabolism. </t>
  </si>
  <si>
    <t xml:space="preserve">Combined polymorphisms and tacrolimus concentration/dose ratios </t>
  </si>
  <si>
    <t xml:space="preserve">CYP3A5 rs776746 genotypes (GA and AA) and C6 rs9200 genotypes (GA and AA) of recipient and donor CYP3A5 rs776746 genotypes (GA and AA) and C6 rs10052999 genotypes (CC and TT) were associated with rapid tacrolimus metabolism. </t>
  </si>
  <si>
    <t xml:space="preserve">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t>
  </si>
  <si>
    <t xml:space="preserve">To avoid unnecessary errors from patient characteristics, age and gender were also considered in the statistical analysis. </t>
  </si>
  <si>
    <t xml:space="preserve">Notably, final regression models were established to predict the C/D ratios of tacrolimus during the first 4-week posttransplantation [Table 4], recipient C6 rs9200 group (AA vs. GG/GA) was found to be related to tacrolimus metabolism at weeks 1, 2, and 3 (P &lt; 0.05), whereas donor C6 rs10052999 group (CC/TT vs. TC) was demonstrated to be correlated with tacrolimus metabolism only at week 4. </t>
  </si>
  <si>
    <t xml:space="preserve">Several human neoplasias are associated with genes located on chromosome 5,[343536] and genes for C6 and C7 are closely linked on 5pl3.[11] In this study, the recipient C6 rs9200 allele G and donor C6 rs10052999 homozygote were linked with rapid tacrolimus metabolism after OLT in patients with HCC. </t>
  </si>
  <si>
    <t xml:space="preserve">Hence, C6 may play a decisive role in hepatocyte function in patients with HCC undergoing OLT. Complement mediates hepatic injury and regeneration, as well as cancer immune surveillance. </t>
  </si>
  <si>
    <t xml:space="preserve">In conclusion, patients with OLT for HCC require different therapeutic regimens compared with patients with etiologically distinct liver disease. </t>
  </si>
  <si>
    <t xml:space="preserve">Specifically, this study found that recipient C6 rs9200 allele G was associated with rapid tacrolimus metabolism during the first 3 weeks after transplantation, and donor C6 rs10052999 homozygote represented a marker for rapid tacrolimus metabolism at weeks 2, 3, and 4 after OLT. </t>
  </si>
  <si>
    <t xml:space="preserve">Further, this study confirmed the association of CYP3A5 rs776746 SNPs with tacrolimus C/D ratios. The combination of C6 and CYP3A5 polymorphisms exerted a greater effect on tacrolimus metabolism than individual SNPs and developed better equations that described the association between genotype and tacrolimus metabolism. </t>
  </si>
  <si>
    <t>PMC5523526</t>
  </si>
  <si>
    <t>Q5U9N0</t>
  </si>
  <si>
    <t xml:space="preserve">CCPI (Uniprot: Q5U9N0) was modeled using ab initio protocol of the I-TASSER.[34] Subsequently, five models were generated and assessed on the basis of RMSD and TM-score. </t>
  </si>
  <si>
    <t xml:space="preserve">This online server theoretically measures various physicochemical parameters such as molecular mass. The overall quality factor score of CCPI was predicted by ERRAT (http://nihserver.mbi.ucla.edu/ERRAT/). </t>
  </si>
  <si>
    <t xml:space="preserve">Multiple Sequence Alignment of Cajanus cajan protease inhibitor (Q5U9N0) with different species. </t>
  </si>
  <si>
    <t xml:space="preserve">The highly conserved and less conserved residues are highlighted in dark and light grey, respectively. While the conserved cysteine residue as highlighted in yellow </t>
  </si>
  <si>
    <t xml:space="preserve">The crystals developed were rod-shaped but could not be diffracted due to some reasons. </t>
  </si>
  <si>
    <t xml:space="preserve">The CCPI sequence (Uniprot: Q5U9N0) was analyzed and showed that it had 176 amino acid sequences;first 1â€“19 were signal peptides and rest were chain. </t>
  </si>
  <si>
    <t xml:space="preserve">The 3D structure created elucidated the presence of 3 beta-sheets, 3 beta-hairpins, 2 Î²-bulges, 6 strands, 3 helices, 1 helixâ€“helix interaction, 41 Î²-turns, and 27 Î³-turns. To conclude, CCPI crystal can further be refined so that it can be used as a lead molecule in the drug discovery pipeline against tumor cells. </t>
  </si>
  <si>
    <t>PMC5539595</t>
  </si>
  <si>
    <t>KY709201</t>
  </si>
  <si>
    <t xml:space="preserve">Alignments with reference sequences classified all C. parvum isolates into one family: IId. </t>
  </si>
  <si>
    <t xml:space="preserve">Further sub-classification led to 10 different subtypes of which the most frequently observed types were A20G1 (n = 22/ KY709197), A17G1 (n = 3; samples Qa342, Qa530, and Qa577/ Acc.num: KY709201), and A18G1 (n = 2; samples Qa522 and Qa 558/Acc.num: KY709200). </t>
  </si>
  <si>
    <t xml:space="preserve">A unique isolate was identified for each of the following sub-type: A19G2 (sample Qa574/Acc.num: KY709198), A18G2 (sample Qa58/Acc.num: KY709199), A16G1 (sample Qa249/Acc.num: KY709202), and A14G1 (sample Qa482/Acc.num: KY709203). The C. hominis subtype family identified among the four isolates was Ib. </t>
  </si>
  <si>
    <t>KY709200</t>
  </si>
  <si>
    <t>KY709198</t>
  </si>
  <si>
    <t xml:space="preserve">A unique isolate was identified for each of the following sub-type: A19G2 (sample Qa574/Acc.num: KY709198), A18G2 (sample Qa58/Acc.num: KY709199), A16G1 (sample Qa249/Acc.num: KY709202), and A14G1 (sample Qa482/Acc.num: KY709203). </t>
  </si>
  <si>
    <t xml:space="preserve">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t>
  </si>
  <si>
    <t>KY709199</t>
  </si>
  <si>
    <t>KY709202</t>
  </si>
  <si>
    <t>KY709203</t>
  </si>
  <si>
    <t>KY709204</t>
  </si>
  <si>
    <t xml:space="preserve">The C. hominis subtype family identified among the four isolates was Ib. </t>
  </si>
  <si>
    <t xml:space="preserve">Within this subtype family, only two subtypes were identified with subtype IbA9G3 being the most common, present in three cases (samples Qa468, Qa471, and Qa479/Acc.num: KY709204, and KY709205) and subtype IbA10G2 identified in just one case (sample Qa208/Acc.num: KY709206). </t>
  </si>
  <si>
    <t>KY709205</t>
  </si>
  <si>
    <t>KY709206</t>
  </si>
  <si>
    <t>GCA_000973045.2</t>
  </si>
  <si>
    <t xml:space="preserve">As an additional screening test, all potential virus assemblies were screened against the Conserved Doman Database (www.ncbi.nlm.nih.gov/Structure/cdd/wrpsb.cgi) with an expected value threshold of 1â€‰Ã—â€‰10âˆ’3 to identify viral gene segments. </t>
  </si>
  <si>
    <t xml:space="preserve">To exclude possible endogenous viruses, all virus assemblies were blasted against the I. ricinus reference genome (GCA_000973045.2). </t>
  </si>
  <si>
    <t xml:space="preserve">Finally, to assess mean sequence depth and relative frequency, the quality trimmed libraries were mapped back against all viral assemblies and the COX11 mitochondrial gene of I. ricinus (KF197136.1) using Bowtie2 v.2.2.831. Following previous studies1 we assume that a higher relative frequency suggests that the virus is more likely to be associated with ticks (rather than being a component of diet or environment). </t>
  </si>
  <si>
    <t>KF197136</t>
  </si>
  <si>
    <t xml:space="preserve">Finally, to assess mean sequence depth and relative frequency, the quality trimmed libraries were mapped back against all viral assemblies and the COX11 mitochondrial gene of I. ricinus (KF197136.1) using Bowtie2 v.2.2.831. </t>
  </si>
  <si>
    <t xml:space="preserve">Following previous studies1 we assume that a higher relative frequency suggests that the virus is more likely to be associated with ticks (rather than being a component of diet or environment). In the case of potentially multiple and/or overlapping open reading frames, FSFinder2 (http://wilab.inha.ac.kr/fsfinder2/) was used to identify possible ribosomal frameshifts. </t>
  </si>
  <si>
    <t xml:space="preserve">Genotype frequencies were tested for Hardyâ€“Weinberg equilibrium using the chi-square test. </t>
  </si>
  <si>
    <t xml:space="preserve">Multivariate logistic regression analyses were conducted to assess independent associations between patient's responses to DPP-4 inhibitors (dependent variable) and rs3765467 (independent variable), including covariates. </t>
  </si>
  <si>
    <t xml:space="preserve">Results were expressed as odds ratio (OR) and 95% confidence interval (CI). Given that triglyceride, LDL cholesterol, HDL cholesterol, aspartate aminotransferase (AST), and alanine transaminase (ALT) values were not normally distributed, statistical analyses of these values were conducted on log-transformed data. </t>
  </si>
  <si>
    <t xml:space="preserve">Characteristics of study population </t>
  </si>
  <si>
    <t xml:space="preserve">Supplementary Table 1 shows the allele and genotype distributions of rs3765467 in the study population. </t>
  </si>
  <si>
    <t xml:space="preserve">G was the major allele, whereas A was the minor allele in this group. The genotype distribution did not deviated from Hardyâ€“Weinberg equilibrium (Pâ€Š=â€Š0.939). </t>
  </si>
  <si>
    <t xml:space="preserve">Differences in the response rates to DPP-4 inhibitors according to baseline HbA1c and rs3765467. </t>
  </si>
  <si>
    <t xml:space="preserve">(A) The proportion of responders according to HbA1c and rs3765467 genotype, (B) the proportion of responders according to HbA1c and rs3765467 allele. </t>
  </si>
  <si>
    <t xml:space="preserve">Error bars represent 95% confidence intervals. DPP-4 = dipepdityl peptidase-4, HbA1c = glycated hemoglobin. </t>
  </si>
  <si>
    <t xml:space="preserve">Many investigators have found the concepts of genetic variation and antidiabetic medication efficacy to be quite attractive. </t>
  </si>
  <si>
    <t xml:space="preserve">For PPAR agonists, polymorphisms of PPAR, adipose tissue, adiponectin, and cholesterol synthesis have all been shown to have an impact on drug potency.[6â€“8,20,21] Genetic variants in transcription factors have also been shown to influence pharmacokinetics and pharmacodynamics of metformin.[22] Although the correlation between DPP-4 inhibitors and genetic variation is controversial, our study would support such a correlation with the A allele of rs3765467. </t>
  </si>
  <si>
    <t>PMC5737465</t>
  </si>
  <si>
    <t>PRJNA275635</t>
  </si>
  <si>
    <t xml:space="preserve">Population Genomic Data Processing </t>
  </si>
  <si>
    <t xml:space="preserve">We downloaded whole genome resequencing data from 200 individuals of a single C. grandiflora population, generated by Josephs et al. (2015) (NCBI accession number PRJNA275635, ID: 275635). </t>
  </si>
  <si>
    <t xml:space="preserve">We trimmed the paired-end 100-bp raw reads with Trimmomatic 0.32 (Bolger et al. 2014), and randomly subsampled reads of each individual to a total of 54 million reads per sample (average coverage 25Ã—) to avoid an overrepresentation of individual samples with high coverage. We mapped the trimmed reads to a TE-merged reference with bwa bwasw 0.7.13 (Li and Durbin 2009), as recommended before analyses with PoPoolationTE2 (Kofler et al. 2016). </t>
  </si>
  <si>
    <t>PRJNA212731</t>
  </si>
  <si>
    <t xml:space="preserve">C. rubella was derived from a C. grandiflora-like outcrossing ancestor fairly recently, most likely &lt;200,000â€‰years ago (Foxe et al. 2009; Guo et al. 2009; Brandvain et al. 2013; Slotte et al. 2013), and it is the best available model for inferring such information. </t>
  </si>
  <si>
    <t xml:space="preserve">Additionally, a previous study found no evidence for different TE silencing efficacies between C. rubella and C. grandiflora (Steige et al. 2015), hence, we expect silenced TEs in C. rubella to be also silenced in C. grandiflora.TEs targeted by siRNAs were determined by using small RNA sequencing data from roots, seedlings, and flowers of the C. rubella reference accession generated by Smith et al. (2015) (NCBI Accession: PRJNA212731, ID: 455735/456437/456438). </t>
  </si>
  <si>
    <t xml:space="preserve">We trimmed the raw sRNA reads with Trimmomatic 0.32 (Bolger et al. 2014) and mapped them to the TE-merged-reference using STAR 2.5.1b (Dobin et al. 2013), with default settings modified to allow mapping of small RNA reads. After removing all reads with more than one nucleotide soft-clipped from their 5â€² end, in order to remove long RNA reads which were not fully mapped by STAR, we considered all RNA reads, which mapped to a TE, with a length of 24 nucleotides and no mismatches to be siRNAs. </t>
  </si>
  <si>
    <t>PMC5750462</t>
  </si>
  <si>
    <t>1AA7</t>
  </si>
  <si>
    <t xml:space="preserve">Diffraction data statistics are shown in Table 1. </t>
  </si>
  <si>
    <t xml:space="preserve">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t>
  </si>
  <si>
    <t xml:space="preserve">The two M(NLS-88E) structures were also solved using 1EA3. Refinement and model building were carried out using PHENIX34 and COOT.35 Final refinement of M(NLS-88R)-acidic, M(NLS-88R)-neutral, M(NLS-88E)-acidic and M(NLS-88E)-neutral resulted in Rwork/Rfree of 19.2/23.6, 27.2/32.1, 22.0/31.2 and 22.8/30.8, respectively. </t>
  </si>
  <si>
    <t>1EA3</t>
  </si>
  <si>
    <t xml:space="preserve">The two M(NLS-88E) structures were also solved using 1EA3. </t>
  </si>
  <si>
    <t xml:space="preserve">Refinement and model building were carried out using PHENIX34 and COOT.35 Final refinement of M(NLS-88R)-acidic, M(NLS-88R)-neutral, M(NLS-88E)-acidic and M(NLS-88E)-neutral resulted in Rwork/Rfree of 19.2/23.6, 27.2/32.1, 22.0/31.2 and 22.8/30.8, respectively. Refinement statistics are summarized in Table 1. </t>
  </si>
  <si>
    <t xml:space="preserve">Detailed crystallographic data for all four structures (M(NLS-88R)-neutral, M(NLS-88R)-acidic, M(NLS-88E)-neutral and M(NLS-88E)-acidic) obtained are presented in Table 1. </t>
  </si>
  <si>
    <t xml:space="preserve">M(NLS-88R)-neutral occurs as physiological monomers similar to wt-M1 structure 1EA3 (also crystallized at neutral pH),12 and are arranged loosely in a so-called â€˜face-to-backâ€™ orientation with each other in the cell (Figure 1A). </t>
  </si>
  <si>
    <t xml:space="preserve">The residues Lys104 (part of the NLS motif), Arg134, Tyr100 and Asp94 on the â€˜faceâ€™ of one molecule (Monomer A) interact with several complementary residues on the â€˜backâ€™ of a second molecule (Monomer B), including Glu29, Asp30, Lys21 and Ser17 (Figures 1A and 1B). Despite also crystallizing at a neutral pH, the two monomers (A and B) of M(NLS-88E)-neutral unexpectedly associate to form a physiological face-to-face dimer with the NLS basic residues adjacent to each other similar to wt-M1 dimer 1AA7 (crystallized at acidic pH).13 The two monomers of M(NLS-88E)-neutral are similar with a root mean square deviation (r.m.s.d.) of ~0.4â€‰Ã…, but are different from those in wt-M1 1AA7.13 </t>
  </si>
  <si>
    <t xml:space="preserve">When compared to the M(NLS-88E)-neutral dimer interface, the positively charged Lys104 side-chain in M(NLS-88R)-acidic has reoriented to avoid close contact with the positively charged opposing Arg88 (Figures 1F and 2). </t>
  </si>
  <si>
    <t xml:space="preserve">When comparing wt-M1 neutral (1EA3) and acidic (1AA7) structures, several hydrogen-bond interactions occurring at the dimer interface of 1AA7 appear to serve as the fulcrum of the subunit rotation for transition from the face-to-back-oriented 1EA3 to the face-to-face-oriented 1AA7.10 Some of these inter-subunit hydrogen-bond interactions are conserved in the dimeric structure of M(NLS-88)-acidic, including X88-O to Tyr100-OH and Asn85-ND2 to Arg134-O (see Supplementary Table S3). </t>
  </si>
  <si>
    <t xml:space="preserve">In addition to these conserved inter-subunit hydrogen-bonds, the G88R mutation also results in an extra hydrogen-bond from Arg88-NE to Arg134-O in M(NLS-88)-acidic structure. This additional inter-subunit interaction may explain why it took longer for M(NLS-88R) M1 to disintegrate in vitro at pH 5.5 than wt-M1, as the fulcrum of M(NLS-88R)-acidic was relatively difficult to break during the dimer interface rotation. </t>
  </si>
  <si>
    <t xml:space="preserve">This additional inter-subunit interaction may explain why it took longer for M(NLS-88R) M1 to disintegrate in vitro at pH 5.5 than wt-M1, as the fulcrum of M(NLS-88R)-acidic was relatively difficult to break during the dimer interface rotation. </t>
  </si>
  <si>
    <t xml:space="preserve">The G88R mutation also results in two additional inter-subunit hydrogen-bonds (Lys104-NZ to Glu29-OE2 and Arg134-NE to Glu29-OE1) in M(NLS-88R)-neutral (see Supplementary Table S3) that make the subunit rotation slightly difficult than similarly face-to-back-oriented wt-M1 neutral structure 1EA3. </t>
  </si>
  <si>
    <t xml:space="preserve">This may explain why a lower pH was needed to soften the M1 layer in assembled M(NLS-88R) virions than in WSN particles. Nevertheless, M(NLS-88R) M1 retains pH-dependent conformational transition like WSN. </t>
  </si>
  <si>
    <t xml:space="preserve">(C) Dimer structure of M(NLS-88R)-acidic. </t>
  </si>
  <si>
    <t xml:space="preserve">(D) Comparison of monomer structures of wild-type (wt) 1EA3 (gray, neutral), M(NLS-88R)-acidic (blue), M(NLS-88E)-acidic (red) and M(NLS-88E)-neutral (yellow). </t>
  </si>
  <si>
    <t xml:space="preserve">(E) Comparison of dimer structures of wt 1AA7 (gray, acidic), M(NLS-88R)-acidic (blue), M(NLS-88E)-acidic (red) and M(NLS-88E)-neutral (yellow). (F) Comparison of the two symmetry-related dimer interfaces of M(NLS-88R)-acidic (gray) and M(NLS-88E)-neutral (yellow). </t>
  </si>
  <si>
    <t xml:space="preserve">(E) Comparison of dimer structures of wt 1AA7 (gray, acidic), M(NLS-88R)-acidic (blue), M(NLS-88E)-acidic (red) and M(NLS-88E)-neutral (yellow). </t>
  </si>
  <si>
    <t xml:space="preserve">(F) Comparison of the two symmetry-related dimer interfaces of M(NLS-88R)-acidic (gray) and M(NLS-88E)-neutral (yellow). Stereo-view of electron density map and final dimer model of residue 88 environment in M(NLS-88R)-acidic and M(NLS-88E)-neutral. </t>
  </si>
  <si>
    <t>3bm3</t>
  </si>
  <si>
    <t xml:space="preserve">Yellow diamonds in cartoons denote the catalytic center. </t>
  </si>
  <si>
    <t xml:space="preserve">(A) PspGI (recognition sequence 5â€²-/CCWGG-3â€²) is an orthodox homodimeric REase that binds a single DNA copy (PDB ID 3bm3 (4)). </t>
  </si>
  <si>
    <t xml:space="preserve">(B) EcoRII (5â€²-/CCWGG-3â€²) is a homodimeric type IIE enzyme, capable of simultaneous binding of three recognition sites. One is cleaved by the PspGI-like dimer of the catalytic C-domains, while two others, one per each EcoRII-N effector domain, stimulate cleavage of the first site (PDB IDs 3hqf and 3hqg (5,7)). </t>
  </si>
  <si>
    <t>3hqf</t>
  </si>
  <si>
    <t xml:space="preserve">(B) EcoRII (5â€²-/CCWGG-3â€²) is a homodimeric type IIE enzyme, capable of simultaneous binding of three recognition sites. </t>
  </si>
  <si>
    <t xml:space="preserve">One is cleaved by the PspGI-like dimer of the catalytic C-domains, while two others, one per each EcoRII-N effector domain, stimulate cleavage of the first site (PDB IDs 3hqf and 3hqg (5,7)). </t>
  </si>
  <si>
    <t xml:space="preserve">(C) Ecl18kI (5â€²-/CCNGG-3â€²) is a type IIF enzyme, which forms a tetramer on the DNA and simultaneously cuts both recognition sites (PDB ID 2fqz (9,10)). (D) MvaI (5â€²-CC/WGG-3â€²), like the related enzyme BcnI (5â€²-CC/SGG-3â€²), is a monomeric enzyme that uses a single catalytic center to cleave sequentially the first and then the second DNA strands (PDB ID 2oaa (11,12,14)). </t>
  </si>
  <si>
    <t>3hqg</t>
  </si>
  <si>
    <t>2fqz</t>
  </si>
  <si>
    <t xml:space="preserve">(C) Ecl18kI (5â€²-/CCNGG-3â€²) is a type IIF enzyme, which forms a tetramer on the DNA and simultaneously cuts both recognition sites (PDB ID 2fqz (9,10)). </t>
  </si>
  <si>
    <t xml:space="preserve">(D) MvaI (5â€²-CC/WGG-3â€²), like the related enzyme BcnI (5â€²-CC/SGG-3â€²), is a monomeric enzyme that uses a single catalytic center to cleave sequentially the first and then the second DNA strands (PDB ID 2oaa (11,12,14)). (E) UbaLAI (5â€²-CC/WGG-3â€²) is a monomeric REase consisting of an MvaI-like catalytic domain (red) and an EcoRII-N-like effector domain (blue, PDB ID 5o63). </t>
  </si>
  <si>
    <t>2oaa</t>
  </si>
  <si>
    <t xml:space="preserve">(D) MvaI (5â€²-CC/WGG-3â€²), like the related enzyme BcnI (5â€²-CC/SGG-3â€²), is a monomeric enzyme that uses a single catalytic center to cleave sequentially the first and then the second DNA strands (PDB ID 2oaa (11,12,14)). </t>
  </si>
  <si>
    <t xml:space="preserve">(E) UbaLAI (5â€²-CC/WGG-3â€²) is a monomeric REase consisting of an MvaI-like catalytic domain (red) and an EcoRII-N-like effector domain (blue, PDB ID 5o63). Structure of the UbaLAI-C domain is a model built using Modeller (37) and an MvaI-UbaLAI-C alignment generated with HHpred (38). </t>
  </si>
  <si>
    <t>1na6</t>
  </si>
  <si>
    <t xml:space="preserve">The overall fold of the domain belongs to SCOP double-split Î² -barrel fold, DNA binding pseudobarrel domain superfamily (21). </t>
  </si>
  <si>
    <t xml:space="preserve">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t>
  </si>
  <si>
    <t xml:space="preserve">DNA recognition by UbaLAI-N UbaLAI-N interacts with its pseudo-symmetric recognition sequence 5â€²-CCWGG-3â€² asymmetrically (Figure 4), forming different contacts with the â€˜Tâ€™ strand (the DNA strand containing a T at the central position of the recognition sequence) and the â€˜Aâ€™ strand (the DNA strand with central A, Figure 4C). </t>
  </si>
  <si>
    <t>3zi5</t>
  </si>
  <si>
    <t>2c1l</t>
  </si>
  <si>
    <t>4crt</t>
  </si>
  <si>
    <t>4ldx</t>
  </si>
  <si>
    <t>4ldu</t>
  </si>
  <si>
    <t>1wid</t>
  </si>
  <si>
    <t>1yel</t>
  </si>
  <si>
    <t xml:space="preserve">We show here that Type IIE enzymes UbaLAI and EcoRII use similar N-terminal effector domains specific for the 5â€²-CCWGG-3â€² sequence. </t>
  </si>
  <si>
    <t xml:space="preserve">Despite the fact that UbaLAI-N and EcoRII-N domains share only 18% sequence identity (Supplementary Figure S1C), their overall structures are very similar (Figure 4B): 134 of 173 residues of the EcoRII N-terminal domain (3hqf) could be aligned with UbaLAI-N with r.m.s.d. of 3.1 Ã… (DALI server (22)). </t>
  </si>
  <si>
    <t xml:space="preserve">The loops of the N-arms adopt slightly different conformations in both domains; the C-arms overlay better, but the loop between the strands in the C-arm of UbaLAI-N is shorter (Supplementary Figure S6). Both domains make identical contacts with the central T0:A0 base pairs employing overlaying residues (Figure 4D andÂ E, Supplementary Figure S6). </t>
  </si>
  <si>
    <t>GO:0006952</t>
  </si>
  <si>
    <t xml:space="preserve">Gene expression data for normal human small intestine (duodenum, jejunum, and ileum), Caco-2 Gut Chip, and Caco-2 Transwell were obtained from Gene Expression Omnibus (GEO) database55,57. </t>
  </si>
  <si>
    <t xml:space="preserve">Selected genes shown belong to the following GO terms: Defense Response (GO:0006952), Drug Transport (GO:0015893), Digestive System Process (GO:0022600), Regulation of Epithelial Cell Proliferation (GO:0050678), and Response to Nutrients (GO:0007584). </t>
  </si>
  <si>
    <t xml:space="preserve">See Supplementary TableÂ S1 for full names of all genes and GO categories. Recapitulation of normal intestinal functions </t>
  </si>
  <si>
    <t>GO:0015893</t>
  </si>
  <si>
    <t>GO:0022600</t>
  </si>
  <si>
    <t>GO:0050678</t>
  </si>
  <si>
    <t>GO:0007584</t>
  </si>
  <si>
    <t>GSE65790</t>
  </si>
  <si>
    <t xml:space="preserve">For each GO term, no more than 18 genes were selected to determine similarity between Intestine Chip and duodenum as well as differences compared to the other samples based on their z-score and template matching score [PMID 11597334], and a curated heatmap for these selected genes grouped by GO terms was generated by clustering the conditions according to the averaged gene expression values using Canberra distance and complete linkage. </t>
  </si>
  <si>
    <t xml:space="preserve">Transcriptome profiles of duodenal organoids and primary Intestine Chip performed in this study were deposited to the NCBI GEO database (accession no. GSE109471). Global gene expression profiles were visually represented using self-organizing maps generated using the Gene Expression Dynamics Inspector (GEDI) program56. </t>
  </si>
  <si>
    <t>PMC5849279</t>
  </si>
  <si>
    <t>rs2200733</t>
  </si>
  <si>
    <t xml:space="preserve">However, rs10033464 (4q25, PITX2) displayed a risk estimate in the opposite direction than had been previously reported by others. </t>
  </si>
  <si>
    <t xml:space="preserve">This discrepancy appears to be in part due to linkage disequilibrium between this marker and the nearby SNP with the strongest association in this gene, rs2200733 (p = 0.005). </t>
  </si>
  <si>
    <t xml:space="preserve">We and others have observed that the risk alleles at these markers are negatively associated with each other. There remains uncertainty in the optimal genetic risk model for AF, and superior models will certainly evolve in the future as more genetic discoveries are made. </t>
  </si>
  <si>
    <t xml:space="preserve">In this light, we also considered a modified AF GRS that included only the most strongly associated SNP in each geneâ€”which is a common solution in GRS estimation to eliminate confounding due to linkage disequilibrium [32]. </t>
  </si>
  <si>
    <t xml:space="preserve">The resulting 9-SNP model included rs2200733 for PITX2 and the other 8 SNPs from the other genes. </t>
  </si>
  <si>
    <t xml:space="preserve">The risk of AF with this modified AF GRS, as in the 12-SNP model, was greater for the highest AF GRS quintile than for the lowest AF GRS quintile (OR 5.07; 95% CI 2.04â€“12.60; p &lt; 0.001), and this model appeared to better differentiate risk of AF throughout the distribution of genetic risk (S3 Table). As expected, the risk estimates derived for both AF GRS models remained significant in an analysis limited to participants who self-reported as white (S4 Table). </t>
  </si>
  <si>
    <t>PMC5884136</t>
  </si>
  <si>
    <t>1DWC</t>
  </si>
  <si>
    <t xml:space="preserve">An in silico molecular docking study was performed to validate the binding potency of the phenolic compounds to thrombin by using AutoDock 4.2 program [23]. </t>
  </si>
  <si>
    <t xml:space="preserve">The molecular dockings were conducted by using the crystal structure of the thrombin-argatroban complex (PDB IDâ€‰=â€‰1DWC) at 1.53â€‰Ã… resolution [24], where the ligand argatroban was deleted using UCSF Chimera. </t>
  </si>
  <si>
    <t xml:space="preserve">Besides, polar hydrogen atoms were added, and the crystal water was remained. The three-dimensional chemical structures of compounds were drawn by ChemOffice and minimized energy, with outputting in PDB format. </t>
  </si>
  <si>
    <t>GSE21483</t>
  </si>
  <si>
    <t xml:space="preserve">Pearson correlation coefficients were computed in R to associate different molecular profiles. </t>
  </si>
  <si>
    <t xml:space="preserve">Additional analysis was performed on Affymetrix Human Genome U133 plus 2.0 GeneChip arrays for the SCC1/1CC8 isogenic cetuximab sensitive and resistant cell line pair described previously (GEO GSE21483 [30]). </t>
  </si>
  <si>
    <t xml:space="preserve">Additional gene expression data from SCC25 generated from the same platform in the same lab was also used for analysis, using fRMA for normalization [40] to control for batch effects as described previously [41]. 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t>
  </si>
  <si>
    <t>GSE65021</t>
  </si>
  <si>
    <t xml:space="preserve">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t>
  </si>
  <si>
    <t xml:space="preserve">Data were obtained from the GEO GSE65021 series matrix file. </t>
  </si>
  <si>
    <t xml:space="preserve">DNA samples from eight human tumor surgical specimen post cetuximab treatment from the sample cohort in Schmitz et al. [43] were obtained for methylation profiling. Specifically, for each tumor one FFPE slide was stained with hematoxylin and eosin and tumor burden was evaluated. </t>
  </si>
  <si>
    <t>PMC6097609</t>
  </si>
  <si>
    <t>HPA027250</t>
  </si>
  <si>
    <t>HPA</t>
  </si>
  <si>
    <t xml:space="preserve">For 3D-SIM in human U-2 OS cell, cells were fixed in ice-cold methanol, washed with PBST and blocked in PBST containing 10%FCS for 30 min. </t>
  </si>
  <si>
    <t xml:space="preserve">The following primary antibodies were used diluted in PBST containing 10%FCS: rabbit anti-Gorab (1:200, Atlas, #HPA027250, specificity also tested in this study, fig. </t>
  </si>
  <si>
    <t xml:space="preserve">S6f,g), rabbit anti-Pericentrin (1:200, Abcam,#ab4448, directly labeled with Alexa594), mouse monoclonal anti-Sas6 (1:100, Santa-Cruz Biotechnology, #sc-81431). An OMX-V3 system was used with a 63x/1.4NA oil Olympus lens to acquire super-resolution images (512x512ppi). </t>
  </si>
  <si>
    <t>4TZK</t>
  </si>
  <si>
    <t xml:space="preserve">Docking was carried out using software Glide (SchrÃ¶dinger). </t>
  </si>
  <si>
    <t xml:space="preserve">The crystal structure of enzyme enoyl-ACP reductase was prepared using PDB structure 4TZK as starting geometry, using Maestro Protein Preparation Wizard with default settings. </t>
  </si>
  <si>
    <t xml:space="preserve">The ligand and the non-bonding water molecules were removed. Restrain energy minimization was performed using OPLS-2005 force field (to gradient of 0.001 RMS kcal/mol/A2). </t>
  </si>
  <si>
    <t>PMC6172369</t>
  </si>
  <si>
    <t>NM_001195573.1</t>
  </si>
  <si>
    <t xml:space="preserve">Dicer and Î²-actin were measured by a SYBR Green (Takara Bio, Inc., Otsu, Japan) qPCR assay. </t>
  </si>
  <si>
    <t xml:space="preserve">The sequences of the Dicer primers were as follows: Upstream, 5â€²-GTGGTTCGTTTTGATTTGCCC-3â€² and downstream, 5â€²-CGTGTTGATTGTGACTCGTGGA-3â€² (NM_001195573.1). Î²-actin was used for normalization, and the primer sequences were as follows: Upstream, 5â€²-GCCAACACAGTGCTGTCTGG-3â€² and downstream, 5â€²-GCTCAGGAGGAGCAATGATCTTG-3â€². </t>
  </si>
  <si>
    <t xml:space="preserve">Dicer was amplified under the following qPCR reaction conditions: Initial denaturation at 95Â°C for 1 min, followed by 40 cycles of denaturation at 95Â°C for 15 sec, and annealing at 62Â°C for 1 min. All reactions were run on an Applied Biosystems 7500 Real-time PCR system (Applied Biosystems; Thermo Fisher Scientific, Inc.). </t>
  </si>
  <si>
    <t>PMC6207528</t>
  </si>
  <si>
    <t>AB823004</t>
  </si>
  <si>
    <t xml:space="preserve">M: 100 bp ladder; lane 1: positive control (pBPV-2); lanes 2 and 3: negative control (pBPV-9 and normal bovine skin); lane 4: conjunctival myofibroblastoma; lanes 5 and 6: bovine myofibroblastoma of the neck and vulva.). </t>
  </si>
  <si>
    <t xml:space="preserve">Both amplified DNAs were 437 bp in length and were 100% homologous with 99.5% identity to previously reported BPV-2 sequences (accession number AB823004). </t>
  </si>
  <si>
    <t xml:space="preserve">On the other hand, bovine herpesvirus-specific DNA could not be detected in any of the myofibroblastoma lesions. For further verification of the presence of BPV-2 in myofibroblastomas, similar analyses were performed on two previously diagnosed myofibroblastoma samples from the neck and vulva [1, 13]. </t>
  </si>
  <si>
    <t>AB823005</t>
  </si>
  <si>
    <t xml:space="preserve">For further verification of the presence of BPV-2 in myofibroblastomas, similar analyses were performed on two previously diagnosed myofibroblastoma samples from the neck and vulva [1, 13]. </t>
  </si>
  <si>
    <t xml:space="preserve">DNA with 99.7% homology to previously reported BPV-2 sequences was detected in each myofibroblastoma sample (accession number AB823005 and AB823006) (Fig. 6). </t>
  </si>
  <si>
    <t xml:space="preserve">The ISH results confirmed that BPV-2 specific DNA was present in the nuclei of most tumor cells in the primary lesion (data not shown). Intense ISH-positive cells predominated in more cellular areas, in which most cells stained positive for PCNA. </t>
  </si>
  <si>
    <t>AB823006</t>
  </si>
  <si>
    <t>PMC6243512</t>
  </si>
  <si>
    <t>rs2066842</t>
  </si>
  <si>
    <t xml:space="preserve">Environmental carcinogens and NOD-induced proinflammatory cytokines could be possible reasons by which the studied polymorphisms may increase the risk for gastric cancer [9]. </t>
  </si>
  <si>
    <t xml:space="preserve">A meta-analysis evaluated several NOD2 polymorphisms such as rs2066842 C/T, rs2066844 C/T, rs2066845 C/G, rs2066847, L1007fsinsC and risk of cancer. </t>
  </si>
  <si>
    <t xml:space="preserve">The NOD2 rs2066844 C/T polymorphism was associated with increased risk of cancer for individuals bearing TT or CT genotype compared to individuals with CC genotype. The subgroup of analysis revealed that TT+CT genotype was associated with high risk of colorectal cancer, but there was no important association with the development of gastric cancer. </t>
  </si>
  <si>
    <t xml:space="preserve">The haplotype analysis under the additive genetic model yielded one 2-SNP haplotype and three 3-SNP haplotypes showing a significant association with NSCL/P among 806 Chinese trios after Bonferroni correction. </t>
  </si>
  <si>
    <t xml:space="preserve">The haplotype with the lowest p-value was T-A-G for rs541731-rs9531050-rs9545409 (p-value = 1.30 Ã— 10âˆ’5), located in SPRY2, with a frequency of 5.7% (Table 1). </t>
  </si>
  <si>
    <t xml:space="preserve">Haplotypeâ€”environment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Ã— 10âˆ’5), located in SPRY2, with a frequency of 10.9%. </t>
  </si>
  <si>
    <t>rs9531050</t>
  </si>
  <si>
    <t>rs9545409</t>
  </si>
  <si>
    <t xml:space="preserve">Haplotypeâ€”environment interaction analysis tested for the potential interaction between haplotypes in SPRY genes and maternal multivitamin supplementation as well as maternal environmental tobacco smoke (ETS). </t>
  </si>
  <si>
    <t xml:space="preserve">The analysis yielded a 3-SNP haplotype showing statistical interactions with maternal multivitamin supplementation: A-A-A for rs496932-rs9545412-rs9669948 (p-value = 3.43 Ã— 10âˆ’5), located in SPRY2, with a frequency of 10.9%. </t>
  </si>
  <si>
    <t xml:space="preserve">For the interaction with maternal ETS, a 2-SNP haplotype and two 3-SNP haplotypes showed significant interactions with ETS after Bonferroni correction, with T-A-G for rs541731-rs9531050-rs9545409 showing the lowest p-value (p-value = 9.18 Ã— 10âˆ’5). Table 2 presents the results of the interaction analysis. </t>
  </si>
  <si>
    <t xml:space="preserve">Considering the higher statistical power of haplotype analysis compared to individual SNP analysis when LD was exploited to explore genes associated with diseases, we conducted the haplotype analysis and haplotypeâ€”environment interaction analysis to further investigate the roles of SPRY genes in Chinese NSCL/P. </t>
  </si>
  <si>
    <t xml:space="preserve">The results of haplotype analysis altogether indicated that one genetic segment (rs541731- rs9669948, from 80345577 to 80372188) located at 4.5 kbâ€”31.1 kb downstream of SPRY2 was associated with NSCL/P, indicating that the neighborhood region of this segment might contain causal variants. </t>
  </si>
  <si>
    <t xml:space="preserve">Although the position drifted a little compared with formerly reported positions (rs8001641, 222.4 kb upstream of SPRY2; rs9545308, 270.7 kb upstream of SPRY2), our findings still enriched the evidence of this gene in the etiology of NSCL/P. The biological function of SPRY2 has also been identified by several experimental studies. </t>
  </si>
  <si>
    <t>PMC2132710</t>
  </si>
  <si>
    <t>AA218250</t>
  </si>
  <si>
    <t xml:space="preserve">To obtain 5â€² mouse 4.1G (m4.1G) sequence, the dbest database was searched using human 4.1G (h4.1G) as the query sequence (47). </t>
  </si>
  <si>
    <t xml:space="preserve">Mouse expressed sequence tag (EST) clone with EMBL/GenBank/DDBJ accession number AA218250 was identified and sequenced; the 3â€² end of the 1652-bp clone contained the CVEEHHTFYRLVSPEQPPKTKFLTLGSK motif that overlapped with the 5â€² end of the original PCR product. </t>
  </si>
  <si>
    <t xml:space="preserve">Sequencing of additional mouse EST clones (Genome Systems Inc., St. Louis, MO) identified exact match sequence to the PCR product and EST clone AA218250. A full-length cDNA was assembled using the following sequence data: AA218250 (bp 1â€“1521), W83204 (1030â€“1533), W17544 (1162â€“1528), PCR product (1441â€“2907), AA220495 (1807â€“2173), AA030412 (2554â€“2964), and AA009193 (2575â€“2964). </t>
  </si>
  <si>
    <t xml:space="preserve">Sequencing of additional mouse EST clones (Genome Systems Inc., St. Louis, MO) identified exact match sequence to the PCR product and EST clone AA218250. </t>
  </si>
  <si>
    <t xml:space="preserve">A full-length cDNA was assembled using the following sequence data: AA218250 (bp 1â€“1521), W83204 (1030â€“1533), W17544 (1162â€“1528), PCR product (1441â€“2907), AA220495 (1807â€“2173), AA030412 (2554â€“2964), and AA009193 (2575â€“2964). To confirm the full-length m4.1G sequence, two pairs of nondegenerate primers were used in PCR experiments to identify overlapping products that covered the full-length cDNA. </t>
  </si>
  <si>
    <t xml:space="preserve">A full-length cDNA was assembled using the following sequence data: AA218250 (bp 1â€“1521), W83204 (1030â€“1533), W17544 (1162â€“1528), PCR product (1441â€“2907), AA220495 (1807â€“2173), AA030412 (2554â€“2964), and AA009193 (2575â€“2964). </t>
  </si>
  <si>
    <t xml:space="preserve">To confirm the full-length m4.1G sequence, two pairs of nondegenerate primers were used in PCR experiments to identify overlapping products that covered the full-length cDNA. The primers were as follows: (Pair 1) 5â€²-MTTEVG: ATGACTACTGAAGTTGGC and 3â€²-RVTPLP: AGGCAGAGGTGTGACCCG; (Pair 2) 5â€²-CVEHHT: TGTGTGGAACATCACACT and 3â€²-AEEGEE: GCGGAGGAAGGAGAAGAA). </t>
  </si>
  <si>
    <t>W83204</t>
  </si>
  <si>
    <t>W17544</t>
  </si>
  <si>
    <t>AA220495</t>
  </si>
  <si>
    <t>AA030412</t>
  </si>
  <si>
    <t>AA009193</t>
  </si>
  <si>
    <t xml:space="preserve">(A) The m4.1G cDNA was identified by double-strand sequencing of overlapping EST clones and RT-PCR products. </t>
  </si>
  <si>
    <t xml:space="preserve">The schematic demonstrates how the m4.1G cDNA was assembled: (from top left) AA218250 (1â€“1521), W83204 (1030â€“1533), W17544 (1162â€“1528), PCR 1 (1441â€“ 2907), AA220495 (1807â€“2173), AA030412 (2554â€“ 2964), AA009193 (2575â€“2964). Whereas EST clone AA218250 extends into the 5â€² untranslated region (left gray arrowhead), clones AA030412 and AA009193 extend into the 3â€² untranslated region (right gray arrowhead). </t>
  </si>
  <si>
    <t xml:space="preserve">The sequence was confirmed by high-fidelity RT-PCR using two different cDNA sources and two nondegenerate primer pairs that generated overlapping products covering the complete cDNA (PCR 2,3: 1â€“1977 and PCR 4,5: 1441â€“2964). The corresponding location of the rat peptide identified in the yeast two-hybrid screen (4.1Gâ€“CTD) is also indicated. </t>
  </si>
  <si>
    <t>AF044312</t>
  </si>
  <si>
    <t xml:space="preserve">m4.1G and m4.1R sequences diverge at the NH2 termini and in regions separating the defined domains. </t>
  </si>
  <si>
    <t xml:space="preserve">Whereas there is increased m4.1R sequence between the MBD and SABD, the region between the SABD and CTD is expanded in m4.1G. m4.1G sequence data is available from EMBL/GenBank/DDBJ accession number AF044312. </t>
  </si>
  <si>
    <t xml:space="preserve">Specificity of the FKBP13/4.1Gâ€“CTD interaction. (A) FKBP13 and 4.1Gâ€“ CTD double transformants were grown on plates containing 0, 1, 10, and 50 Î¼M FK506. </t>
  </si>
  <si>
    <t>PMC2196853</t>
  </si>
  <si>
    <t>AF346472</t>
  </si>
  <si>
    <t xml:space="preserve">The BAC clone was mapped using 15 common restriction enzymes, and a long and short arm was subcloned from it. </t>
  </si>
  <si>
    <t xml:space="preserve">The short arm (EMBL/GenBank/DDBJ accession no. AF346472) consists of the 600-bp (PvuII-PvuII) fragment just upstream of the NrCAM exon containing the ATG (exon 4). </t>
  </si>
  <si>
    <t xml:space="preserve">The long arm consists of the NheI-SpeI 6-kb fragment, containing DNA from 1 kb downstream of exon 4 (NheI) to 0.5 kb downstream of exon 7 (SpeI). Short and long arms were inserted into the bluescript-derived vector pTG1 (Atugen) containing a neo cassette and TK. </t>
  </si>
  <si>
    <t>PMC2384008</t>
  </si>
  <si>
    <t>AY220757</t>
  </si>
  <si>
    <t xml:space="preserve">Human specific primers (ordered separately for each laboratory from TAG, Copenhagen on three occasions) amplifying a 53 bp fragment were designed manually from a reference sequence (AY220757) where the biotinylated forward primer (5â€²â†’3â€² GCTGGCAATACAGATAAGATAATG) and the reverse primer (5â€²â†’3â€² GAGGAGAGTTCCTTTGAGGC) target a single nucleotide polymorphism (SNP) situated 13910 bp upstream of the LCT gene. </t>
  </si>
  <si>
    <t xml:space="preserve">Two PCR amplification protocols were used. In Uppsala 5 Âµl of extract was used in a 25 Âµl reaction, containing 2 mM MgCl2, 0.2 ÂµM of each primer, 400 ÂµM dNTPs and 2.5U Taq Polymerase (HotStarTaq, Qiagen), whereas in LinkÃ¶ping and Stockholm 5 Âµl of extract and 300 nM of each primer was added to PCR beads (Illustra Hot Start Mix RTG) in a 25 Âµl reaction. </t>
  </si>
  <si>
    <t>PMC2755648</t>
  </si>
  <si>
    <t>3CBQ</t>
  </si>
  <si>
    <t xml:space="preserve">Both products are present in raw lysates. (c, d) Rendered protein models (Open-Source PyMOL 0.99rc6 software). (c) Predicted model of RSG1 (cyan) threaded on the REM2 structure (green) (pdb:3CBQ). (d) Predicted model of RSG1 (green) threaded on the Rab1a structure (cyan) (pdb:2RHD). </t>
  </si>
  <si>
    <t>2RHD</t>
  </si>
  <si>
    <t>1H3Q</t>
  </si>
  <si>
    <t xml:space="preserve">Figure 4 Network diagram of functional interactions between other structurally related Fuz like longin-domain containing proteins SEDL, YKT6, SEC22B, VAMP7 and AP2Ïƒ (PDB id: 1H3Q, 3BW6, 1IFQ, 2VX8 and 1VGL respectively). </t>
  </si>
  <si>
    <t>3BW6</t>
  </si>
  <si>
    <t>1IFQ</t>
  </si>
  <si>
    <t>2VX8</t>
  </si>
  <si>
    <t>1VGL</t>
  </si>
  <si>
    <t>PMC2822703</t>
  </si>
  <si>
    <t>2CBV</t>
  </si>
  <si>
    <t xml:space="preserve">(a) Calystegine (8) in complex with a family 1 Î²-glucosidase (PDB code ; 2CBV94); the residue below the inhibitor is the catalytic nucleophile and the residue to the right is the acid/base. </t>
  </si>
  <si>
    <t xml:space="preserve">Observed electron density (for the maximum likelihood weighted 2F obsâ€“F calc map, contoured at 1Ïƒ) is shown for calystegine, showing it binds in a similar orientation to isofagomine. (b) Cellobio-derived form of isofagomine (9) in complex with a family 5 endoglucanase (PDB code ; 1OCQ101); the residue below the inhibitor is the catalytic nucleophile and the residue to the right is the acid/base. </t>
  </si>
  <si>
    <t>1OCQ</t>
  </si>
  <si>
    <t xml:space="preserve">Observed electron density (for the maximum likelihood weighted 2F obsâ€“F calc map, contoured at 1Ïƒ) is shown for calystegine, showing it binds in a similar orientation to isofagomine. </t>
  </si>
  <si>
    <t xml:space="preserve">(b) Cellobio-derived form of isofagomine (9) in complex with a family 5 endoglucanase (PDB code ; 1OCQ101); the residue below the inhibitor is the catalytic nucleophile and the residue to the right is the acid/base. </t>
  </si>
  <si>
    <t xml:space="preserve">Observed electron density for the maximum likelihood weighted 2F obsâ€“F calc map, contoured at 2.5Ïƒ, is shown in red and for the F obsâ€“F calc map, contoured at 2.1Ïƒ, is shown in blue. The â€˜differenceâ€™ density shows the presence of two hydrogen atoms on the nitrogen atom of isofagomine. </t>
  </si>
  <si>
    <t>1X39</t>
  </si>
  <si>
    <t xml:space="preserve">The â€˜differenceâ€™ density shows the presence of two hydrogen atoms on the nitrogen atom of isofagomine. </t>
  </si>
  <si>
    <t xml:space="preserve">(c) Phenylaminomethyl-substituted glucoimidazole in complex with a family 3 Î²-d-glucan glucohydrolase (PDB code ; 1X39133); the residue below the inhibitor is the catalytic nucleophile and the residue to the right is the acid/base. </t>
  </si>
  <si>
    <t xml:space="preserve">The two tryptophan residues in the active site are proposed to make hydrophobic interactions with the phenyl ring of the inhibitor, but this interaction has not been observed in all enzyme complexes with substituted imidazole inhibitors. (d) Xylobio-derived isofagomine lactam in complex with a family 10 xylanase (PDB code ; 1OD8137); the residue below the inhibitor is the catalytic nucleophile and the residue to the right is the acid/base. </t>
  </si>
  <si>
    <t>1OD8</t>
  </si>
  <si>
    <t xml:space="preserve">The two tryptophan residues in the active site are proposed to make hydrophobic interactions with the phenyl ring of the inhibitor, but this interaction has not been observed in all enzyme complexes with substituted imidazole inhibitors. </t>
  </si>
  <si>
    <t xml:space="preserve">(d) Xylobio-derived isofagomine lactam in complex with a family 10 xylanase (PDB code ; 1OD8137); the residue below the inhibitor is the catalytic nucleophile and the residue to the right is the acid/base. </t>
  </si>
  <si>
    <t xml:space="preserve">Observed electron density for the maximum likelihood weighted 2F obsâ€“F calc map, contoured at 4Ïƒ, is shown in red and for the F obsâ€“F calc map, contoured at 1.8Ïƒ, is shown in blue. The â€˜differenceâ€™ density shows the presence of a hydrogen atom on the nitrogen atom of the isofagomine lactam, indicating it exists as the amide tautomer and not the iminol as originally proposed. </t>
  </si>
  <si>
    <t>3EBJ</t>
  </si>
  <si>
    <t xml:space="preserve">A search for similar protein folds using the DALI server [22] returned the PA N-terminal domain structure that was recently identified as a type II endonuclease domain [15], [16]. </t>
  </si>
  <si>
    <t xml:space="preserve">The structural match with published molecular structures of the influenza PA N-terminal domains (PAN) returns a Z-score of 5.7 and an r.s.m.d. of 3.9 Ã… for 121 superposed aa (PDB code 3EBJ) and Z-score 5.2, r.m.s.d. </t>
  </si>
  <si>
    <t xml:space="preserve">4 Ã… for 122 aa (PDB code 2W69). As was the case for PAN, other type II endonuclease proteins are also recovered: the Tt1808 hypothetical protein from Thermus Thermophilus HB88 (PDB code 1WDJ, Z-score 3.8, r.m.s.d. </t>
  </si>
  <si>
    <t>2W69</t>
  </si>
  <si>
    <t xml:space="preserve">4 Ã… for 122 aa (PDB code 2W69). </t>
  </si>
  <si>
    <t xml:space="preserve">As was the case for PAN, other type II endonuclease proteins are also recovered: the Tt1808 hypothetical protein from Thermus Thermophilus HB88 (PDB code 1WDJ, Z-score 3.8, r.m.s.d. 3.4 Ã… for 81 aa), and the restriction endonuclease SdaI (PDB code 2IXS, Z-score 3.6, r.m.s.d. </t>
  </si>
  <si>
    <t>1WDJ</t>
  </si>
  <si>
    <t xml:space="preserve">As was the case for PAN, other type II endonuclease proteins are also recovered: the Tt1808 hypothetical protein from Thermus Thermophilus HB88 (PDB code 1WDJ, Z-score 3.8, r.m.s.d. </t>
  </si>
  <si>
    <t xml:space="preserve">3.4 Ã… for 81 aa), and the restriction endonuclease SdaI (PDB code 2IXS, Z-score 3.6, r.m.s.d. </t>
  </si>
  <si>
    <t>2IXS</t>
  </si>
  <si>
    <t xml:space="preserve">The arrow indicates the putative RNA binding groove and the active site crevice. </t>
  </si>
  <si>
    <t xml:space="preserve">Negative charges are in red and positive charges in blue and neutral in white. C, Superimposition (view in the same orientation as in A) of the structures of NL1 (grey) and PAN (PDB code:2W69, cyan) highlighting their shared structural core as well as variations in the form of an extra loop only present in the PAN structure (circled). </t>
  </si>
  <si>
    <t xml:space="preserve">The two Mn2+ ions in the PAN structure active site are depicted as green spheres. D, Topology diagrams of the NL1 (left) and PAN (right) structures. Î±-helices are represented as yellow tubes and Î²-strands are blue arrows. The extra-loop of PAN protein is circled as in panel C. Key residues from the endonuclease active site (PD, E/D, and K), are schematically depicted by colored dots and labelled, highlighting the fact that they project from conserved structural elements between the influenza PAN protein and the arenavirus NL1 domain. </t>
  </si>
  <si>
    <t xml:space="preserve">A, Structure-based superimposition of the endonuclease active site from the influenza PAN protein and the arenavirus NL1 domain. </t>
  </si>
  <si>
    <t xml:space="preserve">Putative active site residues of NL1 are shown as grey sticks and the active site of PAN (PDB code 2W69) in cyan. </t>
  </si>
  <si>
    <t xml:space="preserve">The two Mn2+ ions present in the PAN structure (but not in the present NL1 domain crystal structure) are shown as light green spheres with their closest ligand indicated by a dashed line. B, C-alpha trace ribbon-representation of the superimposition of the endonuclease active site from the influenza PAN (cyan) protein and the arenavirus NL1 domain (grey). The carbonyl main-chain of PAN I120 and NL1 C103 are shown in sticks. </t>
  </si>
  <si>
    <t>EU784365</t>
  </si>
  <si>
    <t xml:space="preserve">The clades corresponding to the clusters 6, 8, 10, 14 are, except for cluster 6, well-supported and together form a moderately well supported larger clade comprising the Hymenogaster collections with thorny-verrucose spores (Fig. 1). </t>
  </si>
  <si>
    <t xml:space="preserve">The four clades only contain specimens identified as H. rehsteineri except for two GenBank sequences assigned to either â€œH. vulgarisâ€ (EU784365) or â€œH. australisâ€ (DQ328132). </t>
  </si>
  <si>
    <t xml:space="preserve">The dendrogram inferred from the spore measurements (Fig. 2) indicates that cluster 6 may well be differentiated from the other two clusters, whereas clusters 8 and 14 are intermixed. Spores of cluster 6 are shorter and, hence, characterized by a lower length/width ratio (see electronic File S4 and below). </t>
  </si>
  <si>
    <t>DQ328132</t>
  </si>
  <si>
    <t>PMC3292029</t>
  </si>
  <si>
    <t>2OH4</t>
  </si>
  <si>
    <t xml:space="preserve">The crystallographic coordinates of KDR in complex with small-molecule inhibitors were obtained from the Brookheaven Protein Databank as entries 2OH4 [23]. </t>
  </si>
  <si>
    <t xml:space="preserve">All the molecular modeling and calculations were performed using Sybyl 7.3 molecular modeling package [24]. </t>
  </si>
  <si>
    <t xml:space="preserve">Because the crystal structure of KDR in complex with pyrrolo[3,2-d]pyrimidine was not available in the Brookheaven Protein Databank (PDB), the bioactive conformation was simulated by docking using Surflex-dock program. </t>
  </si>
  <si>
    <t xml:space="preserve">The crystallographic coordinates of KDR in complex with its inhibitor, which was reported to be in the inactive DFG-out conformation of KDR, were obtained from the PDB as entries 2OH4 [23]. </t>
  </si>
  <si>
    <t xml:space="preserve">Surflex-Dock program [25,26] has been widely used to calculate the proteinâ€“ligand interactions, and to efficiently predict the active conformations [27â€“35]. Surflex-Dock uses a Protomol-based method and an empirical scoring function to dock a ligand into the binding site of a receptor. </t>
  </si>
  <si>
    <t xml:space="preserve">Binding Modes of Pyrrolo[3,2-d]pyrimidine Derivatives </t>
  </si>
  <si>
    <t xml:space="preserve">To determine the probable binding conformations of these compounds, Surflex-Dock was used to dock one potent compound 20 into the active site of KDR (PDB code: 2OH4). </t>
  </si>
  <si>
    <t xml:space="preserve">First, the docking reliability was validated by a known inhibitor 53 (Figure 2) that was reported to bind in the DFG-out inactive conformation of KDR [23]. The co-crystallized 53 was re-docked into the binding site, and the docked conformation having the highest total score was selected as the most probable binding conformation (Figure 3). </t>
  </si>
  <si>
    <t>PMC3343019</t>
  </si>
  <si>
    <t>AE007317</t>
  </si>
  <si>
    <t xml:space="preserve">By this approach, in the present study, we identified a novel 161 amino acid-long fragment, herein referred to as R4, using serum antibodies from a patient convalescing from invasive pneumococcal disease. </t>
  </si>
  <si>
    <t xml:space="preserve">The sequence matched ORF spr1875 of the S. pneumoniae R6 strain genome (GenBank accession no. AE007317), encoding a 380 amino acid-long protein with an N-terminal peptidoglycan interaction lysine motif (LysM) domain, which is found in cell wall degrading enzymes and in virulence factors (Fig. 1). </t>
  </si>
  <si>
    <t xml:space="preserve">The predicted protein sequence of Spr1875 contains a leader peptide with a leader sequence and a cleavage site present in variety of streptococcal surface proteins. We next produced a recombinant R4-GST fusion protein and assessed its ability to bind to serum antibodies from patients recovering from pneumococcal infection. </t>
  </si>
  <si>
    <t>PMC3382138</t>
  </si>
  <si>
    <t>2IVD</t>
  </si>
  <si>
    <t xml:space="preserve">The crystal structure of CRTI (A) is shown in comparison with protoporphyrinogen IX oxidoreductase from Myxococcus xanthus (B; Protein Data Bank 2IVD). </t>
  </si>
  <si>
    <t xml:space="preserve">Pseudodomains are colored in blue (substrate-binding), orange (non-conserved â€˜helicalâ€™ or â€˜membrane binding) and green (FAD-binding). Image was generated with PyMOL. </t>
  </si>
  <si>
    <t>4DGK</t>
  </si>
  <si>
    <t xml:space="preserve">We have explored a biphasic system containing the phytoene substrate embedded in phosphatidyl-choline liposomal membranes. </t>
  </si>
  <si>
    <t xml:space="preserve">This allowed very high conversion rates with purified CRTI from Pantoea ananatis (formerly Erwinia uredovora), overexpressed in E. coli. This has permitted us to gain insights into the CRTI-catalyzed reaction, to obtain structural information (PDB code: 4DGK; RCSB ID code: RCSB070301), to make statements on membrane topology and on putative substrate and cofactor binding sites. </t>
  </si>
  <si>
    <t>PF01593</t>
  </si>
  <si>
    <t xml:space="preserve">The structure of apo-CRTI is composed of 19 Î²-strands (forming 5 sheets), 12 alpha-helices, and three 310-helices. </t>
  </si>
  <si>
    <t xml:space="preserve">Altogether these fold into three pseudo-domains consistent with the flavin containing amino oxidoreductase family (Pfam: PF01593) as revealed by structural search comparisons (see the topology diagram and structural alignment in Figure S3 and Figure 10, respectively). </t>
  </si>
  <si>
    <t xml:space="preserve">The first, the FAD binding domain is composed of a five-stranded, parallel sheet (sheet 1) sandwiched between a three-stranded anti-parallel sheet (sheet 5) and a five-helix bundle. The ligand binding domain is composed of a seven-stranded mixed topology sheet (sheet 4) with two alpha-helices packed onto the top surface and two, two-stranded anti-parallel sheets (sheets 2 and 3) and two 310-helices packed onto one edge of the bottom surface of the sheet. </t>
  </si>
  <si>
    <t xml:space="preserve">CRTI and mxPPOX share an overall 20% sequence identity and 35% sequence similarity. </t>
  </si>
  <si>
    <t xml:space="preserve">Of the twenty-nine residues implicated in FAD binding in mxPPOX (pdb code 2IVD), thirteen are invariant in CRTI with a further six residues being of similar type (45% identity, 66% similarity). </t>
  </si>
  <si>
    <t xml:space="preserve">Of the nine residues that make hydrophilic contacts with FAD only E39 (E31, CRTI) makes side-chain only contacts (with the ribose moiety) and is one of only six residues that are invariant in all six proteins (the others being G8, G10, G38, G53 and V244 in CrtI). Two others form main-chain and side-chain contacts, S20 and N441, but both are replaced by G12 and G466 in CRTI, allowing only the main-chain contacts to be preserved. </t>
  </si>
  <si>
    <t>PMC3386246</t>
  </si>
  <si>
    <t>3M0E</t>
  </si>
  <si>
    <t xml:space="preserve">Western blot analyses demonstrate that the wild type and all mutants produce comparable amounts of LuxO protein. </t>
  </si>
  <si>
    <t xml:space="preserve">(B) The locations of the resistance-conferring mutations are inferred from the ATP-bound Aquifex aeolicus NtrC1 structure (3M0E). </t>
  </si>
  <si>
    <t xml:space="preserve">Two monomers of NtrC1 are shown (cyan and green). The residues predicted to form the Walker B motif are shown in blue. </t>
  </si>
  <si>
    <t xml:space="preserve">Sequencing revealed that the four LuxO D47E mutants carry I211F, L215F, L242F, or V294L alterations, implicating these residues as important for binding of the inhibitors. </t>
  </si>
  <si>
    <t xml:space="preserve">We mapped these four alterations onto the existing crystal structure of ATP-bound Aquifex aeolicus NtrC1 (PDB:3M0E) [43], which has high sequence homology to LuxO (Figure 6B). </t>
  </si>
  <si>
    <t xml:space="preserve">The four residues we identified in the screen map to three regions that abut the Walker B motif (D245, E246, L247, and C248 in LuxO) (Figure 6B). In other NtrC-type proteins, mutations in this region have been shown to prevent ATP hydrolysis (See DISCUSSION). </t>
  </si>
  <si>
    <t>PMC3459965</t>
  </si>
  <si>
    <t>ENSG00000079257</t>
  </si>
  <si>
    <t>Ensembl</t>
  </si>
  <si>
    <t xml:space="preserve">To investigate the methylation pattern of Lxn promoter, CpG island analysis in the upstream sequence of Lxn open reading frame. </t>
  </si>
  <si>
    <t xml:space="preserve">Nucleotide sequence of Lxn in upstream region (â€“1000 bp) and the first 3 exons (+373 bp) was obtained from Ensembl database (www.ensembl.org) with ID number ENSG00000079257. </t>
  </si>
  <si>
    <t xml:space="preserve">CpG island search using CpG island searcher website (http://www.uscnorris.com/cpgislands2/cpg.aspx) showed a 252 bp region (â€“208 bp to +44 bp) in upstream of Lxn sequence enriched for CpG repeats. The criteria of 5 CpG island is: GC content &gt;50%, ratio of CpG to GpC &gt;0.6 and 200 bp of minimum length. </t>
  </si>
  <si>
    <t>2F8B</t>
  </si>
  <si>
    <t xml:space="preserve">Schematic representation of the structure of the papillomavirus E7 protein and its protein targets. </t>
  </si>
  <si>
    <t xml:space="preserve">E7C is represented using the average NMR structure of the HPV45 E7C domain (PDB ID: 2F8B) and its associated zinc atoms as spheres. </t>
  </si>
  <si>
    <t xml:space="preserve">The E7N for one of the E7 monomers is represented in orange as an extended ribbon. The approximate locations of the CR1 and CR2 regions and of the E2F mimic, DYRK1A, Lx[CS]xE, CKII, acidic NES and PDZ motifs are also shown. </t>
  </si>
  <si>
    <t xml:space="preserve">The pair corresponding to residues 75 and 86 is shown in orange and that corresponding to residues 59 and 70 is shown in red. </t>
  </si>
  <si>
    <t xml:space="preserve">Protein representations use the average NMR structure of the HPV45 E7C domain (PDB ID: 2F8B). </t>
  </si>
  <si>
    <t xml:space="preserve">Protein representations were generated using Pymol (http://www.pymol.org). </t>
  </si>
  <si>
    <t xml:space="preserve">(A) Distribution of the number of cysteines in the cysteine-rich regions of individual E7C domains. </t>
  </si>
  <si>
    <t xml:space="preserve">(B) Ribbon representation of the average NMR structure of HPV45 E7C (PDB ID: 2F8B), with cysteine-rich positions corresponding to regions 1 (green) and 2 (blue) in stick representation (see text). </t>
  </si>
  <si>
    <t xml:space="preserve">Note that for many cysteine-rich positions the corresponding HPV45 E7C residue is not a cysteine. Zinc atoms are represented as red spheres. </t>
  </si>
  <si>
    <t xml:space="preserve">A recognition site for linear motifs in the E7C domain. </t>
  </si>
  <si>
    <t xml:space="preserve">(A) Left: Binding site for the p21 protein [17], represented on the surface of the average NMR structure of HPV45 E7C (PDB ID: 2F8B). </t>
  </si>
  <si>
    <t xml:space="preserve">The ellipse highlights residues whose amides are strongly (dark pink) or moderately (light pink) perturbed by binding. Right: Conservation of surface E7C residues, represented on the surface of the average NMR structure of HPV45 E7C (PDB ID: 2F8B). </t>
  </si>
  <si>
    <t xml:space="preserve">The ellipse highlights residues whose amides are strongly (dark pink) or moderately (light pink) perturbed by binding. </t>
  </si>
  <si>
    <t xml:space="preserve">Right: Conservation of surface E7C residues, represented on the surface of the average NMR structure of HPV45 E7C (PDB ID: 2F8B). </t>
  </si>
  <si>
    <t xml:space="preserve">Conservation of a residue is measured as information content and binned in nine categories (at 0.5 bits intervals from 0 to 4, with an extra interval from 4 to 4.32 bits). The ellipse highlights a conserved surface patch. </t>
  </si>
  <si>
    <t>2YYR</t>
  </si>
  <si>
    <t xml:space="preserve">The ellipse highlights a conserved surface patch. </t>
  </si>
  <si>
    <t xml:space="preserve">(B) Complex between the PHD domain of Pygopus (PDB ID: 2YYR, in surface representation) and a trimethylated histone H3 peptide (light blue, sticks representation). </t>
  </si>
  <si>
    <t xml:space="preserve">The ellipse highlights residues in direct contact with the peptide (dark pink). The PHD domain is oriented as in (D). </t>
  </si>
  <si>
    <t xml:space="preserve">Click here for additional data file. </t>
  </si>
  <si>
    <t xml:space="preserve">Location of the residues that constitute the nuclear export signal (NES) in E7C. Frontal (A) and side (B) views of the E7C homodimer (PDB ID 2F8B) showing the side chains of residues that form the NES signal (stick representation). </t>
  </si>
  <si>
    <t xml:space="preserve">Most residues are buried in the structure of the homodimer and located in the dimerization interface. These residues would be significantly exposed in the monomer. </t>
  </si>
  <si>
    <t>3ZXC</t>
  </si>
  <si>
    <t xml:space="preserve">The segments of the sequence that were excluded from the HHPred comparative models are colored gray. </t>
  </si>
  <si>
    <t xml:space="preserve">HHPred representation of SIBD domain from Hydra and a structural homologue PDB: 3ZXC_A. </t>
  </si>
  <si>
    <t xml:space="preserve">The domain of 3ZXC includes a Single Insulin-like Growth Factor-Binding Domain Protein (SIBD-1) from the Central American Hunting Spider Cupiennius salei; (B) Set of secreted proteins and their paralogs. The function of these proteins is unknown. </t>
  </si>
  <si>
    <t xml:space="preserve">The domain of 3ZXC includes a Single Insulin-like Growth Factor-Binding Domain Protein (SIBD-1) from the Central American Hunting Spider Cupiennius salei; (B) Set of secreted proteins and their paralogs. </t>
  </si>
  <si>
    <t xml:space="preserve">The function of these proteins is unknown. However, the spacing and the number of cysteines along the sequences are conserved (marked red). </t>
  </si>
  <si>
    <t>1BUN</t>
  </si>
  <si>
    <t xml:space="preserve">In the case of the Hydra, we anticipate a mode in which the Kunitz protease inhibitor domain presents the SIBD-1 to produce an effective binding. </t>
  </si>
  <si>
    <t xml:space="preserve">Among the 3D-solved structures (from the PDB), The Hydra Kunitz domain is similar to that of several potent toxins: Î²-bungarotoxin (PDB: 1BUN_B), Huwentoxin-11 (PDB: 2JOT_A), Anntoxin from the tree frog Hyla annectans (PDB: 2KCR_A), the snake venom of the Bungarus fasciatus (PDB: 1JC6_A) and the green Mamba Dendroaspis angusticeps (PDB: 1DTK_A). </t>
  </si>
  <si>
    <t xml:space="preserve">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t>
  </si>
  <si>
    <t>2JOT</t>
  </si>
  <si>
    <t>2KCR</t>
  </si>
  <si>
    <t>1JC6</t>
  </si>
  <si>
    <t>1DTK</t>
  </si>
  <si>
    <t xml:space="preserve">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
  </si>
  <si>
    <t xml:space="preserve">The resulting model was based on PDB accession 3ZXC from the Central America hunting spider Cupiennius salei. </t>
  </si>
  <si>
    <t xml:space="preserve">This sequence is a single insulin-like growth factor binding domain protein (SIBD-1). SIBD-1 was proposed to act in the spiderâ€™s immune system. </t>
  </si>
  <si>
    <t>EDO26015</t>
  </si>
  <si>
    <t xml:space="preserve">Many adhesion proteins are composed of a series of EGF-like domains that also bind calcium. </t>
  </si>
  <si>
    <t xml:space="preserve">For example, the protein EDO26015.1 share this domain that is found in several calcium-binding cell adhesion regulators (modeled on PDB: 2Bo2_A). </t>
  </si>
  <si>
    <t xml:space="preserve">Cell interaction by calcium regulation is an attractive extension of TOLIP functionality that calls for further investigation. In a few cases we identified TOLIPs as fragments that eventually belong to long proteins (Figure 6, F). </t>
  </si>
  <si>
    <t>2Bo2</t>
  </si>
  <si>
    <t>PMC3519631</t>
  </si>
  <si>
    <t>AL928944</t>
  </si>
  <si>
    <t xml:space="preserve">It is important to note that both loci are closely linked. </t>
  </si>
  <si>
    <t xml:space="preserve">Oligonucleotide primers for amplification Exon 2 (forward primer: TGCATCTACAGCACCAGTGA; reverse primer: CTGCTTTATCACGTACAGCTGA) were designed based on sequences derived from Genbank (accession numbers NM_131476 and AL928944). </t>
  </si>
  <si>
    <t xml:space="preserve">The PCR reaction volume was 10 Âµl, containing 2 Âµl template DNA, 50 ÂµM of each dNTP, 5 mMMgCl, Q-Solution (Qiagen), 1X PCR buffer (Qiagen), 1 ÂµM of each primer, and 0.25 Units of Hot Star Taq DNA polymerase (Qiagen). PCR conditions were as follows: 15 min at 95Â°C, 28 cycles (denaturation for 1 min at 94Â°C, annealing 2 min at 62Â°C, extension 3 min at 72Â°C) and final extension at 72Â°C for 10 min. </t>
  </si>
  <si>
    <t>PMC3694976</t>
  </si>
  <si>
    <t>M21829</t>
  </si>
  <si>
    <t xml:space="preserve">ChIP was completed using a lyophilized Staph A Cell (PansorbinÂ®) Assay Protocol as previously described [107]. </t>
  </si>
  <si>
    <t xml:space="preserve">Antisera specific for the N- and C-terminus of the murine EVI1 protein (GenBankâ„¢ accession number M21829) were generated using purified protein as previously described [23]. </t>
  </si>
  <si>
    <t xml:space="preserve">Immunoprecipitation was performed using EVI1 antisera, with no antibody and rabbit IgG as negative controls. Confirmation of genomic DNA for selected EVI1 binding target genes was completed with quantitative PCR reactions using the appropriate positive and negative control primers (Table 5). </t>
  </si>
  <si>
    <t>PMC3697978</t>
  </si>
  <si>
    <t>E-MEXP-1594</t>
  </si>
  <si>
    <t xml:space="preserve">We downloaded gene expression profiles and measures of competitive fitness of 40 wild-derived lines of Drosophila melanogaster from ArrayExpress (accession E-MEXP-1594) and the Drosophila Genetic Reference Panel (DGRP) website (http://dgrp.gnets.ncsu.edu/) (Ayroles et al. 2009). </t>
  </si>
  <si>
    <t xml:space="preserve">A lineâ€™s competitive fitness (Knight and Robertson 1957; Hartl and Jungen 1979) measures the percentage of offspring bearing the assay lineâ€™s genotype recovered from vials seeded with a known proportion of adults from a reference line. We used the BSFG model to infer a set of latent factor traits underlying the among-line gene expression covariance matrix for a subset of the genes and the among-line covariance between each gene and competitive fitness. </t>
  </si>
  <si>
    <t>PMC3720590</t>
  </si>
  <si>
    <t>AEI90145</t>
  </si>
  <si>
    <t xml:space="preserve">Our lab has reported that a surface-located Î±-enolase is an adhesion-related protein in M. bovis Hubei-1 [18]. </t>
  </si>
  <si>
    <t xml:space="preserve">Here, we analyzed the entire M. bovis Hubei-1 genome [20], and we identified the gene vpmaX (GenBank: AEI90145.1) that encodes a protein named â€œvariable surface lipoprotein Aâ€ (VpmaX) according to GenBank. </t>
  </si>
  <si>
    <t xml:space="preserve">However, it is absolutely different from the VspA protein in PG45 (GenBank: ADR25410.1). Our report aims to characterize Hubei-1 vpmaX and the adhesion ability of its encoded protein. </t>
  </si>
  <si>
    <t>ADR25410</t>
  </si>
  <si>
    <t xml:space="preserve">However, it is absolutely different from the VspA protein in PG45 (GenBank: ADR25410.1). </t>
  </si>
  <si>
    <t xml:space="preserve">Our report aims to characterize Hubei-1 vpmaX and the adhesion ability of its encoded protein. </t>
  </si>
  <si>
    <t>AFM51825</t>
  </si>
  <si>
    <t xml:space="preserve">An analysis of the amino acid sequences with SOSUI also predicted a transmembrane region in the N-terminal of VpmaX. </t>
  </si>
  <si>
    <t xml:space="preserve">Interestingly, the M. bovis strain HB0801, which was also isolated from Hubei province, contains a protein named variable lipoprotein VspX (GenBank: AFM51825.1) that has a protein sequence 100% identical to M. bovis Hubei-1 VpmaX. </t>
  </si>
  <si>
    <t xml:space="preserve">The most similar protein identified in the M. bovis PG45 genome was a putative lipoprotein (PL) (GenBank: ADR24803.1) of 195 aa that had an 81% identity with VpmaX. Further investigation revealed that 25 aa in the C-terminal of VpmaX was deleted in PL, the fifth QGSG repetitive units of VpmaX was removed, and the third and sixth QGSG units were replaced by other sequences in M. bovis PG45 PL. </t>
  </si>
  <si>
    <t>ADR24803</t>
  </si>
  <si>
    <t xml:space="preserve">The most similar protein identified in the M. bovis PG45 genome was a putative lipoprotein (PL) (GenBank: ADR24803.1) of 195 aa that had an 81% identity with VpmaX. </t>
  </si>
  <si>
    <t xml:space="preserve">Further investigation revealed that 25 aa in the C-terminal of VpmaX was deleted in PL, the fifth QGSG repetitive units of VpmaX was removed, and the third and sixth QGSG units were replaced by other sequences in M. bovis PG45 PL. Expression of Recombinant M. bovis VpmaX in E. coli </t>
  </si>
  <si>
    <t>PMC3794727</t>
  </si>
  <si>
    <t>1LDS</t>
  </si>
  <si>
    <t xml:space="preserve">In this work, we investigate the equilibrium folding of the (wild-type) WT HÎ²2m (PDB ID: 1LDS) (Figure 1) and two single-point mutants D59P (PDB ID: 3DHM) and W60C (PDB ID: 3DHJ) obtained by replacing Asp59 by Pro59 and Trp60 by Cys60, respectively. </t>
  </si>
  <si>
    <t xml:space="preserve">D59P is the more aggregation prone variant studied here, being able to efficiently nucleate fibrillogenesis in vitro at physiological pH (7.4) [22]. The W60C mutant, on the other hand, displays a decreased amyloidogenic propensity relatively to the WT form at physiological pH. </t>
  </si>
  <si>
    <t>3DHM</t>
  </si>
  <si>
    <t>3DHJ</t>
  </si>
  <si>
    <t xml:space="preserve">We set Î± = 0.80 and Î» = 1.6 in order to have a well-behaved folding transition [38,41]. </t>
  </si>
  <si>
    <t xml:space="preserve">This choice of parameters sets a cut-off distance of 4.7 Ã… (for methyl carbon), and leads to 1072, 1091, and 1063 native contacts in the WT HÎ²2m (PDB ID: 1LDS), W60C (PDB ID: 3DHJ) and D59P forms (PDB ID: 3DHM). </t>
  </si>
  <si>
    <t xml:space="preserve">The total energy of a conformation is computed as the sum over all atom pairs, Covalent and covalent-like bonds between adjacent atoms i and j are modeled by a narrow, infinitely high potential well, </t>
  </si>
  <si>
    <t xml:space="preserve">The native structure of wild-type (WT) human beta-2 microglobulin (HÎ²2m) (PDB ID: 1LDS) and its primary sequence. </t>
  </si>
  <si>
    <t xml:space="preserve">The location of each Î²-strand along the protein sequence is also shown. In the single-point mutants, the secondary structure assignment is identical. </t>
  </si>
  <si>
    <t>PMC3794799</t>
  </si>
  <si>
    <t>M73321</t>
  </si>
  <si>
    <t xml:space="preserve">Among the thermophilic actinomycetes, Thermobifida fusca is a major degrader of plant cell walls owing to its abundant extracellular cellulases and xylanases [23]. </t>
  </si>
  <si>
    <t xml:space="preserve">In this study, one gene cel6A (GenBank accession No. M73321) encoding an endoglucanase was selected to study the capacity of the novel expression vector we constructed in this paper. </t>
  </si>
  <si>
    <t xml:space="preserve">The reason for selecting endoglucanase Cel6A lies in the potential industrial application because of its thermostability, utility through a broad pH range and high activity [24]. Although an expression vector for production of endoglucanase Cel6A from T. fusca YX in Streptomyces has been reported recently, its maximum expression level was relatively low (about 64 mg/L) [25]. </t>
  </si>
  <si>
    <t>PMC3826001</t>
  </si>
  <si>
    <t>3G33</t>
  </si>
  <si>
    <t xml:space="preserve">In this study, molecular modeling and protein structure optimization was performed for crystal structure of CDK4 (PDB id: 3G33), and was subjected to Molecular Dynamics (MD) simulation for 10 nanoseconds, as a preparatory process for docking. </t>
  </si>
  <si>
    <t xml:space="preserve">Furthermore, the stable conformation obtained in the MD simulation was utilized for virtual screening against the library of natural compounds in Indian Plant Anticancer Compounds Database (InPACdb) using AutoDock Vina. Finally, best docked ligands were revalidated individually through semi-flexible docking by AutoDock 4.0. </t>
  </si>
  <si>
    <t xml:space="preserve">On stringent scrutinization, one of the compounds emerged to show reliable inhibitory activity as expected for a CDK4 inhibitor. </t>
  </si>
  <si>
    <t xml:space="preserve">The coordinates of CDK4 was downloaded from Protein Data Bank (PDBid: 3G33).[8] The sequence for the same was retrieved from Uniprot[9]; UniprotID: P11802. </t>
  </si>
  <si>
    <t>P11802</t>
  </si>
  <si>
    <t>PMC3858281</t>
  </si>
  <si>
    <t>3UL1</t>
  </si>
  <si>
    <t xml:space="preserve">Diffraction images were integrated and scaled to 2.1 Ã… resolution in iMOSFLM, with an Rmerge of 6.7% (data statistics are summarized in Table 1). </t>
  </si>
  <si>
    <t xml:space="preserve">IMPÎ± residues 72â€“497 from the nucleosplasmin NLS complex structure (PDB ID 3UL1) [6] were used as the search model for molecular replacement to generate phases and an initial electron density map, with the test set reflections transferred from the search model dataset. </t>
  </si>
  <si>
    <t xml:space="preserve">Both rigid body and restrained refinement were performed using Refmac. Prp20 backbone was built manually through iterative cycles of COOT and REFMAC [24], [25]. </t>
  </si>
  <si>
    <t>1EJL</t>
  </si>
  <si>
    <t xml:space="preserve">Residues 6â€“15 of Prp20 could not be discerned from the electron density, a common observation for bipartite NLSs with long linker regions [6] and these residues were omitted from the final model. </t>
  </si>
  <si>
    <t xml:space="preserve">The 425 residues comprising IMPÎ±Î”IBB are structured into 10 ARM repeats, with an overall arrangement similar to that of available IMPÎ± structures (e.g. RMSD for the equivalent CÎ± residues from the structures with PDB IDs EJY, 1EJL, 1PJM are 0.28, 0.29, and 0.30 Ã…, respectively). </t>
  </si>
  <si>
    <t xml:space="preserve">The interaction between IMPÎ± and the Prp20 NLS is made through an extensive array of contacts involving residues contained with ARM repeats 2 through 7, utilising both the major and minor NLS binding sites of IMPÎ± to contact Prp20NLSRAKKMSK23 and the canonical Prp20NLSKR4 motif, respectively, and exhibiting a total of 1,091 Ã…2 buried surface area. One notable feature of the major site is the insertion of Prp20NLSAla18 between the P0 and P1 NLS positions, noted in only a few classical bipartite NLSs. </t>
  </si>
  <si>
    <t>1PJM</t>
  </si>
  <si>
    <t>351c</t>
  </si>
  <si>
    <t xml:space="preserve">The heme-binding site typically observed in c-type cytochromes, as exemplified by a close-up view of the structure of P. aeruginosa Cyt c551 (Pa-Cytc; PDB 351c). </t>
  </si>
  <si>
    <t xml:space="preserve">The heme is shown in red, while the atoms of the residues from the heme-binding motif of Pa-Cytc (C12VAC15H) and the distal Met61 are color-coded (C: green; O: red; N: blue; S: yellow). The figure highlights the thioether bonds between the Cys12 (on the right) and the vinyl-2, and between Cys15 (on the left) and the vinyl-4. </t>
  </si>
  <si>
    <t>2EXV</t>
  </si>
  <si>
    <t xml:space="preserve">Schematic representation of the protein components of System I. Proteins involved in the heme translocation and delivery pathway are shown in light brown; proteins involved in the apoCyt thioreduction pathway are shown in green; proteins involved in apoCyt chaperoning and heme attachment processes are shown in light purple. </t>
  </si>
  <si>
    <t xml:space="preserve">Cyt c (the 3D structure is that of the Cyt c551 from P. aeruginosa), Protein Data Bank accession number 2EXV [20] and apoCyt (represented as a cartoon) are shown in blue. </t>
  </si>
  <si>
    <t xml:space="preserve">The translocation process of heme (shown in red) is unknown. The 3D structures of the soluble periplasmic domains of Ec-CcmE, Pa-CcmG and Pa-CcmH are shown (Protein Data Bank accession numbers are 1LIZ [21], 3KH7 [22], and 2HL7 [23], resp.). </t>
  </si>
  <si>
    <t xml:space="preserve">The translocation process of heme (shown in red) is unknown. </t>
  </si>
  <si>
    <t xml:space="preserve">The 3D structures of the soluble periplasmic domains of Ec-CcmE, Pa-CcmG and Pa-CcmH are shown (Protein Data Bank accession numbers are 1LIZ [21], 3KH7 [22], and 2HL7 [23], resp.). </t>
  </si>
  <si>
    <t xml:space="preserve">Organisms employing System I: Î±- and Î³-proteobacteria, some Î²-proteobacteria (e.g., Nitrosomonas) and Î´-proteobacteria (e.g., Desulfovibrio), and Deinococci and Archaea. Additionally, System I is observed in plant mitochondria and in the mitochondria of some protozoa (e.g., Tetrahymena). </t>
  </si>
  <si>
    <t>1ST9</t>
  </si>
  <si>
    <t xml:space="preserve">Cyt c and apoCyt (represented as a cartoon) are shown in blue. </t>
  </si>
  <si>
    <t xml:space="preserve">The 3D structure of the soluble periplasmic domain of Bs-ResA is shown in green (Protein Data Bank accession number is 1ST9 [24]. </t>
  </si>
  <si>
    <t xml:space="preserve">System II is found in plant chloroplasts, in gram-positive bacteria, cyanobacteria, Îµ-proteobacteria, most Î²-proteobacteria (e.g., Bordetella, Burkholderia), and some Î´-proteobacteria (e.g., Geobacter). Schematic representation of System III. </t>
  </si>
  <si>
    <t>1CNV</t>
  </si>
  <si>
    <t xml:space="preserve">The cis confirmations of peptide bonds are mostly responsible for these deviations. </t>
  </si>
  <si>
    <t xml:space="preserve">For example, in the protein concanavalin B (PDBID:1CNV), there are four violation of the 3.8 Ã… constraint: Ile33/Ser34 - 4 Ã…, Ser34/Phe35 - 3 Ã…, Pro56/Ser57 - 4 Ã… and Trp265/Asn266 - 3.4 Ã…. These all these deviations are noted in the PDB file as footnotes, mentioning that â€˜peptide bond deviates significantly from trans conformationâ€™ 34. </t>
  </si>
  <si>
    <t xml:space="preserve">Another example is the Glu223-Asp24 violation in PBDid:1ADS, which is between two cis prolines (as noted in the PDB file) 35. However, these conformations are rare and not expected to occur frequently in a protein structure. </t>
  </si>
  <si>
    <t>2ER7</t>
  </si>
  <si>
    <t xml:space="preserve">Figure 1b plots the root-mean-square deviation of the distance of consecutive C Î± (RDCC) for these ~100 proteins. </t>
  </si>
  <si>
    <t xml:space="preserve">All structures in the top100H database have low RDCC values, barring three proteins (PDBids: 2ER7, 1XSO and 4PTP), which had multiple conformations for some residues, and were excluded from the processing. </t>
  </si>
  <si>
    <t xml:space="preserve">This validates our hypothesis that RDCC is minimized in native structures. Hence, structures that have a RDCC value more than a user specified threshold can be pruned out as structures with low quality or non-native structures. </t>
  </si>
  <si>
    <t>1XSO</t>
  </si>
  <si>
    <t>3D01</t>
  </si>
  <si>
    <t xml:space="preserve">Only five sets have RDCC values above the 0.012 Ã… threshold: T0492 - 0.013 Ã…, T0476 - 0.014 Ã…, T0419 - 0.025 Ã…, T0470 - 0.051 Ã…, T0423 - 0.09 Ã…. Some of these are the result of erroneous residue numbering in the CASP8 I-TASSER decoy set. </t>
  </si>
  <si>
    <t xml:space="preserve">For example, Ala24 is mistakenly numbered as Ala19 in T0423 (PDBid:3D01, identified by doing a BLAST search). </t>
  </si>
  <si>
    <t xml:space="preserve">Correcting this numbering results in a RDCC of 0.002 Ã…. Similarly, T0470 (PDBid:3DJB) has a correct RDCC of 0.001 Ã…, since Ser112 is mistakenly numbered as Ser101. Figure 1e plots the frequency distribution of RDCC values of protein structures based on their resolution. </t>
  </si>
  <si>
    <t>3DJB</t>
  </si>
  <si>
    <t xml:space="preserve">Correcting this numbering results in a RDCC of 0.002 Ã…. Similarly, T0470 (PDBid:3DJB) has a correct RDCC of 0.001 Ã…, since Ser112 is mistakenly numbered as Ser101. </t>
  </si>
  <si>
    <t xml:space="preserve">Figure 1e plots the frequency distribution of RDCC values of protein structures based on their resolution. The RDCC values are much lower than the 0.012 Ã… cutoff proposed. </t>
  </si>
  <si>
    <t>2JLI</t>
  </si>
  <si>
    <t xml:space="preserve">The non homologous structures (20% identity cutoff) are obtained from the PISCES database ( http://dunbrack.fccc.edu/PISCES.php). </t>
  </si>
  <si>
    <t xml:space="preserve">Certain outliers have been removed - for example, PDBid:2JLI mentions a â€˜cleaved peptide bond between N263 and P264â€™. </t>
  </si>
  <si>
    <t xml:space="preserve">The distance between the C Î± atoms of N263 and P264 in this protein is 9.4 Ã…. Table 1 shows the mean and standard deviation for these sets, and demonstrates that the RDCC values are independent of the resolution of the structure under consideration. We have applied this cutoff on decoy sets from the Decoys 'R' Us database 28. </t>
  </si>
  <si>
    <t>1FC2</t>
  </si>
  <si>
    <t xml:space="preserve">The first protein (the native structure) in all decoy sets has RDCC below the 0.012 Ã… cutoff ( Figure 1c). Figure 2 shows the RDCC for the hg_structral and fisa decoy sets from the Decoys 'R' Us database. </t>
  </si>
  <si>
    <t xml:space="preserve">All 500 decoy structures in each protein structure in the fisa decoy set are discriminated by applying the RDCC criterion. Figure 3 shows the superimposition of the native structure and the first decoy structure (AXPROA00-MIN) for a protein (PDBid:1FC2) taken from the fisa decoy set. </t>
  </si>
  <si>
    <t xml:space="preserve">The distance between Ile12/C Î± and Leu13/C Î± atoms is 3.8 Ã… and 4.1 Ã… in the native and the decoy structures, respectively. According to our hypothesis, a 4.1 Ã… distance between consecutive C Î± atoms is typically unfeasible in protein structures, and their occurrence should be relatively rare. </t>
  </si>
  <si>
    <t xml:space="preserve">MolProbity 30 and ProSA 31 are two programs used as a pre-processing step for structures used in CASP 38. </t>
  </si>
  <si>
    <t xml:space="preserve">MolProbity was able to discriminate the decoy structure (AXPROA00-MIN) from the native structure (PDBid:1FC2) using a metric called the ClashScore (the number of serious steric overlaps) and the C Î² deviations 39. </t>
  </si>
  <si>
    <t xml:space="preserve">PROSA was unable to discriminate between the decoy and the native structures, reporting equivalent Zscores of -4.12 and -5.28, respectively. The WHATIF server report also reports steric clashes in the decoy structures ( Data File 1). </t>
  </si>
  <si>
    <t xml:space="preserve">The first protein (the native structure) in each set has RDCC below the 0.012 Ã… cutoff. </t>
  </si>
  <si>
    <t xml:space="preserve">Superimposition of the native structure and a decoy structure (AXPROA00-MIN) for a protein (PDBid:1FC2) taken from the fisa decoy set. </t>
  </si>
  <si>
    <t xml:space="preserve">The native structure is in red, and the decoy structure is in green. The structures are superimposed using MUSTANG 58. </t>
  </si>
  <si>
    <t>PMC3902798</t>
  </si>
  <si>
    <t>GG699410</t>
  </si>
  <si>
    <t xml:space="preserve">(Panel A): contig_scf_7264_3425_27 (GenBank: ACHT01000345.1); (Panel B): contig_scf_7264_3425_29 (GenBank: ACHT01000346.1). </t>
  </si>
  <si>
    <t xml:space="preserve">Both contigs are contained within genomic scaffold scf_7264_3425 (GenBank: GG699410.1). </t>
  </si>
  <si>
    <t xml:space="preserve">The vertical axes are the depth of coverage by aligned sequence reads. Coloured vertical bars indicate discrepancies with the NCPPB4381 reference sequence, including SNPs. </t>
  </si>
  <si>
    <t xml:space="preserve">In addition to surveying SNPs, we also searched for loss or gain of genes. </t>
  </si>
  <si>
    <t xml:space="preserve">By aligning sequence reads against the previously published NCPPB4381 genome assembly and systematically comparing gene-coverage in each of the alignments, we were able to identify a genomic region (GenBank: GG699410.1) that showed differential coverage among different isolates of Xcm (Figure 4). </t>
  </si>
  <si>
    <t xml:space="preserve">This region shows significant similarity at the amino acid and nucleotide sequence levels to two previously sequenced phage: Xanthomonas phage Cfc1 (RefSeq: NC_001396.1) [26] and Stenotrophomonas phage phiSHP2 (GenBank: HM150760.1). Specifically, two Tanzanian isolates (NCPPB4392 and NCPPB4395) appear to have completely lost at least 17 genes from this region, while Ethiopian isolate NCPPB2005 has lost 11 of the same genes. </t>
  </si>
  <si>
    <t>PMC4081086</t>
  </si>
  <si>
    <t>1KDH</t>
  </si>
  <si>
    <t xml:space="preserve">Relationship between TdT activity and NHEJ efficiency: single mutations in Loop1 affecting its structure/function. </t>
  </si>
  <si>
    <t xml:space="preserve">(A) Cartoon representations of the structures of murine TdT bound to ssDNA (1KDH, light pink) and the murine PolÎ¼ ternary complex (2IHM, wheat), showing the Loop1 in a blue cartoon and selected residues in sticks and mesh. </t>
  </si>
  <si>
    <t xml:space="preserve">Numbering of PolÎ¼ residues corresponds to the human enzyme, for congruence with the numbering used throughout the text. DNA substrate is shown in green and incoming nucleotide in yellow. </t>
  </si>
  <si>
    <t>2IHM</t>
  </si>
  <si>
    <t xml:space="preserve">Incoming dNTP is shown in yellow sticks, DNA substrate is shown in green sticks. </t>
  </si>
  <si>
    <t xml:space="preserve">(B) Cartoon representation of the two monomers included in the PolÎ¼ crystal structure (2IHM) showing Loop1 in a blue cartoon and the thumb â€˜mini-loopâ€™ in an orange cartoon. </t>
  </si>
  <si>
    <t xml:space="preserve">The mutated residues are shown in orange, red and purple sticks, whilst the residues included in their network of contacts are shown in teal-coloured sticks. Numbering of PolÎ¼ residues corresponds to the human enzyme. </t>
  </si>
  <si>
    <t xml:space="preserve">Residues implicated in binding the template strand. </t>
  </si>
  <si>
    <t xml:space="preserve">(A) Different representations of the PolÎ¼ ternary complex structure (2IHM) showing the region of helix N: electrostatic surface (left panel) showing the high amount of positive charge, and cartoon representations with the four arginines shown in sticks in side and top views (middle and left panels, respectively). </t>
  </si>
  <si>
    <t xml:space="preserve">Numbering of PolÎ¼ residues corresponds to the human enzyme. Incoming dNTP is shown in yellow and DNA substrate is shown in green. </t>
  </si>
  <si>
    <t>1JMS</t>
  </si>
  <si>
    <t xml:space="preserve">This subdomain could be resolved in the crystal structure of TdT, but not in that of PolÎ¼. </t>
  </si>
  <si>
    <t xml:space="preserve">Supplementary Figure S1A shows a superimposition of the conformation adopted by Loop1 of TdT in the murine apoenzyme (PDB ID: 1JMS), modelled on the ternary structure of murine PolÎ¼ with gaped DNA and incoming nucleotide (PDB ID: 2IHM, wheat). </t>
  </si>
  <si>
    <t xml:space="preserve">In agreement with its location in the core structure, Loop1 has been implicated in the terminal transferase activity of human PolÎ¼ (9) and in NHEJ of non-complementary ends assisted by accessory factors (13). To corroborate the importance of Loop1 for the bridging activity inherent to human PolÎ¼ we tested a Loop1-deletion mutant [PolÎ¼-Î”loop1; (9)] that lacks amino acids 369 to 385. </t>
  </si>
  <si>
    <t xml:space="preserve">Once we have shown the importance of Loop1 in NHEJ reactions performed by PolÎ¼ in the absence of accessory factors, we studied the mechanism of action of this motif by mutational analysis of candidate residues to be involved in specific interactions with the DNA substrates. </t>
  </si>
  <si>
    <t xml:space="preserve">Guided by protein multi-alignments of the four family X members (Supplementary Figure S2A) and by comparison of the available crystal structures (Figure 2A) of the murine TdT (PDB IDS: 1KDH, 1JMS) and PolÎ¼ (PDB ID: 2IHM, monomers A and B), we decided to mutate three human PolÎ¼ residues included in or near Loop1: Phe385, Arg387 and Phe389. </t>
  </si>
  <si>
    <t xml:space="preserve">The thumb mini-loop: flexibility of Loop1 </t>
  </si>
  <si>
    <t xml:space="preserve">By analysing the available structures of TdT (PDB IDs: 1JMS, 1KEJ and 1KDH) we noticed that a second loop, located in the thumb subdomain, is establishing interactions with Loop1. </t>
  </si>
  <si>
    <t xml:space="preserve">This thumb â€˜mini-loopâ€™ contains several conserved residues responsible for these interactions, amongst them the invariant Asp473, Asn474 and His475 in murine TdT (Supplementary Figure S2B, DNH motif). This thumb mini-loop is also present in PolÎ¼, but the sequence is not strictly conserved (Supplementary Figure S2B, NSH motif). </t>
  </si>
  <si>
    <t>1KEJ</t>
  </si>
  <si>
    <t>PMC4094489</t>
  </si>
  <si>
    <t>rs361525</t>
  </si>
  <si>
    <t xml:space="preserve">TNF-Î±, IL-10 and IL-28B polymorphisms </t>
  </si>
  <si>
    <t xml:space="preserve">The âˆ’238 TNF-Î± polymorphism (rs361525) consists of a G to A substitution at position âˆ’238 in the proximal promoter of the TNF-Î± gene. </t>
  </si>
  <si>
    <t xml:space="preserve">The IL-10 polymorphism (rs1800872) consists of a C to A substitution at position âˆ’592 in the proximal promoter of the IL-10 gene. The IL-28B polymorphism (rs129679860) consists of a C to T substitution located 3 kilobases upstream of the IL28B gene. </t>
  </si>
  <si>
    <t>PMC4133382</t>
  </si>
  <si>
    <t>P05181</t>
  </si>
  <si>
    <t xml:space="preserve">For example, if you use the two query protein sequences in the Example window as the input, after clicking the Submit button, you will see the following on your screen. </t>
  </si>
  <si>
    <t xml:space="preserve">(i) The 1st protein (P05181) contains 18 Y residues; of which only those located at the sequence position 71, 318, 349, 381, and 423 are of nitrotyrosine site, while all the others are of non-nitrotyrosine site. </t>
  </si>
  <si>
    <t xml:space="preserve">(ii) The 2nd protein (P03023) contains 8 Y residues; of which only those located at the sequence positions 7, 12, 17, and 47 belong to the nitrotyrosine site, while all the others belong to non-nitrotyrosine site. All these results are fully consistent with experimental observations except for one Y residue at the position 349 in the 1st protein (P05181) that is actually non-nitrotyrosine site but was overpredicted as nitrotyrosine site. </t>
  </si>
  <si>
    <t>P03023</t>
  </si>
  <si>
    <t xml:space="preserve">(ii) The 2nd protein (P03023) contains 8 Y residues; of which only those located at the sequence positions 7, 12, 17, and 47 belong to the nitrotyrosine site, while all the others belong to non-nitrotyrosine site. </t>
  </si>
  <si>
    <t xml:space="preserve">All these results are fully consistent with experimental observations except for one Y residue at the position 349 in the 1st protein (P05181) that is actually non-nitrotyrosine site but was overpredicted as nitrotyrosine site. </t>
  </si>
  <si>
    <t>3EMN</t>
  </si>
  <si>
    <t xml:space="preserve">The experimental structure of mVDAC1 obtained with X-ray crystallography was used as the starting configuration (PDB code 3EMN at 2.3 Ã… resolution) [22], having a higher resolution with respect to the 2JK4 available for hVDAC1 [20]. </t>
  </si>
  <si>
    <t xml:space="preserve">The three hVDAC isoforms were built by homology modeling using the Modeller v9.10 software [52], [53]. The protein was embedded in a pre-equilibrated POPE hydrated bilayer. </t>
  </si>
  <si>
    <t>2JK4</t>
  </si>
  <si>
    <t>PMC4237202</t>
  </si>
  <si>
    <t>1YZB</t>
  </si>
  <si>
    <t xml:space="preserve">The file for the structure depicted here was obtained from NCBI (PDB: 1YZB) and was rendered and annotated using the software application MacPyMOL. </t>
  </si>
  <si>
    <t xml:space="preserve">Legend: abbreviations used in this report. B) Western blot of whole cell lysates. </t>
  </si>
  <si>
    <t>PMC4273096</t>
  </si>
  <si>
    <t>Q9U6X1</t>
  </si>
  <si>
    <t xml:space="preserve">Multiple alignment of actinoporin amino acid sequences. </t>
  </si>
  <si>
    <t xml:space="preserve">RTX-A, RTX-SII, Hct-As, and Hct-Ss are actinoporins of H. crispa; HMgIII is magnificalysin of Heteractis magnifica (Swiss-Prot, Q9U6X1); StnI and StnII are sticholysins of S. helianthus (Swiss-Prot, P81662, P07845); EqtII, EqtIV, and EqtV are equinatoxins of A. equina (Swiss-Prot, P61914, Q9Y1U9, Q93109). </t>
  </si>
  <si>
    <t xml:space="preserve">Identical residues are marked by points; the length of Î±-helices and Î²-strands corresponds to the StnII structure and is denoted by H and S, respectively </t>
  </si>
  <si>
    <t>P81662</t>
  </si>
  <si>
    <t>P07845</t>
  </si>
  <si>
    <t>P61914</t>
  </si>
  <si>
    <t>Q9Y1U9</t>
  </si>
  <si>
    <t>Q93109</t>
  </si>
  <si>
    <t>1GWY</t>
  </si>
  <si>
    <t xml:space="preserve">Actinoporins spatial structure models were generated by homology modeling using the SWISS-MODEL web server [19] and Swiss-PdbViewer software [20]. </t>
  </si>
  <si>
    <t xml:space="preserve">The spatial structure of StnII sticholysin (PDB ID 1GWY) [21] from the Stichodactyla helianthus sea anemone, received from the Protein Data Bank, was used as a prototype in constructing the model [22]. </t>
  </si>
  <si>
    <t xml:space="preserve">Evaluation of the electrostatic properties of the molecular surface in the Amber ff12 force field and visualization of the structures were performed using the MOE software [23]. </t>
  </si>
  <si>
    <t>PMC4274882</t>
  </si>
  <si>
    <t>JQ739199</t>
  </si>
  <si>
    <t xml:space="preserve">The transit sequence of ferredoxin was excised from a previous construct (Lung et al., 2011) and subcloned at the 5â€² end of the DsRed2-encoding sequence. </t>
  </si>
  <si>
    <t xml:space="preserve">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t>
  </si>
  <si>
    <t xml:space="preserve">Details of the primers and restriction sites used for generation of the EGFP fusion constructs are listed in Supplementary Table S1. All constructs have been verified by DNA sequencing. </t>
  </si>
  <si>
    <t>JQ739200</t>
  </si>
  <si>
    <t>AC002330</t>
  </si>
  <si>
    <t>AC005825</t>
  </si>
  <si>
    <t>PMC4293902</t>
  </si>
  <si>
    <t>2F5Z</t>
  </si>
  <si>
    <t xml:space="preserve">(A) SAXS data (open circles) with fits by (blue line, Ï†=0.823) the DAM shown in (D); (orange line, Ï†=0.787) the representative fleximer model after DMD optimization [in blue, green and orange in (D)]. </t>
  </si>
  <si>
    <t xml:space="preserve">(B) An atomic resolution model for a dimer of PfaE3 constructed from a combination of models generated using the PHYRE2 server [31] and the I-TASSER server [32] superimposed on the dimer structure of human E3 (PDB ID: 2F5Z, [33]). </t>
  </si>
  <si>
    <t xml:space="preserve">The PfaE3 dimer model incorporates an extra anti-parallel Î² strand in the space that would, in the complex of human E3 and E3BP, be occupied by the E3BP subunit-binding domain (indicated for one chain by a red-dashed ellipse). (C) Seven fleximers overlaid to illustrate the scope of conformational space explored by the models generated by the DMD process. </t>
  </si>
  <si>
    <t xml:space="preserve">An atomic resolution model for a monomer of PfaE3 was constructed from a combination of models generated using the PHYRE2 server [31] and the I-TASSER server [32]. </t>
  </si>
  <si>
    <t xml:space="preserve">This was then superimposed on one chain of the dimer structure of human E3 (PDB ID: 2F5Z, [33]) using PyMol (SchrÃ¶dinger, LLC) and the process repeated for the second chain of human E3Â in order to gain an overview of how a putative PfaE3 dimer would compare with its human counterpart. </t>
  </si>
  <si>
    <t xml:space="preserve">An additional model was generated with the I-TASSER server [32] in which all the residues were modelled. </t>
  </si>
  <si>
    <t xml:space="preserve">Dimer forms of both models were generated by superimposition on the dimer structure of human E3 (PDB ID: 2F5Z, [33]). </t>
  </si>
  <si>
    <t xml:space="preserve">Whilst the PHYRE2 monomer superimposed well, residues 406â€“420 of the I-TASSER monomers sterically clashed. Therefore a composite model was made in which residues 403â€“418 of the I-TASSER model were replaced with those from the PHYRE2 model. </t>
  </si>
  <si>
    <t xml:space="preserve">This limitation notwithstanding, the AUC and SAXS data are all consistent with a dimeric structure for PfaE3 and are not inconsistent with the augmented homology model. </t>
  </si>
  <si>
    <t xml:space="preserve">In addition to the two extra loops, the high-resolution model positions a two-stranded anti-parallel Î² motif in the space that, in the structure of human E3 plus the SBD of E3BP (PDB ID: 2F5Z, [33]), is occupied by the E3BP SBD. PfaE3 does not interact with E3BP SBD, but rather the SBD of PfE2 since the parasite genome does not encode an e3bp homologue. </t>
  </si>
  <si>
    <t xml:space="preserve">The presence of this â€˜extraâ€™ Î² motif implies that this interaction may be quite different from that observed for human E3-E3BP, supporting the suitability of PfaE3 as a target for the development of intervention strategies. To further assess PfaE3 function, we generated Pfae3 null mutants (3D7Î”ae3). </t>
  </si>
  <si>
    <t>DRA000591</t>
  </si>
  <si>
    <t xml:space="preserve">RNA-seq and BRIC-seq data for UPF1 were obtained from a previous study [23]. </t>
  </si>
  <si>
    <t xml:space="preserve">The accession numbers for the sequencing data are [DDBJ:DRA000591] and [DDBJ:DRA001215]. â€˜Basalâ€™ RNA-seq libraries, EXOSC5 and STAU1 knockdown RNA-seq libraries were sequenced according to the standard protocol from mRNA-seq Sample Preparation (Illumina, San Diego, CA). </t>
  </si>
  <si>
    <t xml:space="preserve">The outline of the experimental procedures is as follows. Cell culture and siRNA transfection </t>
  </si>
  <si>
    <t>PMC4381752</t>
  </si>
  <si>
    <t>BC052022</t>
  </si>
  <si>
    <t xml:space="preserve">We used the CD1 Tcf7l2 overexpression mouse harboring the human BAC RP11â€“466I19 containing the full-length mouse Tcf7l2 cDNA (GenBank BC052022.1) as previously described (9). </t>
  </si>
  <si>
    <t xml:space="preserve">This BAC spans the entire T2D-associated LD block in humans, including all cis-regulatory elements within it. This results in a mouse that overexpresses Tcf7l2 only in tissues endogenously expressing this gene in humans. </t>
  </si>
  <si>
    <t>PMC4443670</t>
  </si>
  <si>
    <t>1V8J</t>
  </si>
  <si>
    <t xml:space="preserve">Oxygen and nitrogen atoms are colored red and blue. </t>
  </si>
  <si>
    <t xml:space="preserve">(D) Overlay of the human motor domain and C terminus structure (blue) with the structure of murine MCAK (pink, PDB: 1V8J). </t>
  </si>
  <si>
    <t xml:space="preserve">The respective neck regions containing the Î±0 and neck linker are in royal blue and magenta, respectively. The CT domain of MCAK is drawn in yellow as a sphere model with oxygen and nitrogen atoms in blue and red.DOI: http://dx.doi.org/10.7554/eLife.06421.00610.7554/eLife.06421.007Figure 3â€”figure supplement 1.Structural analysis of the MCAK motor-CT domain.(A) Dimeric interface of MCAK motors (cyan and green). </t>
  </si>
  <si>
    <t xml:space="preserve">His257/B is also repositioned in chain B in the presence of the CT domain. </t>
  </si>
  <si>
    <t xml:space="preserve">(C) Overlay of our MCAK motor-CT domain structure (cyan) with the structure of murine MCAK (pink, PDB: 1V8J) showing the switch I (yellow), switch II regions (orange), and the ATP-binding P-loop site (red). </t>
  </si>
  <si>
    <t xml:space="preserve">The neck regions are shaded in darker blue and pink, respectively. (D) Orientation of the neck regions for overlaid mouse and human MCAK structures (pink and blue, respectively). </t>
  </si>
  <si>
    <t>2HEH</t>
  </si>
  <si>
    <t xml:space="preserve">Crystallization of MCAK motor domain and tail complex </t>
  </si>
  <si>
    <t xml:space="preserve">1 mM MCAK motor domain (PDB:2HEH, Addgene, Cambridge MA, USA) was incubated with the CT peptide 709QLEEQASRQISS720 (China peptides Co, Ltd, China) in a ratio of 1:2 for 1 hr at 4Â°C before setting up crystallization trials. </t>
  </si>
  <si>
    <t xml:space="preserve">Elongated rectangular crystals appeared by vapor diffusion after two days in sitting drops using 24% wt/vol PEG 1500 and 20% vol/vol Glycerol as a precipitant. Crystals were grown in MRC 2 Well Crystallization Plate (Hampton Research, Aliso Viejo, CA, USA) at 19Â°C. </t>
  </si>
  <si>
    <t xml:space="preserve">The structure of the MCAK motor-tail complex was solved by molecular replacement using the program MOLREP. </t>
  </si>
  <si>
    <t xml:space="preserve">The MCAK motor domain structure (PDB code: 2HEH) was used as a search model. </t>
  </si>
  <si>
    <t xml:space="preserve">Structure refinement was performed using Refmac5 and Phenix (Adams et al., 2010). Model quality statistics are summarized in Table 1. </t>
  </si>
  <si>
    <t>PMC4490480</t>
  </si>
  <si>
    <t>4K6M</t>
  </si>
  <si>
    <t xml:space="preserve">Structural comparison of representative Flaviviridae RdRPs. </t>
  </si>
  <si>
    <t xml:space="preserve">(a) A schematic of Flaviviridae RdRPs defining functional regions; (b) Stereo-pair images of Flaviviridae RdRP structures (pdb entries: 4K6M, 1S4F and 1NB4) viewing down into the polymerase active site. </t>
  </si>
  <si>
    <t xml:space="preserve">The RdRP signature sequence XGDD is shown in magenta (also indicated by a black triangle). Red dots in the JEV structure indicates disordered residues 271â€“273 in the MTase-RdRP linker and the S-adenosyl-l-homocysteine (SAH) bound in the MTase domain is shown as sticks. </t>
  </si>
  <si>
    <t>1S4F</t>
  </si>
  <si>
    <t>1NB4</t>
  </si>
  <si>
    <t xml:space="preserve">Catalytic motifs of Flaviviridae RdRPs. </t>
  </si>
  <si>
    <t xml:space="preserve">(a) Stereo-pair images of spatial organization of the JEV RdRP catalytic motifs Aâ€“G (pdb entry: 4K6M). </t>
  </si>
  <si>
    <t xml:space="preserve">Seven RdRP motifs are shown as thick noodles. The color-coding is as in Figure 1b; (b) A structure-based sequence alignment depicting the conservation of RdRP motifs (pdb entries: 4K6M, 1S4F, 1NB4, 3OL6, 3BSO, 3AVT [36], 1HI0, 2PGG [37], 4WRT [38], 1RTD [39], and 3DU6 [40]). </t>
  </si>
  <si>
    <t xml:space="preserve">Seven RdRP motifs are shown as thick noodles. </t>
  </si>
  <si>
    <t xml:space="preserve">The color-coding is as in Figure 1b; (b) A structure-based sequence alignment depicting the conservation of RdRP motifs (pdb entries: 4K6M, 1S4F, 1NB4, 3OL6, 3BSO, 3AVT [36], 1HI0, 2PGG [37], 4WRT [38], 1RTD [39], and 3DU6 [40]). </t>
  </si>
  <si>
    <t>3OL6</t>
  </si>
  <si>
    <t>3BSO</t>
  </si>
  <si>
    <t>3AVT</t>
  </si>
  <si>
    <t>1HI0</t>
  </si>
  <si>
    <t>2PGG</t>
  </si>
  <si>
    <t>4WRT</t>
  </si>
  <si>
    <t>1RTD</t>
  </si>
  <si>
    <t>3DU6</t>
  </si>
  <si>
    <t xml:space="preserve">The crystal structures of de novo RdRP initiation complex (IC). </t>
  </si>
  <si>
    <t xml:space="preserve">(a) Bacteriophage Ï•6 polymerase IC structure (pdb entry: 1HI0). </t>
  </si>
  <si>
    <t>4WTJ</t>
  </si>
  <si>
    <t xml:space="preserve">Initiation NTPs and residues Q629 and Y630 are shown as sticks, and magnesium ions are shown as cyan spheres; (b) HCV NS5B IC structure (pdb entry: 4WTJ). </t>
  </si>
  <si>
    <t xml:space="preserve">Template RNA is in cyan and dinucleotide primer is in green. ADP and residues Y448 and G449 are shown as sticks, and manganese ions are shown as cyan spheres. </t>
  </si>
  <si>
    <t xml:space="preserve">Conformational heterogeneity of Flaviviridae polymerase structure may be related to in cis regulations. </t>
  </si>
  <si>
    <t xml:space="preserve">(a)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t>
  </si>
  <si>
    <t xml:space="preserve">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t>
  </si>
  <si>
    <t>4MTP</t>
  </si>
  <si>
    <t>4HDG</t>
  </si>
  <si>
    <t>2HFZ</t>
  </si>
  <si>
    <t>4V0Q</t>
  </si>
  <si>
    <t>2J7U</t>
  </si>
  <si>
    <t>2CJQ</t>
  </si>
  <si>
    <t xml:space="preserve">Note that in the apo JEV RdRP structure (JEV-ii) and GTP-bound JEV RdRP structure, the NTP entry channel is blocked by the non-canonically folded motif F. Color coding is as in Figure 1b and Figure 3b. </t>
  </si>
  <si>
    <t xml:space="preserve">A 4 nt RNA template, a dinucleotide primer, and an ADP molecule taken from an HCV IC structure (pdb entry: 4WTJ) were modeled into all structures for comparison. </t>
  </si>
  <si>
    <t xml:space="preserve">The Î±-carbons of JEV NS5 residues 409â€“410 in motif G and 459, 461, 474 in motif F and their equivalents in other polymerases are shown as spheres to help distinguish canonical and alternative folding of these two motifs. Double arrows are used to connect polymerases from the same viral species or from the same genus. </t>
  </si>
  <si>
    <t>PMC4516341</t>
  </si>
  <si>
    <t>203800</t>
  </si>
  <si>
    <t xml:space="preserve">AlstrÃ¶m syndrome (ALMS, OMIM 203800) is a very rare autosomal recessive disease. </t>
  </si>
  <si>
    <t xml:space="preserve">AlstrÃ¶m et al described the clinical features of three patients in a paper published in 1959,1 in which they give a detailed phenotype of these patients, showing a combination, inherited and recessive, of retinal degeneration, obesity, neurosensorial deafness, and type 2 diabetes mellitus (T2DM). The estimated prevalence for ALMS is one to nine cases per 1,000,000 individuals2 with nearly 700 cases described worldwide to date. </t>
  </si>
  <si>
    <t>PMC4552280</t>
  </si>
  <si>
    <t>Q96BQ1</t>
  </si>
  <si>
    <t xml:space="preserve">Although the mitochondrial precursor of the trifunctional enzyme subunit alpha (HADHA; a mitochondrial matrix enzyme involved in fatty acid metabolism) was overexpressed across all infertile ROS groups, its expression was markedly augmented in High ROS group (~110 fold) in comparison to Low and Medium ROS group). </t>
  </si>
  <si>
    <t xml:space="preserve">Similarly, the protein FAM3D (Q96BQ1) was uniquely expressed in the fertile control group and not identified in any of the infertile group (TableÂ 2). </t>
  </si>
  <si>
    <t xml:space="preserve">IPA analysis revealed that all the 35 proteins of a single biological network were overexpressed in High ROS group (TableÂ 3; Fig.Â 5). A key member of the network, Neprilysin, also known as membrane metallo-endopeptidase (MME) was consistently overexpressed (&gt;2 fold) across the three infertile ROS groups (TableÂ 2). </t>
  </si>
  <si>
    <t>P27824</t>
  </si>
  <si>
    <t xml:space="preserve">This lectin interacts transiently with almost all of the monoglucosylated glycoproteins and cleaves aggrecan at the 1938-Glu-|-Leu-1939 site, within the chondroitin sulfate attachment domain0.940.9439P27824CalnexinCANXCalcium-binding protein that interacts with newly synthesized glycoproteins in the endoplasmic reticulum. </t>
  </si>
  <si>
    <t xml:space="preserve">It may act in assisting protein assembly and/or in the retention within the ER of unassembled protein subunits. It seems to play a major role in the ATPÂ +Â H(2)OÂ =Â ADPÂ +Â phosphate1153.7710P78371T-complex protein 1 subunit betaCCT2Molecular chaperone; assists the folding of proteins upon ATP hydrolysis. </t>
  </si>
  <si>
    <t>3LS4</t>
  </si>
  <si>
    <t xml:space="preserve">The SEC profile of the complex suggested one Fab molecule bound to two A33 molecules (i.e. physiological A33 dimer), for a total MW of ~72 kDa resulting in a Matthews coefficient of 2.30 Ã…3/Da and 46.5% solvent. </t>
  </si>
  <si>
    <t xml:space="preserve">On this basis, MR was carried out with three independent components as starting models: the variable domain of the anti-tetrahydrocannabinol LÎº/HigG1 Fab fragment [pdb code 3LS4], its associated conserved domain, and one A33 monomer extracted from the previously deposited A33 dimer structure [pdb code 3K7B]. </t>
  </si>
  <si>
    <t xml:space="preserve">This Fab template shares the highest light chain identity (97%) with A27D7, among reported X-ray structures. Alternating cycles of manual refinement with COOT [68] and restrained refinement using Refmac [66] led to the final model (R/Rfree = 20.1/22.6%), which ranked in the 99th percentile for clashes and in the 100th percentile for geometry, compared to structures of similar resolution (Molprobity) [70]. </t>
  </si>
  <si>
    <t>3K7B</t>
  </si>
  <si>
    <t>AY313847</t>
  </si>
  <si>
    <t xml:space="preserve">A33 protein expression and mutagenesis </t>
  </si>
  <si>
    <t xml:space="preserve">The A33 expression vector (VACV strain Acam2000 GenBank: AY313847) containing the two mutations Leu118Met and Leu140Met was graciously provided by David Garboczi (NIH/NIAID). </t>
  </si>
  <si>
    <t xml:space="preserve">Recombinant A33 protein (residues 89â€“185) was produced and purified as previously described [40]. Briefly, protein was expressed in BL21 CodonPlus E. coli cells (Agilent) and refolded by rapid dilution. </t>
  </si>
  <si>
    <t>4HDI</t>
  </si>
  <si>
    <t xml:space="preserve">The asymmetric unit (ASU) of the crystal contained one Fab bound to one A33 monomer based on a Matthews coefficient of 2.41 Ã…3/Da a solvent content of 49.0% [66]. </t>
  </si>
  <si>
    <t xml:space="preserve">Molecular Replacement (MR) was performed with Phaser MR [67] using the A20G2-Fv domain (reported herein), the conserved domain of 3E5 IgG3 Fab (from pdb code 4HDI), and one monomer of A33 (from pdb code 3K7B). </t>
  </si>
  <si>
    <t xml:space="preserve">A single MR solution was found with space group C2221 (R = 52.4%). Model was refined using iterative cycles of model building in COOT [68] and restrained refinement using Refmac (ten cycles; CCP4i)[66]. </t>
  </si>
  <si>
    <t>1F8T</t>
  </si>
  <si>
    <t xml:space="preserve">Indexation and integration performed to 2.9 Ã… with Imosflm in P222. </t>
  </si>
  <si>
    <t xml:space="preserve">The MR starting model for the Fab portion of the complex [pdb code 1F8T], was selected based on the highest identity score in a PDB-BLAST. </t>
  </si>
  <si>
    <t xml:space="preserve">MR was performed using Phaser MR [67] and a single MR solution was found with space group P212121, with one A33 dimer and two Fabs occupying the asymmetric unit (R = 54.3%, Mathews coefficient of 2.83 Ã…3/Da and 56.5% solvent content). A first ten-cycle refinement with Refmac (including geometry weighting term of 0.005 and NCS restraints) gave an R/Rfree of 33.3/37.4% [66]. </t>
  </si>
  <si>
    <t>PMC4587736</t>
  </si>
  <si>
    <t>C8V5Z7</t>
  </si>
  <si>
    <t xml:space="preserve">SmKIN3-like kinases and SmKIN-24-like kinases from filamentous ascomycetes are shown in green. </t>
  </si>
  <si>
    <t xml:space="preserve">Accession numbers of the proteins are given in Fig 2 except of the Aspergillus nidulans GCKs AnSEPL (C8V5Z7) and An5674 (Q5B1A6). </t>
  </si>
  <si>
    <t xml:space="preserve">The number at the nodes indicates bootstrap support of 1000 iterations. </t>
  </si>
  <si>
    <t>Q5B1A6</t>
  </si>
  <si>
    <t>PMC4608737</t>
  </si>
  <si>
    <t>ENST00000261707</t>
  </si>
  <si>
    <t xml:space="preserve">Total RNA was extracted by Tempus spin RNA isolation Reagent kit (4378926, Life Technologies/Applied Biosystems), and (for 92 patients; those with RIN&gt;7) converted into cDNA by High-Capacity cDNA Reverse Transcription Kit (4374966, Life technology). </t>
  </si>
  <si>
    <t xml:space="preserve">Primers were designed based on Ensembl transcript ENST00000261707 sequence and OligoEvaluator Tools (Sigma Aldrich), and checked for specificity by performing a BLAST search. </t>
  </si>
  <si>
    <t xml:space="preserve">To avoid amplification of possible genomic DNA contamination, PCR primers were designed to span a boundary region of two continuous exons. The gene expression of the target gene 5-HTT was normalized to the expression of the reference gene GAPDH. </t>
  </si>
  <si>
    <t>2X1W</t>
  </si>
  <si>
    <t xml:space="preserve">This procedure included the modeling of short loops, which are lacking in the X-ray structures. </t>
  </si>
  <si>
    <t xml:space="preserve">The structure of VEGFR1d2_R2d3 was modeled using the x-ray structure of VEGFR2 in complex with VEGFC (PDB: 2X1W). </t>
  </si>
  <si>
    <t xml:space="preserve">Protein-Protein docking was carried out through the pyDockWEB (http://life.bsc.es/servlet/pydock/home/; JimÃ©nez-GarcÃ­a et al., 2013). The 3D coordinates of the ligand, the VEGFA dimer, were extracted from the crystal structure of VEGFA bound to ranibizumab (1CZ8). </t>
  </si>
  <si>
    <t xml:space="preserve">Protein-Protein docking was carried out through the pyDockWEB (http://life.bsc.es/servlet/pydock/home/; JimÃ©nez-GarcÃ­a et al., 2013). </t>
  </si>
  <si>
    <t xml:space="preserve">The 3D coordinates of the ligand, the VEGFA dimer, were extracted from the crystal structure of VEGFA bound to ranibizumab (1CZ8). </t>
  </si>
  <si>
    <t xml:space="preserve">Homology models of Fab-bevacizumab and ranibizumab were set as PDB files of receptors. The complex VEGFR1d2_R2d3/VEGFA was built by using two randomly selected frames, belonging to relative conformational minimum of a preliminary MD of VEGFR1d2_R2d3 (Supplementary Material). </t>
  </si>
  <si>
    <t xml:space="preserve">Homology modeling and protein-protein docking </t>
  </si>
  <si>
    <t xml:space="preserve">Modeled structures of Fab-bevacizumab and ranibizumab showed low root mean square deviation (RMSD), respectively 0.003 nm and 0.002 nm, upon superimposition on PDB: 1BJ1 and PDB: 1CZ8 x-ray structures, respectively. </t>
  </si>
  <si>
    <t xml:space="preserve">The model of VEGFR1d2_R2d3 showed low RMSD (0.04 nm) upon superimposition on the corresponding template PDB:2X1W. VEGFR1d2_R2d3 was subjected to short all-atom MD simulation prior protein-protein docking with VEGFA (Supplementary Material, Figure S1). </t>
  </si>
  <si>
    <t xml:space="preserve">The model of VEGFR1d2_R2d3 showed low RMSD (0.04 nm) upon superimposition on the corresponding template PDB:2X1W. </t>
  </si>
  <si>
    <t xml:space="preserve">VEGFR1d2_R2d3 was subjected to short all-atom MD simulation prior protein-protein docking with VEGFA (Supplementary Material, Figure S1). Protein-protein docking predictions were carried out with PyDock. </t>
  </si>
  <si>
    <t xml:space="preserve">When compared to the starting model, MD simulation gave a better docking score for VEGFR1d2_R2d3 (Table 1). </t>
  </si>
  <si>
    <t xml:space="preserve">The complex VEGFR1d2_R2d3/VEGFA was compared to X-ray structures of VEGFR2 bound to VEGFC and VEGFA (PDB: 2X1W and PDB: 3V2A, respectively; Supplementary Material, Figure S2). </t>
  </si>
  <si>
    <t xml:space="preserve">Rough energetic evaluation of predicted complexes, obtained with PyDock, is shown in Table 1. Notice that VEGFR1d2_R2d3/VEGFA was stabilized by electrostatic interaction energy compared to Fab-bevacizumab/VEGFA and ranibizumab/VEGFA complexes, which were rather characterized by stabilizing desolvation and VdW energy terms. </t>
  </si>
  <si>
    <t>3V2A</t>
  </si>
  <si>
    <t>IPR001451</t>
  </si>
  <si>
    <t xml:space="preserve">This classification is based on the presence or absence of imperfect tandem repeats of a hexapeptide sequence. </t>
  </si>
  <si>
    <t xml:space="preserve">While MetA from E. coli and a homoserine acetyltransferase from H. influenzae belong to the non-hexapeptide acyltransferases, SATs generally possess this structural motif that can be found using InterProScan (IPR001451). </t>
  </si>
  <si>
    <t xml:space="preserve">We searched for these hexapeptide sequences in the L. casei SAT protein but did not detect this structural motif (data not shown). Therefore, the L. casei SAT is, to our knowledge, the first SAT to be described as a non-hexapeptide acyltransferase. </t>
  </si>
  <si>
    <t xml:space="preserve">((c) and (d)) Structure of insulin crystallized in the presence of sulfatide shows classic features of zinc bound insulin hexamers. </t>
  </si>
  <si>
    <t xml:space="preserve">(c) The crystals structure of insulin (PDB code 4XC4). </t>
  </si>
  <si>
    <t xml:space="preserve">Zinc is depicted as gray spheres. (d) An electron density map surrounding the disulfide bond linking cysteine chain A 20 to cysteine chain B 19. </t>
  </si>
  <si>
    <t>2INS</t>
  </si>
  <si>
    <t xml:space="preserve">PHENIX.REFINE: 1.9_1692 was used for refinement. </t>
  </si>
  <si>
    <t xml:space="preserve">PDB code 2INS [12] was the initial model used for phasing. </t>
  </si>
  <si>
    <t xml:space="preserve">Difference electron density maps were created comparing electron density of the crystal versus electron density explained by the model. </t>
  </si>
  <si>
    <t>PMC4790474</t>
  </si>
  <si>
    <t>KU513965</t>
  </si>
  <si>
    <t xml:space="preserve">The cDNA preparations obtained were used to amplify AtHCT (GenBank accession No. </t>
  </si>
  <si>
    <t xml:space="preserve">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t>
  </si>
  <si>
    <t xml:space="preserve">Gene sequences encoding for PtHCT6 (NCBI reference sequence XP_006368492.1), PvHCT2a (GenBank accession No. AGM90558.1), PrHCT (GenBank accession No. ABO52899.1) and SmHCT (NCBI reference sequence: XP_002991534.1), flanked with the attB1 (5â€² end) and attB2 (3â€² end) Gateway recombination sites, were synthesized for expression in yeast (GenScript) and cloned into the Gateway pDONR221 entry vector by BP recombination (Life Technologies). All six entry clones were LR recombined with the pDRf1-4CL5-GW vector (Eudes et al. 2011) to generate the constructs pDRf1-4CL5-AtHCT, pDRf1-4CL5-PtHCT6, pDRf1-4CL5-PvHCT2a, pDRf1-4CL5-PrHCT, pDRf1-4CL5-SmHCT, and pDRf1-4CL5-PpHCT1. </t>
  </si>
  <si>
    <t>AGM90558</t>
  </si>
  <si>
    <t xml:space="preserve">Gene sequences encoding for PtHCT6 (NCBI reference sequence XP_006368492.1), PvHCT2a (GenBank accession No. AGM90558.1), PrHCT (GenBank accession No. ABO52899.1) and SmHCT (NCBI reference sequence: XP_002991534.1), flanked with the attB1 (5â€² end) and attB2 (3â€² end) Gateway recombination sites, were synthesized for expression in yeast (GenScript) and cloned into the Gateway pDONR221 entry vector by BP recombination (Life Technologies). </t>
  </si>
  <si>
    <t xml:space="preserve">All six entry clones were LR recombined with the pDRf1-4CL5-GW vector (Eudes et al. 2011) to generate the constructs pDRf1-4CL5-AtHCT, pDRf1-4CL5-PtHCT6, pDRf1-4CL5-PvHCT2a, pDRf1-4CL5-PrHCT, pDRf1-4CL5-SmHCT, and pDRf1-4CL5-PpHCT1. </t>
  </si>
  <si>
    <t>ABO52899</t>
  </si>
  <si>
    <t>4KE4</t>
  </si>
  <si>
    <t xml:space="preserve">The data sets were processed using the program HKL-2000 (Otwinowski and Minor 1997). </t>
  </si>
  <si>
    <t xml:space="preserve">The PvHCT2aâ€“p-coumaroyl-CoAâ€“shikimate structure was determined by the molecular-replacement method with the program PHASER (McCoy et al. 2007) using the SbHCT structure (PDB ID 4KE4) (Walker et al. 2013) as a search model. </t>
  </si>
  <si>
    <t xml:space="preserve">The PvHCT2aâ€“p-coumaroylâ€“CoA-shikimate structure was used as a search model to solve the PvHCT2aâ€“p-coumaroylâ€“CoA-protocatechuate structure. Structure refinement was performed using the phenix.refine program (Afonine et al. 2012). </t>
  </si>
  <si>
    <t>CAA47181</t>
  </si>
  <si>
    <t xml:space="preserve">Generation of the pTKan-pCesa4::GWR1R2 destination vector was previously described (Eudes et al. 2012). </t>
  </si>
  <si>
    <t xml:space="preserve">To generate the pTKan-pCesa4::schl-ubiC construct, a gene sequence encoding ubiC from E. coli (GenBank accession No. CAA47181.1) containing the encoding sequence of a plastid targeting signal (SCHL; Lebrun et al. 1992) and flanked with the Gateway attB1 (5â€² end) and attB4 (3â€² end) recombination sites was synthesized for expression in Arabidopsis (Supplementary Data S1) (GenScript). </t>
  </si>
  <si>
    <t xml:space="preserve">The sequence was amplified by PCR to replace the Gateway attB4 (3â€² end) by the attB2 recombination site and cloned into the Gateway pDONR221-P1P2 entry vector by BP recombination (Life Technologies). A sequence-verified entry clone was LR recombined with the pTKan-pCesa4::GWR1R2 vector to generate the pTKan-pCesa4::schl-ubiC construct. </t>
  </si>
  <si>
    <t>AAG03636</t>
  </si>
  <si>
    <t xml:space="preserve">Generation of the pTKan-pC4H::schl-GWR3R2 destination vector was previously described (Eudes et al. 2015). </t>
  </si>
  <si>
    <t xml:space="preserve">To generate the pTKan-pC4H::schl-pobA construct, a gene sequence encoding pobA from P. aeruginosa (GenBank accession No. AAG03636.1) flanked with the Gateway attB3 (5â€² end) and attB2 (3â€² end) recombination sites was synthesized for expression in Arabidopsis (Supplementary Data S1) (GenScript) and cloned into the Gateway pDONR221-P3P2 entry vector by BP recombination (Life Technologies). </t>
  </si>
  <si>
    <t xml:space="preserve">An entry clone was LR recombined with the pTKan-pC4H::schl-GWR3R2 vector to generate the pTKan-pC4H::schl-pobA construct. A multisite LR recombination (Life Technologies) using the pDONR221-P1-schl::ubiC-P4, pDONR221-L4R-tg7-pC4H::schl-L3R (Eudes et al. 2015) and pDONR221-P3-pobA-P2 entry vectors and the pTKan-pCesa4::GWR1R2 destination vector was performed to generate the pTKan-pCesa4::schl-ubiC-pC4H::schl-pobA construct. </t>
  </si>
  <si>
    <t>PMC4790921</t>
  </si>
  <si>
    <t>KP765690</t>
  </si>
  <si>
    <t xml:space="preserve">The detection of viruses and the determination of nearly full length genome of PPV2 was carried out as described earlier [4,5]. </t>
  </si>
  <si>
    <t xml:space="preserve">Based on the results, one PPV2 (GenBank code: KP765690) positive swine herd with 1600 sows producing 35000 pigs a year, was selected and examined further. </t>
  </si>
  <si>
    <t xml:space="preserve">All of the production phase was on the same farm, following the all in all out system. The examined herd was a farrow to finish herd where weaning was practiced at 4 weeks after farrowing when the piglets were transferred to the nursery units. </t>
  </si>
  <si>
    <t xml:space="preserve">The PPV2 detected in the examined swine herd was of the Myanmar-type (GenBank code: KP765690). </t>
  </si>
  <si>
    <t xml:space="preserve">Melting curve analysis showed that the PCR products were single and specific. PCR products were not detected in negative controls. </t>
  </si>
  <si>
    <t>PMC4915002</t>
  </si>
  <si>
    <t>1ik6</t>
  </si>
  <si>
    <t xml:space="preserve">Although they share a common core topology motif Î²2Î±1Î²1Î±2Î²3Î±3Î²4Î±4 (Fig. 4), the Î²-sheetâ€“Î±-helix arrangements, strand twisting and secondary structure linkers drastically vary between MtrA and other Rossmann-type B12 domains. </t>
  </si>
  <si>
    <t xml:space="preserve">In fact, MtrA is structurally more related to the functionally distinct pyruvate dehydrogenase (PDB code: 1ik6) or succinyl-CoA synthetase (PDB code: 1euc) domains than to any B12 enzyme (Supplementary Fig. </t>
  </si>
  <si>
    <t>1euc</t>
  </si>
  <si>
    <t xml:space="preserve">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t>
  </si>
  <si>
    <t xml:space="preserve">The B12-binding protein, which has the highest Z-score (5.6) to MtrA, is monomethylamine corrinoid protein from M. barkeri (3ezx). In MtrA, the core motif is extended by an N-terminally fused segment that is partly associated as an antiparallel Î²-strand (Î²0) to the central Î²-sheet and an expanded insertion region between helix Î±3 and strand Î²4 consisting of a unique meander-like segment and an Î±-helix (Î±3â€²). Î²0 and the unique meander-like segment are involved in cobalamin binding (Fig. 4a). </t>
  </si>
  <si>
    <t>1bmt</t>
  </si>
  <si>
    <t>2i2x</t>
  </si>
  <si>
    <t>PMC4933163</t>
  </si>
  <si>
    <t>2OBD</t>
  </si>
  <si>
    <t xml:space="preserve">Periodic boundary conditions and a cutoff distance of 12 â„« for van der Waals interactions were applied, and the particle mesh Ewald method (30) (grid spacing &lt;1 â„«) was used to compute the long range electrostatic interactions. </t>
  </si>
  <si>
    <t xml:space="preserve">The equilibrated CETP was obtained by equilibrating the CETP crystal structure (Protein Data Bank code 2OBD) (15) embedded into a cubic box containing 66,020 TIP3P (Transferable Intermolecular Potential 3 Point) water molecules and 15 Na+ atoms (for neutralizing the CETP surface charges). </t>
  </si>
  <si>
    <t xml:space="preserve">The water box boundary was at least 25 â„« away from the CETP surface. The missing hydrogen atoms within the CETP crystal structure were recovered by using the AutoPSF module of the Visual Molecular Dynamics (VMD) software package (from the University of Illinois at Champaign-Urbana) (31). </t>
  </si>
  <si>
    <t>PMC4949658</t>
  </si>
  <si>
    <t>1L6M</t>
  </si>
  <si>
    <t xml:space="preserve">In some cases, binding of the ligand is critical for the biological functions of the lipocalin. </t>
  </si>
  <si>
    <t xml:space="preserve">Gallery of human and animal lipocalins. PDB codes for experimental structures are given in parentheses. hLCN2: human LCN2 in complex with the siderophore enterobactin shown as sticks chelating the central Fe3+ ion shown as a gray sphere (1L6M 82). hLCN1: human tear lipocalin in complex with 1,4â€butanediol (3EYC 83). </t>
  </si>
  <si>
    <t xml:space="preserve">Bos d 5: bovine Î²â€lactoglobulin unliganded form (3NPO 84). Equ c 1: major horse allergen (1EW3 85). </t>
  </si>
  <si>
    <t>PMC4957927</t>
  </si>
  <si>
    <t>AY492233</t>
  </si>
  <si>
    <t xml:space="preserve">Bootstrap values were obtained generating 1000 random trees. </t>
  </si>
  <si>
    <t xml:space="preserve">Phylogenetic analysis also included the sequences from the rpoB gene from C. xerosis (GenBank AY492233.1), C. pseudotuberculosis biovar ovis (GenBank CP002924.1) and C. pseudotuberculosis biovar equi (GenBank CP003540.2). </t>
  </si>
  <si>
    <t xml:space="preserve">It was possible to observe different phylogenetic groups that corresponded to particular species of Corynebacterium. These results, confirm that this studyâ€™s isolate (rpoB C53) is C. xerosis (Fig.Â 4).Fig.Â 1Studied abscess. </t>
  </si>
  <si>
    <t>CP002924</t>
  </si>
  <si>
    <t>CP003540</t>
  </si>
  <si>
    <t xml:space="preserve">MW lane: molecular weight marker of 1Â Kb Plus DNA Ladderâ„¢ (Invitrogen). Lane 1: negative control (reaction without template DNA). Lane 2: Corynebacterium pseudotuberculosis biovar equi. Lanes 3â€“4: Corynebacterium xerosis isolate (10â€“0.001Â ng of DNA, respectively). Lane 5: Corynebacterium pseudotuberculosis biovar ovis Fig.Â 4Bioinformatic analysis. a Shows the sequence alignment from the sequences used to construct the Phylogenetic tree in (b). </t>
  </si>
  <si>
    <t xml:space="preserve">Three sequences were downloaded from GenBank: C. pseudotuberculosis biovar ovis (CP002924.1), C. pseudotuberculosis biovar equi (CP003540.2), and Corynebacterium xerosis (AY492233.1). </t>
  </si>
  <si>
    <t xml:space="preserve">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t>
  </si>
  <si>
    <t>PMC4961454</t>
  </si>
  <si>
    <t>AY498567</t>
  </si>
  <si>
    <t xml:space="preserve">Fluorescent signals were collected during the annealing temperature and Î”CT was calculated. </t>
  </si>
  <si>
    <t xml:space="preserve">Elongation factor 1 alpha (EF-1a, accession AY498567) was used as reference gene. Î”Î”CT was determined by subtracting the average EF-1a CT from the average CT of the studied gene [9]. </t>
  </si>
  <si>
    <t>PMC4983356</t>
  </si>
  <si>
    <t>CP007631</t>
  </si>
  <si>
    <t xml:space="preserve">Next, we interrogated the 190 GBS genomes in our collection for mutations in parC, parE, gyrA, and gyrB. </t>
  </si>
  <si>
    <t xml:space="preserve">Briefly, we aligned the Illumina short-reads against reference strains (strain NGBS061 for ST459 isolates and strain SGBS001 for ST1 isolates, GenBank accession numbers CP007631.2 and CP010867.2, resp.) and identified polymorphisms using the variant ascertainment algorithm (VAAL) [18]. </t>
  </si>
  <si>
    <t xml:space="preserve">We also investigated the presence of genes encoding putative efflux pumps which might mediate fluoroquinolone resistance. To this end, we first generated de novo genome assemblies for all 190 strains using the A5 pipeline [19], followed by BLAST comparisons using the nucleotide sequences of known efflux pumps as queries. </t>
  </si>
  <si>
    <t>CP010867</t>
  </si>
  <si>
    <t>PMC5012869</t>
  </si>
  <si>
    <t>1ZXM</t>
  </si>
  <si>
    <t xml:space="preserve">Comparison of the structural similarities of ATPase domain of topo II and Hsp90 </t>
  </si>
  <si>
    <t xml:space="preserve">Among structures of ATPase domain of topo II and Hsp90 deposited in Protein Data Bank (PDB), 1ZXM for topo II and 3EKR and 1BYQ for Hsp90 were chosen for structure comparison and docking. </t>
  </si>
  <si>
    <t xml:space="preserve">The length of the two proteins is 376 and 217 amino acid residues for topo II and Hsp90, respectively. The similarity of the two proteins were compared by sequence alignment using BioEdit (Fig. 1) (Hall, 1999). </t>
  </si>
  <si>
    <t>3EKR</t>
  </si>
  <si>
    <t>1BYQ</t>
  </si>
  <si>
    <t xml:space="preserve">The sequence alignment of the ATPase domain of topo II (1ZXM) and Hsp90 (3EKR). </t>
  </si>
  <si>
    <t xml:space="preserve">The alignment were generated using BioEdit. The structure of ATPase domain of (A) topo II and (B) Hsp90. </t>
  </si>
  <si>
    <t xml:space="preserve">All the structures were energetically minimized using Tripos force field and Gasteiger-HÃ¼ckel charges. </t>
  </si>
  <si>
    <t xml:space="preserve">The structures of ATPase domain of topo II and Hsp90 were retrieved from RCSB Protein Data Bank (PDB entry code: 1ZXM and 3EKR) (Wei et al., 2005; Kung et al., 2008). </t>
  </si>
  <si>
    <t xml:space="preserve">The ligands were extracted and water molecules were removed from the initial x-ray crystal structure. The docking was carried out for both of the topo II and Hsp90 inhibitors to topo II and Hsp90 using Surflex-Dock (Jain, 2003). </t>
  </si>
  <si>
    <t>PMC5045647</t>
  </si>
  <si>
    <t>KX247448</t>
  </si>
  <si>
    <t xml:space="preserve">Amplification and sequencing of standard mitochondrial gene cytochrome c oxidase subunit I (COI) </t>
  </si>
  <si>
    <t xml:space="preserve">As described previously [32], primers Bc1 Culic Fm and JerR2m were used to PCR amplify a 692Â bp segment of the COI gene from 76 C. brevitarsis individuals with accession numbers [GenBank: KX247448-KX247523]. </t>
  </si>
  <si>
    <t xml:space="preserve">A total of four previously identified and published haplotypes was added with the following accession numbers: [GenBank: KJ162968, KJ162967, KJ162975 and KJ162957]. These sequences included one of C. asiatica, the most closely related species to C. brevitarsis [7]. </t>
  </si>
  <si>
    <t>KX247523</t>
  </si>
  <si>
    <t>KJ162968</t>
  </si>
  <si>
    <t xml:space="preserve">A total of four previously identified and published haplotypes was added with the following accession numbers: [GenBank: KJ162968, KJ162967, KJ162975 and KJ162957]. </t>
  </si>
  <si>
    <t xml:space="preserve">These sequences included one of C. asiatica, the most closely related species to C. brevitarsis [7]. The PCR amplicons were purified using QIAquick PCR purification kit (Qiagen) and 20Â Î¼l was sequenced using the Sanger sequencing method (Macrogen, Geumchun-gu, Seoul). </t>
  </si>
  <si>
    <t>KJ162967</t>
  </si>
  <si>
    <t>KJ162975</t>
  </si>
  <si>
    <t>KJ162957</t>
  </si>
  <si>
    <t>PMC5061766</t>
  </si>
  <si>
    <t>AY237122</t>
  </si>
  <si>
    <t xml:space="preserve">For the construction of the pNWVT vector, the spoVT gene (BC0059) including its own promoter was amplified from B. cereus ATCC 14579 chromosomal DNA using primers AKupVT-F and TIFN16. </t>
  </si>
  <si>
    <t xml:space="preserve">The resulting product was cut with EcoRI and KpnI (Fermentas, FastDigest) and ligated into the corresponding sites of pNW33n (Genbank Accession number, AY237122), which resulted in pNWVT. </t>
  </si>
  <si>
    <t xml:space="preserve">The pVTBsu2 vector was created by replacing spoVTBCE with spoVTBSU in pNWVT, which was amplified using primers BsuVTF2 and BsuVTR. The primers were specifically designed to ensure that spoVTBSU expression would be driven by the B. cereus spoVT promoter already present in pNWVT. </t>
  </si>
  <si>
    <t>PMC5069455</t>
  </si>
  <si>
    <t>3ox2</t>
  </si>
  <si>
    <t xml:space="preserve">Relative expressional levels of GAâ€related genes in wildâ€type and PtCYP714A3 transgenic plants. WT, wild type; Z33 and Z38, independent transgenic lines. </t>
  </si>
  <si>
    <t xml:space="preserve">The name and the accession numbers of the genes are as the following: CPS1, entâ€copalyl diphosphate synthase (AP004572); KS1, entâ€kaurene synthase (OSJN00255); KO2, ehtâ€kaurene oxidase (AP005471); KAO, entâ€kaurenoic acid oxidase (AP000616); GA20ox2, GA 20â€oxidase (AB077025); GA3ox2, GA 3â€oxidase (AB056519); GA2ox3, GA 2â€oxidase (NM_001050827); GID1, soluble GA receptor (AB211399); GID2, Fâ€box protein (AB100246). </t>
  </si>
  <si>
    <t xml:space="preserve">Values are meansÂ Â±Â SD of three biological replicates from the WT or the transgenic lines. Significant differences were analysed with Student's tâ€test. *, PÂ &lt;Â 0.05; **, 0.05Â &lt;Â PÂ &lt;Â 0.01; ***, 0.01Â &lt;Â PÂ &lt;Â 0.001. </t>
  </si>
  <si>
    <t>2ox3</t>
  </si>
  <si>
    <t>PMC5086625</t>
  </si>
  <si>
    <t>3gv4</t>
  </si>
  <si>
    <t xml:space="preserve">HDAC6 contains tandem catalytic domains CD1 and CD2, as well as, a ZnF-UBP [63,65,72]. </t>
  </si>
  <si>
    <t xml:space="preserve">The linker sequence between the two deacetylase domains is responsible for interaction with dynein via p150glued [66,67]; Bottom: Structure of the ZnF-UBP of human HDAC6 bound to ubiquitin (PDB ID: ubq1 [73] and 3gv4 [71]). </t>
  </si>
  <si>
    <t xml:space="preserve">The ZnF-UBP forms a deep pocket that specifically binds the C-terminal diglycine motif (G75, G76) of unanchored ubiquitin [70]. The coordination of zinc ions (Zn) in the ZnF-UBP, and K48, K63 residues of ubiquitin are shown. </t>
  </si>
  <si>
    <t>PMC5116274</t>
  </si>
  <si>
    <t>RRID:SCR_002285</t>
  </si>
  <si>
    <t xml:space="preserve">Larvae were imaged between 5â€“7 dpf, or at 14 dpf, using the following confocal microscopes: Zeiss LSM 510 (SO and SR data, 40x/0.8NA objective), Leica SP8 in photon counting mode (IO data, 20x/1.0NA objective), Zeiss LSM 710 (IR/MR data, 40x/1.1NA objective), and Zeiss LSM 800 (Kaede data, 40x/1.0NA objective). </t>
  </si>
  <si>
    <t xml:space="preserve">Image analysis was performed using ImageJ (Fiji) (Schindelin et al., 2012; RRID:SCR_002285) and cell location recorded on vector templates using Illustrator CC 2014 (Adobe Systems, San Jose, CA; RRID:SCR_010279). </t>
  </si>
  <si>
    <t xml:space="preserve">To identify particular somata as motoneurons associated with a given extraocular muscle, we used two criteria: first, the projection patterns of extraocular motoneurons (Fig. 1C, D), which are highly conserved across vertebrates (Evinger, 1988); and second, the known lack of GFP expression in IO motoneurons in the Tg(isl1:GFP) background (Higashijima et al., 2000). Somata filled contralaterally to the right eye (left side of the brain) were defined as SO motoneurons if found in nIV, or SR motoneurons if found in nIII (Fig. 2A). </t>
  </si>
  <si>
    <t>RRID:SCR_010279</t>
  </si>
  <si>
    <t>PMC5129875</t>
  </si>
  <si>
    <t>Q9QNF7</t>
  </si>
  <si>
    <t xml:space="preserve">To investigate whether minority sequences with mutations had occurred within the tumor, we also subcloned two of the PCR amplicons and sequenced individual subclones. </t>
  </si>
  <si>
    <t xml:space="preserve">No mutation was observed in subclones of amplicon 5; in contrast, in two of the sublclones of amplicon 3, there was a single point mutation (Figure 7c) not located at critical sites of the TK enzyme (ATP and nucleotide-binding sites)17 (http://www.uniprot.org/uniprot/Q9QNF7). </t>
  </si>
  <si>
    <t xml:space="preserve">Transplantation of TK-NPC produced mature neurons which were not sensitive to ganciclovir treatment The in vivo results, shown so far, were obtained with transplantation of undifferentiated pluripotent stem cells. </t>
  </si>
  <si>
    <t xml:space="preserve">HHpred analyses of gpl14/gp34 from all phages in this study result in top domain hit 5E7T (5e7t_B); minor structural protein 5; bacteriophages; Lactococcus lactis. Minor structural protein 5 is identified as ORF 52/BppA in lactococcal phage TUC2009 (accession number NC_002703), a component of the tripod baseplate structure with a putative carbohydrate binding domain and involved in receptor binding (McGrath et al., 2006, Legrand et al., 2016). </t>
  </si>
  <si>
    <t xml:space="preserve">gpl16/gp36 are classified as minor structural/hypothetical proteins (NP_043564/NP_042309), possibly collar proteins as a gene with 76â€‰% identity to ORF36 was found in addition to l16 in a phage c2 isolate exhibiting a prominent collar structure at its headâ€“tail interface (accession number AAD20610). </t>
  </si>
  <si>
    <t xml:space="preserve">HHpred analyses of gpl16/gp36 from all phages in this study likewise identified carbohydrate binding domains with top hits to 1GU3 and 1GU1. McGrath et al. (2006) showed that the saccharide binding site of Tuc2009 Bpp A is more similar to 1GU1 in structural comparisons. gpl15/gp35 is a minor structural protein proposed to be involved in phage adsorption to the host (NP_043563/ AAO49840) (Stuer-Lauridsen et al., 2003). </t>
  </si>
  <si>
    <t>1GU3</t>
  </si>
  <si>
    <t xml:space="preserve">gpl15/gp35 is a minor structural protein proposed to be involved in phage adsorption to the host (NP_043563/ AAO49840) (Stuer-Lauridsen et al., 2003). As with gpl14/gp34, HHpred analyses of all phages, except M6162, gave a top domain hit to 5E7T (5e7t_B). </t>
  </si>
  <si>
    <t>1GU1</t>
  </si>
  <si>
    <t>3CNI</t>
  </si>
  <si>
    <t xml:space="preserve">Similar to C2viruses, phage SPP1 first binds reversibly to carbohydrate moieties, specifically the cell-wall teichoic acids, then, as a precursor to phage DNA ejection, irreversibly to B. subtilis YueB (Plisson et al., 2007; Vinga et al., 2012). </t>
  </si>
  <si>
    <t xml:space="preserve">Note that as YjaE and Pip are structurally similar (HHpred analysis identified domains 3CNI and 2CH7 in both), the same inference can be extended to both proteins. </t>
  </si>
  <si>
    <t xml:space="preserve">Structural studies identified SPP1 tail spike protein gp21, specifically its C terminus, binding to YueB (SÃ£o-JosÃ© et al., 2004, 2006). The N erminus of SPP1 gp21 shares 26â€‰% amino acid identity to the N terminus of lactococcal phage tail proteins, Tal2009 (Tuc2009 ORF53) and Tal901-1 (TP901-1 ORF47) (Plisson et al., 2007; Stockdale et al., 2013). </t>
  </si>
  <si>
    <t>2CH7</t>
  </si>
  <si>
    <t>PMC5215406</t>
  </si>
  <si>
    <t>HPA028275</t>
  </si>
  <si>
    <t xml:space="preserve">For correlation plots between repeated experiments, see Figure S3. </t>
  </si>
  <si>
    <t xml:space="preserve">Antibody targeting with HPA030562 and HPA028275 for CDH5 and FABP1, respectively, was confirmed with Western blot of serum samples from the SAFEâ€T DILI cohort, a recombinant CDH5 standard and FABP1 overexpression lysate. </t>
  </si>
  <si>
    <t xml:space="preserve">Bands at the predicted molecular mass were detected (Fig. </t>
  </si>
  <si>
    <t>609718</t>
  </si>
  <si>
    <t xml:space="preserve">The loci accounted for 3.5% (5q14.1) and 3.9% (15q22.2) of variation in age-at-onset. </t>
  </si>
  <si>
    <t xml:space="preserve">The 5q14.1 signal maps to LHFPL2 [MIM*609718], a member of the lipoma HMGIC fusion partner (LHFP) gene family. </t>
  </si>
  <si>
    <t xml:space="preserve">The function of LHFPL2 is unknown. Interestingly, LHFPL2 is expressed in all normal tissues and cell lines except brain and leukocytes (40); however, while healthy brain tissue has no detectable LHFPL2 transcript, LHFPL2 protein is abundant in malignant brain tissue (41). </t>
  </si>
  <si>
    <t>191010</t>
  </si>
  <si>
    <t xml:space="preserve">Interestingly, LHFPL2 is expressed in all normal tissues and cell lines except brain and leukocytes (40); however, while healthy brain tissue has no detectable LHFPL2 transcript, LHFPL2 protein is abundant in malignant brain tissue (41). </t>
  </si>
  <si>
    <t xml:space="preserve">The 15q22.2 signal maps to the tropomyosin 1 gene (TPM1 [MIM*191010]). TPM1 encodes a highly conserved actin-binding protein that plays a central role in calcium-dependent regulation of muscle contraction. TPM1 is a tumour suppressor gene (42). </t>
  </si>
  <si>
    <t xml:space="preserve">Cancer and Parkinsonâ€™s disease are often likened to the two sides of a coin. Epidemiological studies have shown that the risk of developing PD is inversely associated with the risk of developing cancer (except skin cancer) (43). </t>
  </si>
  <si>
    <t>1GZX</t>
  </si>
  <si>
    <t xml:space="preserve">In the process, a hydroperoxide (OOHâ€“) complex is formed. </t>
  </si>
  <si>
    <t xml:space="preserve">Images were produced using UCSF Chimera [202] and crystal structures from the Protein Data Bank: human hemoglobin tetramer 1GZX (Î±2Î²2, ~64Â kDa), arthropod hemocyanin subunit 1OXY (~72Â kDa), mollusc hemocyanin functional unit 1JS8 (~50Â kDa) and sipunculid hemerythrin homo-octamer 1I4Y (~108Â kDa). Inset oxygen is coloured grey; iron is coloured red; copper is coloured orange; histidines are coloured blue: aspartic acid is pink and glutamic acid is green  </t>
  </si>
  <si>
    <t xml:space="preserve">Extracellular Hbs (or erythrocruorins) are mostly large, oligomeric proteins with molecular masses up to 3.6 MDa. Vinogradov (1985) classified them into four separate groups: (a) single-domain, single-subunit Hbs (~16Â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t>
  </si>
  <si>
    <t>1OXY</t>
  </si>
  <si>
    <t>1JS8</t>
  </si>
  <si>
    <t>1I4Y</t>
  </si>
  <si>
    <t xml:space="preserve">The protoporphyrin ring is coloured black. B Secondary structural features of the oxy-hemoglobin tetramer (PDB 1GZX) are presented as ribbons. </t>
  </si>
  <si>
    <t xml:space="preserve">Alpha and beta chains are coloured light yellow and grey, respectively. Coils are coloured black. </t>
  </si>
  <si>
    <t>3BOM</t>
  </si>
  <si>
    <t xml:space="preserve">Unlike many of the human hemocidins discussed previously, antimicrobial properties of HbÎ²P-1 were limited to a few Gram-negative bacterial pathogens (TableÂ 2).Fig.Â 4Hemoglobin-derived antimicrobial peptides from fish. </t>
  </si>
  <si>
    <t xml:space="preserve">The overlapping encrypted peptides (HbÎ²P-1, 2 and 3) of fish (Ictalurus punctatus; GI:318171215) hemoglobin are presented using the crystal structure of rainbow trout hemoglobin (3BOM). </t>
  </si>
  <si>
    <t xml:space="preserve">The helical structures of each peptide are presented as ribbons, and their locations are indicated by black arrows. It has not been confirmed whether the peptides retain these structural features upon detachment from the Hb </t>
  </si>
  <si>
    <t>1HC1</t>
  </si>
  <si>
    <t xml:space="preserve">The crystal structure of Panulirus interruptus hemocyanin (PDB 1HC1) is used to illustrate the location of the encrypted peptides: PvHCt (FEDLPNFGHIQVKVFNHGEHIHH: blue), astacidin 1 (FKVQNQHGQVVKIFHH: blue) from crayfish, and PsHCt2 (LVVAVTDGDADSAVPNLHENTEYNHYGSHGVY: orange) from shrimp on the hemocyanin hexamer (~420Â kDa) and corresponding subunit (~70Â kDa). </t>
  </si>
  <si>
    <t xml:space="preserve">Hemocyanin subunit domains I and II are coloured green and purple, respectively. Both peptides are located on the C-terminal subunit (III) of the hemocyanin where they can be liberated through proteolysis. </t>
  </si>
  <si>
    <t>PMC5270344</t>
  </si>
  <si>
    <t>X58075</t>
  </si>
  <si>
    <t xml:space="preserve">The purified single-stranded PCR product was added to the annealing buffer (Qiagen) with 0.3Â Î¼M of sequencing primer (5â€²-AGTTAGGTGTGGGATATAGT), and the pyrosequencing reaction was performed using the PyroMark Q24 platform (Qiagen). </t>
  </si>
  <si>
    <t xml:space="preserve">The level of methylation at each of the four analyzed CpG sites (GenBank accession number X58075 sites 1â€“4: nucleotide positions 328, 321, 318, and 306) was determined by the percentage of methylated cytosines. </t>
  </si>
  <si>
    <t xml:space="preserve">The pyrosequencing assay was repeated in triplicate, and the median value of the three replicates was reported as the representative value of LINE-1 methylation. Measurement of single gene methylation level </t>
  </si>
  <si>
    <t>V01278</t>
  </si>
  <si>
    <t xml:space="preserve">The linker also comprised the strong RBS 7 nts upstream of the ATG start codon of the second ermCL_S10K cistron, enabling initiation of translation independent from the first ermCL_S10K cistron. </t>
  </si>
  <si>
    <t xml:space="preserve">With the exception of the S10K mutation, each ermCL_S10K cistron encoded amino acids 1â€“19 corresponding to the ErmCL leader peptide (Genbank accession number V01278) present on the macrolide resistance plasmid pE194 (31,32). </t>
  </si>
  <si>
    <t>LC145616</t>
  </si>
  <si>
    <t xml:space="preserve">The analysis involved 111 nucleotide sequences and there were a total of 827 out of 1,081 nucleotides used in the analysis. </t>
  </si>
  <si>
    <t xml:space="preserve">The two sequences derived from this study (B5690 and B7274) are indicated with black triangles while the new divergent PRV isolate from Coho in Japan (LC145616) is indicated with a black circle. </t>
  </si>
  <si>
    <t>KT456503</t>
  </si>
  <si>
    <t xml:space="preserve">Segment L3 (core RdRp protein) displayed the least variation (0.5%/18 SNPs) and segments M2 (outer shell protein) and S1 (outer clamp protein) displayed the most (3.1%/67 and 34 SNPs, respectively). </t>
  </si>
  <si>
    <t xml:space="preserve">Blast searches revealed that our B5690 PRV isolate was identical at segments S1 (outer clamp protein), S3 (non-structural RNA protein) and S4 (outer fiber protein) to previously published genomes from BC, Genbank accession numbers KT456503, KT429758, and KC795576, respectively. </t>
  </si>
  <si>
    <t xml:space="preserve">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t>
  </si>
  <si>
    <t>KT429758</t>
  </si>
  <si>
    <t>KC795576</t>
  </si>
  <si>
    <t xml:space="preserve">NMR HSQC experiments were carried out using 0.8â€“1Â mM SsoSSB OB domain (1â€“114) (Gamsjaeger et al. 2015) in the presence and absence of equimolar amounts of ssDNA (6T) and RNA (6U) (purchased from Sigma Aldrich), respectively, at 298Â K on a Bruker 600Â MHz spectrometer (Bruker Advance III) equipped with 5-mm TCI cryoprobes. </t>
  </si>
  <si>
    <t xml:space="preserve">An in-silico model was calculated using HADDOCK (Dominguez et al. 2003; de Vries et al. 2007) using the NMR structure (PDB ID 2MNA) as a template (Gamsjaeger et al. 2015). </t>
  </si>
  <si>
    <t xml:space="preserve">DNA (6T) was replaced by RNA (6U) and the definition of semiflexible and flexible residues; all ambiguous and unambiguous interaction restraints (AIR and UIRs, respectively) as well as base planarity restraints were taken from the docking calculations of the SsoSSB-DNA structure (Gamsjaeger et al. 2015). </t>
  </si>
  <si>
    <t>1O7I</t>
  </si>
  <si>
    <t xml:space="preserve">These data suggest that the interaction surface is conserved between ssDNA and RNA. </t>
  </si>
  <si>
    <t xml:space="preserve">We have recently solved the structure of SsoSSB bound to ssDNA and have shown that the defining feature of the complex structure is the base-stacking of three aromatic residues (W56, W75 and F79) with three ssDNA bases (PDB ID 2MNA) (Gamsjaeger et al. 2015). The NMR data suggest that this base-stacking mechanism is conserved between ssDNA and RNA. </t>
  </si>
  <si>
    <t xml:space="preserve">Residues exhibiting changes larger than the average (binding residues) are coloured in green for RNA (b) and salmon for DNA (c). </t>
  </si>
  <si>
    <t xml:space="preserve">Space-filling representation of the crystal structure of SsoSSB (PDB 1O7I) with binding residues coloured in green for RNA (d) and salmon for DNA (e). </t>
  </si>
  <si>
    <t xml:space="preserve">Note the high similarity of the binding site for RNA compared to DNA. f Energy-lowest NMR structure (PDB ID 2MNA) of SsoSSB-DNA complex structure. g Model of SsoSSB-RNA structure based on DNA-bound structure. The location of the 2â€² hydroxyl groups is indicated by black arrows  </t>
  </si>
  <si>
    <t xml:space="preserve">Note the high similarity of the binding site for RNA compared to DNA. f Energy-lowest NMR structure (PDB ID 2MNA) of SsoSSB-DNA complex structure. g Model of SsoSSB-RNA structure based on DNA-bound structure. </t>
  </si>
  <si>
    <t xml:space="preserve">The location of the 2â€² hydroxyl groups is indicated by black arrows  In vivo, RNA in S. solfataricus is turned over by the exosome, which functions like the eukaryotic exosome by degrading RNA in a 3â€²â€“5â€² direction (Evguenieva-Hackenberg et al. 2003). </t>
  </si>
  <si>
    <t>PMC5352143</t>
  </si>
  <si>
    <t>3V8U</t>
  </si>
  <si>
    <t xml:space="preserve">We treated full-length LbpB and TbpB from N. meningitidis strains MC58 and B16B6, respectively, with a homobifunctional N-hydroxysuccinimide ester crosslinker (disuccinimidyl suberate; DSS), and analyzed the trypsin-digested products via LC-MS/MS. </t>
  </si>
  <si>
    <t xml:space="preserve">LbpB crosslinks were mapped onto an in silico homology based model of LbpB using Swiss-Model that was modelled against N. meningitidis TbpB [4] (PDB entry 3V8U) as a template. </t>
  </si>
  <si>
    <t xml:space="preserve">The LbpB model should be quite reliable for the core beta-barrel and handle structures but will be least reliable in the loop regions that harbour the clusters rich in aspartic acid and glutamic acid residues. TbpB crosslinks were mapped onto the crystal structure of TbpB from N. meningitidis strain B16B6 [17] as a control. </t>
  </si>
  <si>
    <t>4U9C</t>
  </si>
  <si>
    <t xml:space="preserve">It is important to note that there are substantial gaps in peptide coverage in both of these regions such that the full impact of binding might not be detected. </t>
  </si>
  <si>
    <t xml:space="preserve">In order to gain a better sense of how the experimental data could be reconciled and the interaction visualized, we performed data-directed docking experiments with the LbpB-N lobe crystal structure from N. meningitidis (PDB entry 4U9C) and holo-hLf (PDB entry 2BJJ). </t>
  </si>
  <si>
    <t xml:space="preserve">To dock these two proteins, we used the HADDOCK 2.2 web interface and included the inter-protein constraints relevant to the LbpB-N:hLf-C interaction noted in Table 1. The crosslinked residues were converted to ambiguous restraints for docking with a distance constraint of 5-25Ã… between the alpha carbons. </t>
  </si>
  <si>
    <t>2BJJ</t>
  </si>
  <si>
    <t xml:space="preserve">Predicted complex structure of LbpB:hLf and mutagenesis studies. </t>
  </si>
  <si>
    <t xml:space="preserve">(A) Docked model of LbpB-N (PDB entry 4U9C, filled in with Swiss-Model) against diferric hLf (PDB entry 2BJJ) using XL-MS constraints. </t>
  </si>
  <si>
    <t xml:space="preserve">Binding interface is noted with a translucent gray rectangle. (B) Crystal structure of the TbpB-N:hTf-C interaction from Neisseria meningitidis M982 (PDB entry 3VE1). </t>
  </si>
  <si>
    <t>3VE1</t>
  </si>
  <si>
    <t xml:space="preserve">Binding interface is noted with a translucent gray rectangle. </t>
  </si>
  <si>
    <t xml:space="preserve">(B) Crystal structure of the TbpB-N:hTf-C interaction from Neisseria meningitidis M982 (PDB entry 3VE1). </t>
  </si>
  <si>
    <t xml:space="preserve">(C) Alignment of docked model from (A) with crystal structure from (B). (D) Solid phase binding assay of WT and mutant LbpBs binding hLf at pH 5.9 and 7.4. </t>
  </si>
  <si>
    <t>PMC5353578</t>
  </si>
  <si>
    <t>AY264367</t>
  </si>
  <si>
    <t xml:space="preserve">The levels of degradation product for each sample was measured relative to the respective levels of AÎ± chain at 0â€‰min time point. </t>
  </si>
  <si>
    <t xml:space="preserve">(A) QRT-PCR results showing levels of four arthropod metalloproteases [GenBank acc. nos. AY264367 (A), XM_002416249 (B), XMâ€“002416250 (C) and XM_002412196 (D)], transcripts in ticks fed on immunocompetent (C57BL/6â€‰J, closed circles) or immunodeficient (RAGâˆ’/âˆ’, open circles) animals. </t>
  </si>
  <si>
    <t xml:space="preserve">The mRNA levels for metalloproteases were normalized to tick beta-actin. Each circle represents one tick. </t>
  </si>
  <si>
    <t xml:space="preserve">Therefore, we analyzed expression of several of the tick metalloproteases (GenBank acc. nos. XM_002416249, XM_002416250 and XM_002412196) along with the salivary gland metalloprotease (GenBank acc. no. AY264367), that was previously suggested to participate in fibrinogenolysis31. </t>
  </si>
  <si>
    <t xml:space="preserve">QRT-PCR analysis revealed that expression of all four metalloproteases, analyzed in this study, did not show significant (Pâ€‰&gt;â€‰0.05) variable expression between ticks fed on immunocompetent (C57BL/6â€‰J) or immunodeficient (RAGâˆ’/âˆ’) animals (Fig. 4Aâ€“D). Identification of proteins that show variable expression in salivary glands of ticks fed on immunocompetent versus immunodeficient animals </t>
  </si>
  <si>
    <t xml:space="preserve">For metalloproteases screening following are the oligonucleotides used: AY264367, 5â€² GGGACTCAGCCTGAAATTGTGGA 3â€² and 5â€² GATTTTGAGCATCCTCTCTCCAGT 3â€²; XM_002416249, 5â€² CTGGTAGTGCAGACGGTTGACA 3â€² and 5â€² GGCGTCATGGTTGGAATCTTGT 3â€²; XM_002416250, 5â€² GACATCTACCACGACTCAACTCACA 3â€² and 5â€² GTGGTCTGCCGTTTTCGTGT 3â€²; XM_002412196, 5â€² CCGAATGAACCTGGTCAATCA 3â€² and 5â€² CTGCGTCCTGCTTTTTGTGTTGT 3â€². </t>
  </si>
  <si>
    <t>PMC5419567</t>
  </si>
  <si>
    <t>RRID:AB_10167668</t>
  </si>
  <si>
    <t xml:space="preserve">Proteins were transferred to PDVF membranes by electrophoresis as previously described by Gallardo-PÃ©rez et al [31]. </t>
  </si>
  <si>
    <t xml:space="preserve">Membranes were blocked with TBS 1X buffer containing 5% nonfat dry milk and 1% Tween-20 for 1 h at room temperature and then incubated overnight at 4Â°C in blocking buffer containing polyclonal primary antibodies against: anti-Bax (Cat # sc-7480 RRID:AB_626729), anti-Bcl-2 (Cat # sc-7382 RRID:AB_626736), anti-Caspase-3 (GeneTex Cat# GTX22302 RRID:AB_384753), anti-GAPDH (Cat# sc-25778, RRID:AB_10167668), or anti-Î²-actin (Cat # sc-47778, RRID:AB_626632). </t>
  </si>
  <si>
    <t xml:space="preserve">The hybridized proteins were incubated with the corresponding secondary antibodies: anti-goat (Cat # sc-2033, RRID:AB_631729), anti-mouse (Cat # sc-2302, RRID:AB_650499) and or anti-rabbit (Cat # sc-2301, RRID:AB_650500) (Santa Cruz Biotechnology, CA, USA), conjugated with horseradish peroxidase. The signal was detected by chemiluminescence using the ECL-Plus detection system (Millipore Corporation, MA, USA) with a blot-scanner (LI-COR, Lincoln, NE, USA). </t>
  </si>
  <si>
    <t>RRID:SCR_013715</t>
  </si>
  <si>
    <t xml:space="preserve">The signal was detected by chemiluminescence using the ECL-Plus detection system (Millipore Corporation, MA, USA) with a blot-scanner (LI-COR, Lincoln, NE, USA). </t>
  </si>
  <si>
    <t xml:space="preserve">Densitometry analysis was performed with the Image Studio Lite version 3.1 (RRID:SCR_013715). </t>
  </si>
  <si>
    <t xml:space="preserve">Protein content was normalized against Î²-Actin or GAPDH. Control values were normalized to 100% and the density of the bands are expressed as percent of control values. </t>
  </si>
  <si>
    <t>RRID:AB_10626776</t>
  </si>
  <si>
    <t xml:space="preserve">NF-ÎºB was detected by confocal microscopy performed at the Bioimaging Unit of the Instituto de Medicina Molecular (iMM-Lisboa, Lisboa, Portugal). </t>
  </si>
  <si>
    <t xml:space="preserve">Images were taken of neurons cultured in round-glass coverslips were taken using a confocal laser point-scanning Zeiss microscope LSM 880, using a 63X oil immersion objective with an Argon laser for Hoechst (RRID:AB_10626776) and Alexa Fluor Phalloidin 488, and a DPDD 562â€“20 nm laser for Alexa Fluor 568. </t>
  </si>
  <si>
    <t xml:space="preserve">For the 3D reconstruction, confocal images were processed by Imaris for Cell Biologists (BITPLANE, UK) Software at the iMM-Lisboa and converted into a video (Supporting information). </t>
  </si>
  <si>
    <t>AK166215</t>
  </si>
  <si>
    <t xml:space="preserve">Further favoring the proposal that complex N-glycosylated KCC2 is the one enriched at the plasma membrane48, KCC2 was detected as a single band of ~150â€‰kDa in purified plasma membrane fractions of MIN6 Î²-cells, but not in those of COS7 cells (Fig.Â 1I). </t>
  </si>
  <si>
    <t xml:space="preserve">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~55â€“60% of total KCC2 transcripts in Î²-cells (Supplementary FigureÂ 1B). </t>
  </si>
  <si>
    <t xml:space="preserve">KCC2a-S25 lacks five C-terminal residues located immediately after the so-called â€œISO-domainâ€, which is responsible for the high basal activity of the transporter35 whereas KCC4, which lack ISO domains, is an inactive cotransporter under normal isotonic conditions35, 63, 64. However, unlike KCC2, KCC4 is robustly activated by hypotonicity64. </t>
  </si>
  <si>
    <t>AK149750</t>
  </si>
  <si>
    <t>BC059242</t>
  </si>
  <si>
    <t>AK143535</t>
  </si>
  <si>
    <t>AK131129</t>
  </si>
  <si>
    <t>BC141107</t>
  </si>
  <si>
    <t>AF087436</t>
  </si>
  <si>
    <t>PMC5433092</t>
  </si>
  <si>
    <t>KX243552</t>
  </si>
  <si>
    <t xml:space="preserve">Thus, studying the expression and regulation of dehydrin genes under different abiotic stress conditions contributes to our understanding of the resistance of bermudagrass to abiotic stresses. </t>
  </si>
  <si>
    <t xml:space="preserve">We determined the full-length cDNA sequences of a novel YSK2-type dehydrin CdDHN4 from Tifway (drought-tolerant) and C299 (drought-sensitive) (GenBank accession no. KX243552). </t>
  </si>
  <si>
    <t xml:space="preserve">The objective of this study was to determine the regulation of dehydrin genes in drought conditions. The main steps were as follows: (1) isolating the promoter sequence of CdDHN4 and analyzing its cis-acting elements in bermudagrass; (2) identifying environmental stresses that can activate the CdDHN4 promoter and inducing the CdDHN4 expression; (3) the response of CdDHN4 expression under drought and ABA conditions in Tifway and C299. </t>
  </si>
  <si>
    <t>PMC5509858</t>
  </si>
  <si>
    <t>2A79</t>
  </si>
  <si>
    <t xml:space="preserve">While this model provides a new template for understanding the effects of mutations in this region, it contains a pore domain in the closed state, and the molecular volume available for binding inside the pore is far too small to accommodate any of the common blockers. </t>
  </si>
  <si>
    <t xml:space="preserve">Therefore, to study the potential interactions between the channel and hERG blockers, we used a previously developed and experimentally validated model of the hERG pore in the open state (Durdagi etÂ al. 2012; Anwarâ€Mohamed etÂ al. 2014) based on the Kv1.2 Xâ€ray crystal structure (PDB ID 2A79), determined atÂ 2.9Â Ã… resolution (Model 2). </t>
  </si>
  <si>
    <t xml:space="preserve">It is important to stress that this previously published model of the hERG pore displays remarkable structural conservation with the published Eag1 structure for residues critical for drug binding (T623, S624, Y652 and F656), with major differences in the pore loop region far away from the common intraâ€cavity binding site (Wang etÂ al. 2016). To further refine both Model 1 and Model 2 of the hERG channel, we performed molecular dynamics (MD) simulations with a protocol described below. </t>
  </si>
  <si>
    <t>PMC5519329</t>
  </si>
  <si>
    <t>PF00096</t>
  </si>
  <si>
    <t xml:space="preserve">We then assessed significance empirically by comparing the value of this statistic to other C2H2 ZF genes from the same species (where possible). </t>
  </si>
  <si>
    <t xml:space="preserve">To this end, for each species with a PRDM9 ortholog, we downloaded the nucleotide and protein sequences for all available RefSeq genes with a C2H2 ZF motif annotated in Conserved Domain Database (pfam id# PF00096). </t>
  </si>
  <si>
    <t xml:space="preserve">To simplify alignment generation, we only used tandem ZF arrays with four or more ZFs matching the 28 amino acid long C2H2 motif (X2-CXXC-X12-HXXXH-X5 where X is any amino acid). In all of our analyses, if a gene had multiple tandem ZF arrays that were spatially separated, only the first array of four or more adjacent ZFs was used for the following analysis (Supplementary file 3B). </t>
  </si>
  <si>
    <t>SRX2436594</t>
  </si>
  <si>
    <t xml:space="preserve">Following A-tailing, each sample was individually barcoded with an Illumina index and amplified for 12 cycles. </t>
  </si>
  <si>
    <t xml:space="preserve">The six libraries were sequenced on the HiSeq 2500 at the Lewis Sigler Institute at Princeton University to collect single-end 150 bp reads, while single-end 100 bp data was collected on the HiSeq 4000 at Weill Cornell Medical College for all other samples (SRA Accessions: SRX2436594 and SRX2436597). </t>
  </si>
  <si>
    <t xml:space="preserve">Reads were processed and a de novo transcriptome assembled for the highest coverage testis library following the approach described above for publicly available samples. Details on assembly quality are available in Supplementary file 2A. </t>
  </si>
  <si>
    <t>SRX2436597</t>
  </si>
  <si>
    <t>PMC5535145</t>
  </si>
  <si>
    <t>KU572424</t>
  </si>
  <si>
    <t xml:space="preserve">The molecular analysis also included the Tri10 gene responsible for the regulation of multiple Tri genes [50]. </t>
  </si>
  <si>
    <t xml:space="preserve">To design primer/probe sets for the expression of Tri10, the F. culmorum and F. graminearum sequences of the Tri10 gene published in the NCBI database (accession numbers: KU572424 and KU572428) were aligned with Geneious v.6.1.6 (Biomatters Ltd., Auckland, New Zealand, 2014) [63]. </t>
  </si>
  <si>
    <t xml:space="preserve">Due to high polymorphism within the exon-exon boundaries of the Tri10 gene, two Tri10 reverse primers were designed for use in separate reactions: Tri10rc GCC AAT CTC CCC TGC TTA GA (specific for F. culmorum) and Tri10rg GCC AAT CTC CCC TGC TTA GG (specific for F. graminearum). Forward primer: Tri10f CCC TTG CTT GCA TGC TAC AG targeted a conserved binding site. Tri10 primers and Tri10 probe (FAM-CAG TTT TGA GTC TTC G-MGB) were designed using PRIMER EXPRESS 3.0 (Applied Biosystems, Foster City, CA, USA). </t>
  </si>
  <si>
    <t>KU572428</t>
  </si>
  <si>
    <t>PMC5595876</t>
  </si>
  <si>
    <t>AJ507799</t>
  </si>
  <si>
    <t xml:space="preserve">Identification of EBV infection in PTCL using RNA-seq </t>
  </si>
  <si>
    <t xml:space="preserve">Sequences were mapped against the EBV genome (AJ507799.2) using Burrows-Wheeler Aligner (v0.7.5)23 and analyzed with SAMtools (v0.6.1)24. </t>
  </si>
  <si>
    <t xml:space="preserve">Samples with 100 or more EBV-derived reads were classified as EBV-positive (Supplementary FigureÂ S2). </t>
  </si>
  <si>
    <t>SRP099016</t>
  </si>
  <si>
    <t xml:space="preserve">The RNA-seq data used in this study can be accessed via the accession numbers given by the original publications as listed in Supplementary TableÂ S1, or via Sequence Read Archive (https://www.ncbi.nlm.nih.gov/sra) with accession number SRP099016. </t>
  </si>
  <si>
    <t>PMC5611737</t>
  </si>
  <si>
    <t>ENST00000043402</t>
  </si>
  <si>
    <t xml:space="preserve">Genomic DNA was extracted from whole blood or saliva using the Qiagen QIAamp DNA blood kit or tissue kit (Qiagen, Hilden, Germany). </t>
  </si>
  <si>
    <t xml:space="preserve">Custom amplification primers were designed to span coding exons and flanking intron regions of the selected genes (transcription ID of RTN4R: ENST00000043402 from ensemble database; human reference sequence NCBI built 37) using the Ion AmpliSeq Designer (Thermo Fisher Scientific, Waltham, MA, USA). </t>
  </si>
  <si>
    <t xml:space="preserve">Sample amplification and equalization were achieved using Ion AmpliSeq Library Kits 2.0 and the Ion Library Equalizer Kit, respectively (Thermo Fisher Scientific). Amplified sequences were ligated with Ion Xpress Barcode Adapters (Thermo Fisher Scientific). </t>
  </si>
  <si>
    <t>1p8t</t>
  </si>
  <si>
    <t xml:space="preserve">Modeling of the 3D complex structure of RTN4R and LINGO1 </t>
  </si>
  <si>
    <t xml:space="preserve">The 3D complex structure of RTN4R and LINGO1 was modeled by superimposing their monomeric 3D structures (PDBIDs: 1p8t and 4oqt, respectively) on the template 3D structure of the human SLITRK1 and PTPRD complex (PDBID: 4rca). </t>
  </si>
  <si>
    <t xml:space="preserve">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t>
  </si>
  <si>
    <t>4oqt</t>
  </si>
  <si>
    <t>4rca</t>
  </si>
  <si>
    <t>PMC5638308</t>
  </si>
  <si>
    <t>CA095885</t>
  </si>
  <si>
    <t xml:space="preserve">Moreover, the exposure to 500 Î¼M Al did not affect the expression of ASR5, either between genotypes (i.e. Nipponbare and Modan) or among exposure timeframes (0, 24, 48, or 72 h) [61]. </t>
  </si>
  <si>
    <t xml:space="preserve">A putative NAC gene from maize, identified with the accession number CA095885, which is similar to the rice OsNAC5 gene, was induced in the roots of maize plants exposed to 283 Î¼M Al, but not in those exposed to 75 Î¼M Al [18]. </t>
  </si>
  <si>
    <t xml:space="preserve">In the presence of 200 Î¼M Al, this gene was induced in the roots of all four cultivars evaluated (Fig 2A) and in the shoots of three cultivars, with the exception of Temporalero (Fig 2B). Under our experimental conditions, the Cotaxtla and Temporalero cultivars showed a similar expression profile in the roots, while Tres RÃ­os and Huimanguillo formed another group with similar expression profiles between them. </t>
  </si>
  <si>
    <t>AF418677</t>
  </si>
  <si>
    <t xml:space="preserve">Sequences were aligned by using the ClustalW program. </t>
  </si>
  <si>
    <t xml:space="preserve">Two representative reference sequences from each genotype were used for construction of phylogenetic tree (A: AF418677, X51970; B: D23678, AB073838; C: D50489, Y18855; D: AB090270, AF151735; E: AB032431, X75657; F: AB036905, AB036907; G: AB064313, AB056513 and H: AY090454, AY090457). </t>
  </si>
  <si>
    <t xml:space="preserve">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t>
  </si>
  <si>
    <t>X51970</t>
  </si>
  <si>
    <t>D23678</t>
  </si>
  <si>
    <t>AB073838</t>
  </si>
  <si>
    <t>D50489</t>
  </si>
  <si>
    <t>Y18855</t>
  </si>
  <si>
    <t>AB090270</t>
  </si>
  <si>
    <t>AF151735</t>
  </si>
  <si>
    <t>AB032431</t>
  </si>
  <si>
    <t>X75657</t>
  </si>
  <si>
    <t>AB036905</t>
  </si>
  <si>
    <t>AB036907</t>
  </si>
  <si>
    <t>AB064313</t>
  </si>
  <si>
    <t>AB056513</t>
  </si>
  <si>
    <t>AY090454</t>
  </si>
  <si>
    <t>AY090457</t>
  </si>
  <si>
    <t>GCA_000009485.1</t>
  </si>
  <si>
    <t xml:space="preserve">The genome sequence of B. cenocepacia J2315 available from GenBank database (GCA_000009485.1) [22], was used for primers design. </t>
  </si>
  <si>
    <t xml:space="preserve">Due to their high size and GC content, the two RND operons, RND 2 (old locus tags: BCAS0764â€“BCAS0766, new locus tags: QU43_RS72485, QU43_RS72490, QU43_RS72495) and RND 4 (old locus tags: BCAL2820â€“BCAL2822, new locus tags: QU43_RS50715, QU43_RS50720, QU43_RS50725), were cloned using a two-step strategy. Firstly, a unique restriction site (BamHI for operon RND 2 and KpnI for operon RND 4) was identified in the sequences of the two operons. </t>
  </si>
  <si>
    <t xml:space="preserve">Elena Perrin was founded by a â€œFondazione Adriano Buzzati-Traversoâ€ fellowship. </t>
  </si>
  <si>
    <t>PMC5667448</t>
  </si>
  <si>
    <t>1XNK</t>
  </si>
  <si>
    <t xml:space="preserve">The final model was constructed from the first to last residue of the crystallized protein, which was cloned without the first 13 residues that were predicted as a disordered region and reported as a signal peptide [37]. </t>
  </si>
  <si>
    <t xml:space="preserve">Despite its low identity to the closest homologue in PDB (ID 1XNK, 36% identity), compost21_GH11 presents a typical GH11 fold. </t>
  </si>
  <si>
    <t xml:space="preserve">It consists of one Î±-helix and 15 Î²-sheets, labeled A1 to A6 and B1 to B9 (Fig.Â 7a). The curvature of the Î²-sheets B1 to B9 forms a cleft where the catalytic residues (nucleophile Glu98 in Î²-sheet B6 and proton donor Glu200 in Î²-sheet B4) are located. </t>
  </si>
  <si>
    <t xml:space="preserve">The extra loops are present in other proteins for which structure has not been solved. b Overall secondary structure of compost21_GH11 colored from blue to red (N- to C-terminal). c Superposition of all available GH11 structures (in gray) with compost21_GH11 (in magenta). </t>
  </si>
  <si>
    <t xml:space="preserve">The orientation of the structures is rotated by 90Â° in relation to the structure presented on item B. The non-aligned domains from proteins with non-common domains were hidden from representation. d Surface representation of compost21_GH11 (in magenta) aligned to closest PDB homologue 1XNK (in gray). </t>
  </si>
  <si>
    <t xml:space="preserve">Note that the non-reducing end of the ligand methyl 4,4II-dithio-Î±-xylotrioside present in 1XNK structure is sterically hindered by EL2 in compost21_GH11 âˆ’Â 3 subsite Compost21_GH11 activity improves performance of a commercial enzyme mixture </t>
  </si>
  <si>
    <t xml:space="preserve">The molecular replacement, structure model building, refinement, and validation were performed using PHASER [89], PHENIX [90], Coot [91], and MolProbity program [92]. </t>
  </si>
  <si>
    <t xml:space="preserve">PDB ID 1XNK was used as template. </t>
  </si>
  <si>
    <t xml:space="preserve">PyMOL (the PyMOL Molecular Graphics System, Version 1.8 SchrÃ¶dinger, LLC) was used for structure representations. </t>
  </si>
  <si>
    <t>PMC5733061</t>
  </si>
  <si>
    <t>1H9G</t>
  </si>
  <si>
    <t xml:space="preserve">The palmitoyl-CoA ligand that was successfully crystalized into the FadR protein is highlighted in orange, whereas the double bond is indicated in blue. (B) Complex structure of the monomeric form of EcFadR liganded with myristoyl-CoA ligand. </t>
  </si>
  <si>
    <t xml:space="preserve">The architecture of the EcFadR (PDB: 1H9G) is shown in blue cylinder, whereas the ligand of myristoyl-CoA is given in orange stick. (C) Complex structure of the monomeric form of ValFadR liganded with palmitoyl-CoA ligand (PDB: 5DV5). </t>
  </si>
  <si>
    <t xml:space="preserve">The protomer form of ValFadR is shown in cyan cylinder, and the extra-40aa insert is given in magenta. The ligands are shown in sticks, one of which is of light green in the binding site 1 and the other one present in site 2 is indicated in red. (D) Superposition of the monomeric structure of ValFadR-ligand and EcFadR-ligand structure via their C-terminal ligand-binding domains. </t>
  </si>
  <si>
    <t>1E2X</t>
  </si>
  <si>
    <t xml:space="preserve">Diffraction data of protein crystals was integrated and processed using MOSFLM and SCALA from the CCP4 program suite (Collaborative Computational Project, 1994). </t>
  </si>
  <si>
    <t xml:space="preserve">The structure of ValFadR was determined by molecular replacement using EcFadR structure (PDB: 1E2X) as a search model. </t>
  </si>
  <si>
    <t xml:space="preserve">The model was first built automatically using PHENIX package (Adams et al., 2002) and then manually with COOT (Emsley and Cowtan, 2004) and structure refinement was performed with Phenix. For the structure of ValFadR and palmitoyl-CoA complex, the apo-ValFadR structure was used as a search model and then was built manually with Coot and refined with Phenix. </t>
  </si>
  <si>
    <t>1FZB</t>
  </si>
  <si>
    <t xml:space="preserve">Crystal structure of the covalently bound dimer of fragment D (double-D). </t>
  </si>
  <si>
    <t xml:space="preserve">(A) Molecular surface representation of the fibrinogen chains composing the fragment D dimer (PDB 1FZB); (B) The two fibrinogen gamma chains arranged head to head as in the fragment D dimer and after rotations of 90Â° are shown to highlight the regions of mutual interaction (areas enclosed by the red, dotted lines). </t>
  </si>
  <si>
    <t xml:space="preserve">Molecular surfaces are colored according to the residue hydrophobicity. The positions of the residues mutated in Fibrinogen Ankara (H340), Aguadilla (R375), and Brescia (G284) are indicated. </t>
  </si>
  <si>
    <t>1LSH</t>
  </si>
  <si>
    <t xml:space="preserve">Exposed hydrophobic region in the unpolymerized fibrinogen gamma chain as a potential site for abnormal interactions with APOB. </t>
  </si>
  <si>
    <t xml:space="preserve">A fibrinogen Î³ monomer (PDB 1FZB) is shown together with the homology model of APOB with bound lipids [13] and the crystal structure of the closest structurally characterized homologue of the latter, lipovitellin (PDB 1LSH). </t>
  </si>
  <si>
    <t xml:space="preserve">Molecular surfaces are colored according to the residue hydrophobicity. The partial lipid structures bound to lipovitellin are present in the crystal structure. </t>
  </si>
  <si>
    <t xml:space="preserve">The analysis of the crystal structure of human fibrinogen fragment D (PDB 1FZB) showed that the Aguadilla, Ankara, and Brescia mutations fall nearby the regions exploited by the globular domains of two Î³ chains in their â€œend-to-endâ€ interaction necessary for the D dimer formation, and also that these regions feature patches of hydrophobic residues that normally remain hidden upon correct dimerization (Figure 2). </t>
  </si>
  <si>
    <t xml:space="preserve">Patches of hydrophobic residues are also present in the lipid-binding region of APOB, as it can be observed by examining the homology model of APOB by Richardson et al. [13] and also in the crystal structure of lipovitellin (PDB 1LSH), which is the closest homologue of APOB with a known folding (Figure 3). </t>
  </si>
  <si>
    <t>200100</t>
  </si>
  <si>
    <t xml:space="preserve">Interestingly, the molecular genetic analysis of the two genes, APOB and MTTP, which are involved in the transfer of triglycerides, assembly, and transport of APOB-containing lipoproteins, failed to demonstrate any mutation in these genes in our FSD cases. </t>
  </si>
  <si>
    <t xml:space="preserve">These results led to the conclusion that the hypo-APOB-lipoproteinemia associated with hypofibrinogenemia does not fit into the spectrum of hereditary a-betalipoproteinemia (OMIM# 200100). </t>
  </si>
  <si>
    <t xml:space="preserve">The latter is an autosomal recessive disorder characterized by the virtual absence of VLDL and LDL from plasma [20]. In this disorder, the failure of secretion of VLDL points to defects in the processing of the APOB proteins or to an impairment of the assembly or secretion of triglyceride-rich lipoproteins. </t>
  </si>
  <si>
    <t xml:space="preserve">With regard to the presence of lipid droplets within the fibrinogen inclusions, we can assume that the overexposed hydrophobic patches of particular Î³ chain mutations can bind APOB molecules, since the latter protein is characterized by large hydrophobic regions that are normally used for the transport of lipids. </t>
  </si>
  <si>
    <t xml:space="preserve">These hydrophobic features are highlighted in Figure 2, showing the arrangement of fibrinogen Î±, Î², and Î³ chains and the Dâ€“D interface of two gamma chains in the fragment D from the PDB structure 1FZB [22], and in Figure 3 showing a fibrinogen gamma monomer from the previous structure, the homology model of APOB [13], and the crystal structure of the lamprey lipovitellin (PDB 1LSH) [23] that is the closest homologue of APOB with known folding. </t>
  </si>
  <si>
    <t xml:space="preserve">Î³ chain mutants anomalously bound to APOB may serve as nucleation centers for the formation of hydrophobic clusters. Above a critical concentration, the latter coalesce into a lipid phase that becomes visible in the form of lipid droplets at both light and ultrastructural levels. </t>
  </si>
  <si>
    <t xml:space="preserve">The crystal structure with Protein Data Bank, PDB, code 1FZB was used for the molecular structure analysis of the covalently bound dimer of fragment D. The crystal structure of lipovitellin (PDB 1LSH) [23], that is the closest structurally characterized homologue of APOB, was shown together with the fibrinogen Î³ monomer (PDB 1FZB). </t>
  </si>
  <si>
    <t xml:space="preserve">The homology model of APOB was obtained from Richardson et al. [13]. The molecular rendering was made with Accelrys Discovery Studio. </t>
  </si>
  <si>
    <t>PRJNA248164</t>
  </si>
  <si>
    <t xml:space="preserve">BUSCO benchmark results indicated that a high portion of orthologs were represented in our de novo assembly, with only 5.6% of the expected orthologs missing (Table 2). </t>
  </si>
  <si>
    <t xml:space="preserve">We compared our bitter NLL transcriptome with the publicly available transcriptome of the sweet NLL cultivar Tanjil (BioProject PRJNA248164). </t>
  </si>
  <si>
    <t xml:space="preserve">The Tanjil transcriptome was obtained using Illumina technology and consists of 89 690 contigs, of which 45 739 are predicted to be protein-coding transcripts according to GeneMark S-T predictions. This number represents 65% of the number of protein-coding transcripts in our bitter NLL transcriptome, as predicted using the same analysis (see above). </t>
  </si>
  <si>
    <t>KC695666</t>
  </si>
  <si>
    <t xml:space="preserve">Trinity-assembled contigs and PacBio isoforms were combined into a single data set. </t>
  </si>
  <si>
    <t xml:space="preserve">Chloroplast-specific transcripts were identified by blastn searches against the published chloroplast genome of L. luteus (GenBank accession ID: KC695666) and were subsequently removed. </t>
  </si>
  <si>
    <t xml:space="preserve">rRNA was identified using RNAmmer (Lagesen et al., 2007) and Barrnap (https://github.com/tseemann/barrnap), and was also removed. The remaining sequences were clustered at the 100% similarity level using CD-Hit-EST (Li and Godzik, 2006) to identify short, redundant transcripts. </t>
  </si>
  <si>
    <t>MF152953</t>
  </si>
  <si>
    <t xml:space="preserve">Expression and purification of LaCAO </t>
  </si>
  <si>
    <t xml:space="preserve">LaCAO (GenBank accession MF152953) was amplified by PCR from L. angustifolius cDNA using primers LaCAO-InFusion-For (5'-TTCCAGGGGCCCCTGGCAAT GGCTTCAGCTTCT GAAAAAATG-3') and LaCAO-InFusion-Rev (5'-GTCGACCC GGGAATTTTAGA GCTTTGATGCTAAGGAATTCT-3'). </t>
  </si>
  <si>
    <t xml:space="preserve">The PCR product was cloned into expression vector pGEX-6P-1 (GE Healthcare) using the In-Fusion HD Cloning Kit (Clontech Laboratories) to give pGEX-6P-LaCAO. For every round of expression, pGEX-6P-LaCAO was transformed into the Escherichia coli strain Rosettaâ„¢(DE3)pLysS. </t>
  </si>
  <si>
    <t>PRJNA279271</t>
  </si>
  <si>
    <t xml:space="preserve">The metagenomic samples from the Caspian Sea were taken at the peak of stratification in October 2013 at three depths (15â€‰m, 40â€‰m and 150â€‰m, bottom depth 230â€‰m). </t>
  </si>
  <si>
    <t xml:space="preserve">Sample collection, DNA extraction, sequencing and assembly of these datasets are described in more detail in Mehrshad et al. Mehrshad et al. [32] and the sequence data are available from NCBI SRA (Bioproject PRJNA279271). </t>
  </si>
  <si>
    <t xml:space="preserve">The two deep sea samples from the Mediterranean were collected in the Aegean Sea (600â€‰m, bottom depth 699â€‰m) and Ionian Sea (3500â€‰m, bottom depth 3633â€‰m) in October 2010. These datasets and additional deep chlorophyll maximum samples used in this study are available in NCBI SRA (Bioprojects PRJNA305355 and PRJNA257723). </t>
  </si>
  <si>
    <t>SRR3965592</t>
  </si>
  <si>
    <t xml:space="preserve">Three representative deep, marine metagenomes from the MALASPINA expedition were also used for assembly (SRR3965592, SRR3963457, and SRR3961935). </t>
  </si>
  <si>
    <t xml:space="preserve">The Caspian and the Mediterranean metagenomes from all samples analyzed in this study are from the 0.22â€“5.0â€‰Âµm fraction and were sequenced by HiSeq2000 (paired end reads of length 100â€‰bp). The MALASPINA datasets are from the 0.2 to 0.8â€‰Âµm fraction and were sequenced using HiSeq2000 (paired end reads of length 150â€‰bp). </t>
  </si>
  <si>
    <t>SRR3963457</t>
  </si>
  <si>
    <t>SRR3961935</t>
  </si>
  <si>
    <t xml:space="preserve">However, recently this ability has been also expanded to some members of the class Anaerolineae of the phylum Chloroflexi [71]. </t>
  </si>
  <si>
    <t xml:space="preserve">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t>
  </si>
  <si>
    <t xml:space="preserve">SAR202 global distribution and vertical stratification All MAGs reconstructed in this study showed highest recruitment values in their environment of origin along with higher abundances in the deeper strata of the water column (Fig.Â 1 and Supplementary Fig.Â S6). </t>
  </si>
  <si>
    <t>PMC5869493</t>
  </si>
  <si>
    <t>1UCU</t>
  </si>
  <si>
    <t xml:space="preserve">Domain structure of full-length flagellin. </t>
  </si>
  <si>
    <t xml:space="preserve">Image derived from PDB ID: 1UCU [38] visualized with iCn3D (https://www.ncbi.nlm.nih.gov/Structure/icn3d/full.html) and modified to indicate D0, D1, D2 and D3 domains. </t>
  </si>
  <si>
    <t xml:space="preserve">Residues 89â€“96 (QRVRELAV) in the D1 domain are encircled by a red dashed line. FliC constructs expressed in a mammalian system are secreted and maintain Toll-like receptor 5 (TLR5) agonist activity. </t>
  </si>
  <si>
    <t>AAA27067</t>
  </si>
  <si>
    <t xml:space="preserve">All flagellin (FliC) and gp41 gene constructs described were codon optimized and synthesized using the GENEART platform (http://www.lifetechnologies.com/ca/en/home/life-science/cloning/gene-synthesis/geneart-gene-synthesis/geneoptimizer.html) (Life Technologies, Carlsbad, CA, USA). </t>
  </si>
  <si>
    <t xml:space="preserve">To produce a mammalian cell expressed FliC, we used an amino acid sequence identical to that of Salmonella enterica subsp. enterica serovar Typhi flagellin (GenBank: AAA27067.1). </t>
  </si>
  <si>
    <t xml:space="preserve">Numbering of FliC residues in our constructs was based on a previously established numbering convention [18]. We previously described generating a Clade C gp41 ectodomain consensus sequence [121]. </t>
  </si>
  <si>
    <t>JX459908</t>
  </si>
  <si>
    <t xml:space="preserve">Each analysis used a window size of 300 nt and a step size of 5 nt. </t>
  </si>
  <si>
    <t xml:space="preserve">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t>
  </si>
  <si>
    <t xml:space="preserve">NorovirusÂ capsid genotype diversity in Australian waste water samples This study aimed to capture a complete picture of norovirus diversity at a population level, with the use of NGS technologies on waste water samples from two major Australian cities, Sydney and Melbourne. </t>
  </si>
  <si>
    <t>GQ845367</t>
  </si>
  <si>
    <t>JX846924</t>
  </si>
  <si>
    <t>AB220922</t>
  </si>
  <si>
    <t>AY772730</t>
  </si>
  <si>
    <t>JX846925</t>
  </si>
  <si>
    <t>PMC5882086</t>
  </si>
  <si>
    <t>JN133303</t>
  </si>
  <si>
    <t xml:space="preserve">The full-length genomes of two PCV1 strains were amplified by PCR. </t>
  </si>
  <si>
    <t xml:space="preserve">The full-length amplified genomes of PCV1 were sequenced to confirm the identity. blast results showed that the PCV1-prototype was the same genome as that previously reported for PCV1 in PK-15 cells (GenBank accession number: JN133303.1), while the genome of PCV1-GSK was identical to the PCV1 in Rotarix (GenBank accession number: HM143844.1). </t>
  </si>
  <si>
    <t xml:space="preserve">There are eight nucleotide differences between the two sequences. Results of infectivity studies </t>
  </si>
  <si>
    <t>HM143844</t>
  </si>
  <si>
    <t>PMC5973687</t>
  </si>
  <si>
    <t>2RE9</t>
  </si>
  <si>
    <t xml:space="preserve">Though distant in primary amino acid sequence, R32 and R85 are located in close proximity on the X-ray crystal structure of TL1A (Fig.Â 4B). </t>
  </si>
  <si>
    <t xml:space="preserve">Both variants had reduced binding to DR3 in a receptor ELISA, but retained full binding to DcR3 (Fig.Â 4C). Figure 4.A) Kinetic analysis of anti-TL1A antibody C03V binding to variants of TL1A measured by SPR (duplicate runs shown) (RU â€“ response units) B) The X-ray crystal structure of TL1A (PDB: 2RE9) showing ARG32 (R32) and ARG85 (R85) in yellow on one of the monomers in TL1A. </t>
  </si>
  <si>
    <t xml:space="preserve">Ribbon colors indicate secondary structure type, grey indicates other TL1A monomers in the trimeric TL1A structure; C) An ELISA measuring the binding of TL1A, TL1A-R32A and TL1A-R32A to DR3 and DcR3. C03V is a potent inhibitor of TL1A in a cell-based assay </t>
  </si>
  <si>
    <t xml:space="preserve">The eluted protein was buffer-exchanged into phosphate-buffered saline (PBS) using a HiLoad 16/60 Superdex 200 preparatory grade column (GE Healthcare) and the âˆ¼70kDa fraction was separated by gel filtration on a HiLoad 26/60 Superdex 200 prep grade column (GE Healthcare). </t>
  </si>
  <si>
    <t xml:space="preserve">Variants of TL1A with single substitutions of solvent accessible residues identified from PDB:2RE9 were generated by gene synthesis and purified according to the methods described above. </t>
  </si>
  <si>
    <t xml:space="preserve">The amino acid position numbering of TL1A variants was that used by Jin etÂ al.29 Expression and purification of monoclonal antibody C03V and other anti-TL1A antibodies </t>
  </si>
  <si>
    <t>PMC6029241</t>
  </si>
  <si>
    <t>3VI4</t>
  </si>
  <si>
    <t xml:space="preserve">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t>
  </si>
  <si>
    <t>1CHL</t>
  </si>
  <si>
    <t>4AZU</t>
  </si>
  <si>
    <t>4HQU</t>
  </si>
  <si>
    <t>1IGT</t>
  </si>
  <si>
    <t>PMC6060793</t>
  </si>
  <si>
    <t>KU680807</t>
  </si>
  <si>
    <t xml:space="preserve">The molecular weight (MW) and predicted isoelectric point (pI) of PcToll5 are 143.2 kDa and 6.43, respectively. </t>
  </si>
  <si>
    <t xml:space="preserve">The complete cDNA sequence of PcToll6 (KU680807) is 4688 bp, which includes a 308 bp 5â€² UTR, a 3588 bp ORF encoding an 1195 amino acid polypeptide, and a 792 bp 3â€²UTR (Supplementary Figure S1B). </t>
  </si>
  <si>
    <t xml:space="preserve">The PcToll6 protein contains a signal peptide of 18 aa, 19 LRR domains with an aa length of 20 to 30, 6 LRR TYP domains of 24 aa, 2 LRR CT domains of 57 and 53 aa, an LRR NT domain of 39 aa, a transmembrane domain of 23 aa, and a TIR domain of 138 aa (Figure 1). PcToll6 has a MW of 136.4 kDa and a pI of 5.70. </t>
  </si>
  <si>
    <t>PMC6068308</t>
  </si>
  <si>
    <t>FJ938051</t>
  </si>
  <si>
    <t xml:space="preserve">Some amplicons were cloned into a pCR2.1-TOPO vector using a TOPOÂ® TA CloningÂ® Kit (Thermo Fisher Scientific) and sequenced using M13 primers or the primers used for RT-PCR. </t>
  </si>
  <si>
    <t xml:space="preserve">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t>
  </si>
  <si>
    <t xml:space="preserve">GENETYX 13 (Genetyx Corp., Tokyo, Japan) and BioEdit 7.1.3.0 [7] software were used for sequence analysis. All determined 3c gene sequences were submitted to the DNA Data Bank of Japan. </t>
  </si>
  <si>
    <t>HQ392470</t>
  </si>
  <si>
    <t>AB781789</t>
  </si>
  <si>
    <t>GU053649</t>
  </si>
  <si>
    <t xml:space="preserve">One faecal FCoV from cat 37 had a longer intact 3c gene of 720 bases. </t>
  </si>
  <si>
    <t xml:space="preserve">This sequence was genetically closest (96.3%) in a BLAST search to two intact 3c gene sequences of FIPV strains DSKUU48 (GU053649) [5] and UU9 [6]. </t>
  </si>
  <si>
    <t xml:space="preserve">Ascites and pleural effusion samples containing FCoVs were taken from 32 cats in animal hospitals. Two ascites samples contained type II FCoVs with truncating mutations in the ORF of 3c. </t>
  </si>
  <si>
    <t>PMC6082936</t>
  </si>
  <si>
    <t>AJ390235</t>
  </si>
  <si>
    <t xml:space="preserve">Nucleotides unique in IgG3 (IgG3 specific) and the g.1053927G&gt;A variation (p.Arg435His) are indicated with a red border. </t>
  </si>
  <si>
    <t xml:space="preserve">The full DNA sequence is shown for the reference sequence (AJ390235), for all other sequences, all bases except those that differ from the reference are masked by a dot. </t>
  </si>
  <si>
    <t xml:space="preserve">The amino acid sequence of the reference sequence is shown on the bottom site, together with the PCR fragment amplified for Sanger sequencing. The IGHG3 alleles that contain the g.1053927G&gt;A variation are highlighted in pink (G3m15). </t>
  </si>
  <si>
    <t>PMC6149708</t>
  </si>
  <si>
    <t>AJG36537</t>
  </si>
  <si>
    <t xml:space="preserve">Phylogenetic relationships between AetMYC1 and bHLHs in other species. </t>
  </si>
  <si>
    <t xml:space="preserve">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t>
  </si>
  <si>
    <t xml:space="preserve">Functional verification of AetMYC1 and AetMYB7D. (A) Expression profiles of AetMYC1 and AetMYBD in red and white coleoptiles. </t>
  </si>
  <si>
    <t>AQM40230</t>
  </si>
  <si>
    <t>AAC49219</t>
  </si>
  <si>
    <t>CAB92300</t>
  </si>
  <si>
    <t>AAB03841</t>
  </si>
  <si>
    <t>CAC14865</t>
  </si>
  <si>
    <t>AEE99257</t>
  </si>
  <si>
    <t>HQ589209</t>
  </si>
  <si>
    <t>AF260918</t>
  </si>
  <si>
    <t>AAC39455</t>
  </si>
  <si>
    <t>MG495090</t>
  </si>
  <si>
    <t xml:space="preserve">Molecular Characteristics of AetMYB7D and AetMYC1 </t>
  </si>
  <si>
    <t xml:space="preserve">Based on the assembly sequences obtained from transcriptome analysis, AetMYC1 and AetMYB7D were isolated from â€˜As60â€™ and â€˜As77â€™ for further evaluating their role in determining the white coleoptile trait of â€˜As77â€™. AetMYB7D had the same nucleotide sequences in â€˜As77â€™ (Genebank accession: MG495090) and â€˜As60â€™ (Genebank accession: MG495089), and encoded the same protein as TaMYB7D (Genebank accession: KP136432), which is located on chromosome 7D of common wheat. </t>
  </si>
  <si>
    <t xml:space="preserve">The coding sequence of AetMYC1p (Genebank accession: MG495087) from â€˜As60â€™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t>
  </si>
  <si>
    <t>MG495089</t>
  </si>
  <si>
    <t>KP136432</t>
  </si>
  <si>
    <t>MG495087</t>
  </si>
  <si>
    <t xml:space="preserve">The coding sequence of AetMYC1p (Genebank accession: MG495087) from â€˜As60â€™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
  </si>
  <si>
    <t xml:space="preserve">The phylogenetic tree was constructed by the neighbor-joining method, using the amino acid sequences of bHLH transcription factors (Figure 3). bHLH proteins from the same species were clustered together. </t>
  </si>
  <si>
    <t>MG495088</t>
  </si>
  <si>
    <t xml:space="preserve">In the Ae. tauschii genome database, AetMYC1 shows a high sequence identity to AetMYC1.4 and AetMYC1.5 [21] (Table S2). </t>
  </si>
  <si>
    <t xml:space="preserve">The sequence of AetMYC1w (Genebank accession: MG495088) from â€˜AS77â€™ had three nucleotide differences from that of AetMYC1p from â€˜As60â€™ (Table S3), and encoded 436 amino acids (compared to 567 amino acids encoded by AetMYC1p) because a single nucleotide mutation at 1310 bp caused premature termination of translation of the encoded protein (Figure 2). </t>
  </si>
  <si>
    <t xml:space="preserve">As a result of the premature termination, AetMYC1w had lost the ACT-like domain (Figure 2). </t>
  </si>
  <si>
    <t>PMC6161623</t>
  </si>
  <si>
    <t>10.15124/1a186859-ad12-4e33-bf17-ccfcbad48ba0</t>
  </si>
  <si>
    <t xml:space="preserve">Chemical kinetics in an atmospheric pressure helium plasma containing humidityâ€  â€ Data underpinning the figures in this manuscript can be found at DOI: 10.15124/1a186859-ad12-4e33-bf17-ccfcbad48ba0. </t>
  </si>
  <si>
    <t>PMC6186792</t>
  </si>
  <si>
    <t>GO:0005109</t>
  </si>
  <si>
    <t xml:space="preserve">The results are provided in Supplementary Tables S3, S4. </t>
  </si>
  <si>
    <t xml:space="preserve">It can be observed that the inferred genes are functionally enriched in some GO terms, such as frizzled binding (GO:0005109), G-protein coupled receptor binding (GO:0001664), non-membrane spanning protein tyrosine kinase activity (GO:0004715), and protein tyrosine kinase activity (GO:0004713). </t>
  </si>
  <si>
    <t xml:space="preserve">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t>
  </si>
  <si>
    <t>GO:0001664</t>
  </si>
  <si>
    <t>GO:0004715</t>
  </si>
  <si>
    <t>GO:0004713</t>
  </si>
  <si>
    <t>PMC6222480</t>
  </si>
  <si>
    <t>2HCK</t>
  </si>
  <si>
    <t xml:space="preserve">Molecular docking studies provide a virtual screening of different molecules as a potential ligands to predict their ability to interact with the given target candidates. </t>
  </si>
  <si>
    <t xml:space="preserve">For the present study we have chosen the hematopoietic cell tyrosine kinase (PDB ID: 2HCK) in the complex with quercetin as a target molecule [33]. </t>
  </si>
  <si>
    <t xml:space="preserve">Molecule with the best determined antioxidant activity (2e) was chosen as a ligand. Docking score and energy of the interactions between protein residue and ligand are tabulated in Table 3. </t>
  </si>
  <si>
    <t xml:space="preserve">The molecular docking of the most active compound 2e was performed with iGEMDOCK (BioXGEM, Taiwan). </t>
  </si>
  <si>
    <t xml:space="preserve">Crystal coordinates of the haematopoietic cell tyrosine kinase (PDB ID: 2HCK) in the complex with quercetin was downloaded from Protein Dana Bank (https://www.rcsb.org/structure/2HCK). </t>
  </si>
  <si>
    <t xml:space="preserve">In the first step, structure of 2HCK was prepared, including the removal of water molecules and optimized protein structure using PyMOL (The PyMOL Molecular Graphics System, Version 2.0 SchrÃ¶dinger, LLC, New York, NY, USA). Binding site of protein was defined according the bounded ligand. </t>
  </si>
  <si>
    <t xml:space="preserve">In the first step, structure of 2HCK was prepared, including the removal of water molecules and optimized protein structure using PyMOL (The PyMOL Molecular Graphics System, Version 2.0 SchrÃ¶dinger, LLC, New York, NY, USA). </t>
  </si>
  <si>
    <t xml:space="preserve">Binding site of protein was defined according the bounded ligand. After preparing the protein target and optimized structure of the compound 2e as a ligand, genetic parameters were set (population size 200; generations: 70; number of solution or poses: 2). </t>
  </si>
  <si>
    <t>PMC6278402</t>
  </si>
  <si>
    <t>1GXN</t>
  </si>
  <si>
    <t xml:space="preserve">The arrow indicates the fraction used for LC-MS/MS analysis. </t>
  </si>
  <si>
    <t xml:space="preserve">Alignment of amino acid sequence of PpPel10a with those of PL10 family pectate lyases from C. cellulosa (PDB ID: 1GXN), A. irakense (AF121904), and X. campestris (JQ723690). </t>
  </si>
  <si>
    <t xml:space="preserve">SDS-PAGE analysis of recombinant PpPel10a. M, molecular weight markers; lane 1, supernatant of lysed recombinant E. coli BL21 (DE3) cells carrying plasmid pET28a-pppel10a; lane 2, PpPel10a purified by Ni-NTA column chromatography. </t>
  </si>
  <si>
    <t>AF121904</t>
  </si>
  <si>
    <t>JQ723690</t>
  </si>
  <si>
    <t>E3EEN8</t>
  </si>
  <si>
    <t xml:space="preserve">As shown in Table 1, ten peptides were retrieved and assigned to four pectate lyases, which belonged to PL families 1, 3, 9, and 10, respectively, predicted using the CAZy database (http://www.cazy.org/) [19]. </t>
  </si>
  <si>
    <t xml:space="preserve">The amino acid sequence of the protein with UniProt accession number E3EEN8 (NCBI protein ID WP_013370345.1) was consistent with a PL family 10 pectate lyase. </t>
  </si>
  <si>
    <t xml:space="preserve">The PL10 enzyme showed the highest intensity in LC-MS/MS analysis (Table 1), which suggested that the enzyme may be a major component of the pectin-degrading enzymes of P. polymyxa KF-1. Only five pectate lyases belonging to PL family 10 have been characterized, including PelA from B. alcalophillus NTT33 [20], Pel-15E from Bacillus spp. strain KSM-P15 [21], PelA from Azospirillum irakense [22], rPelA from Treponema pectinovorum ATCC 33768 [23], and r-PL_D from Xanthomonas campestris ACCC 10048 [24]. </t>
  </si>
  <si>
    <t xml:space="preserve">Generally, pectate lyases are classified into PL families 1, 2, 3, 9, and 10 according to the CAZy database [19]. </t>
  </si>
  <si>
    <t xml:space="preserve">The amino acid sequence of PpPel10a from P. polymyxa KF-1 showed similarity to the characterized PL family 10 pectate lyases (e.g., AF121904.1, 35%; JQ723690, 40%) (Figure 2). </t>
  </si>
  <si>
    <t xml:space="preserve">Using the family 10 polysaccharide lyase from Cellvibrio cellulosa (PDB ID: 1GXN, identity = 44.79%) as a template [27], the structure of PpPel10a was modelled; it displayed a predominantly Î±-helical structure with short Î²-strands and irregular coils (Figure S2). The structure of family 10 pectate lyases is different from that of the pectate lyases from PL families 1, 3 and 9, which have a parallel Î²-helix fold [28]. </t>
  </si>
  <si>
    <t xml:space="preserve">Using the family 10 polysaccharide lyase from Cellvibrio cellulosa (PDB ID: 1GXN, identity = 44.79%) as a template [27], the structure of PpPel10a was modelled; it displayed a predominantly Î±-helical structure with short Î²-strands and irregular coils (Figure S2). </t>
  </si>
  <si>
    <t xml:space="preserve">The structure of family 10 pectate lyases is different from that of the pectate lyases from PL families 1, 3 and 9, which have a parallel Î²-helix fold [28]. From the amino acid sequence alignment it is deduced that residues D138, N139, R273, E276, R355 and R370 of PpPel10a were responsible for catalysis. </t>
  </si>
  <si>
    <t xml:space="preserve">Signal peptides were predicted using the SignalP 4.1 Server [25]. </t>
  </si>
  <si>
    <t xml:space="preserve">A structural model of the pectate lyase PpPel10a was generated using SWISS-MODEL with the family 10 polysaccharide lyase from C. cellulosa (PDB ID: 1GXN, identity = 44.79%) as the template [28,37]. </t>
  </si>
  <si>
    <t>KX023301</t>
  </si>
  <si>
    <t xml:space="preserve">Strain improvement of a low fructosyltransferase-producing Aureobasidium pullulans NAC8 (Accession No. KX023301) was carried out using chemical mutagens such as ethidium bromide and ethyl methane sulfonate. </t>
  </si>
  <si>
    <t xml:space="preserve">The wild-type and mutant strain were distinguished using Random amplified polymorphic DNA PCR and DNA fingerprinting analysis. Plackett-Burman and Box Behnken design were statistical tools used to determine important media parameters and optimization, respectively. </t>
  </si>
  <si>
    <t>PMC6302212</t>
  </si>
  <si>
    <t>2GP1</t>
  </si>
  <si>
    <t xml:space="preserve">IgG aÎ²2GP1 domain I (aÎ²2GP1 D1) were detected in 50% in the group of APS and in 11.1% in the group of asymptomatic APA carriers but were not detectable in the groups of SNAPS, thrombosis/obstetric and in HD (Figure 2B). </t>
  </si>
  <si>
    <t xml:space="preserve">Their levels were higher in the APS patients with triple positivity than those observed in patients with two biomarkers (mean = 571 vs. mean = 82 AU/ml, p = 0.0027). Of note, one patient from the asymptomatic APA carriers' group was highly positive for aÎ²2GP1 D1 (314 AU/ml, normal values &lt; 20 AU/ml). </t>
  </si>
  <si>
    <t>PMC6329482</t>
  </si>
  <si>
    <t>LC215428</t>
  </si>
  <si>
    <t xml:space="preserve">All eight patient specimens were positive for HAdV-D53. </t>
  </si>
  <si>
    <t xml:space="preserve">Subsequently, VRDL generated HAdV-D53 whole genome sequences from one patient specimen, which was nearly identical to a recently reported whole genome sequence of HAdV-D53 from Japan (GenBank sequence LC215428). </t>
  </si>
  <si>
    <t>PMC6331602</t>
  </si>
  <si>
    <t>ACZ71036</t>
  </si>
  <si>
    <t xml:space="preserve">Both of them are from the Institute of Plant Physiology and Ecology, SIBS, CAS. E. coli strain TOP10 was used for gene cloning, and BL21 (DE3) was used for UGTs heterologous expression. S. cerevisiae strain BY4742 (MATÎ±, his3Î”1, leu2Î”0, lys2Î”0, ura3Î”0) obtained from EUROSCARF was used as the parent strain for all engineering. </t>
  </si>
  <si>
    <t xml:space="preserve">Codon-optimized genes synPgDDS, synPgPPDS, and synPgCPR1 (Genbank accession nos. ACZ71036.1, AEY75213.1, and AIC73829.1, respectively) were synthesized by Genscript Corporation (Nanjing, China). </t>
  </si>
  <si>
    <t xml:space="preserve">All the strains used or constructed in this study are listed in Supplementary TableÂ S1 and the primers used for the construction of the plasmids and strains are listed in Supplementary TableÂ S2. Cloning, synthesis, and heterologous expression of UDP-glycosyltransferases </t>
  </si>
  <si>
    <t>AEY75213</t>
  </si>
  <si>
    <t>AIC73829</t>
  </si>
  <si>
    <t>ACT34898</t>
  </si>
  <si>
    <t xml:space="preserve">Cloning, synthesis, and heterologous expression of UDP-glycosyltransferases </t>
  </si>
  <si>
    <t xml:space="preserve">The coding sequence of UDP-glycosyltransferase UGT73F3 (Genbank accession no. ACT34898.1) was a PCR-amplified form of M. truncatula using primer 73F3-F and 73F3-R and cloned into the pMD18T vector (Takara, Dalian, China). </t>
  </si>
  <si>
    <t xml:space="preserve">The coding sequence of UGTPn50 was a PCR-amplified form of P. notoginseng using primer Pn50-F and Pn50-R and cloned into the pMD18T vector. UGT73C10 (Genbank accession no. AFN26666.1) was synthesized by Genscript Corporation. </t>
  </si>
  <si>
    <t>AFN26666</t>
  </si>
  <si>
    <t xml:space="preserve">The coding sequence of UGTPn50 was a PCR-amplified form of P. notoginseng using primer Pn50-F and Pn50-R and cloned into the pMD18T vector. </t>
  </si>
  <si>
    <t xml:space="preserve">UGT73C10 (Genbank accession no. AFN26666.1) was synthesized by Genscript Corporation. </t>
  </si>
  <si>
    <t xml:space="preserve">Heterologous expression of the UGT genes in E. coli was carried out as described previously14. Briefly, UGT genes with a C-terminally 6Ã—His-tag was ligated into the pET-28a vector via ClonExpress II One Step Cloning Kit (Vazyme Biotech Co., Ltd, Nanjing, China) and transformed into E. coli BL21 (DE3). </t>
  </si>
  <si>
    <t>ABA42119</t>
  </si>
  <si>
    <t xml:space="preserve">For the kinetic study of UDP-glycosyltransferases, the His-tagged UGTs in the crude enzyme were firstly quantified by dot bolt as described previously41. </t>
  </si>
  <si>
    <t xml:space="preserve">The purified C-terminal 6Ã—His-tagged UDP-glycosyltransferase OleD (Genbank accession no. ABA42119.2) was diluted serially (8, 12, 14, 16, 18, 32â€‰ng/Î¼L) to make a standard curve for protein quantitative. </t>
  </si>
  <si>
    <t xml:space="preserve">The reaction mixtures contained 100â€‰mM phosphate buffer (pH 7.5), 1% Tween-20, 0.5â€‰mM PPD, 40-300â€‰Î¼M UDP-glucose, and 60â€‰Âµl crude enzyme of UGTs (~â€‰400â€‰ng/mL) in a final volume of 300â€‰Î¼L. The reactions were incubated at 30â€‰Â°C for 30â€‰min. </t>
  </si>
  <si>
    <t>AKA44586</t>
  </si>
  <si>
    <t xml:space="preserve">In vivo direct evolution of UGTPg45 </t>
  </si>
  <si>
    <t xml:space="preserve">Random mutagenesis of UGTPg45 (Genbank accession no. AKA44586.1) by error-prone PCR was performed using the GeneMorph II random mutagenesis kit (Agilent Technologies Inc., CA, USA). </t>
  </si>
  <si>
    <t xml:space="preserve">The PCR reaction condition was set as suggested in the user manual, error rate was controlled to be 1â€“2 mutations per gene. The UGTPg45 mutants was transformed into PPD-producing yeast ZW04BY-RS to generate a mutant library (detailed procedures to construct strain library are provided in theÂ Supplementary Information). </t>
  </si>
  <si>
    <t>2ACW</t>
  </si>
  <si>
    <t xml:space="preserve">PyMOL v1.746 was used to generate the mutant UGTPg45-HV. </t>
  </si>
  <si>
    <t xml:space="preserve">UDP-glucose was placed in the binding pocket in the reference of a previous released crystal structure of the complex of a UGT enzyme and UDP-glucose (PDB code: 2ACW47). </t>
  </si>
  <si>
    <t xml:space="preserve">PPD was docked and refined into the binding pocket with AutoDock Vina v1.1.248. MD simulations and most analysis procedures were conducted using the Amber18 software package49. </t>
  </si>
  <si>
    <t>PMC6437039</t>
  </si>
  <si>
    <t>JX560348</t>
  </si>
  <si>
    <t xml:space="preserve">This set of strains is sufficient to implement all two-bit binary operations. </t>
  </si>
  <si>
    <t xml:space="preserve">The third bit layer was generated by transforming these four strains with pSEVA631 (GenR) (Silva-Rocha et al., 2012; GenBank JX560348) or pMO9075 (SpmR) (Keller et al., 2011). </t>
  </si>
  <si>
    <t xml:space="preserve">Resulting strains were selected on the 2-bit antibiotic combinations plus 10 Î¼g/ml gentamicin (Gm) or 50 Î¼g/ml spectinomycin (Sm). This gave 8 strains, designated ATG (Am/Tc/Gm), AKG (Am/Km/Gm), ATS (Am/Tc/Sm), AKS (Am/Km/Sm), CTG (Ch/Tc/Gm), CTS (Ch/Tc/Sm), CKG (Ch/Km/Gm), CKS (Ch/Km/Sm) based on their resistance markers. </t>
  </si>
  <si>
    <t>PMC6437178</t>
  </si>
  <si>
    <t>1M6T</t>
  </si>
  <si>
    <t xml:space="preserve">Each asymmetric unit consists of a single subunit of the sCtr1cryst trimer. </t>
  </si>
  <si>
    <t xml:space="preserve">The model for BRIL (PDB ID: 1M6T) was placed into the corresponding electron density and manually adjusted. </t>
  </si>
  <si>
    <t>For model refinement of Ctr1-Ta6Br12, the diffraction data were anisotropically corrected to resolution limits of 3.4, 3.5, and 3.0â€‰Ã… along the reciprocal cell directions a*, b*, and c* respectively, using the diffraction anisotropy server at the University of California, Los Angeles52. For Ctr1-Cu+, the corrected resolution limits are 3.6, 3.6, and 3.2â€‰Ã… along a*, b*, and c* respectively.</t>
  </si>
  <si>
    <t>TOTAL</t>
  </si>
  <si>
    <t>PERCENTAGE</t>
  </si>
  <si>
    <t>Article (No section provide)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</si>
</sst>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double">
        <color theme="9"/>
      </top>
      <bottom style="thin">
        <color theme="9" tint="0.39997558519241921"/>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0" borderId="0" xfId="0" applyNumberFormat="1"/>
    <xf numFmtId="0" fontId="2" fillId="2" borderId="1" xfId="0" applyFont="1" applyFill="1" applyBorder="1"/>
    <xf numFmtId="0" fontId="0" fillId="3" borderId="1" xfId="0" applyNumberFormat="1" applyFont="1" applyFill="1" applyBorder="1"/>
    <xf numFmtId="0" fontId="0" fillId="0" borderId="1" xfId="0" applyNumberFormat="1" applyFont="1" applyBorder="1"/>
    <xf numFmtId="0" fontId="2" fillId="2" borderId="2" xfId="0" applyFont="1" applyFill="1" applyBorder="1"/>
    <xf numFmtId="0" fontId="0" fillId="0" borderId="2" xfId="0" applyNumberFormat="1" applyFont="1" applyBorder="1"/>
    <xf numFmtId="0" fontId="3" fillId="0" borderId="0" xfId="0" applyFont="1"/>
    <xf numFmtId="0" fontId="3" fillId="0" borderId="0" xfId="0" applyNumberFormat="1" applyFont="1"/>
    <xf numFmtId="9" fontId="0" fillId="0" borderId="0" xfId="1" applyFont="1"/>
    <xf numFmtId="10" fontId="0" fillId="0" borderId="0" xfId="1" applyNumberFormat="1" applyFont="1"/>
    <xf numFmtId="0" fontId="4" fillId="0" borderId="0" xfId="0" applyNumberFormat="1" applyFont="1"/>
    <xf numFmtId="0" fontId="4" fillId="0" borderId="0" xfId="0" applyFont="1"/>
    <xf numFmtId="0" fontId="0" fillId="3" borderId="2" xfId="0" applyNumberFormat="1" applyFont="1" applyFill="1" applyBorder="1"/>
    <xf numFmtId="10" fontId="3" fillId="0" borderId="0" xfId="1" applyNumberFormat="1" applyFont="1"/>
    <xf numFmtId="9" fontId="3" fillId="0" borderId="0" xfId="1" applyFont="1"/>
    <xf numFmtId="10" fontId="3" fillId="0" borderId="2" xfId="1" applyNumberFormat="1" applyFont="1" applyBorder="1"/>
    <xf numFmtId="10" fontId="3" fillId="0" borderId="3" xfId="1" applyNumberFormat="1" applyFont="1" applyBorder="1"/>
    <xf numFmtId="10" fontId="0" fillId="0" borderId="0" xfId="0" applyNumberFormat="1"/>
    <xf numFmtId="0" fontId="2" fillId="2" borderId="0" xfId="0" applyFont="1" applyFill="1" applyBorder="1"/>
    <xf numFmtId="10" fontId="3" fillId="0" borderId="0" xfId="0" applyNumberFormat="1" applyFont="1"/>
  </cellXfs>
  <cellStyles count="2">
    <cellStyle name="Normal" xfId="0" builtinId="0"/>
    <cellStyle name="Pourcentage" xfId="1" builtinId="5"/>
  </cellStyles>
  <dxfs count="50">
    <dxf>
      <font>
        <b/>
      </font>
      <numFmt numFmtId="0" formatCode="General"/>
    </dxf>
    <dxf>
      <numFmt numFmtId="0" formatCode="General"/>
    </dxf>
    <dxf>
      <font>
        <b/>
      </font>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font>
      <numFmt numFmtId="0" formatCode="General"/>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4" formatCode="0.00%"/>
    </dxf>
    <dxf>
      <font>
        <b/>
      </font>
      <numFmt numFmtId="0" formatCode="General"/>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66FF99"/>
      <color rgb="FF3399FF"/>
      <color rgb="FFFF33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Data</a:t>
            </a:r>
            <a:r>
              <a:rPr lang="fr-FR" baseline="0"/>
              <a:t> Citation Repartition in sections </a:t>
            </a:r>
          </a:p>
          <a:p>
            <a:pPr>
              <a:defRPr/>
            </a:pPr>
            <a:r>
              <a:rPr lang="fr-FR" baseline="0"/>
              <a:t>(by paper)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cat>
            <c:strRef>
              <c:f>'Analysis-section'!$T$1:$AE$1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'Analysis-section'!$T$275:$AE$275</c:f>
              <c:numCache>
                <c:formatCode>0.00%</c:formatCode>
                <c:ptCount val="12"/>
                <c:pt idx="0">
                  <c:v>1.6992734593837534E-2</c:v>
                </c:pt>
                <c:pt idx="1">
                  <c:v>4.2016806722689074E-3</c:v>
                </c:pt>
                <c:pt idx="2">
                  <c:v>0.12431563534504712</c:v>
                </c:pt>
                <c:pt idx="3">
                  <c:v>7.3529411764705881E-3</c:v>
                </c:pt>
                <c:pt idx="4">
                  <c:v>1.3888888888888888E-2</c:v>
                </c:pt>
                <c:pt idx="5">
                  <c:v>4.0311996010525424E-2</c:v>
                </c:pt>
                <c:pt idx="6">
                  <c:v>4.1564940370087428E-2</c:v>
                </c:pt>
                <c:pt idx="7">
                  <c:v>6.0884735838779951E-2</c:v>
                </c:pt>
                <c:pt idx="8">
                  <c:v>0.41078623800663278</c:v>
                </c:pt>
                <c:pt idx="9">
                  <c:v>0.26834399994713465</c:v>
                </c:pt>
                <c:pt idx="10">
                  <c:v>7.2712418300653597E-3</c:v>
                </c:pt>
                <c:pt idx="11">
                  <c:v>4.0849673202614381E-3</c:v>
                </c:pt>
              </c:numCache>
            </c:numRef>
          </c:val>
          <c:extLst>
            <c:ext xmlns:c16="http://schemas.microsoft.com/office/drawing/2014/chart" uri="{C3380CC4-5D6E-409C-BE32-E72D297353CC}">
              <c16:uniqueId val="{00000000-5775-4757-9641-4E45778D7E98}"/>
            </c:ext>
          </c:extLst>
        </c:ser>
        <c:dLbls>
          <c:showLegendKey val="0"/>
          <c:showVal val="0"/>
          <c:showCatName val="0"/>
          <c:showSerName val="0"/>
          <c:showPercent val="0"/>
          <c:showBubbleSize val="0"/>
        </c:dLbls>
        <c:gapWidth val="219"/>
        <c:overlap val="-27"/>
        <c:axId val="1405801904"/>
        <c:axId val="420751696"/>
      </c:barChart>
      <c:catAx>
        <c:axId val="140580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0751696"/>
        <c:crosses val="autoZero"/>
        <c:auto val="1"/>
        <c:lblAlgn val="ctr"/>
        <c:lblOffset val="100"/>
        <c:noMultiLvlLbl val="0"/>
      </c:catAx>
      <c:valAx>
        <c:axId val="4207516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5801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Class Repartition</a:t>
            </a:r>
          </a:p>
          <a:p>
            <a:pPr>
              <a:defRPr/>
            </a:pPr>
            <a:r>
              <a:rPr lang="fr-FR"/>
              <a:t>(general)</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6F3-4B72-B77E-7904EA6BF17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6F3-4B72-B77E-7904EA6BF17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6F3-4B72-B77E-7904EA6BF17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6F3-4B72-B77E-7904EA6BF17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'Analysis-class'!$E$1:$H$1</c:f>
              <c:strCache>
                <c:ptCount val="4"/>
                <c:pt idx="0">
                  <c:v>Use</c:v>
                </c:pt>
                <c:pt idx="1">
                  <c:v>Compare</c:v>
                </c:pt>
                <c:pt idx="2">
                  <c:v>Background</c:v>
                </c:pt>
                <c:pt idx="3">
                  <c:v>Creation</c:v>
                </c:pt>
              </c:strCache>
            </c:strRef>
          </c:cat>
          <c:val>
            <c:numRef>
              <c:f>'Analysis-class'!$E$275:$H$275</c:f>
              <c:numCache>
                <c:formatCode>0.00%</c:formatCode>
                <c:ptCount val="4"/>
                <c:pt idx="0">
                  <c:v>0.72535804549283911</c:v>
                </c:pt>
                <c:pt idx="1">
                  <c:v>3.3698399326032012E-3</c:v>
                </c:pt>
                <c:pt idx="2">
                  <c:v>0.13395113732097724</c:v>
                </c:pt>
                <c:pt idx="3">
                  <c:v>0.13732097725358045</c:v>
                </c:pt>
              </c:numCache>
            </c:numRef>
          </c:val>
          <c:extLst>
            <c:ext xmlns:c16="http://schemas.microsoft.com/office/drawing/2014/chart" uri="{C3380CC4-5D6E-409C-BE32-E72D297353CC}">
              <c16:uniqueId val="{00000000-7EF3-459C-A73C-E62A2AA52F3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fr-FR"/>
              <a:t>Data citations repartition</a:t>
            </a:r>
            <a:r>
              <a:rPr lang="fr-FR" baseline="0"/>
              <a:t> </a:t>
            </a:r>
          </a:p>
          <a:p>
            <a:pPr>
              <a:defRPr/>
            </a:pPr>
            <a:r>
              <a:rPr lang="fr-FR" baseline="0"/>
              <a:t>(by paper)</a:t>
            </a:r>
            <a:endParaRPr lang="fr-F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fr-FR"/>
        </a:p>
      </c:txPr>
    </c:title>
    <c:autoTitleDeleted val="0"/>
    <c:plotArea>
      <c:layout>
        <c:manualLayout>
          <c:layoutTarget val="inner"/>
          <c:xMode val="edge"/>
          <c:yMode val="edge"/>
          <c:x val="0.14816267319317941"/>
          <c:y val="9.342295023039475E-2"/>
          <c:w val="0.73650318047405283"/>
          <c:h val="0.84882404269002798"/>
        </c:manualLayout>
      </c:layout>
      <c:barChart>
        <c:barDir val="bar"/>
        <c:grouping val="clustered"/>
        <c:varyColors val="0"/>
        <c:ser>
          <c:idx val="0"/>
          <c:order val="0"/>
          <c:tx>
            <c:strRef>
              <c:f>'Analysis-class-section'!$A$2</c:f>
              <c:strCache>
                <c:ptCount val="1"/>
                <c:pt idx="0">
                  <c:v>Use</c:v>
                </c:pt>
              </c:strCache>
            </c:strRef>
          </c:tx>
          <c:spPr>
            <a:solidFill>
              <a:schemeClr val="accent1"/>
            </a:solidFill>
            <a:ln>
              <a:noFill/>
            </a:ln>
            <a:effectLst/>
          </c:spPr>
          <c:invertIfNegative val="0"/>
          <c:cat>
            <c:strRef>
              <c:f>'Analysis-class-section'!$B$1:$M$1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'Analysis-class-section'!$B$2:$M$2</c:f>
              <c:numCache>
                <c:formatCode>0.00%</c:formatCode>
                <c:ptCount val="12"/>
                <c:pt idx="0">
                  <c:v>1.0361454012135387E-2</c:v>
                </c:pt>
                <c:pt idx="1">
                  <c:v>2.5620079463361165E-3</c:v>
                </c:pt>
                <c:pt idx="2">
                  <c:v>7.5802439654664419E-2</c:v>
                </c:pt>
                <c:pt idx="3">
                  <c:v>4.4835139060882042E-3</c:v>
                </c:pt>
                <c:pt idx="4">
                  <c:v>8.4688596003888294E-3</c:v>
                </c:pt>
                <c:pt idx="5">
                  <c:v>2.458055767856936E-2</c:v>
                </c:pt>
                <c:pt idx="6">
                  <c:v>2.5344550389081899E-2</c:v>
                </c:pt>
                <c:pt idx="7">
                  <c:v>3.7124948133028038E-2</c:v>
                </c:pt>
                <c:pt idx="8">
                  <c:v>0.25048015023240594</c:v>
                </c:pt>
                <c:pt idx="9">
                  <c:v>0.16362487153145022</c:v>
                </c:pt>
                <c:pt idx="10">
                  <c:v>4.4336970849094461E-3</c:v>
                </c:pt>
                <c:pt idx="11">
                  <c:v>2.4908410589378912E-3</c:v>
                </c:pt>
              </c:numCache>
            </c:numRef>
          </c:val>
          <c:extLst>
            <c:ext xmlns:c16="http://schemas.microsoft.com/office/drawing/2014/chart" uri="{C3380CC4-5D6E-409C-BE32-E72D297353CC}">
              <c16:uniqueId val="{00000000-EBFB-4E29-BF2E-3BAF95F168D5}"/>
            </c:ext>
          </c:extLst>
        </c:ser>
        <c:ser>
          <c:idx val="1"/>
          <c:order val="1"/>
          <c:tx>
            <c:strRef>
              <c:f>'Analysis-class-section'!$A$3</c:f>
              <c:strCache>
                <c:ptCount val="1"/>
                <c:pt idx="0">
                  <c:v>Compare</c:v>
                </c:pt>
              </c:strCache>
            </c:strRef>
          </c:tx>
          <c:spPr>
            <a:solidFill>
              <a:schemeClr val="accent2"/>
            </a:solidFill>
            <a:ln>
              <a:noFill/>
            </a:ln>
            <a:effectLst/>
          </c:spPr>
          <c:invertIfNegative val="0"/>
          <c:cat>
            <c:strRef>
              <c:f>'Analysis-class-section'!$B$1:$M$1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'Analysis-class-section'!$B$3:$M$3</c:f>
              <c:numCache>
                <c:formatCode>0.00%</c:formatCode>
                <c:ptCount val="12"/>
                <c:pt idx="0">
                  <c:v>5.7267181535604446E-5</c:v>
                </c:pt>
                <c:pt idx="1">
                  <c:v>1.4160075795023895E-5</c:v>
                </c:pt>
                <c:pt idx="2">
                  <c:v>4.1895587892019567E-4</c:v>
                </c:pt>
                <c:pt idx="3">
                  <c:v>2.4780132641291813E-5</c:v>
                </c:pt>
                <c:pt idx="4">
                  <c:v>4.6806917211328981E-5</c:v>
                </c:pt>
                <c:pt idx="5">
                  <c:v>1.3585537871194233E-4</c:v>
                </c:pt>
                <c:pt idx="6">
                  <c:v>1.400779240413486E-4</c:v>
                </c:pt>
                <c:pt idx="7">
                  <c:v>2.0518752886843736E-4</c:v>
                </c:pt>
                <c:pt idx="8">
                  <c:v>1.3843898952429416E-3</c:v>
                </c:pt>
                <c:pt idx="9">
                  <c:v>9.0434558805713291E-4</c:v>
                </c:pt>
                <c:pt idx="10">
                  <c:v>2.4504797834166352E-5</c:v>
                </c:pt>
                <c:pt idx="11">
                  <c:v>1.3766740356273231E-5</c:v>
                </c:pt>
              </c:numCache>
            </c:numRef>
          </c:val>
          <c:extLst>
            <c:ext xmlns:c16="http://schemas.microsoft.com/office/drawing/2014/chart" uri="{C3380CC4-5D6E-409C-BE32-E72D297353CC}">
              <c16:uniqueId val="{00000001-EBFB-4E29-BF2E-3BAF95F168D5}"/>
            </c:ext>
          </c:extLst>
        </c:ser>
        <c:ser>
          <c:idx val="2"/>
          <c:order val="2"/>
          <c:tx>
            <c:strRef>
              <c:f>'Analysis-class-section'!$A$4</c:f>
              <c:strCache>
                <c:ptCount val="1"/>
                <c:pt idx="0">
                  <c:v>Background</c:v>
                </c:pt>
              </c:strCache>
            </c:strRef>
          </c:tx>
          <c:spPr>
            <a:solidFill>
              <a:schemeClr val="accent3"/>
            </a:solidFill>
            <a:ln>
              <a:noFill/>
            </a:ln>
            <a:effectLst/>
          </c:spPr>
          <c:invertIfNegative val="0"/>
          <c:cat>
            <c:strRef>
              <c:f>'Analysis-class-section'!$B$1:$M$1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'Analysis-class-section'!$B$4:$M$4</c:f>
              <c:numCache>
                <c:formatCode>0.00%</c:formatCode>
                <c:ptCount val="12"/>
                <c:pt idx="0">
                  <c:v>2.3917536140117702E-3</c:v>
                </c:pt>
                <c:pt idx="1">
                  <c:v>5.9139303784965858E-4</c:v>
                </c:pt>
                <c:pt idx="2">
                  <c:v>1.7497617494862439E-2</c:v>
                </c:pt>
                <c:pt idx="3">
                  <c:v>1.0349378162369024E-3</c:v>
                </c:pt>
                <c:pt idx="4">
                  <c:v>1.9548825417808158E-3</c:v>
                </c:pt>
                <c:pt idx="5">
                  <c:v>5.6739756402226114E-3</c:v>
                </c:pt>
                <c:pt idx="6">
                  <c:v>5.8503294921344075E-3</c:v>
                </c:pt>
                <c:pt idx="7">
                  <c:v>8.5696205149560726E-3</c:v>
                </c:pt>
                <c:pt idx="8">
                  <c:v>5.7818796845974949E-2</c:v>
                </c:pt>
                <c:pt idx="9">
                  <c:v>3.776983204955657E-2</c:v>
                </c:pt>
                <c:pt idx="10">
                  <c:v>1.0234385071676037E-3</c:v>
                </c:pt>
                <c:pt idx="11">
                  <c:v>5.749654534649458E-4</c:v>
                </c:pt>
              </c:numCache>
            </c:numRef>
          </c:val>
          <c:extLst>
            <c:ext xmlns:c16="http://schemas.microsoft.com/office/drawing/2014/chart" uri="{C3380CC4-5D6E-409C-BE32-E72D297353CC}">
              <c16:uniqueId val="{00000002-EBFB-4E29-BF2E-3BAF95F168D5}"/>
            </c:ext>
          </c:extLst>
        </c:ser>
        <c:ser>
          <c:idx val="3"/>
          <c:order val="3"/>
          <c:tx>
            <c:strRef>
              <c:f>'Analysis-class-section'!$A$5</c:f>
              <c:strCache>
                <c:ptCount val="1"/>
                <c:pt idx="0">
                  <c:v>Creation</c:v>
                </c:pt>
              </c:strCache>
            </c:strRef>
          </c:tx>
          <c:spPr>
            <a:solidFill>
              <a:schemeClr val="accent4"/>
            </a:solidFill>
            <a:ln>
              <a:noFill/>
            </a:ln>
            <a:effectLst/>
          </c:spPr>
          <c:invertIfNegative val="0"/>
          <c:cat>
            <c:strRef>
              <c:f>'Analysis-class-section'!$B$1:$M$1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'Analysis-class-section'!$B$5:$M$5</c:f>
              <c:numCache>
                <c:formatCode>0.00%</c:formatCode>
                <c:ptCount val="12"/>
                <c:pt idx="0">
                  <c:v>4.1822597861547739E-3</c:v>
                </c:pt>
                <c:pt idx="1">
                  <c:v>1.0341196122881089E-3</c:v>
                </c:pt>
                <c:pt idx="2">
                  <c:v>3.0596622316600076E-2</c:v>
                </c:pt>
                <c:pt idx="3">
                  <c:v>1.8097093215041907E-3</c:v>
                </c:pt>
                <c:pt idx="4">
                  <c:v>3.4183398295079158E-3</c:v>
                </c:pt>
                <c:pt idx="5">
                  <c:v>9.9216073130215139E-3</c:v>
                </c:pt>
                <c:pt idx="6">
                  <c:v>1.0229982564829777E-2</c:v>
                </c:pt>
                <c:pt idx="7">
                  <c:v>1.4984979661927408E-2</c:v>
                </c:pt>
                <c:pt idx="8">
                  <c:v>0.10110290103300897</c:v>
                </c:pt>
                <c:pt idx="9">
                  <c:v>6.6044950778070752E-2</c:v>
                </c:pt>
                <c:pt idx="10">
                  <c:v>1.7896014401541443E-3</c:v>
                </c:pt>
                <c:pt idx="11">
                  <c:v>1.0053940675023283E-3</c:v>
                </c:pt>
              </c:numCache>
            </c:numRef>
          </c:val>
          <c:extLst>
            <c:ext xmlns:c16="http://schemas.microsoft.com/office/drawing/2014/chart" uri="{C3380CC4-5D6E-409C-BE32-E72D297353CC}">
              <c16:uniqueId val="{00000003-EBFB-4E29-BF2E-3BAF95F168D5}"/>
            </c:ext>
          </c:extLst>
        </c:ser>
        <c:dLbls>
          <c:dLblPos val="outEnd"/>
          <c:showLegendKey val="0"/>
          <c:showVal val="0"/>
          <c:showCatName val="0"/>
          <c:showSerName val="0"/>
          <c:showPercent val="0"/>
          <c:showBubbleSize val="0"/>
        </c:dLbls>
        <c:gapWidth val="247"/>
        <c:axId val="1731933183"/>
        <c:axId val="1549424287"/>
      </c:barChart>
      <c:catAx>
        <c:axId val="1731933183"/>
        <c:scaling>
          <c:orientation val="minMax"/>
        </c:scaling>
        <c:delete val="0"/>
        <c:axPos val="l"/>
        <c:majorGridlines>
          <c:spPr>
            <a:ln w="9525" cap="flat" cmpd="sng" algn="ctr">
              <a:solidFill>
                <a:schemeClr val="tx1">
                  <a:alpha val="42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fr-FR"/>
          </a:p>
        </c:txPr>
        <c:crossAx val="1549424287"/>
        <c:crosses val="autoZero"/>
        <c:auto val="1"/>
        <c:lblAlgn val="ctr"/>
        <c:lblOffset val="100"/>
        <c:noMultiLvlLbl val="0"/>
      </c:catAx>
      <c:valAx>
        <c:axId val="1549424287"/>
        <c:scaling>
          <c:orientation val="minMax"/>
        </c:scaling>
        <c:delete val="0"/>
        <c:axPos val="b"/>
        <c:majorGridlines>
          <c:spPr>
            <a:ln w="9525" cap="flat" cmpd="sng" algn="ctr">
              <a:solidFill>
                <a:schemeClr val="tx1">
                  <a:alpha val="4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1731933183"/>
        <c:crossesAt val="1"/>
        <c:crossBetween val="between"/>
      </c:valAx>
      <c:spPr>
        <a:noFill/>
        <a:ln>
          <a:noFill/>
        </a:ln>
        <a:effectLst/>
      </c:spPr>
    </c:plotArea>
    <c:legend>
      <c:legendPos val="b"/>
      <c:layout>
        <c:manualLayout>
          <c:xMode val="edge"/>
          <c:yMode val="edge"/>
          <c:x val="0.88997975308861499"/>
          <c:y val="0.3944810276198919"/>
          <c:w val="0.10862351596519822"/>
          <c:h val="0.254084093792911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2800"/>
              <a:t>Data citation origin</a:t>
            </a:r>
          </a:p>
          <a:p>
            <a:pPr>
              <a:defRPr/>
            </a:pPr>
            <a:r>
              <a:rPr lang="fr-FR" sz="2800"/>
              <a:t>(general)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'Analysis-SubType'!$E$1:$Z$1</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'Analysis-SubType'!$E$275:$Z$275</c:f>
              <c:numCache>
                <c:formatCode>0.00%</c:formatCode>
                <c:ptCount val="22"/>
                <c:pt idx="0">
                  <c:v>4.2122999157540014E-3</c:v>
                </c:pt>
                <c:pt idx="1">
                  <c:v>1.8534119629317607E-2</c:v>
                </c:pt>
                <c:pt idx="2">
                  <c:v>3.3698399326032012E-3</c:v>
                </c:pt>
                <c:pt idx="3">
                  <c:v>7.582139848357203E-3</c:v>
                </c:pt>
                <c:pt idx="4">
                  <c:v>8.4245998315080029E-4</c:v>
                </c:pt>
                <c:pt idx="5">
                  <c:v>0.32855939342881213</c:v>
                </c:pt>
                <c:pt idx="6">
                  <c:v>2.527379949452401E-3</c:v>
                </c:pt>
                <c:pt idx="7">
                  <c:v>8.4245998315080029E-4</c:v>
                </c:pt>
                <c:pt idx="8">
                  <c:v>5.054759898904802E-3</c:v>
                </c:pt>
                <c:pt idx="9">
                  <c:v>3.8753159224936815E-2</c:v>
                </c:pt>
                <c:pt idx="10">
                  <c:v>2.6116259477674809E-2</c:v>
                </c:pt>
                <c:pt idx="11">
                  <c:v>1.6849199663016006E-3</c:v>
                </c:pt>
                <c:pt idx="12">
                  <c:v>5.8972198820556026E-3</c:v>
                </c:pt>
                <c:pt idx="13">
                  <c:v>3.3698399326032012E-3</c:v>
                </c:pt>
                <c:pt idx="14">
                  <c:v>3.0328559393428812E-2</c:v>
                </c:pt>
                <c:pt idx="15">
                  <c:v>0.31086773378264532</c:v>
                </c:pt>
                <c:pt idx="16">
                  <c:v>1.5164279696714406E-2</c:v>
                </c:pt>
                <c:pt idx="17">
                  <c:v>1.6849199663016006E-3</c:v>
                </c:pt>
                <c:pt idx="18">
                  <c:v>1.5164279696714406E-2</c:v>
                </c:pt>
                <c:pt idx="19">
                  <c:v>0.13816343723673125</c:v>
                </c:pt>
                <c:pt idx="20">
                  <c:v>5.054759898904802E-3</c:v>
                </c:pt>
                <c:pt idx="21">
                  <c:v>3.6225779275484413E-2</c:v>
                </c:pt>
              </c:numCache>
            </c:numRef>
          </c:val>
          <c:extLst>
            <c:ext xmlns:c16="http://schemas.microsoft.com/office/drawing/2014/chart" uri="{C3380CC4-5D6E-409C-BE32-E72D297353CC}">
              <c16:uniqueId val="{00000000-FEAD-4531-A20B-25BD1491EA9A}"/>
            </c:ext>
          </c:extLst>
        </c:ser>
        <c:dLbls>
          <c:dLblPos val="outEnd"/>
          <c:showLegendKey val="0"/>
          <c:showVal val="1"/>
          <c:showCatName val="0"/>
          <c:showSerName val="0"/>
          <c:showPercent val="0"/>
          <c:showBubbleSize val="0"/>
        </c:dLbls>
        <c:gapWidth val="182"/>
        <c:axId val="527762575"/>
        <c:axId val="1853459807"/>
      </c:barChart>
      <c:catAx>
        <c:axId val="527762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crossAx val="1853459807"/>
        <c:crosses val="autoZero"/>
        <c:auto val="1"/>
        <c:lblAlgn val="ctr"/>
        <c:lblOffset val="100"/>
        <c:noMultiLvlLbl val="0"/>
      </c:catAx>
      <c:valAx>
        <c:axId val="185345980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77625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2800"/>
              <a:t>Data citation origin</a:t>
            </a:r>
          </a:p>
          <a:p>
            <a:pPr>
              <a:defRPr/>
            </a:pPr>
            <a:r>
              <a:rPr lang="fr-FR" sz="2800"/>
              <a:t>(general)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'Analysis-SubType'!$AD$1:$AY$1</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'Analysis-SubType'!$AD$275:$AY$275</c:f>
              <c:numCache>
                <c:formatCode>0.00%</c:formatCode>
                <c:ptCount val="22"/>
                <c:pt idx="0">
                  <c:v>1.593137254901961E-2</c:v>
                </c:pt>
                <c:pt idx="1">
                  <c:v>4.0813200280112046E-2</c:v>
                </c:pt>
                <c:pt idx="2">
                  <c:v>8.2720588235294119E-3</c:v>
                </c:pt>
                <c:pt idx="3">
                  <c:v>2.2426470588235294E-2</c:v>
                </c:pt>
                <c:pt idx="4">
                  <c:v>1.838235294117647E-3</c:v>
                </c:pt>
                <c:pt idx="5">
                  <c:v>0.37672956808986224</c:v>
                </c:pt>
                <c:pt idx="6">
                  <c:v>8.2720588235294119E-3</c:v>
                </c:pt>
                <c:pt idx="7">
                  <c:v>3.6764705882352941E-3</c:v>
                </c:pt>
                <c:pt idx="8">
                  <c:v>7.5061274509803915E-3</c:v>
                </c:pt>
                <c:pt idx="9">
                  <c:v>1.8067226890756304E-2</c:v>
                </c:pt>
                <c:pt idx="10">
                  <c:v>4.7117710720651906E-2</c:v>
                </c:pt>
                <c:pt idx="11">
                  <c:v>7.3529411764705881E-3</c:v>
                </c:pt>
                <c:pt idx="12">
                  <c:v>2.3395721925133688E-3</c:v>
                </c:pt>
                <c:pt idx="13">
                  <c:v>2.7573529411764708E-3</c:v>
                </c:pt>
                <c:pt idx="14">
                  <c:v>4.1048351158645281E-2</c:v>
                </c:pt>
                <c:pt idx="15">
                  <c:v>0.23610620384517442</c:v>
                </c:pt>
                <c:pt idx="16">
                  <c:v>6.4644607843137251E-3</c:v>
                </c:pt>
                <c:pt idx="17">
                  <c:v>3.6764705882352941E-3</c:v>
                </c:pt>
                <c:pt idx="18">
                  <c:v>2.0615468409586057E-2</c:v>
                </c:pt>
                <c:pt idx="19">
                  <c:v>8.3884803921568621E-2</c:v>
                </c:pt>
                <c:pt idx="20">
                  <c:v>1.1029411764705883E-2</c:v>
                </c:pt>
                <c:pt idx="21">
                  <c:v>3.4074463118580763E-2</c:v>
                </c:pt>
              </c:numCache>
            </c:numRef>
          </c:val>
          <c:extLst>
            <c:ext xmlns:c16="http://schemas.microsoft.com/office/drawing/2014/chart" uri="{C3380CC4-5D6E-409C-BE32-E72D297353CC}">
              <c16:uniqueId val="{00000000-E585-49B0-AF6B-853FCE520824}"/>
            </c:ext>
          </c:extLst>
        </c:ser>
        <c:dLbls>
          <c:dLblPos val="outEnd"/>
          <c:showLegendKey val="0"/>
          <c:showVal val="1"/>
          <c:showCatName val="0"/>
          <c:showSerName val="0"/>
          <c:showPercent val="0"/>
          <c:showBubbleSize val="0"/>
        </c:dLbls>
        <c:gapWidth val="182"/>
        <c:axId val="527762575"/>
        <c:axId val="1853459807"/>
      </c:barChart>
      <c:catAx>
        <c:axId val="527762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crossAx val="1853459807"/>
        <c:crosses val="autoZero"/>
        <c:auto val="1"/>
        <c:lblAlgn val="ctr"/>
        <c:lblOffset val="100"/>
        <c:noMultiLvlLbl val="0"/>
      </c:catAx>
      <c:valAx>
        <c:axId val="185345980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77625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fr-FR"/>
              <a:t>SubType x Section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fr-FR"/>
        </a:p>
      </c:txPr>
    </c:title>
    <c:autoTitleDeleted val="0"/>
    <c:plotArea>
      <c:layout/>
      <c:barChart>
        <c:barDir val="bar"/>
        <c:grouping val="clustered"/>
        <c:varyColors val="0"/>
        <c:ser>
          <c:idx val="0"/>
          <c:order val="0"/>
          <c:tx>
            <c:strRef>
              <c:f>'Analysis-SubType'!$D$367</c:f>
              <c:strCache>
                <c:ptCount val="1"/>
                <c:pt idx="0">
                  <c:v>Abstract</c:v>
                </c:pt>
              </c:strCache>
            </c:strRef>
          </c:tx>
          <c:spPr>
            <a:solidFill>
              <a:schemeClr val="accent1"/>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'Analysis-SubType'!$E$367:$Z$367</c:f>
              <c:numCache>
                <c:formatCode>0.00%</c:formatCode>
                <c:ptCount val="22"/>
                <c:pt idx="0">
                  <c:v>2.707175854410392E-4</c:v>
                </c:pt>
                <c:pt idx="1">
                  <c:v>6.9352788028507963E-4</c:v>
                </c:pt>
                <c:pt idx="2">
                  <c:v>1.4056490013284725E-4</c:v>
                </c:pt>
                <c:pt idx="3">
                  <c:v>3.8108706258238584E-4</c:v>
                </c:pt>
                <c:pt idx="4">
                  <c:v>3.1236644473966053E-5</c:v>
                </c:pt>
                <c:pt idx="5">
                  <c:v>6.4016655642020748E-3</c:v>
                </c:pt>
                <c:pt idx="6">
                  <c:v>1.4056490013284725E-4</c:v>
                </c:pt>
                <c:pt idx="7">
                  <c:v>6.2473288947932106E-5</c:v>
                </c:pt>
                <c:pt idx="8">
                  <c:v>1.2754963160202805E-4</c:v>
                </c:pt>
                <c:pt idx="9">
                  <c:v>3.0701159140126638E-4</c:v>
                </c:pt>
                <c:pt idx="10">
                  <c:v>8.0065875294525128E-4</c:v>
                </c:pt>
                <c:pt idx="11">
                  <c:v>1.2494657789586421E-4</c:v>
                </c:pt>
                <c:pt idx="12">
                  <c:v>3.975572933050225E-5</c:v>
                </c:pt>
                <c:pt idx="13">
                  <c:v>4.6854966710949086E-5</c:v>
                </c:pt>
                <c:pt idx="14">
                  <c:v>6.9752373675350263E-4</c:v>
                </c:pt>
                <c:pt idx="15">
                  <c:v>4.0120900578995517E-3</c:v>
                </c:pt>
                <c:pt idx="16">
                  <c:v>1.0984886640011395E-4</c:v>
                </c:pt>
                <c:pt idx="17">
                  <c:v>6.2473288947932106E-5</c:v>
                </c:pt>
                <c:pt idx="18">
                  <c:v>3.5031318321173782E-4</c:v>
                </c:pt>
                <c:pt idx="19">
                  <c:v>1.4254322094953175E-3</c:v>
                </c:pt>
                <c:pt idx="20">
                  <c:v>1.8741986684379634E-4</c:v>
                </c:pt>
                <c:pt idx="21">
                  <c:v>5.7901830820154853E-4</c:v>
                </c:pt>
              </c:numCache>
            </c:numRef>
          </c:val>
          <c:extLst>
            <c:ext xmlns:c16="http://schemas.microsoft.com/office/drawing/2014/chart" uri="{C3380CC4-5D6E-409C-BE32-E72D297353CC}">
              <c16:uniqueId val="{00000000-E3D3-4FE8-A31D-90D059BDB08B}"/>
            </c:ext>
          </c:extLst>
        </c:ser>
        <c:ser>
          <c:idx val="1"/>
          <c:order val="1"/>
          <c:tx>
            <c:strRef>
              <c:f>'Analysis-SubType'!$D$368</c:f>
              <c:strCache>
                <c:ptCount val="1"/>
                <c:pt idx="0">
                  <c:v>Acknowledgments</c:v>
                </c:pt>
              </c:strCache>
            </c:strRef>
          </c:tx>
          <c:spPr>
            <a:solidFill>
              <a:schemeClr val="accent2"/>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'Analysis-SubType'!$E$368:$Z$368</c:f>
              <c:numCache>
                <c:formatCode>0.00%</c:formatCode>
                <c:ptCount val="22"/>
                <c:pt idx="0">
                  <c:v>6.6938540121931137E-5</c:v>
                </c:pt>
                <c:pt idx="1">
                  <c:v>1.7148403479038673E-4</c:v>
                </c:pt>
                <c:pt idx="2">
                  <c:v>3.4756549678695008E-5</c:v>
                </c:pt>
                <c:pt idx="3">
                  <c:v>9.4228868017795343E-5</c:v>
                </c:pt>
                <c:pt idx="4">
                  <c:v>7.7236777063766676E-6</c:v>
                </c:pt>
                <c:pt idx="5">
                  <c:v>1.5828973449153875E-3</c:v>
                </c:pt>
                <c:pt idx="6">
                  <c:v>3.4756549678695008E-5</c:v>
                </c:pt>
                <c:pt idx="7">
                  <c:v>1.5447355412753335E-5</c:v>
                </c:pt>
                <c:pt idx="8">
                  <c:v>3.1538350634371393E-5</c:v>
                </c:pt>
                <c:pt idx="9">
                  <c:v>7.5912718028387833E-5</c:v>
                </c:pt>
                <c:pt idx="10">
                  <c:v>1.979735744565206E-4</c:v>
                </c:pt>
                <c:pt idx="11">
                  <c:v>3.089471082550667E-5</c:v>
                </c:pt>
                <c:pt idx="12">
                  <c:v>9.8301352626612137E-6</c:v>
                </c:pt>
                <c:pt idx="13">
                  <c:v>1.1585516559565003E-5</c:v>
                </c:pt>
                <c:pt idx="14">
                  <c:v>1.7247206369178688E-4</c:v>
                </c:pt>
                <c:pt idx="15">
                  <c:v>9.9204287329905205E-4</c:v>
                </c:pt>
                <c:pt idx="16">
                  <c:v>2.716159993409128E-5</c:v>
                </c:pt>
                <c:pt idx="17">
                  <c:v>1.5447355412753335E-5</c:v>
                </c:pt>
                <c:pt idx="18">
                  <c:v>8.6619615166327971E-5</c:v>
                </c:pt>
                <c:pt idx="19">
                  <c:v>3.5245715933432192E-4</c:v>
                </c:pt>
                <c:pt idx="20">
                  <c:v>4.6342066238260012E-5</c:v>
                </c:pt>
                <c:pt idx="21">
                  <c:v>1.431700131032805E-4</c:v>
                </c:pt>
              </c:numCache>
            </c:numRef>
          </c:val>
          <c:extLst>
            <c:ext xmlns:c16="http://schemas.microsoft.com/office/drawing/2014/chart" uri="{C3380CC4-5D6E-409C-BE32-E72D297353CC}">
              <c16:uniqueId val="{00000001-E3D3-4FE8-A31D-90D059BDB08B}"/>
            </c:ext>
          </c:extLst>
        </c:ser>
        <c:ser>
          <c:idx val="2"/>
          <c:order val="2"/>
          <c:tx>
            <c:strRef>
              <c:f>'Analysis-SubType'!$D$369</c:f>
              <c:strCache>
                <c:ptCount val="1"/>
                <c:pt idx="0">
                  <c:v>Article (No section provide)</c:v>
                </c:pt>
              </c:strCache>
            </c:strRef>
          </c:tx>
          <c:spPr>
            <a:solidFill>
              <a:schemeClr val="accent3"/>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'Analysis-SubType'!$E$369:$Z$369</c:f>
              <c:numCache>
                <c:formatCode>0.00%</c:formatCode>
                <c:ptCount val="22"/>
                <c:pt idx="0">
                  <c:v>1.980518700350016E-3</c:v>
                </c:pt>
                <c:pt idx="1">
                  <c:v>5.0737189232867843E-3</c:v>
                </c:pt>
                <c:pt idx="2">
                  <c:v>1.028346248258662E-3</c:v>
                </c:pt>
                <c:pt idx="3">
                  <c:v>2.7879609397234834E-3</c:v>
                </c:pt>
                <c:pt idx="4">
                  <c:v>2.2852138850192486E-4</c:v>
                </c:pt>
                <c:pt idx="5">
                  <c:v>4.6833375610356415E-2</c:v>
                </c:pt>
                <c:pt idx="6">
                  <c:v>1.028346248258662E-3</c:v>
                </c:pt>
                <c:pt idx="7">
                  <c:v>4.5704277700384972E-4</c:v>
                </c:pt>
                <c:pt idx="8">
                  <c:v>9.3312900304952644E-4</c:v>
                </c:pt>
                <c:pt idx="9">
                  <c:v>2.2460387898474905E-3</c:v>
                </c:pt>
                <c:pt idx="10">
                  <c:v>5.8574681442419797E-3</c:v>
                </c:pt>
                <c:pt idx="11">
                  <c:v>9.1408555400769944E-4</c:v>
                </c:pt>
                <c:pt idx="12">
                  <c:v>2.9084540354790432E-4</c:v>
                </c:pt>
                <c:pt idx="13">
                  <c:v>3.4278208275288731E-4</c:v>
                </c:pt>
                <c:pt idx="14">
                  <c:v>5.1029518541535895E-3</c:v>
                </c:pt>
                <c:pt idx="15">
                  <c:v>2.9351692739920065E-2</c:v>
                </c:pt>
                <c:pt idx="16">
                  <c:v>8.036335495651024E-4</c:v>
                </c:pt>
                <c:pt idx="17">
                  <c:v>4.5704277700384972E-4</c:v>
                </c:pt>
                <c:pt idx="18">
                  <c:v>2.562825053273439E-3</c:v>
                </c:pt>
                <c:pt idx="19">
                  <c:v>1.0428192695304504E-2</c:v>
                </c:pt>
                <c:pt idx="20">
                  <c:v>1.3711283310115492E-3</c:v>
                </c:pt>
                <c:pt idx="21">
                  <c:v>4.2359885316277431E-3</c:v>
                </c:pt>
              </c:numCache>
            </c:numRef>
          </c:val>
          <c:extLst>
            <c:ext xmlns:c16="http://schemas.microsoft.com/office/drawing/2014/chart" uri="{C3380CC4-5D6E-409C-BE32-E72D297353CC}">
              <c16:uniqueId val="{00000002-E3D3-4FE8-A31D-90D059BDB08B}"/>
            </c:ext>
          </c:extLst>
        </c:ser>
        <c:ser>
          <c:idx val="3"/>
          <c:order val="3"/>
          <c:tx>
            <c:strRef>
              <c:f>'Analysis-SubType'!$D$370</c:f>
              <c:strCache>
                <c:ptCount val="1"/>
                <c:pt idx="0">
                  <c:v>Case study</c:v>
                </c:pt>
              </c:strCache>
            </c:strRef>
          </c:tx>
          <c:spPr>
            <a:solidFill>
              <a:schemeClr val="accent4"/>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'Analysis-SubType'!$E$370:$Z$370</c:f>
              <c:numCache>
                <c:formatCode>0.00%</c:formatCode>
                <c:ptCount val="22"/>
                <c:pt idx="0">
                  <c:v>1.1714244521337948E-4</c:v>
                </c:pt>
                <c:pt idx="1">
                  <c:v>3.0009706088317679E-4</c:v>
                </c:pt>
                <c:pt idx="2">
                  <c:v>6.082396193771626E-5</c:v>
                </c:pt>
                <c:pt idx="3">
                  <c:v>1.6490051903114187E-4</c:v>
                </c:pt>
                <c:pt idx="4">
                  <c:v>1.351643598615917E-5</c:v>
                </c:pt>
                <c:pt idx="5">
                  <c:v>2.770070353601928E-3</c:v>
                </c:pt>
                <c:pt idx="6">
                  <c:v>6.082396193771626E-5</c:v>
                </c:pt>
                <c:pt idx="7">
                  <c:v>2.703287197231834E-5</c:v>
                </c:pt>
                <c:pt idx="8">
                  <c:v>5.5192113610149936E-5</c:v>
                </c:pt>
                <c:pt idx="9">
                  <c:v>1.328472565496787E-4</c:v>
                </c:pt>
                <c:pt idx="10">
                  <c:v>3.4645375529891107E-4</c:v>
                </c:pt>
                <c:pt idx="11">
                  <c:v>5.406574394463668E-5</c:v>
                </c:pt>
                <c:pt idx="12">
                  <c:v>1.7202736709657124E-5</c:v>
                </c:pt>
                <c:pt idx="13">
                  <c:v>2.0274653979238757E-5</c:v>
                </c:pt>
                <c:pt idx="14">
                  <c:v>3.0182611146062707E-4</c:v>
                </c:pt>
                <c:pt idx="15">
                  <c:v>1.7360750282733413E-3</c:v>
                </c:pt>
                <c:pt idx="16">
                  <c:v>4.753279988465974E-5</c:v>
                </c:pt>
                <c:pt idx="17">
                  <c:v>2.703287197231834E-5</c:v>
                </c:pt>
                <c:pt idx="18">
                  <c:v>1.5158432654107396E-4</c:v>
                </c:pt>
                <c:pt idx="19">
                  <c:v>6.1680002883506338E-4</c:v>
                </c:pt>
                <c:pt idx="20">
                  <c:v>8.1098615916955027E-5</c:v>
                </c:pt>
                <c:pt idx="21">
                  <c:v>2.5054752293074092E-4</c:v>
                </c:pt>
              </c:numCache>
            </c:numRef>
          </c:val>
          <c:extLst>
            <c:ext xmlns:c16="http://schemas.microsoft.com/office/drawing/2014/chart" uri="{C3380CC4-5D6E-409C-BE32-E72D297353CC}">
              <c16:uniqueId val="{00000003-E3D3-4FE8-A31D-90D059BDB08B}"/>
            </c:ext>
          </c:extLst>
        </c:ser>
        <c:ser>
          <c:idx val="4"/>
          <c:order val="4"/>
          <c:tx>
            <c:strRef>
              <c:f>'Analysis-SubType'!$D$371</c:f>
              <c:strCache>
                <c:ptCount val="1"/>
                <c:pt idx="0">
                  <c:v>Conclusion</c:v>
                </c:pt>
              </c:strCache>
            </c:strRef>
          </c:tx>
          <c:spPr>
            <a:solidFill>
              <a:schemeClr val="accent5"/>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'Analysis-SubType'!$E$371:$Z$371</c:f>
              <c:numCache>
                <c:formatCode>0.00%</c:formatCode>
                <c:ptCount val="22"/>
                <c:pt idx="0">
                  <c:v>2.212690631808279E-4</c:v>
                </c:pt>
                <c:pt idx="1">
                  <c:v>5.6685000389044508E-4</c:v>
                </c:pt>
                <c:pt idx="2">
                  <c:v>1.1488970588235294E-4</c:v>
                </c:pt>
                <c:pt idx="3">
                  <c:v>3.1147875816993462E-4</c:v>
                </c:pt>
                <c:pt idx="4">
                  <c:v>2.5531045751633984E-5</c:v>
                </c:pt>
                <c:pt idx="5">
                  <c:v>5.2323551123591976E-3</c:v>
                </c:pt>
                <c:pt idx="6">
                  <c:v>1.1488970588235294E-4</c:v>
                </c:pt>
                <c:pt idx="7">
                  <c:v>5.1062091503267969E-5</c:v>
                </c:pt>
                <c:pt idx="8">
                  <c:v>1.0425177015250544E-4</c:v>
                </c:pt>
                <c:pt idx="9">
                  <c:v>2.5093370681605979E-4</c:v>
                </c:pt>
                <c:pt idx="10">
                  <c:v>6.5441264889794313E-4</c:v>
                </c:pt>
                <c:pt idx="11">
                  <c:v>1.0212418300653594E-4</c:v>
                </c:pt>
                <c:pt idx="12">
                  <c:v>3.2494058229352341E-5</c:v>
                </c:pt>
                <c:pt idx="13">
                  <c:v>3.829656862745098E-5</c:v>
                </c:pt>
                <c:pt idx="14">
                  <c:v>5.7011598831451773E-4</c:v>
                </c:pt>
                <c:pt idx="15">
                  <c:v>3.2792528311829778E-3</c:v>
                </c:pt>
                <c:pt idx="16">
                  <c:v>8.9784177559912838E-5</c:v>
                </c:pt>
                <c:pt idx="17">
                  <c:v>5.1062091503267969E-5</c:v>
                </c:pt>
                <c:pt idx="18">
                  <c:v>2.8632595013313968E-4</c:v>
                </c:pt>
                <c:pt idx="19">
                  <c:v>1.1650667211328975E-3</c:v>
                </c:pt>
                <c:pt idx="20">
                  <c:v>1.5318627450980392E-4</c:v>
                </c:pt>
                <c:pt idx="21">
                  <c:v>4.7325643220251057E-4</c:v>
                </c:pt>
              </c:numCache>
            </c:numRef>
          </c:val>
          <c:extLst>
            <c:ext xmlns:c16="http://schemas.microsoft.com/office/drawing/2014/chart" uri="{C3380CC4-5D6E-409C-BE32-E72D297353CC}">
              <c16:uniqueId val="{00000004-E3D3-4FE8-A31D-90D059BDB08B}"/>
            </c:ext>
          </c:extLst>
        </c:ser>
        <c:ser>
          <c:idx val="5"/>
          <c:order val="5"/>
          <c:tx>
            <c:strRef>
              <c:f>'Analysis-SubType'!$D$372</c:f>
              <c:strCache>
                <c:ptCount val="1"/>
                <c:pt idx="0">
                  <c:v>Discussion</c:v>
                </c:pt>
              </c:strCache>
            </c:strRef>
          </c:tx>
          <c:spPr>
            <a:solidFill>
              <a:schemeClr val="accent6"/>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'Analysis-SubType'!$E$372:$Z$372</c:f>
              <c:numCache>
                <c:formatCode>0.00%</c:formatCode>
                <c:ptCount val="22"/>
                <c:pt idx="0">
                  <c:v>6.4222542663827274E-4</c:v>
                </c:pt>
                <c:pt idx="1">
                  <c:v>1.6452615668686519E-3</c:v>
                </c:pt>
                <c:pt idx="2">
                  <c:v>3.3346320229294925E-4</c:v>
                </c:pt>
                <c:pt idx="3">
                  <c:v>9.040557928831069E-4</c:v>
                </c:pt>
                <c:pt idx="4">
                  <c:v>7.4102933842877622E-5</c:v>
                </c:pt>
                <c:pt idx="5">
                  <c:v>1.5186720845885493E-2</c:v>
                </c:pt>
                <c:pt idx="6">
                  <c:v>3.3346320229294925E-4</c:v>
                </c:pt>
                <c:pt idx="7">
                  <c:v>1.4820586768575524E-4</c:v>
                </c:pt>
                <c:pt idx="8">
                  <c:v>3.0258697985841693E-4</c:v>
                </c:pt>
                <c:pt idx="9">
                  <c:v>7.2832597834142582E-4</c:v>
                </c:pt>
                <c:pt idx="10">
                  <c:v>1.8994089665960107E-3</c:v>
                </c:pt>
                <c:pt idx="11">
                  <c:v>2.9641173537151049E-4</c:v>
                </c:pt>
                <c:pt idx="12">
                  <c:v>9.4312824890935141E-5</c:v>
                </c:pt>
                <c:pt idx="13">
                  <c:v>1.1115440076431643E-4</c:v>
                </c:pt>
                <c:pt idx="14">
                  <c:v>1.6547409681459551E-3</c:v>
                </c:pt>
                <c:pt idx="15">
                  <c:v>9.5179123474669735E-3</c:v>
                </c:pt>
                <c:pt idx="16">
                  <c:v>2.6059531734745292E-4</c:v>
                </c:pt>
                <c:pt idx="17">
                  <c:v>1.4820586768575524E-4</c:v>
                </c:pt>
                <c:pt idx="18">
                  <c:v>8.3105068028234603E-4</c:v>
                </c:pt>
                <c:pt idx="19">
                  <c:v>3.3815638810299818E-3</c:v>
                </c:pt>
                <c:pt idx="20">
                  <c:v>4.4461760305726571E-4</c:v>
                </c:pt>
                <c:pt idx="21">
                  <c:v>1.3736096212970234E-3</c:v>
                </c:pt>
              </c:numCache>
            </c:numRef>
          </c:val>
          <c:extLst>
            <c:ext xmlns:c16="http://schemas.microsoft.com/office/drawing/2014/chart" uri="{C3380CC4-5D6E-409C-BE32-E72D297353CC}">
              <c16:uniqueId val="{00000005-E3D3-4FE8-A31D-90D059BDB08B}"/>
            </c:ext>
          </c:extLst>
        </c:ser>
        <c:ser>
          <c:idx val="6"/>
          <c:order val="6"/>
          <c:tx>
            <c:strRef>
              <c:f>'Analysis-SubType'!$D$373</c:f>
              <c:strCache>
                <c:ptCount val="1"/>
                <c:pt idx="0">
                  <c:v>Figure</c:v>
                </c:pt>
              </c:strCache>
            </c:strRef>
          </c:tx>
          <c:spPr>
            <a:solidFill>
              <a:schemeClr val="accent1">
                <a:lumMod val="60000"/>
              </a:schemeClr>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'Analysis-SubType'!$E$373:$Z$373</c:f>
              <c:numCache>
                <c:formatCode>0.00%</c:formatCode>
                <c:ptCount val="22"/>
                <c:pt idx="0">
                  <c:v>6.6218655001364785E-4</c:v>
                </c:pt>
                <c:pt idx="1">
                  <c:v>1.6963982359552926E-3</c:v>
                </c:pt>
                <c:pt idx="2">
                  <c:v>3.4382763173785555E-4</c:v>
                </c:pt>
                <c:pt idx="3">
                  <c:v>9.3215491271151957E-4</c:v>
                </c:pt>
                <c:pt idx="4">
                  <c:v>7.6406140386190127E-5</c:v>
                </c:pt>
                <c:pt idx="5">
                  <c:v>1.5658742033303915E-2</c:v>
                </c:pt>
                <c:pt idx="6">
                  <c:v>3.4382763173785555E-4</c:v>
                </c:pt>
                <c:pt idx="7">
                  <c:v>1.5281228077238025E-4</c:v>
                </c:pt>
                <c:pt idx="8">
                  <c:v>3.1199173991027629E-4</c:v>
                </c:pt>
                <c:pt idx="9">
                  <c:v>7.5096320836712585E-4</c:v>
                </c:pt>
                <c:pt idx="10">
                  <c:v>1.9584448364789258E-3</c:v>
                </c:pt>
                <c:pt idx="11">
                  <c:v>3.0562456154476051E-4</c:v>
                </c:pt>
                <c:pt idx="12">
                  <c:v>9.7244178673332876E-5</c:v>
                </c:pt>
                <c:pt idx="13">
                  <c:v>1.146092105792852E-4</c:v>
                </c:pt>
                <c:pt idx="14">
                  <c:v>1.7061722681995003E-3</c:v>
                </c:pt>
                <c:pt idx="15">
                  <c:v>9.8137402838323808E-3</c:v>
                </c:pt>
                <c:pt idx="16">
                  <c:v>2.6869492702476857E-4</c:v>
                </c:pt>
                <c:pt idx="17">
                  <c:v>1.5281228077238025E-4</c:v>
                </c:pt>
                <c:pt idx="18">
                  <c:v>8.5688071514586556E-4</c:v>
                </c:pt>
                <c:pt idx="19">
                  <c:v>3.4866668729564756E-3</c:v>
                </c:pt>
                <c:pt idx="20">
                  <c:v>4.5843684231714079E-4</c:v>
                </c:pt>
                <c:pt idx="21">
                  <c:v>1.4163030276665527E-3</c:v>
                </c:pt>
              </c:numCache>
            </c:numRef>
          </c:val>
          <c:extLst>
            <c:ext xmlns:c16="http://schemas.microsoft.com/office/drawing/2014/chart" uri="{C3380CC4-5D6E-409C-BE32-E72D297353CC}">
              <c16:uniqueId val="{00000006-E3D3-4FE8-A31D-90D059BDB08B}"/>
            </c:ext>
          </c:extLst>
        </c:ser>
        <c:ser>
          <c:idx val="7"/>
          <c:order val="7"/>
          <c:tx>
            <c:strRef>
              <c:f>'Analysis-SubType'!$D$374</c:f>
              <c:strCache>
                <c:ptCount val="1"/>
                <c:pt idx="0">
                  <c:v>Introduction</c:v>
                </c:pt>
              </c:strCache>
            </c:strRef>
          </c:tx>
          <c:spPr>
            <a:solidFill>
              <a:srgbClr val="00B0F0"/>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'Analysis-SubType'!$E$374:$Z$374</c:f>
              <c:numCache>
                <c:formatCode>0.00%</c:formatCode>
                <c:ptCount val="22"/>
                <c:pt idx="0">
                  <c:v>9.6997740919624938E-4</c:v>
                </c:pt>
                <c:pt idx="1">
                  <c:v>2.4849009177898419E-3</c:v>
                </c:pt>
                <c:pt idx="2">
                  <c:v>5.0364211631343707E-4</c:v>
                </c:pt>
                <c:pt idx="3">
                  <c:v>1.365429737560874E-3</c:v>
                </c:pt>
                <c:pt idx="4">
                  <c:v>1.1192047029187491E-4</c:v>
                </c:pt>
                <c:pt idx="5">
                  <c:v>2.2937080235808927E-2</c:v>
                </c:pt>
                <c:pt idx="6">
                  <c:v>5.0364211631343707E-4</c:v>
                </c:pt>
                <c:pt idx="7">
                  <c:v>2.2384094058374983E-4</c:v>
                </c:pt>
                <c:pt idx="8">
                  <c:v>4.5700858702515582E-4</c:v>
                </c:pt>
                <c:pt idx="9">
                  <c:v>1.1000183365829992E-3</c:v>
                </c:pt>
                <c:pt idx="10">
                  <c:v>2.8687493705549416E-3</c:v>
                </c:pt>
                <c:pt idx="11">
                  <c:v>4.4768188116749966E-4</c:v>
                </c:pt>
                <c:pt idx="12">
                  <c:v>1.424442349169317E-4</c:v>
                </c:pt>
                <c:pt idx="13">
                  <c:v>1.6788070543781238E-4</c:v>
                </c:pt>
                <c:pt idx="14">
                  <c:v>2.4992180169115951E-3</c:v>
                </c:pt>
                <c:pt idx="15">
                  <c:v>1.4375263851010575E-2</c:v>
                </c:pt>
                <c:pt idx="16">
                  <c:v>3.9358698719309341E-4</c:v>
                </c:pt>
                <c:pt idx="17">
                  <c:v>2.2384094058374983E-4</c:v>
                </c:pt>
                <c:pt idx="18">
                  <c:v>1.2551673483103601E-3</c:v>
                </c:pt>
                <c:pt idx="19">
                  <c:v>5.1073041276525578E-3</c:v>
                </c:pt>
                <c:pt idx="20">
                  <c:v>6.7152282175124954E-4</c:v>
                </c:pt>
                <c:pt idx="21">
                  <c:v>2.0746146858230397E-3</c:v>
                </c:pt>
              </c:numCache>
            </c:numRef>
          </c:val>
          <c:extLst>
            <c:ext xmlns:c16="http://schemas.microsoft.com/office/drawing/2014/chart" uri="{C3380CC4-5D6E-409C-BE32-E72D297353CC}">
              <c16:uniqueId val="{00000007-E3D3-4FE8-A31D-90D059BDB08B}"/>
            </c:ext>
          </c:extLst>
        </c:ser>
        <c:ser>
          <c:idx val="8"/>
          <c:order val="8"/>
          <c:tx>
            <c:strRef>
              <c:f>'Analysis-SubType'!$D$375</c:f>
              <c:strCache>
                <c:ptCount val="1"/>
                <c:pt idx="0">
                  <c:v>Methods</c:v>
                </c:pt>
              </c:strCache>
            </c:strRef>
          </c:tx>
          <c:spPr>
            <a:solidFill>
              <a:srgbClr val="66FF99"/>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'Analysis-SubType'!$E$375:$Z$375</c:f>
              <c:numCache>
                <c:formatCode>0.00%</c:formatCode>
                <c:ptCount val="22"/>
                <c:pt idx="0">
                  <c:v>6.5443885956939056E-3</c:v>
                </c:pt>
                <c:pt idx="1">
                  <c:v>1.6765501004078479E-2</c:v>
                </c:pt>
                <c:pt idx="2">
                  <c:v>3.3980479246872195E-3</c:v>
                </c:pt>
                <c:pt idx="3">
                  <c:v>9.2124854847075738E-3</c:v>
                </c:pt>
                <c:pt idx="4">
                  <c:v>7.5512176104160439E-4</c:v>
                </c:pt>
                <c:pt idx="5">
                  <c:v>0.15475532202149811</c:v>
                </c:pt>
                <c:pt idx="6">
                  <c:v>3.3980479246872195E-3</c:v>
                </c:pt>
                <c:pt idx="7">
                  <c:v>1.5102435220832088E-3</c:v>
                </c:pt>
                <c:pt idx="8">
                  <c:v>3.0834138575865509E-3</c:v>
                </c:pt>
                <c:pt idx="9">
                  <c:v>7.4217681656660551E-3</c:v>
                </c:pt>
                <c:pt idx="10">
                  <c:v>1.9355307130421388E-2</c:v>
                </c:pt>
                <c:pt idx="11">
                  <c:v>3.0204870441664176E-3</c:v>
                </c:pt>
                <c:pt idx="12">
                  <c:v>9.6106405950749634E-4</c:v>
                </c:pt>
                <c:pt idx="13">
                  <c:v>1.1326826415624066E-3</c:v>
                </c:pt>
                <c:pt idx="14">
                  <c:v>1.6862097748835101E-2</c:v>
                </c:pt>
                <c:pt idx="15">
                  <c:v>9.6989179247586377E-2</c:v>
                </c:pt>
                <c:pt idx="16">
                  <c:v>2.6555115263296419E-3</c:v>
                </c:pt>
                <c:pt idx="17">
                  <c:v>1.5102435220832088E-3</c:v>
                </c:pt>
                <c:pt idx="18">
                  <c:v>8.4685507127184381E-3</c:v>
                </c:pt>
                <c:pt idx="19">
                  <c:v>3.4458723028865212E-2</c:v>
                </c:pt>
                <c:pt idx="20">
                  <c:v>4.5307305662496264E-3</c:v>
                </c:pt>
                <c:pt idx="21">
                  <c:v>1.3997320516577547E-2</c:v>
                </c:pt>
              </c:numCache>
            </c:numRef>
          </c:val>
          <c:extLst>
            <c:ext xmlns:c16="http://schemas.microsoft.com/office/drawing/2014/chart" uri="{C3380CC4-5D6E-409C-BE32-E72D297353CC}">
              <c16:uniqueId val="{00000008-E3D3-4FE8-A31D-90D059BDB08B}"/>
            </c:ext>
          </c:extLst>
        </c:ser>
        <c:ser>
          <c:idx val="9"/>
          <c:order val="9"/>
          <c:tx>
            <c:strRef>
              <c:f>'Analysis-SubType'!$D$376</c:f>
              <c:strCache>
                <c:ptCount val="1"/>
                <c:pt idx="0">
                  <c:v>Results</c:v>
                </c:pt>
              </c:strCache>
            </c:strRef>
          </c:tx>
          <c:spPr>
            <a:solidFill>
              <a:srgbClr val="FF0000"/>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'Analysis-SubType'!$E$376:$Z$376</c:f>
              <c:numCache>
                <c:formatCode>0.00%</c:formatCode>
                <c:ptCount val="22"/>
                <c:pt idx="0">
                  <c:v>4.2750882344519004E-3</c:v>
                </c:pt>
                <c:pt idx="1">
                  <c:v>1.0951977413808782E-2</c:v>
                </c:pt>
                <c:pt idx="2">
                  <c:v>2.2197573525038713E-3</c:v>
                </c:pt>
                <c:pt idx="3">
                  <c:v>6.0180088223438285E-3</c:v>
                </c:pt>
                <c:pt idx="4">
                  <c:v>4.9327941166752689E-4</c:v>
                </c:pt>
                <c:pt idx="5">
                  <c:v>0.10109311919959005</c:v>
                </c:pt>
                <c:pt idx="6">
                  <c:v>2.2197573525038713E-3</c:v>
                </c:pt>
                <c:pt idx="7">
                  <c:v>9.8655882333505379E-4</c:v>
                </c:pt>
                <c:pt idx="8">
                  <c:v>2.0142242643090679E-3</c:v>
                </c:pt>
                <c:pt idx="9">
                  <c:v>4.8482319318179793E-3</c:v>
                </c:pt>
                <c:pt idx="10">
                  <c:v>1.264375496313172E-2</c:v>
                </c:pt>
                <c:pt idx="11">
                  <c:v>1.9731176466701076E-3</c:v>
                </c:pt>
                <c:pt idx="12">
                  <c:v>6.2781016030412514E-4</c:v>
                </c:pt>
                <c:pt idx="13">
                  <c:v>7.399191175012904E-4</c:v>
                </c:pt>
                <c:pt idx="14">
                  <c:v>1.1015078741145474E-2</c:v>
                </c:pt>
                <c:pt idx="15">
                  <c:v>6.335768315214764E-2</c:v>
                </c:pt>
                <c:pt idx="16">
                  <c:v>1.7346992643641362E-3</c:v>
                </c:pt>
                <c:pt idx="17">
                  <c:v>9.8655882333505379E-4</c:v>
                </c:pt>
                <c:pt idx="18">
                  <c:v>5.5320372538121172E-3</c:v>
                </c:pt>
                <c:pt idx="19">
                  <c:v>2.250998381909481E-2</c:v>
                </c:pt>
                <c:pt idx="20">
                  <c:v>2.9596764700051616E-3</c:v>
                </c:pt>
                <c:pt idx="21">
                  <c:v>9.1436777292910783E-3</c:v>
                </c:pt>
              </c:numCache>
            </c:numRef>
          </c:val>
          <c:extLst>
            <c:ext xmlns:c16="http://schemas.microsoft.com/office/drawing/2014/chart" uri="{C3380CC4-5D6E-409C-BE32-E72D297353CC}">
              <c16:uniqueId val="{00000009-E3D3-4FE8-A31D-90D059BDB08B}"/>
            </c:ext>
          </c:extLst>
        </c:ser>
        <c:ser>
          <c:idx val="10"/>
          <c:order val="10"/>
          <c:tx>
            <c:strRef>
              <c:f>'Analysis-SubType'!$D$377</c:f>
              <c:strCache>
                <c:ptCount val="1"/>
                <c:pt idx="0">
                  <c:v>Supplementary material</c:v>
                </c:pt>
              </c:strCache>
            </c:strRef>
          </c:tx>
          <c:spPr>
            <a:solidFill>
              <a:schemeClr val="accent5">
                <a:lumMod val="60000"/>
              </a:schemeClr>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'Analysis-SubType'!$E$377:$Z$377</c:f>
              <c:numCache>
                <c:formatCode>0.00%</c:formatCode>
                <c:ptCount val="22"/>
                <c:pt idx="0">
                  <c:v>1.1584086248878638E-4</c:v>
                </c:pt>
                <c:pt idx="1">
                  <c:v>2.9676264909558599E-4</c:v>
                </c:pt>
                <c:pt idx="2">
                  <c:v>6.0148140138408304E-5</c:v>
                </c:pt>
                <c:pt idx="3">
                  <c:v>1.6306829104190696E-4</c:v>
                </c:pt>
                <c:pt idx="4">
                  <c:v>1.3366253364090735E-5</c:v>
                </c:pt>
                <c:pt idx="5">
                  <c:v>2.7392917941174624E-3</c:v>
                </c:pt>
                <c:pt idx="6">
                  <c:v>6.0148140138408304E-5</c:v>
                </c:pt>
                <c:pt idx="7">
                  <c:v>2.673250672818147E-5</c:v>
                </c:pt>
                <c:pt idx="8">
                  <c:v>5.4578867903370494E-5</c:v>
                </c:pt>
                <c:pt idx="9">
                  <c:v>1.3137117592134894E-4</c:v>
                </c:pt>
                <c:pt idx="10">
                  <c:v>3.4260426912892318E-4</c:v>
                </c:pt>
                <c:pt idx="11">
                  <c:v>5.346501345636294E-5</c:v>
                </c:pt>
                <c:pt idx="12">
                  <c:v>1.7011595190660934E-5</c:v>
                </c:pt>
                <c:pt idx="13">
                  <c:v>2.0049380046136103E-5</c:v>
                </c:pt>
                <c:pt idx="14">
                  <c:v>2.9847248799995342E-4</c:v>
                </c:pt>
                <c:pt idx="15">
                  <c:v>1.7167853057369709E-3</c:v>
                </c:pt>
                <c:pt idx="16">
                  <c:v>4.7004657663719083E-5</c:v>
                </c:pt>
                <c:pt idx="17">
                  <c:v>2.673250672818147E-5</c:v>
                </c:pt>
                <c:pt idx="18">
                  <c:v>1.4990005624617312E-4</c:v>
                </c:pt>
                <c:pt idx="19">
                  <c:v>6.0994669518134044E-4</c:v>
                </c:pt>
                <c:pt idx="20">
                  <c:v>8.019752018454441E-5</c:v>
                </c:pt>
                <c:pt idx="21">
                  <c:v>2.4776366156484378E-4</c:v>
                </c:pt>
              </c:numCache>
            </c:numRef>
          </c:val>
          <c:extLst>
            <c:ext xmlns:c16="http://schemas.microsoft.com/office/drawing/2014/chart" uri="{C3380CC4-5D6E-409C-BE32-E72D297353CC}">
              <c16:uniqueId val="{0000000A-E3D3-4FE8-A31D-90D059BDB08B}"/>
            </c:ext>
          </c:extLst>
        </c:ser>
        <c:ser>
          <c:idx val="11"/>
          <c:order val="11"/>
          <c:tx>
            <c:strRef>
              <c:f>'Analysis-SubType'!$D$378</c:f>
              <c:strCache>
                <c:ptCount val="1"/>
                <c:pt idx="0">
                  <c:v>Title</c:v>
                </c:pt>
              </c:strCache>
            </c:strRef>
          </c:tx>
          <c:spPr>
            <a:solidFill>
              <a:schemeClr val="accent6">
                <a:lumMod val="60000"/>
              </a:schemeClr>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'Analysis-SubType'!$E$378:$Z$378</c:f>
              <c:numCache>
                <c:formatCode>0.00%</c:formatCode>
                <c:ptCount val="22"/>
                <c:pt idx="0">
                  <c:v>6.5079136229655274E-5</c:v>
                </c:pt>
                <c:pt idx="1">
                  <c:v>1.6672058937954268E-4</c:v>
                </c:pt>
                <c:pt idx="2">
                  <c:v>3.3791089965397927E-5</c:v>
                </c:pt>
                <c:pt idx="3">
                  <c:v>9.1611399461745489E-5</c:v>
                </c:pt>
                <c:pt idx="4">
                  <c:v>7.5091311034217611E-6</c:v>
                </c:pt>
                <c:pt idx="5">
                  <c:v>1.5389279742232937E-3</c:v>
                </c:pt>
                <c:pt idx="6">
                  <c:v>3.3791089965397927E-5</c:v>
                </c:pt>
                <c:pt idx="7">
                  <c:v>1.5018262206843522E-5</c:v>
                </c:pt>
                <c:pt idx="8">
                  <c:v>3.0662285338972189E-5</c:v>
                </c:pt>
                <c:pt idx="9">
                  <c:v>7.3804031416488172E-5</c:v>
                </c:pt>
                <c:pt idx="10">
                  <c:v>1.9247430849939504E-4</c:v>
                </c:pt>
                <c:pt idx="11">
                  <c:v>3.0036524413687044E-5</c:v>
                </c:pt>
                <c:pt idx="12">
                  <c:v>9.557075949809513E-6</c:v>
                </c:pt>
                <c:pt idx="13">
                  <c:v>1.1263696655132643E-5</c:v>
                </c:pt>
                <c:pt idx="14">
                  <c:v>1.6768117303368171E-4</c:v>
                </c:pt>
                <c:pt idx="15">
                  <c:v>9.6448612681852299E-4</c:v>
                </c:pt>
                <c:pt idx="16">
                  <c:v>2.6407111047033192E-5</c:v>
                </c:pt>
                <c:pt idx="17">
                  <c:v>1.5018262206843522E-5</c:v>
                </c:pt>
                <c:pt idx="18">
                  <c:v>8.4213514745041094E-5</c:v>
                </c:pt>
                <c:pt idx="19">
                  <c:v>3.4266668268614637E-4</c:v>
                </c:pt>
                <c:pt idx="20">
                  <c:v>4.5054786620530573E-5</c:v>
                </c:pt>
                <c:pt idx="21">
                  <c:v>1.3919306829485607E-4</c:v>
                </c:pt>
              </c:numCache>
            </c:numRef>
          </c:val>
          <c:extLst>
            <c:ext xmlns:c16="http://schemas.microsoft.com/office/drawing/2014/chart" uri="{C3380CC4-5D6E-409C-BE32-E72D297353CC}">
              <c16:uniqueId val="{0000000B-E3D3-4FE8-A31D-90D059BDB08B}"/>
            </c:ext>
          </c:extLst>
        </c:ser>
        <c:dLbls>
          <c:showLegendKey val="0"/>
          <c:showVal val="0"/>
          <c:showCatName val="0"/>
          <c:showSerName val="0"/>
          <c:showPercent val="0"/>
          <c:showBubbleSize val="0"/>
        </c:dLbls>
        <c:gapWidth val="247"/>
        <c:axId val="526187311"/>
        <c:axId val="1857825903"/>
      </c:barChart>
      <c:catAx>
        <c:axId val="526187311"/>
        <c:scaling>
          <c:orientation val="minMax"/>
        </c:scaling>
        <c:delete val="0"/>
        <c:axPos val="l"/>
        <c:majorGridlines>
          <c:spPr>
            <a:ln w="9525" cap="flat" cmpd="sng" algn="ctr">
              <a:solidFill>
                <a:schemeClr val="tx1">
                  <a:alpha val="58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0" i="0" u="none" strike="noStrike" kern="1200" cap="none" spc="0" normalizeH="0" baseline="0">
                <a:solidFill>
                  <a:schemeClr val="dk1">
                    <a:lumMod val="65000"/>
                    <a:lumOff val="35000"/>
                  </a:schemeClr>
                </a:solidFill>
                <a:latin typeface="+mn-lt"/>
                <a:ea typeface="+mn-ea"/>
                <a:cs typeface="+mn-cs"/>
              </a:defRPr>
            </a:pPr>
            <a:endParaRPr lang="fr-FR"/>
          </a:p>
        </c:txPr>
        <c:crossAx val="1857825903"/>
        <c:crosses val="autoZero"/>
        <c:auto val="1"/>
        <c:lblAlgn val="ctr"/>
        <c:lblOffset val="100"/>
        <c:noMultiLvlLbl val="0"/>
      </c:catAx>
      <c:valAx>
        <c:axId val="1857825903"/>
        <c:scaling>
          <c:orientation val="minMax"/>
        </c:scaling>
        <c:delete val="0"/>
        <c:axPos val="b"/>
        <c:majorGridlines>
          <c:spPr>
            <a:ln w="9525" cap="flat" cmpd="sng" algn="ctr">
              <a:solidFill>
                <a:schemeClr val="tx1">
                  <a:alpha val="9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526187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fr-FR"/>
              <a:t>SubType</a:t>
            </a:r>
            <a:r>
              <a:rPr lang="fr-FR" baseline="0"/>
              <a:t> x Class</a:t>
            </a:r>
            <a:endParaRPr lang="fr-F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fr-FR"/>
        </a:p>
      </c:txPr>
    </c:title>
    <c:autoTitleDeleted val="0"/>
    <c:plotArea>
      <c:layout/>
      <c:barChart>
        <c:barDir val="bar"/>
        <c:grouping val="clustered"/>
        <c:varyColors val="0"/>
        <c:ser>
          <c:idx val="0"/>
          <c:order val="0"/>
          <c:tx>
            <c:strRef>
              <c:f>'Analysis-SubType'!$D$386</c:f>
              <c:strCache>
                <c:ptCount val="1"/>
                <c:pt idx="0">
                  <c:v>Use</c:v>
                </c:pt>
              </c:strCache>
            </c:strRef>
          </c:tx>
          <c:spPr>
            <a:solidFill>
              <a:schemeClr val="accent1"/>
            </a:solidFill>
            <a:ln>
              <a:noFill/>
            </a:ln>
            <a:effectLst/>
          </c:spPr>
          <c:invertIfNegative val="0"/>
          <c:cat>
            <c:strRef>
              <c:f>'Analysis-SubType'!$E$385:$Z$385</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'Analysis-SubType'!$E$386:$Z$386</c:f>
              <c:numCache>
                <c:formatCode>0.00%</c:formatCode>
                <c:ptCount val="22"/>
                <c:pt idx="0">
                  <c:v>9.7142801298577761E-3</c:v>
                </c:pt>
                <c:pt idx="1">
                  <c:v>2.4886170937066965E-2</c:v>
                </c:pt>
                <c:pt idx="2">
                  <c:v>5.0439531443492291E-3</c:v>
                </c:pt>
                <c:pt idx="3">
                  <c:v>1.3674717413569022E-2</c:v>
                </c:pt>
                <c:pt idx="4">
                  <c:v>1.1208784765220511E-3</c:v>
                </c:pt>
                <c:pt idx="5">
                  <c:v>0.22971382700170803</c:v>
                </c:pt>
                <c:pt idx="6">
                  <c:v>5.0439531443492291E-3</c:v>
                </c:pt>
                <c:pt idx="7">
                  <c:v>2.2417569530441021E-3</c:v>
                </c:pt>
                <c:pt idx="8">
                  <c:v>4.5769204457983747E-3</c:v>
                </c:pt>
                <c:pt idx="9">
                  <c:v>1.1016634169245303E-2</c:v>
                </c:pt>
                <c:pt idx="10">
                  <c:v>2.8730395928515434E-2</c:v>
                </c:pt>
                <c:pt idx="11">
                  <c:v>4.4835139060882042E-3</c:v>
                </c:pt>
                <c:pt idx="12">
                  <c:v>1.4265726064826103E-3</c:v>
                </c:pt>
                <c:pt idx="13">
                  <c:v>1.6813177147830766E-3</c:v>
                </c:pt>
                <c:pt idx="14">
                  <c:v>2.5029556040881803E-2</c:v>
                </c:pt>
                <c:pt idx="15">
                  <c:v>0.14396762096248084</c:v>
                </c:pt>
                <c:pt idx="16">
                  <c:v>3.9417559757692127E-3</c:v>
                </c:pt>
                <c:pt idx="17">
                  <c:v>2.2417569530441021E-3</c:v>
                </c:pt>
                <c:pt idx="18">
                  <c:v>1.2570444544106557E-2</c:v>
                </c:pt>
                <c:pt idx="19">
                  <c:v>5.1149421145289586E-2</c:v>
                </c:pt>
                <c:pt idx="20">
                  <c:v>6.7252708591323063E-3</c:v>
                </c:pt>
                <c:pt idx="21">
                  <c:v>2.0777172775911922E-2</c:v>
                </c:pt>
              </c:numCache>
            </c:numRef>
          </c:val>
          <c:extLst>
            <c:ext xmlns:c16="http://schemas.microsoft.com/office/drawing/2014/chart" uri="{C3380CC4-5D6E-409C-BE32-E72D297353CC}">
              <c16:uniqueId val="{00000000-9A80-43DA-8DCD-A117E8E39234}"/>
            </c:ext>
          </c:extLst>
        </c:ser>
        <c:ser>
          <c:idx val="1"/>
          <c:order val="1"/>
          <c:tx>
            <c:strRef>
              <c:f>'Analysis-SubType'!$D$387</c:f>
              <c:strCache>
                <c:ptCount val="1"/>
                <c:pt idx="0">
                  <c:v>Compare</c:v>
                </c:pt>
              </c:strCache>
            </c:strRef>
          </c:tx>
          <c:spPr>
            <a:solidFill>
              <a:schemeClr val="accent2"/>
            </a:solidFill>
            <a:ln>
              <a:noFill/>
            </a:ln>
            <a:effectLst/>
          </c:spPr>
          <c:invertIfNegative val="0"/>
          <c:cat>
            <c:strRef>
              <c:f>'Analysis-SubType'!$E$385:$Z$385</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'Analysis-SubType'!$E$387:$Z$387</c:f>
              <c:numCache>
                <c:formatCode>0.00%</c:formatCode>
                <c:ptCount val="22"/>
                <c:pt idx="0">
                  <c:v>5.3690287389465608E-5</c:v>
                </c:pt>
                <c:pt idx="1">
                  <c:v>1.3754448623812273E-4</c:v>
                </c:pt>
                <c:pt idx="2">
                  <c:v>2.7877649221453294E-5</c:v>
                </c:pt>
                <c:pt idx="3">
                  <c:v>7.5579404555940034E-5</c:v>
                </c:pt>
                <c:pt idx="4">
                  <c:v>6.1950331603229533E-6</c:v>
                </c:pt>
                <c:pt idx="5">
                  <c:v>1.2696155787342174E-3</c:v>
                </c:pt>
                <c:pt idx="6">
                  <c:v>2.7877649221453294E-5</c:v>
                </c:pt>
                <c:pt idx="7">
                  <c:v>1.2390066320645907E-5</c:v>
                </c:pt>
                <c:pt idx="8">
                  <c:v>2.529638540465206E-5</c:v>
                </c:pt>
                <c:pt idx="9">
                  <c:v>6.0888325918602752E-5</c:v>
                </c:pt>
                <c:pt idx="10">
                  <c:v>1.5879130451200093E-4</c:v>
                </c:pt>
                <c:pt idx="11">
                  <c:v>2.4780132641291813E-5</c:v>
                </c:pt>
                <c:pt idx="12">
                  <c:v>7.88458765859285E-6</c:v>
                </c:pt>
                <c:pt idx="13">
                  <c:v>9.2925497404844308E-6</c:v>
                </c:pt>
                <c:pt idx="14">
                  <c:v>1.3833696775278744E-4</c:v>
                </c:pt>
                <c:pt idx="15">
                  <c:v>7.9570105462528162E-4</c:v>
                </c:pt>
                <c:pt idx="16">
                  <c:v>2.1785866613802386E-5</c:v>
                </c:pt>
                <c:pt idx="17">
                  <c:v>1.2390066320645907E-5</c:v>
                </c:pt>
                <c:pt idx="18">
                  <c:v>6.9476149664658905E-5</c:v>
                </c:pt>
                <c:pt idx="19">
                  <c:v>2.8270001321607075E-4</c:v>
                </c:pt>
                <c:pt idx="20">
                  <c:v>3.7170198961937723E-5</c:v>
                </c:pt>
                <c:pt idx="21">
                  <c:v>1.1483428134325626E-4</c:v>
                </c:pt>
              </c:numCache>
            </c:numRef>
          </c:val>
          <c:extLst>
            <c:ext xmlns:c16="http://schemas.microsoft.com/office/drawing/2014/chart" uri="{C3380CC4-5D6E-409C-BE32-E72D297353CC}">
              <c16:uniqueId val="{00000001-9A80-43DA-8DCD-A117E8E39234}"/>
            </c:ext>
          </c:extLst>
        </c:ser>
        <c:ser>
          <c:idx val="2"/>
          <c:order val="2"/>
          <c:tx>
            <c:strRef>
              <c:f>'Analysis-SubType'!$D$388</c:f>
              <c:strCache>
                <c:ptCount val="1"/>
                <c:pt idx="0">
                  <c:v>Background</c:v>
                </c:pt>
              </c:strCache>
            </c:strRef>
          </c:tx>
          <c:spPr>
            <a:solidFill>
              <a:schemeClr val="accent3"/>
            </a:solidFill>
            <a:ln>
              <a:noFill/>
            </a:ln>
            <a:effectLst/>
          </c:spPr>
          <c:invertIfNegative val="0"/>
          <c:cat>
            <c:strRef>
              <c:f>'Analysis-SubType'!$E$385:$Z$385</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'Analysis-SubType'!$E$388:$Z$388</c:f>
              <c:numCache>
                <c:formatCode>0.00%</c:formatCode>
                <c:ptCount val="22"/>
                <c:pt idx="0">
                  <c:v>2.2423652685132889E-3</c:v>
                </c:pt>
                <c:pt idx="1">
                  <c:v>5.7445209145292357E-3</c:v>
                </c:pt>
                <c:pt idx="2">
                  <c:v>1.1643050432665154E-3</c:v>
                </c:pt>
                <c:pt idx="3">
                  <c:v>3.1565603395225525E-3</c:v>
                </c:pt>
                <c:pt idx="4">
                  <c:v>2.587344540592256E-4</c:v>
                </c:pt>
                <c:pt idx="5">
                  <c:v>5.3025268005467918E-2</c:v>
                </c:pt>
                <c:pt idx="6">
                  <c:v>1.1643050432665154E-3</c:v>
                </c:pt>
                <c:pt idx="7">
                  <c:v>5.1746890811845119E-4</c:v>
                </c:pt>
                <c:pt idx="8">
                  <c:v>1.056499020741838E-3</c:v>
                </c:pt>
                <c:pt idx="9">
                  <c:v>2.5429900627535322E-3</c:v>
                </c:pt>
                <c:pt idx="10">
                  <c:v>6.6318904869466459E-3</c:v>
                </c:pt>
                <c:pt idx="11">
                  <c:v>1.0349378162369024E-3</c:v>
                </c:pt>
                <c:pt idx="12">
                  <c:v>3.2929839607537801E-4</c:v>
                </c:pt>
                <c:pt idx="13">
                  <c:v>3.8810168108883845E-4</c:v>
                </c:pt>
                <c:pt idx="14">
                  <c:v>5.7776187635225264E-3</c:v>
                </c:pt>
                <c:pt idx="15">
                  <c:v>3.323231250502133E-2</c:v>
                </c:pt>
                <c:pt idx="16">
                  <c:v>9.098828301082767E-4</c:v>
                </c:pt>
                <c:pt idx="17">
                  <c:v>5.1746890811845119E-4</c:v>
                </c:pt>
                <c:pt idx="18">
                  <c:v>2.9016589884864265E-3</c:v>
                </c:pt>
                <c:pt idx="19">
                  <c:v>1.1806915586902661E-2</c:v>
                </c:pt>
                <c:pt idx="20">
                  <c:v>1.5524067243553538E-3</c:v>
                </c:pt>
                <c:pt idx="21">
                  <c:v>4.7960332611168832E-3</c:v>
                </c:pt>
              </c:numCache>
            </c:numRef>
          </c:val>
          <c:extLst>
            <c:ext xmlns:c16="http://schemas.microsoft.com/office/drawing/2014/chart" uri="{C3380CC4-5D6E-409C-BE32-E72D297353CC}">
              <c16:uniqueId val="{00000002-9A80-43DA-8DCD-A117E8E39234}"/>
            </c:ext>
          </c:extLst>
        </c:ser>
        <c:ser>
          <c:idx val="3"/>
          <c:order val="3"/>
          <c:tx>
            <c:strRef>
              <c:f>'Analysis-SubType'!$D$389</c:f>
              <c:strCache>
                <c:ptCount val="1"/>
                <c:pt idx="0">
                  <c:v>Creation</c:v>
                </c:pt>
              </c:strCache>
            </c:strRef>
          </c:tx>
          <c:spPr>
            <a:solidFill>
              <a:schemeClr val="accent4"/>
            </a:solidFill>
            <a:ln>
              <a:noFill/>
            </a:ln>
            <a:effectLst/>
          </c:spPr>
          <c:invertIfNegative val="0"/>
          <c:cat>
            <c:strRef>
              <c:f>'Analysis-SubType'!$E$385:$Z$385</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'Analysis-SubType'!$E$389:$Z$389</c:f>
              <c:numCache>
                <c:formatCode>0.00%</c:formatCode>
                <c:ptCount val="22"/>
                <c:pt idx="0">
                  <c:v>3.9210368632590807E-3</c:v>
                </c:pt>
                <c:pt idx="1">
                  <c:v>1.0044963942277725E-2</c:v>
                </c:pt>
                <c:pt idx="2">
                  <c:v>2.0359229866922148E-3</c:v>
                </c:pt>
                <c:pt idx="3">
                  <c:v>5.519613430587782E-3</c:v>
                </c:pt>
                <c:pt idx="4">
                  <c:v>4.5242733037604768E-4</c:v>
                </c:pt>
                <c:pt idx="5">
                  <c:v>9.272085750395212E-2</c:v>
                </c:pt>
                <c:pt idx="6">
                  <c:v>2.0359229866922148E-3</c:v>
                </c:pt>
                <c:pt idx="7">
                  <c:v>9.0485466075209537E-4</c:v>
                </c:pt>
                <c:pt idx="8">
                  <c:v>1.847411599035528E-3</c:v>
                </c:pt>
                <c:pt idx="9">
                  <c:v>4.4467143328388694E-3</c:v>
                </c:pt>
                <c:pt idx="10">
                  <c:v>1.1596633000677831E-2</c:v>
                </c:pt>
                <c:pt idx="11">
                  <c:v>1.8097093215041907E-3</c:v>
                </c:pt>
                <c:pt idx="12">
                  <c:v>5.758166022967879E-4</c:v>
                </c:pt>
                <c:pt idx="13">
                  <c:v>6.7864099556407161E-4</c:v>
                </c:pt>
                <c:pt idx="14">
                  <c:v>1.0102839386488168E-2</c:v>
                </c:pt>
                <c:pt idx="15">
                  <c:v>5.8110569323046979E-2</c:v>
                </c:pt>
                <c:pt idx="16">
                  <c:v>1.5910361118224342E-3</c:v>
                </c:pt>
                <c:pt idx="17">
                  <c:v>9.0485466075209537E-4</c:v>
                </c:pt>
                <c:pt idx="18">
                  <c:v>5.0738887273284166E-3</c:v>
                </c:pt>
                <c:pt idx="19">
                  <c:v>2.0645767176160307E-2</c:v>
                </c:pt>
                <c:pt idx="20">
                  <c:v>2.7145639822562864E-3</c:v>
                </c:pt>
                <c:pt idx="21">
                  <c:v>8.3864228002087059E-3</c:v>
                </c:pt>
              </c:numCache>
            </c:numRef>
          </c:val>
          <c:extLst>
            <c:ext xmlns:c16="http://schemas.microsoft.com/office/drawing/2014/chart" uri="{C3380CC4-5D6E-409C-BE32-E72D297353CC}">
              <c16:uniqueId val="{00000003-9A80-43DA-8DCD-A117E8E39234}"/>
            </c:ext>
          </c:extLst>
        </c:ser>
        <c:dLbls>
          <c:showLegendKey val="0"/>
          <c:showVal val="0"/>
          <c:showCatName val="0"/>
          <c:showSerName val="0"/>
          <c:showPercent val="0"/>
          <c:showBubbleSize val="0"/>
        </c:dLbls>
        <c:gapWidth val="247"/>
        <c:axId val="123886863"/>
        <c:axId val="128500415"/>
      </c:barChart>
      <c:catAx>
        <c:axId val="123886863"/>
        <c:scaling>
          <c:orientation val="minMax"/>
        </c:scaling>
        <c:delete val="0"/>
        <c:axPos val="l"/>
        <c:majorGridlines>
          <c:spPr>
            <a:ln w="9525" cap="flat" cmpd="sng" algn="ctr">
              <a:solidFill>
                <a:schemeClr val="tx1">
                  <a:alpha val="53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0" i="0" u="none" strike="noStrike" kern="1200" cap="none" spc="0" normalizeH="0" baseline="0">
                <a:solidFill>
                  <a:schemeClr val="dk1">
                    <a:lumMod val="65000"/>
                    <a:lumOff val="35000"/>
                  </a:schemeClr>
                </a:solidFill>
                <a:latin typeface="+mn-lt"/>
                <a:ea typeface="+mn-ea"/>
                <a:cs typeface="+mn-cs"/>
              </a:defRPr>
            </a:pPr>
            <a:endParaRPr lang="fr-FR"/>
          </a:p>
        </c:txPr>
        <c:crossAx val="128500415"/>
        <c:crosses val="autoZero"/>
        <c:auto val="1"/>
        <c:lblAlgn val="ctr"/>
        <c:lblOffset val="100"/>
        <c:noMultiLvlLbl val="0"/>
      </c:catAx>
      <c:valAx>
        <c:axId val="128500415"/>
        <c:scaling>
          <c:orientation val="minMax"/>
        </c:scaling>
        <c:delete val="0"/>
        <c:axPos val="b"/>
        <c:majorGridlines>
          <c:spPr>
            <a:ln w="9525" cap="flat" cmpd="sng" algn="ctr">
              <a:solidFill>
                <a:schemeClr val="tx1">
                  <a:alpha val="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123886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Data Citation Repartition in sections </a:t>
            </a:r>
            <a:endParaRPr lang="fr-FR">
              <a:effectLst/>
            </a:endParaRPr>
          </a:p>
          <a:p>
            <a:pPr>
              <a:defRPr/>
            </a:pPr>
            <a:r>
              <a:rPr lang="fr-FR" sz="1800" b="0" i="0" baseline="0">
                <a:effectLst/>
              </a:rPr>
              <a:t>(general)</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cat>
            <c:strRef>
              <c:f>'Analysis-section'!$E$1:$P$1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'Analysis-section'!$E$275:$P$275</c:f>
              <c:numCache>
                <c:formatCode>0.00%</c:formatCode>
                <c:ptCount val="12"/>
                <c:pt idx="0">
                  <c:v>2.1903959561920809E-2</c:v>
                </c:pt>
                <c:pt idx="1">
                  <c:v>1.6849199663016006E-3</c:v>
                </c:pt>
                <c:pt idx="2">
                  <c:v>9.6040438079191243E-2</c:v>
                </c:pt>
                <c:pt idx="3">
                  <c:v>5.8972198820556026E-3</c:v>
                </c:pt>
                <c:pt idx="4">
                  <c:v>5.8972198820556026E-3</c:v>
                </c:pt>
                <c:pt idx="5">
                  <c:v>7.1609098567818025E-2</c:v>
                </c:pt>
                <c:pt idx="6">
                  <c:v>7.6663858466722828E-2</c:v>
                </c:pt>
                <c:pt idx="7">
                  <c:v>5.3917438921651219E-2</c:v>
                </c:pt>
                <c:pt idx="8">
                  <c:v>0.29738837405223251</c:v>
                </c:pt>
                <c:pt idx="9">
                  <c:v>0.35299073294018535</c:v>
                </c:pt>
                <c:pt idx="10">
                  <c:v>1.4321819713563605E-2</c:v>
                </c:pt>
                <c:pt idx="11">
                  <c:v>1.6849199663016006E-3</c:v>
                </c:pt>
              </c:numCache>
            </c:numRef>
          </c:val>
          <c:extLst>
            <c:ext xmlns:c16="http://schemas.microsoft.com/office/drawing/2014/chart" uri="{C3380CC4-5D6E-409C-BE32-E72D297353CC}">
              <c16:uniqueId val="{00000000-1599-40EA-980F-019582209D84}"/>
            </c:ext>
          </c:extLst>
        </c:ser>
        <c:dLbls>
          <c:showLegendKey val="0"/>
          <c:showVal val="0"/>
          <c:showCatName val="0"/>
          <c:showSerName val="0"/>
          <c:showPercent val="0"/>
          <c:showBubbleSize val="0"/>
        </c:dLbls>
        <c:gapWidth val="219"/>
        <c:overlap val="-27"/>
        <c:axId val="1572238720"/>
        <c:axId val="420690128"/>
      </c:barChart>
      <c:catAx>
        <c:axId val="157223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0690128"/>
        <c:crosses val="autoZero"/>
        <c:auto val="1"/>
        <c:lblAlgn val="ctr"/>
        <c:lblOffset val="100"/>
        <c:noMultiLvlLbl val="0"/>
      </c:catAx>
      <c:valAx>
        <c:axId val="4206901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72238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(general)</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rgbClr val="66FF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8E0C-4C66-B5E6-86A848370BAE}"/>
              </c:ext>
            </c:extLst>
          </c:dPt>
          <c:dPt>
            <c:idx val="1"/>
            <c:bubble3D val="0"/>
            <c:spPr>
              <a:solidFill>
                <a:schemeClr val="tx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2-8E0C-4C66-B5E6-86A848370BAE}"/>
              </c:ext>
            </c:extLst>
          </c:dPt>
          <c:dPt>
            <c:idx val="2"/>
            <c:bubble3D val="0"/>
            <c:spPr>
              <a:solidFill>
                <a:srgbClr val="FF33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8E0C-4C66-B5E6-86A848370BA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E-8E0C-4C66-B5E6-86A848370BAE}"/>
              </c:ext>
            </c:extLst>
          </c:dPt>
          <c:dPt>
            <c:idx val="4"/>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8E0C-4C66-B5E6-86A848370BAE}"/>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6-8E0C-4C66-B5E6-86A848370BAE}"/>
              </c:ext>
            </c:extLst>
          </c:dPt>
          <c:dPt>
            <c:idx val="6"/>
            <c:bubble3D val="0"/>
            <c:spPr>
              <a:solidFill>
                <a:srgbClr val="3399FF"/>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0-8E0C-4C66-B5E6-86A848370BAE}"/>
              </c:ext>
            </c:extLst>
          </c:dPt>
          <c:dPt>
            <c:idx val="7"/>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8E0C-4C66-B5E6-86A848370BAE}"/>
              </c:ext>
            </c:extLst>
          </c:dPt>
          <c:dPt>
            <c:idx val="8"/>
            <c:bubble3D val="0"/>
            <c:spPr>
              <a:solidFill>
                <a:schemeClr val="accent3">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8E0C-4C66-B5E6-86A848370BAE}"/>
              </c:ext>
            </c:extLst>
          </c:dPt>
          <c:dPt>
            <c:idx val="9"/>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4-8E0C-4C66-B5E6-86A848370BAE}"/>
              </c:ext>
            </c:extLst>
          </c:dPt>
          <c:dPt>
            <c:idx val="10"/>
            <c:bubble3D val="0"/>
            <c:spPr>
              <a:solidFill>
                <a:schemeClr val="accent4">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8E0C-4C66-B5E6-86A848370BAE}"/>
              </c:ext>
            </c:extLst>
          </c:dPt>
          <c:dPt>
            <c:idx val="11"/>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8E0C-4C66-B5E6-86A848370BAE}"/>
              </c:ext>
            </c:extLst>
          </c:dPt>
          <c:dLbls>
            <c:dLbl>
              <c:idx val="0"/>
              <c:layout>
                <c:manualLayout>
                  <c:x val="9.6160064708801327E-2"/>
                  <c:y val="-5.2043771319156704E-2"/>
                </c:manualLayout>
              </c:layout>
              <c:tx>
                <c:rich>
                  <a:bodyPr/>
                  <a:lstStyle/>
                  <a:p>
                    <a:r>
                      <a:rPr lang="en-US" baseline="0">
                        <a:solidFill>
                          <a:schemeClr val="tx1"/>
                        </a:solidFill>
                      </a:rPr>
                      <a:t>Abstract </a:t>
                    </a:r>
                    <a:fld id="{96C0F9AB-EB98-4396-942E-9A10B3A02D59}"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8E0C-4C66-B5E6-86A848370BAE}"/>
                </c:ext>
              </c:extLst>
            </c:dLbl>
            <c:dLbl>
              <c:idx val="1"/>
              <c:layout>
                <c:manualLayout>
                  <c:x val="6.6787607512097072E-2"/>
                  <c:y val="1.8838065870785421E-2"/>
                </c:manualLayout>
              </c:layout>
              <c:tx>
                <c:rich>
                  <a:bodyPr/>
                  <a:lstStyle/>
                  <a:p>
                    <a:r>
                      <a:rPr lang="en-US" baseline="0">
                        <a:solidFill>
                          <a:schemeClr val="tx1"/>
                        </a:solidFill>
                      </a:rPr>
                      <a:t>Acknowledgments </a:t>
                    </a:r>
                    <a:fld id="{3B7B4414-C64C-4516-AB7A-5AC7DBAEFBD0}"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8E0C-4C66-B5E6-86A848370BAE}"/>
                </c:ext>
              </c:extLst>
            </c:dLbl>
            <c:dLbl>
              <c:idx val="2"/>
              <c:layout>
                <c:manualLayout>
                  <c:x val="-9.4092455476869105E-2"/>
                  <c:y val="0.1249917277175254"/>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Article (No section</a:t>
                    </a:r>
                    <a:r>
                      <a:rPr lang="en-US" baseline="0"/>
                      <a:t> provide) </a:t>
                    </a:r>
                    <a:fld id="{D54CBF7A-D193-4DC7-89D5-32662BE9BA3E}" type="PERCENTAGE">
                      <a:rPr lang="en-US"/>
                      <a:pPr>
                        <a:defRPr/>
                      </a:pPr>
                      <a:t>[POURCENTAGE]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layout>
                    <c:manualLayout>
                      <c:w val="0.12979292108643425"/>
                      <c:h val="7.1083935414090943E-2"/>
                    </c:manualLayout>
                  </c15:layout>
                  <c15:dlblFieldTable/>
                  <c15:showDataLabelsRange val="0"/>
                </c:ext>
                <c:ext xmlns:c16="http://schemas.microsoft.com/office/drawing/2014/chart" uri="{C3380CC4-5D6E-409C-BE32-E72D297353CC}">
                  <c16:uniqueId val="{0000000F-8E0C-4C66-B5E6-86A848370BAE}"/>
                </c:ext>
              </c:extLst>
            </c:dLbl>
            <c:dLbl>
              <c:idx val="3"/>
              <c:layout>
                <c:manualLayout>
                  <c:x val="6.4370656744172714E-4"/>
                  <c:y val="-3.4564905091891057E-2"/>
                </c:manualLayout>
              </c:layout>
              <c:tx>
                <c:rich>
                  <a:bodyPr/>
                  <a:lstStyle/>
                  <a:p>
                    <a:r>
                      <a:rPr lang="en-US" baseline="0">
                        <a:solidFill>
                          <a:schemeClr val="tx1"/>
                        </a:solidFill>
                      </a:rPr>
                      <a:t>Case Study </a:t>
                    </a:r>
                    <a:fld id="{75469C00-525B-4850-B1D5-8ACD7E5DA51F}"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8E0C-4C66-B5E6-86A848370BAE}"/>
                </c:ext>
              </c:extLst>
            </c:dLbl>
            <c:dLbl>
              <c:idx val="4"/>
              <c:layout>
                <c:manualLayout>
                  <c:x val="4.0551050443126201E-2"/>
                  <c:y val="2.0034534870343214E-2"/>
                </c:manualLayout>
              </c:layout>
              <c:tx>
                <c:rich>
                  <a:bodyPr/>
                  <a:lstStyle/>
                  <a:p>
                    <a:r>
                      <a:rPr lang="en-US" baseline="0">
                        <a:solidFill>
                          <a:schemeClr val="tx1"/>
                        </a:solidFill>
                      </a:rPr>
                      <a:t>Conclusion </a:t>
                    </a:r>
                    <a:fld id="{3E154804-8CDC-49D1-9E86-3825115BD664}"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8E0C-4C66-B5E6-86A848370BAE}"/>
                </c:ext>
              </c:extLst>
            </c:dLbl>
            <c:dLbl>
              <c:idx val="5"/>
              <c:layout>
                <c:manualLayout>
                  <c:x val="-0.11096811497098684"/>
                  <c:y val="7.2867694047384315E-2"/>
                </c:manualLayout>
              </c:layout>
              <c:tx>
                <c:rich>
                  <a:bodyPr/>
                  <a:lstStyle/>
                  <a:p>
                    <a:r>
                      <a:rPr lang="en-US"/>
                      <a:t>Discussion</a:t>
                    </a:r>
                    <a:r>
                      <a:rPr lang="en-US" baseline="0"/>
                      <a:t> </a:t>
                    </a:r>
                    <a:fld id="{64EE6B13-8EFB-414E-94D5-557EBB59341B}" type="PERCENTAGE">
                      <a:rPr lang="en-US"/>
                      <a:pPr/>
                      <a:t>[POURCENTAGE]</a:t>
                    </a:fld>
                    <a:endParaRPr lang="en-US" baseline="0"/>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8E0C-4C66-B5E6-86A848370BAE}"/>
                </c:ext>
              </c:extLst>
            </c:dLbl>
            <c:dLbl>
              <c:idx val="6"/>
              <c:layout>
                <c:manualLayout>
                  <c:x val="-0.10518001838073938"/>
                  <c:y val="3.4444935785028579E-3"/>
                </c:manualLayout>
              </c:layout>
              <c:tx>
                <c:rich>
                  <a:bodyPr/>
                  <a:lstStyle/>
                  <a:p>
                    <a:r>
                      <a:rPr lang="en-US"/>
                      <a:t>Figure </a:t>
                    </a:r>
                    <a:fld id="{88312C4E-D83A-4332-A2F9-5F9DB5A6BCA2}"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8E0C-4C66-B5E6-86A848370BAE}"/>
                </c:ext>
              </c:extLst>
            </c:dLbl>
            <c:dLbl>
              <c:idx val="7"/>
              <c:layout>
                <c:manualLayout>
                  <c:x val="-0.11241984179307157"/>
                  <c:y val="-4.2295204587544766E-2"/>
                </c:manualLayout>
              </c:layout>
              <c:tx>
                <c:rich>
                  <a:bodyPr/>
                  <a:lstStyle/>
                  <a:p>
                    <a:r>
                      <a:rPr lang="en-US"/>
                      <a:t>Introduction </a:t>
                    </a:r>
                    <a:fld id="{C5D1130D-3126-44DF-B0AD-79679FFC948D}"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8E0C-4C66-B5E6-86A848370BAE}"/>
                </c:ext>
              </c:extLst>
            </c:dLbl>
            <c:dLbl>
              <c:idx val="8"/>
              <c:layout>
                <c:manualLayout>
                  <c:x val="-4.1580488289892616E-2"/>
                  <c:y val="-0.15032255962576363"/>
                </c:manualLayout>
              </c:layout>
              <c:tx>
                <c:rich>
                  <a:bodyPr/>
                  <a:lstStyle/>
                  <a:p>
                    <a:r>
                      <a:rPr lang="en-US"/>
                      <a:t>Methods </a:t>
                    </a:r>
                    <a:fld id="{97D96A04-095F-4C73-A92A-BC16AC87DE68}"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8E0C-4C66-B5E6-86A848370BAE}"/>
                </c:ext>
              </c:extLst>
            </c:dLbl>
            <c:dLbl>
              <c:idx val="9"/>
              <c:layout>
                <c:manualLayout>
                  <c:x val="0.16882019301567738"/>
                  <c:y val="7.0362931757996627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Results </a:t>
                    </a:r>
                    <a:fld id="{B438E9CD-EFAF-4308-BE57-10F3629057B9}" type="PERCENTAGE">
                      <a:rPr lang="en-US"/>
                      <a:pPr>
                        <a:defRPr/>
                      </a:pPr>
                      <a:t>[POURCENTAGE]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layout>
                    <c:manualLayout>
                      <c:w val="0.10477290112917935"/>
                      <c:h val="0.10771954128624066"/>
                    </c:manualLayout>
                  </c15:layout>
                  <c15:dlblFieldTable/>
                  <c15:showDataLabelsRange val="0"/>
                </c:ext>
                <c:ext xmlns:c16="http://schemas.microsoft.com/office/drawing/2014/chart" uri="{C3380CC4-5D6E-409C-BE32-E72D297353CC}">
                  <c16:uniqueId val="{00000014-8E0C-4C66-B5E6-86A848370BAE}"/>
                </c:ext>
              </c:extLst>
            </c:dLbl>
            <c:dLbl>
              <c:idx val="10"/>
              <c:layout>
                <c:manualLayout>
                  <c:x val="-0.10277258493030189"/>
                  <c:y val="-1.107331974246817E-2"/>
                </c:manualLayout>
              </c:layout>
              <c:tx>
                <c:rich>
                  <a:bodyPr/>
                  <a:lstStyle/>
                  <a:p>
                    <a:r>
                      <a:rPr lang="en-US" baseline="0">
                        <a:solidFill>
                          <a:schemeClr val="tx1"/>
                        </a:solidFill>
                      </a:rPr>
                      <a:t>Supplementary material </a:t>
                    </a:r>
                    <a:fld id="{6063F4CD-D02B-4C42-801E-CC83C54FD9D7}"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8E0C-4C66-B5E6-86A848370BAE}"/>
                </c:ext>
              </c:extLst>
            </c:dLbl>
            <c:dLbl>
              <c:idx val="11"/>
              <c:layout>
                <c:manualLayout>
                  <c:x val="-1.5272943229313159E-2"/>
                  <c:y val="-8.4298715768446705E-2"/>
                </c:manualLayout>
              </c:layout>
              <c:tx>
                <c:rich>
                  <a:bodyPr/>
                  <a:lstStyle/>
                  <a:p>
                    <a:r>
                      <a:rPr lang="en-US" baseline="0">
                        <a:solidFill>
                          <a:schemeClr val="tx1"/>
                        </a:solidFill>
                      </a:rPr>
                      <a:t>Title </a:t>
                    </a:r>
                    <a:fld id="{DEE1381A-BB5F-40FA-85AA-0A88BD52BDF9}"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8E0C-4C66-B5E6-86A848370B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'Analysis-section'!$E$1:$P$1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'Analysis-section'!$E$275:$P$275</c:f>
              <c:numCache>
                <c:formatCode>0.00%</c:formatCode>
                <c:ptCount val="12"/>
                <c:pt idx="0">
                  <c:v>2.1903959561920809E-2</c:v>
                </c:pt>
                <c:pt idx="1">
                  <c:v>1.6849199663016006E-3</c:v>
                </c:pt>
                <c:pt idx="2">
                  <c:v>9.6040438079191243E-2</c:v>
                </c:pt>
                <c:pt idx="3">
                  <c:v>5.8972198820556026E-3</c:v>
                </c:pt>
                <c:pt idx="4">
                  <c:v>5.8972198820556026E-3</c:v>
                </c:pt>
                <c:pt idx="5">
                  <c:v>7.1609098567818025E-2</c:v>
                </c:pt>
                <c:pt idx="6">
                  <c:v>7.6663858466722828E-2</c:v>
                </c:pt>
                <c:pt idx="7">
                  <c:v>5.3917438921651219E-2</c:v>
                </c:pt>
                <c:pt idx="8">
                  <c:v>0.29738837405223251</c:v>
                </c:pt>
                <c:pt idx="9">
                  <c:v>0.35299073294018535</c:v>
                </c:pt>
                <c:pt idx="10">
                  <c:v>1.4321819713563605E-2</c:v>
                </c:pt>
                <c:pt idx="11">
                  <c:v>1.6849199663016006E-3</c:v>
                </c:pt>
              </c:numCache>
            </c:numRef>
          </c:val>
          <c:extLst>
            <c:ext xmlns:c16="http://schemas.microsoft.com/office/drawing/2014/chart" uri="{C3380CC4-5D6E-409C-BE32-E72D297353CC}">
              <c16:uniqueId val="{00000000-8E0C-4C66-B5E6-86A848370BA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(by paper)</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rgbClr val="66FF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B3C-47F4-851A-BF9035E9C00A}"/>
              </c:ext>
            </c:extLst>
          </c:dPt>
          <c:dPt>
            <c:idx val="1"/>
            <c:bubble3D val="0"/>
            <c:spPr>
              <a:solidFill>
                <a:schemeClr val="tx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B3C-47F4-851A-BF9035E9C00A}"/>
              </c:ext>
            </c:extLst>
          </c:dPt>
          <c:dPt>
            <c:idx val="2"/>
            <c:bubble3D val="0"/>
            <c:spPr>
              <a:solidFill>
                <a:srgbClr val="FF33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B3C-47F4-851A-BF9035E9C00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B3C-47F4-851A-BF9035E9C00A}"/>
              </c:ext>
            </c:extLst>
          </c:dPt>
          <c:dPt>
            <c:idx val="4"/>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B3C-47F4-851A-BF9035E9C00A}"/>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B3C-47F4-851A-BF9035E9C00A}"/>
              </c:ext>
            </c:extLst>
          </c:dPt>
          <c:dPt>
            <c:idx val="6"/>
            <c:bubble3D val="0"/>
            <c:spPr>
              <a:solidFill>
                <a:srgbClr val="3399FF"/>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B3C-47F4-851A-BF9035E9C00A}"/>
              </c:ext>
            </c:extLst>
          </c:dPt>
          <c:dPt>
            <c:idx val="7"/>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7B3C-47F4-851A-BF9035E9C00A}"/>
              </c:ext>
            </c:extLst>
          </c:dPt>
          <c:dPt>
            <c:idx val="8"/>
            <c:bubble3D val="0"/>
            <c:spPr>
              <a:solidFill>
                <a:schemeClr val="accent3">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7B3C-47F4-851A-BF9035E9C00A}"/>
              </c:ext>
            </c:extLst>
          </c:dPt>
          <c:dPt>
            <c:idx val="9"/>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7B3C-47F4-851A-BF9035E9C00A}"/>
              </c:ext>
            </c:extLst>
          </c:dPt>
          <c:dPt>
            <c:idx val="10"/>
            <c:bubble3D val="0"/>
            <c:spPr>
              <a:solidFill>
                <a:schemeClr val="accent4">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7B3C-47F4-851A-BF9035E9C00A}"/>
              </c:ext>
            </c:extLst>
          </c:dPt>
          <c:dPt>
            <c:idx val="11"/>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7B3C-47F4-851A-BF9035E9C00A}"/>
              </c:ext>
            </c:extLst>
          </c:dPt>
          <c:dLbls>
            <c:dLbl>
              <c:idx val="0"/>
              <c:layout>
                <c:manualLayout>
                  <c:x val="7.030106522296041E-2"/>
                  <c:y val="-4.3258861862894279E-2"/>
                </c:manualLayout>
              </c:layout>
              <c:tx>
                <c:rich>
                  <a:bodyPr/>
                  <a:lstStyle/>
                  <a:p>
                    <a:r>
                      <a:rPr lang="en-US" baseline="0">
                        <a:solidFill>
                          <a:schemeClr val="tx1"/>
                        </a:solidFill>
                      </a:rPr>
                      <a:t>Abstract </a:t>
                    </a:r>
                    <a:fld id="{177E5DB9-7B26-47B5-8485-859466EC239F}"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B3C-47F4-851A-BF9035E9C00A}"/>
                </c:ext>
              </c:extLst>
            </c:dLbl>
            <c:dLbl>
              <c:idx val="1"/>
              <c:layout>
                <c:manualLayout>
                  <c:x val="7.9960470661581212E-2"/>
                  <c:y val="1.8360224897483088E-3"/>
                </c:manualLayout>
              </c:layout>
              <c:tx>
                <c:rich>
                  <a:bodyPr/>
                  <a:lstStyle/>
                  <a:p>
                    <a:r>
                      <a:rPr lang="en-US" baseline="0">
                        <a:solidFill>
                          <a:schemeClr val="tx1"/>
                        </a:solidFill>
                      </a:rPr>
                      <a:t>Acknowledgments </a:t>
                    </a:r>
                    <a:fld id="{B70C6F07-9466-41A8-8F21-49D7D2053CDE}"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B3C-47F4-851A-BF9035E9C00A}"/>
                </c:ext>
              </c:extLst>
            </c:dLbl>
            <c:dLbl>
              <c:idx val="2"/>
              <c:layout>
                <c:manualLayout>
                  <c:x val="-0.11006234626733047"/>
                  <c:y val="0.15345559116360721"/>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Article (No section provide) </a:t>
                    </a:r>
                    <a:fld id="{189241F8-77D7-4346-BB38-F52634F81688}" type="PERCENTAGE">
                      <a:rPr lang="en-US"/>
                      <a:pPr>
                        <a:defRPr/>
                      </a:pPr>
                      <a:t>[POURCENTAGE]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layout>
                    <c:manualLayout>
                      <c:w val="0.1525449083023255"/>
                      <c:h val="0.1141846482048553"/>
                    </c:manualLayout>
                  </c15:layout>
                  <c15:dlblFieldTable/>
                  <c15:showDataLabelsRange val="0"/>
                </c:ext>
                <c:ext xmlns:c16="http://schemas.microsoft.com/office/drawing/2014/chart" uri="{C3380CC4-5D6E-409C-BE32-E72D297353CC}">
                  <c16:uniqueId val="{00000005-7B3C-47F4-851A-BF9035E9C00A}"/>
                </c:ext>
              </c:extLst>
            </c:dLbl>
            <c:dLbl>
              <c:idx val="3"/>
              <c:layout>
                <c:manualLayout>
                  <c:x val="1.9621573541767811E-2"/>
                  <c:y val="-1.7040562521995827E-2"/>
                </c:manualLayout>
              </c:layout>
              <c:tx>
                <c:rich>
                  <a:bodyPr/>
                  <a:lstStyle/>
                  <a:p>
                    <a:r>
                      <a:rPr lang="en-US" baseline="0">
                        <a:solidFill>
                          <a:schemeClr val="tx1"/>
                        </a:solidFill>
                      </a:rPr>
                      <a:t>Case study </a:t>
                    </a:r>
                    <a:fld id="{408BC4CD-FAF1-41E2-8A71-F5B38302F95C}"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B3C-47F4-851A-BF9035E9C00A}"/>
                </c:ext>
              </c:extLst>
            </c:dLbl>
            <c:dLbl>
              <c:idx val="4"/>
              <c:layout>
                <c:manualLayout>
                  <c:x val="4.584782951416435E-2"/>
                  <c:y val="3.2010593951578473E-2"/>
                </c:manualLayout>
              </c:layout>
              <c:tx>
                <c:rich>
                  <a:bodyPr/>
                  <a:lstStyle/>
                  <a:p>
                    <a:r>
                      <a:rPr lang="en-US" baseline="0">
                        <a:solidFill>
                          <a:schemeClr val="tx1"/>
                        </a:solidFill>
                      </a:rPr>
                      <a:t>Conclusion </a:t>
                    </a:r>
                    <a:fld id="{B9178C23-E0A9-4CEF-9D07-1317C22C2E83}"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7B3C-47F4-851A-BF9035E9C00A}"/>
                </c:ext>
              </c:extLst>
            </c:dLbl>
            <c:dLbl>
              <c:idx val="5"/>
              <c:layout>
                <c:manualLayout>
                  <c:x val="-9.7999034384164616E-2"/>
                  <c:y val="3.7743328128441479E-2"/>
                </c:manualLayout>
              </c:layout>
              <c:tx>
                <c:rich>
                  <a:bodyPr/>
                  <a:lstStyle/>
                  <a:p>
                    <a:r>
                      <a:rPr lang="en-US"/>
                      <a:t>Discussion </a:t>
                    </a:r>
                    <a:fld id="{2A79FC2C-8A79-40FB-B40C-FF66573E2252}"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7B3C-47F4-851A-BF9035E9C00A}"/>
                </c:ext>
              </c:extLst>
            </c:dLbl>
            <c:dLbl>
              <c:idx val="6"/>
              <c:layout>
                <c:manualLayout>
                  <c:x val="-9.9223185349870027E-2"/>
                  <c:y val="1.2880664986304495E-2"/>
                </c:manualLayout>
              </c:layout>
              <c:tx>
                <c:rich>
                  <a:bodyPr/>
                  <a:lstStyle/>
                  <a:p>
                    <a:r>
                      <a:rPr lang="en-US"/>
                      <a:t>Figure </a:t>
                    </a:r>
                    <a:fld id="{1646ADA0-37BD-4EF0-B518-0F6A61FF6715}"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7B3C-47F4-851A-BF9035E9C00A}"/>
                </c:ext>
              </c:extLst>
            </c:dLbl>
            <c:dLbl>
              <c:idx val="7"/>
              <c:layout>
                <c:manualLayout>
                  <c:x val="-0.12760421798553548"/>
                  <c:y val="-2.6349468045572803E-2"/>
                </c:manualLayout>
              </c:layout>
              <c:tx>
                <c:rich>
                  <a:bodyPr/>
                  <a:lstStyle/>
                  <a:p>
                    <a:r>
                      <a:rPr lang="en-US"/>
                      <a:t>Introduction </a:t>
                    </a:r>
                    <a:fld id="{508B4B9C-CECC-47DA-8245-0328294950C0}"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7B3C-47F4-851A-BF9035E9C00A}"/>
                </c:ext>
              </c:extLst>
            </c:dLbl>
            <c:dLbl>
              <c:idx val="8"/>
              <c:layout>
                <c:manualLayout>
                  <c:x val="3.0255888196376521E-2"/>
                  <c:y val="-0.17012054963929454"/>
                </c:manualLayout>
              </c:layout>
              <c:tx>
                <c:rich>
                  <a:bodyPr/>
                  <a:lstStyle/>
                  <a:p>
                    <a:r>
                      <a:rPr lang="en-US"/>
                      <a:t>Methods </a:t>
                    </a:r>
                    <a:fld id="{BB7A203C-BDAF-4B3F-854C-9B605C0908B9}"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7B3C-47F4-851A-BF9035E9C00A}"/>
                </c:ext>
              </c:extLst>
            </c:dLbl>
            <c:dLbl>
              <c:idx val="9"/>
              <c:layout>
                <c:manualLayout>
                  <c:x val="0.10759305025322782"/>
                  <c:y val="7.6048323025927969E-2"/>
                </c:manualLayout>
              </c:layout>
              <c:tx>
                <c:rich>
                  <a:bodyPr/>
                  <a:lstStyle/>
                  <a:p>
                    <a:r>
                      <a:rPr lang="en-US"/>
                      <a:t>Results </a:t>
                    </a:r>
                    <a:fld id="{1C013931-5AE9-4C97-AB9C-93153FA65B88}"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7B3C-47F4-851A-BF9035E9C00A}"/>
                </c:ext>
              </c:extLst>
            </c:dLbl>
            <c:dLbl>
              <c:idx val="10"/>
              <c:layout>
                <c:manualLayout>
                  <c:x val="-0.11187203619536618"/>
                  <c:y val="-1.3081575395533923E-2"/>
                </c:manualLayout>
              </c:layout>
              <c:tx>
                <c:rich>
                  <a:bodyPr/>
                  <a:lstStyle/>
                  <a:p>
                    <a:r>
                      <a:rPr lang="en-US" baseline="0">
                        <a:solidFill>
                          <a:schemeClr val="tx1"/>
                        </a:solidFill>
                      </a:rPr>
                      <a:t>Supplementary material </a:t>
                    </a:r>
                    <a:fld id="{F6434554-EF31-40FF-9580-156E39043624}"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7B3C-47F4-851A-BF9035E9C00A}"/>
                </c:ext>
              </c:extLst>
            </c:dLbl>
            <c:dLbl>
              <c:idx val="11"/>
              <c:layout>
                <c:manualLayout>
                  <c:x val="-2.4720728314400267E-2"/>
                  <c:y val="-8.4167038000235547E-2"/>
                </c:manualLayout>
              </c:layout>
              <c:tx>
                <c:rich>
                  <a:bodyPr/>
                  <a:lstStyle/>
                  <a:p>
                    <a:r>
                      <a:rPr lang="en-US" baseline="0">
                        <a:solidFill>
                          <a:schemeClr val="tx1"/>
                        </a:solidFill>
                      </a:rPr>
                      <a:t>Title </a:t>
                    </a:r>
                    <a:fld id="{E1A764BA-0096-4D34-AE26-E3C0D58319CD}"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7B3C-47F4-851A-BF9035E9C00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'Analysis-section'!$T$1:$AE$1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'Analysis-section'!$T$275:$AE$275</c:f>
              <c:numCache>
                <c:formatCode>0.00%</c:formatCode>
                <c:ptCount val="12"/>
                <c:pt idx="0">
                  <c:v>1.6992734593837534E-2</c:v>
                </c:pt>
                <c:pt idx="1">
                  <c:v>4.2016806722689074E-3</c:v>
                </c:pt>
                <c:pt idx="2">
                  <c:v>0.12431563534504712</c:v>
                </c:pt>
                <c:pt idx="3">
                  <c:v>7.3529411764705881E-3</c:v>
                </c:pt>
                <c:pt idx="4">
                  <c:v>1.3888888888888888E-2</c:v>
                </c:pt>
                <c:pt idx="5">
                  <c:v>4.0311996010525424E-2</c:v>
                </c:pt>
                <c:pt idx="6">
                  <c:v>4.1564940370087428E-2</c:v>
                </c:pt>
                <c:pt idx="7">
                  <c:v>6.0884735838779951E-2</c:v>
                </c:pt>
                <c:pt idx="8">
                  <c:v>0.41078623800663278</c:v>
                </c:pt>
                <c:pt idx="9">
                  <c:v>0.26834399994713465</c:v>
                </c:pt>
                <c:pt idx="10">
                  <c:v>7.2712418300653597E-3</c:v>
                </c:pt>
                <c:pt idx="11">
                  <c:v>4.0849673202614381E-3</c:v>
                </c:pt>
              </c:numCache>
            </c:numRef>
          </c:val>
          <c:extLst>
            <c:ext xmlns:c16="http://schemas.microsoft.com/office/drawing/2014/chart" uri="{C3380CC4-5D6E-409C-BE32-E72D297353CC}">
              <c16:uniqueId val="{00000018-7B3C-47F4-851A-BF9035E9C00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(general)</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rgbClr val="66FF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3C0-4F90-8251-773419E3987A}"/>
              </c:ext>
            </c:extLst>
          </c:dPt>
          <c:dPt>
            <c:idx val="1"/>
            <c:bubble3D val="0"/>
            <c:spPr>
              <a:solidFill>
                <a:schemeClr val="tx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3C0-4F90-8251-773419E3987A}"/>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3C0-4F90-8251-773419E3987A}"/>
              </c:ext>
            </c:extLst>
          </c:dPt>
          <c:dPt>
            <c:idx val="3"/>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3C0-4F90-8251-773419E3987A}"/>
              </c:ext>
            </c:extLst>
          </c:dPt>
          <c:dPt>
            <c:idx val="4"/>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A3C0-4F90-8251-773419E3987A}"/>
              </c:ext>
            </c:extLst>
          </c:dPt>
          <c:dPt>
            <c:idx val="5"/>
            <c:bubble3D val="0"/>
            <c:spPr>
              <a:solidFill>
                <a:srgbClr val="3399FF"/>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A3C0-4F90-8251-773419E3987A}"/>
              </c:ext>
            </c:extLst>
          </c:dPt>
          <c:dPt>
            <c:idx val="6"/>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A3C0-4F90-8251-773419E3987A}"/>
              </c:ext>
            </c:extLst>
          </c:dPt>
          <c:dPt>
            <c:idx val="7"/>
            <c:bubble3D val="0"/>
            <c:spPr>
              <a:solidFill>
                <a:schemeClr val="accent3">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A3C0-4F90-8251-773419E3987A}"/>
              </c:ext>
            </c:extLst>
          </c:dPt>
          <c:dPt>
            <c:idx val="8"/>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A3C0-4F90-8251-773419E3987A}"/>
              </c:ext>
            </c:extLst>
          </c:dPt>
          <c:dPt>
            <c:idx val="9"/>
            <c:bubble3D val="0"/>
            <c:spPr>
              <a:solidFill>
                <a:schemeClr val="accent4">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A3C0-4F90-8251-773419E3987A}"/>
              </c:ext>
            </c:extLst>
          </c:dPt>
          <c:dPt>
            <c:idx val="10"/>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A3C0-4F90-8251-773419E3987A}"/>
              </c:ext>
            </c:extLst>
          </c:dPt>
          <c:dLbls>
            <c:dLbl>
              <c:idx val="0"/>
              <c:layout>
                <c:manualLayout>
                  <c:x val="-2.5856253947769182E-2"/>
                  <c:y val="-9.7299519749459315E-2"/>
                </c:manualLayout>
              </c:layout>
              <c:tx>
                <c:rich>
                  <a:bodyPr/>
                  <a:lstStyle/>
                  <a:p>
                    <a:r>
                      <a:rPr lang="en-US" baseline="0">
                        <a:solidFill>
                          <a:schemeClr val="tx1"/>
                        </a:solidFill>
                      </a:rPr>
                      <a:t>Abstract </a:t>
                    </a:r>
                    <a:fld id="{96C0F9AB-EB98-4396-942E-9A10B3A02D59}"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3C0-4F90-8251-773419E3987A}"/>
                </c:ext>
              </c:extLst>
            </c:dLbl>
            <c:dLbl>
              <c:idx val="1"/>
              <c:layout>
                <c:manualLayout>
                  <c:x val="5.1180850780974028E-2"/>
                  <c:y val="-9.537882302474017E-2"/>
                </c:manualLayout>
              </c:layout>
              <c:tx>
                <c:rich>
                  <a:bodyPr/>
                  <a:lstStyle/>
                  <a:p>
                    <a:r>
                      <a:rPr lang="en-US" baseline="0">
                        <a:solidFill>
                          <a:schemeClr val="tx1"/>
                        </a:solidFill>
                      </a:rPr>
                      <a:t>Acknowledgments </a:t>
                    </a:r>
                    <a:fld id="{3B7B4414-C64C-4516-AB7A-5AC7DBAEFBD0}"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3C0-4F90-8251-773419E3987A}"/>
                </c:ext>
              </c:extLst>
            </c:dLbl>
            <c:dLbl>
              <c:idx val="2"/>
              <c:layout>
                <c:manualLayout>
                  <c:x val="4.0369968109510421E-2"/>
                  <c:y val="-6.2580368405887918E-2"/>
                </c:manualLayout>
              </c:layout>
              <c:tx>
                <c:rich>
                  <a:bodyPr/>
                  <a:lstStyle/>
                  <a:p>
                    <a:r>
                      <a:rPr lang="en-US" baseline="0">
                        <a:solidFill>
                          <a:schemeClr val="tx1"/>
                        </a:solidFill>
                      </a:rPr>
                      <a:t>Case Study </a:t>
                    </a:r>
                    <a:fld id="{75469C00-525B-4850-B1D5-8ACD7E5DA51F}"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3C0-4F90-8251-773419E3987A}"/>
                </c:ext>
              </c:extLst>
            </c:dLbl>
            <c:dLbl>
              <c:idx val="3"/>
              <c:layout>
                <c:manualLayout>
                  <c:x val="3.7713469994943724E-2"/>
                  <c:y val="-2.522121355995937E-2"/>
                </c:manualLayout>
              </c:layout>
              <c:tx>
                <c:rich>
                  <a:bodyPr/>
                  <a:lstStyle/>
                  <a:p>
                    <a:r>
                      <a:rPr lang="en-US" baseline="0">
                        <a:solidFill>
                          <a:schemeClr val="tx1"/>
                        </a:solidFill>
                      </a:rPr>
                      <a:t>Conclusion </a:t>
                    </a:r>
                    <a:fld id="{3E154804-8CDC-49D1-9E86-3825115BD664}"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A3C0-4F90-8251-773419E3987A}"/>
                </c:ext>
              </c:extLst>
            </c:dLbl>
            <c:dLbl>
              <c:idx val="4"/>
              <c:layout>
                <c:manualLayout>
                  <c:x val="-7.26606249088117E-2"/>
                  <c:y val="9.6573086082304707E-2"/>
                </c:manualLayout>
              </c:layout>
              <c:tx>
                <c:rich>
                  <a:bodyPr/>
                  <a:lstStyle/>
                  <a:p>
                    <a:r>
                      <a:rPr lang="en-US"/>
                      <a:t>Discussion</a:t>
                    </a:r>
                    <a:r>
                      <a:rPr lang="en-US" baseline="0"/>
                      <a:t> </a:t>
                    </a:r>
                    <a:fld id="{64EE6B13-8EFB-414E-94D5-557EBB59341B}" type="PERCENTAGE">
                      <a:rPr lang="en-US"/>
                      <a:pPr/>
                      <a:t>[POURCENTAGE]</a:t>
                    </a:fld>
                    <a:endParaRPr lang="en-US" baseline="0"/>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A3C0-4F90-8251-773419E3987A}"/>
                </c:ext>
              </c:extLst>
            </c:dLbl>
            <c:dLbl>
              <c:idx val="5"/>
              <c:layout>
                <c:manualLayout>
                  <c:x val="-8.6735629785221244E-2"/>
                  <c:y val="5.9475420206496536E-2"/>
                </c:manualLayout>
              </c:layout>
              <c:tx>
                <c:rich>
                  <a:bodyPr/>
                  <a:lstStyle/>
                  <a:p>
                    <a:r>
                      <a:rPr lang="en-US"/>
                      <a:t>Figure </a:t>
                    </a:r>
                    <a:fld id="{88312C4E-D83A-4332-A2F9-5F9DB5A6BCA2}"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A3C0-4F90-8251-773419E3987A}"/>
                </c:ext>
              </c:extLst>
            </c:dLbl>
            <c:dLbl>
              <c:idx val="6"/>
              <c:layout>
                <c:manualLayout>
                  <c:x val="-0.12377020079188869"/>
                  <c:y val="1.5890757679986971E-2"/>
                </c:manualLayout>
              </c:layout>
              <c:tx>
                <c:rich>
                  <a:bodyPr/>
                  <a:lstStyle/>
                  <a:p>
                    <a:r>
                      <a:rPr lang="en-US"/>
                      <a:t>Introduction </a:t>
                    </a:r>
                    <a:fld id="{C5D1130D-3126-44DF-B0AD-79679FFC948D}"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A3C0-4F90-8251-773419E3987A}"/>
                </c:ext>
              </c:extLst>
            </c:dLbl>
            <c:dLbl>
              <c:idx val="7"/>
              <c:layout>
                <c:manualLayout>
                  <c:x val="-4.1580488289892616E-2"/>
                  <c:y val="-0.15032255962576363"/>
                </c:manualLayout>
              </c:layout>
              <c:tx>
                <c:rich>
                  <a:bodyPr/>
                  <a:lstStyle/>
                  <a:p>
                    <a:r>
                      <a:rPr lang="en-US"/>
                      <a:t>Methods </a:t>
                    </a:r>
                    <a:fld id="{97D96A04-095F-4C73-A92A-BC16AC87DE68}"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A3C0-4F90-8251-773419E3987A}"/>
                </c:ext>
              </c:extLst>
            </c:dLbl>
            <c:dLbl>
              <c:idx val="8"/>
              <c:layout>
                <c:manualLayout>
                  <c:x val="0.16882019301567738"/>
                  <c:y val="7.0362931757996627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Results </a:t>
                    </a:r>
                    <a:fld id="{B438E9CD-EFAF-4308-BE57-10F3629057B9}" type="PERCENTAGE">
                      <a:rPr lang="en-US"/>
                      <a:pPr>
                        <a:defRPr/>
                      </a:pPr>
                      <a:t>[POURCENTAGE]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layout>
                    <c:manualLayout>
                      <c:w val="0.10477290112917935"/>
                      <c:h val="0.10771954128624066"/>
                    </c:manualLayout>
                  </c15:layout>
                  <c15:dlblFieldTable/>
                  <c15:showDataLabelsRange val="0"/>
                </c:ext>
                <c:ext xmlns:c16="http://schemas.microsoft.com/office/drawing/2014/chart" uri="{C3380CC4-5D6E-409C-BE32-E72D297353CC}">
                  <c16:uniqueId val="{00000013-A3C0-4F90-8251-773419E3987A}"/>
                </c:ext>
              </c:extLst>
            </c:dLbl>
            <c:dLbl>
              <c:idx val="9"/>
              <c:layout>
                <c:manualLayout>
                  <c:x val="-0.10277258493030189"/>
                  <c:y val="-1.107331974246817E-2"/>
                </c:manualLayout>
              </c:layout>
              <c:tx>
                <c:rich>
                  <a:bodyPr/>
                  <a:lstStyle/>
                  <a:p>
                    <a:r>
                      <a:rPr lang="en-US" baseline="0">
                        <a:solidFill>
                          <a:schemeClr val="tx1"/>
                        </a:solidFill>
                      </a:rPr>
                      <a:t>Supplementary material </a:t>
                    </a:r>
                    <a:fld id="{6063F4CD-D02B-4C42-801E-CC83C54FD9D7}"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A3C0-4F90-8251-773419E3987A}"/>
                </c:ext>
              </c:extLst>
            </c:dLbl>
            <c:dLbl>
              <c:idx val="10"/>
              <c:layout>
                <c:manualLayout>
                  <c:x val="-8.6212686529647559E-2"/>
                  <c:y val="-8.4298715768446678E-2"/>
                </c:manualLayout>
              </c:layout>
              <c:tx>
                <c:rich>
                  <a:bodyPr/>
                  <a:lstStyle/>
                  <a:p>
                    <a:r>
                      <a:rPr lang="en-US" baseline="0">
                        <a:solidFill>
                          <a:schemeClr val="tx1"/>
                        </a:solidFill>
                      </a:rPr>
                      <a:t>Title </a:t>
                    </a:r>
                    <a:fld id="{DEE1381A-BB5F-40FA-85AA-0A88BD52BDF9}"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A3C0-4F90-8251-773419E3987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'Analysis-section'!$E$1:$P$1</c15:sqref>
                  </c15:fullRef>
                </c:ext>
              </c:extLst>
              <c:f>('Analysis-section'!$E$1:$F$1,'Analysis-section'!$H$1:$P$1)</c:f>
              <c:strCache>
                <c:ptCount val="11"/>
                <c:pt idx="0">
                  <c:v>Abstract</c:v>
                </c:pt>
                <c:pt idx="1">
                  <c:v>Acknowledgments</c:v>
                </c:pt>
                <c:pt idx="2">
                  <c:v>Case study</c:v>
                </c:pt>
                <c:pt idx="3">
                  <c:v>Conclusion</c:v>
                </c:pt>
                <c:pt idx="4">
                  <c:v>Discussion</c:v>
                </c:pt>
                <c:pt idx="5">
                  <c:v>Figure</c:v>
                </c:pt>
                <c:pt idx="6">
                  <c:v>Introduction</c:v>
                </c:pt>
                <c:pt idx="7">
                  <c:v>Methods</c:v>
                </c:pt>
                <c:pt idx="8">
                  <c:v>Results</c:v>
                </c:pt>
                <c:pt idx="9">
                  <c:v>Supplementary material</c:v>
                </c:pt>
                <c:pt idx="10">
                  <c:v>Title</c:v>
                </c:pt>
              </c:strCache>
            </c:strRef>
          </c:cat>
          <c:val>
            <c:numRef>
              <c:extLst>
                <c:ext xmlns:c15="http://schemas.microsoft.com/office/drawing/2012/chart" uri="{02D57815-91ED-43cb-92C2-25804820EDAC}">
                  <c15:fullRef>
                    <c15:sqref>'Analysis-section'!$E$275:$P$275</c15:sqref>
                  </c15:fullRef>
                </c:ext>
              </c:extLst>
              <c:f>('Analysis-section'!$E$275:$F$275,'Analysis-section'!$H$275:$P$275)</c:f>
              <c:numCache>
                <c:formatCode>0.00%</c:formatCode>
                <c:ptCount val="11"/>
                <c:pt idx="0">
                  <c:v>2.1903959561920809E-2</c:v>
                </c:pt>
                <c:pt idx="1">
                  <c:v>1.6849199663016006E-3</c:v>
                </c:pt>
                <c:pt idx="2">
                  <c:v>5.8972198820556026E-3</c:v>
                </c:pt>
                <c:pt idx="3">
                  <c:v>5.8972198820556026E-3</c:v>
                </c:pt>
                <c:pt idx="4">
                  <c:v>7.1609098567818025E-2</c:v>
                </c:pt>
                <c:pt idx="5">
                  <c:v>7.6663858466722828E-2</c:v>
                </c:pt>
                <c:pt idx="6">
                  <c:v>5.3917438921651219E-2</c:v>
                </c:pt>
                <c:pt idx="7">
                  <c:v>0.29738837405223251</c:v>
                </c:pt>
                <c:pt idx="8">
                  <c:v>0.35299073294018535</c:v>
                </c:pt>
                <c:pt idx="9">
                  <c:v>1.4321819713563605E-2</c:v>
                </c:pt>
                <c:pt idx="10">
                  <c:v>1.6849199663016006E-3</c:v>
                </c:pt>
              </c:numCache>
            </c:numRef>
          </c:val>
          <c:extLst>
            <c:ext xmlns:c15="http://schemas.microsoft.com/office/drawing/2012/chart" uri="{02D57815-91ED-43cb-92C2-25804820EDAC}">
              <c15:categoryFilterExceptions>
                <c15:categoryFilterException>
                  <c15:sqref>'Analysis-section'!$G$275</c15:sqref>
                  <c15:spPr xmlns:c15="http://schemas.microsoft.com/office/drawing/2012/chart">
                    <a:solidFill>
                      <a:srgbClr val="FF3399"/>
                    </a:solidFill>
                    <a:ln>
                      <a:noFill/>
                    </a:ln>
                    <a:effectLst/>
                    <a:scene3d>
                      <a:camera prst="orthographicFront"/>
                      <a:lightRig rig="brightRoom" dir="t"/>
                    </a:scene3d>
                    <a:sp3d prstMaterial="flat">
                      <a:bevelT w="50800" h="101600" prst="angle"/>
                      <a:contourClr>
                        <a:srgbClr val="000000"/>
                      </a:contourClr>
                    </a:sp3d>
                  </c15:spPr>
                  <c15:bubble3D val="0"/>
                  <c15:dLbl>
                    <c:idx val="1"/>
                    <c:layout>
                      <c:manualLayout>
                        <c:x val="-9.4092455476869105E-2"/>
                        <c:y val="0.1249917277175254"/>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Article (No section</a:t>
                          </a:r>
                          <a:r>
                            <a:rPr lang="en-US" baseline="0"/>
                            <a:t> provide) </a:t>
                          </a:r>
                          <a:fld id="{D54CBF7A-D193-4DC7-89D5-32662BE9BA3E}" type="PERCENTAGE">
                            <a:rPr lang="en-US"/>
                            <a:pPr>
                              <a:defRPr/>
                            </a:pPr>
                            <a:t>[POURCENTAGE]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uri="{CE6537A1-D6FC-4f65-9D91-7224C49458BB}">
                        <c15:layout>
                          <c:manualLayout>
                            <c:w val="0.12979292108643425"/>
                            <c:h val="7.1083935414090943E-2"/>
                          </c:manualLayout>
                        </c15:layout>
                        <c15:dlblFieldTable/>
                        <c15:showDataLabelsRange val="0"/>
                      </c:ext>
                      <c:ext xmlns:c16="http://schemas.microsoft.com/office/drawing/2014/chart" uri="{C3380CC4-5D6E-409C-BE32-E72D297353CC}">
                        <c16:uniqueId val="{00000017-34E7-4A5B-BD20-3C3C7BEB00FC}"/>
                      </c:ext>
                    </c:extLst>
                  </c15:dLbl>
                </c15:categoryFilterException>
              </c15:categoryFilterExceptions>
            </c:ext>
            <c:ext xmlns:c16="http://schemas.microsoft.com/office/drawing/2014/chart" uri="{C3380CC4-5D6E-409C-BE32-E72D297353CC}">
              <c16:uniqueId val="{00000018-A3C0-4F90-8251-773419E3987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(by paper)</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rgbClr val="66FF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07B-405E-9724-53ABE0BA4075}"/>
              </c:ext>
            </c:extLst>
          </c:dPt>
          <c:dPt>
            <c:idx val="1"/>
            <c:bubble3D val="0"/>
            <c:spPr>
              <a:solidFill>
                <a:schemeClr val="bg2">
                  <a:lumMod val="1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07B-405E-9724-53ABE0BA4075}"/>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07B-405E-9724-53ABE0BA4075}"/>
              </c:ext>
            </c:extLst>
          </c:dPt>
          <c:dPt>
            <c:idx val="3"/>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07B-405E-9724-53ABE0BA4075}"/>
              </c:ext>
            </c:extLst>
          </c:dPt>
          <c:dPt>
            <c:idx val="4"/>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07B-405E-9724-53ABE0BA4075}"/>
              </c:ext>
            </c:extLst>
          </c:dPt>
          <c:dPt>
            <c:idx val="5"/>
            <c:bubble3D val="0"/>
            <c:spPr>
              <a:solidFill>
                <a:srgbClr val="3399FF"/>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E07B-405E-9724-53ABE0BA4075}"/>
              </c:ext>
            </c:extLst>
          </c:dPt>
          <c:dPt>
            <c:idx val="6"/>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E07B-405E-9724-53ABE0BA4075}"/>
              </c:ext>
            </c:extLst>
          </c:dPt>
          <c:dPt>
            <c:idx val="7"/>
            <c:bubble3D val="0"/>
            <c:spPr>
              <a:solidFill>
                <a:schemeClr val="accent3">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E07B-405E-9724-53ABE0BA4075}"/>
              </c:ext>
            </c:extLst>
          </c:dPt>
          <c:dPt>
            <c:idx val="8"/>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E07B-405E-9724-53ABE0BA4075}"/>
              </c:ext>
            </c:extLst>
          </c:dPt>
          <c:dPt>
            <c:idx val="9"/>
            <c:bubble3D val="0"/>
            <c:spPr>
              <a:solidFill>
                <a:schemeClr val="accent4">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E07B-405E-9724-53ABE0BA4075}"/>
              </c:ext>
            </c:extLst>
          </c:dPt>
          <c:dPt>
            <c:idx val="10"/>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E07B-405E-9724-53ABE0BA4075}"/>
              </c:ext>
            </c:extLst>
          </c:dPt>
          <c:dLbls>
            <c:dLbl>
              <c:idx val="0"/>
              <c:layout>
                <c:manualLayout>
                  <c:x val="-3.7770874052523051E-2"/>
                  <c:y val="-9.7134752851349732E-2"/>
                </c:manualLayout>
              </c:layout>
              <c:tx>
                <c:rich>
                  <a:bodyPr/>
                  <a:lstStyle/>
                  <a:p>
                    <a:r>
                      <a:rPr lang="en-US" baseline="0">
                        <a:solidFill>
                          <a:schemeClr val="tx1"/>
                        </a:solidFill>
                      </a:rPr>
                      <a:t>Abstract </a:t>
                    </a:r>
                    <a:fld id="{177E5DB9-7B26-47B5-8485-859466EC239F}"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7B-405E-9724-53ABE0BA4075}"/>
                </c:ext>
              </c:extLst>
            </c:dLbl>
            <c:dLbl>
              <c:idx val="1"/>
              <c:layout>
                <c:manualLayout>
                  <c:x val="4.8676488239730704E-2"/>
                  <c:y val="-9.2985545649933291E-2"/>
                </c:manualLayout>
              </c:layout>
              <c:tx>
                <c:rich>
                  <a:bodyPr/>
                  <a:lstStyle/>
                  <a:p>
                    <a:r>
                      <a:rPr lang="en-US" baseline="0">
                        <a:solidFill>
                          <a:schemeClr val="tx1"/>
                        </a:solidFill>
                      </a:rPr>
                      <a:t>Acknowledgments </a:t>
                    </a:r>
                    <a:fld id="{B70C6F07-9466-41A8-8F21-49D7D2053CDE}"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7B-405E-9724-53ABE0BA4075}"/>
                </c:ext>
              </c:extLst>
            </c:dLbl>
            <c:dLbl>
              <c:idx val="2"/>
              <c:layout>
                <c:manualLayout>
                  <c:x val="3.2419566350706551E-2"/>
                  <c:y val="-6.2296310952298373E-2"/>
                </c:manualLayout>
              </c:layout>
              <c:tx>
                <c:rich>
                  <a:bodyPr/>
                  <a:lstStyle/>
                  <a:p>
                    <a:r>
                      <a:rPr lang="en-US" baseline="0">
                        <a:solidFill>
                          <a:schemeClr val="tx1"/>
                        </a:solidFill>
                      </a:rPr>
                      <a:t>Case study </a:t>
                    </a:r>
                    <a:fld id="{408BC4CD-FAF1-41E2-8A71-F5B38302F95C}"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7B-405E-9724-53ABE0BA4075}"/>
                </c:ext>
              </c:extLst>
            </c:dLbl>
            <c:dLbl>
              <c:idx val="3"/>
              <c:layout>
                <c:manualLayout>
                  <c:x val="1.5985846293307154E-2"/>
                  <c:y val="-3.4795510874106213E-2"/>
                </c:manualLayout>
              </c:layout>
              <c:tx>
                <c:rich>
                  <a:bodyPr/>
                  <a:lstStyle/>
                  <a:p>
                    <a:r>
                      <a:rPr lang="en-US" baseline="0">
                        <a:solidFill>
                          <a:schemeClr val="tx1"/>
                        </a:solidFill>
                      </a:rPr>
                      <a:t>Conclusion </a:t>
                    </a:r>
                    <a:fld id="{B9178C23-E0A9-4CEF-9D07-1317C22C2E83}"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E07B-405E-9724-53ABE0BA4075}"/>
                </c:ext>
              </c:extLst>
            </c:dLbl>
            <c:dLbl>
              <c:idx val="4"/>
              <c:layout>
                <c:manualLayout>
                  <c:x val="-6.6715051962314115E-2"/>
                  <c:y val="7.8689005279667629E-2"/>
                </c:manualLayout>
              </c:layout>
              <c:tx>
                <c:rich>
                  <a:bodyPr/>
                  <a:lstStyle/>
                  <a:p>
                    <a:r>
                      <a:rPr lang="en-US"/>
                      <a:t>Discussion </a:t>
                    </a:r>
                    <a:fld id="{2A79FC2C-8A79-40FB-B40C-FF66573E2252}"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E07B-405E-9724-53ABE0BA4075}"/>
                </c:ext>
              </c:extLst>
            </c:dLbl>
            <c:dLbl>
              <c:idx val="5"/>
              <c:layout>
                <c:manualLayout>
                  <c:x val="-6.2251206124046804E-2"/>
                  <c:y val="6.4601520335221735E-2"/>
                </c:manualLayout>
              </c:layout>
              <c:tx>
                <c:rich>
                  <a:bodyPr/>
                  <a:lstStyle/>
                  <a:p>
                    <a:r>
                      <a:rPr lang="en-US"/>
                      <a:t>Figure </a:t>
                    </a:r>
                    <a:fld id="{1646ADA0-37BD-4EF0-B518-0F6A61FF6715}"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E07B-405E-9724-53ABE0BA4075}"/>
                </c:ext>
              </c:extLst>
            </c:dLbl>
            <c:dLbl>
              <c:idx val="6"/>
              <c:layout>
                <c:manualLayout>
                  <c:x val="-0.10769617318741009"/>
                  <c:y val="5.1231814977803131E-2"/>
                </c:manualLayout>
              </c:layout>
              <c:tx>
                <c:rich>
                  <a:bodyPr/>
                  <a:lstStyle/>
                  <a:p>
                    <a:r>
                      <a:rPr lang="en-US"/>
                      <a:t>Introduction </a:t>
                    </a:r>
                    <a:fld id="{508B4B9C-CECC-47DA-8245-0328294950C0}"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E07B-405E-9724-53ABE0BA4075}"/>
                </c:ext>
              </c:extLst>
            </c:dLbl>
            <c:dLbl>
              <c:idx val="7"/>
              <c:layout>
                <c:manualLayout>
                  <c:x val="3.0255888196376521E-2"/>
                  <c:y val="-0.17012054963929454"/>
                </c:manualLayout>
              </c:layout>
              <c:tx>
                <c:rich>
                  <a:bodyPr/>
                  <a:lstStyle/>
                  <a:p>
                    <a:r>
                      <a:rPr lang="en-US"/>
                      <a:t>Methods </a:t>
                    </a:r>
                    <a:fld id="{BB7A203C-BDAF-4B3F-854C-9B605C0908B9}"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E07B-405E-9724-53ABE0BA4075}"/>
                </c:ext>
              </c:extLst>
            </c:dLbl>
            <c:dLbl>
              <c:idx val="8"/>
              <c:layout>
                <c:manualLayout>
                  <c:x val="0.10759305025322782"/>
                  <c:y val="7.6048323025927969E-2"/>
                </c:manualLayout>
              </c:layout>
              <c:tx>
                <c:rich>
                  <a:bodyPr/>
                  <a:lstStyle/>
                  <a:p>
                    <a:r>
                      <a:rPr lang="en-US"/>
                      <a:t>Results </a:t>
                    </a:r>
                    <a:fld id="{1C013931-5AE9-4C97-AB9C-93153FA65B88}"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E07B-405E-9724-53ABE0BA4075}"/>
                </c:ext>
              </c:extLst>
            </c:dLbl>
            <c:dLbl>
              <c:idx val="9"/>
              <c:layout>
                <c:manualLayout>
                  <c:x val="-0.11187203619536618"/>
                  <c:y val="-1.3081575395533923E-2"/>
                </c:manualLayout>
              </c:layout>
              <c:tx>
                <c:rich>
                  <a:bodyPr/>
                  <a:lstStyle/>
                  <a:p>
                    <a:r>
                      <a:rPr lang="en-US" baseline="0">
                        <a:solidFill>
                          <a:schemeClr val="tx1"/>
                        </a:solidFill>
                      </a:rPr>
                      <a:t>Supplementary material </a:t>
                    </a:r>
                    <a:fld id="{F6434554-EF31-40FF-9580-156E39043624}"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E07B-405E-9724-53ABE0BA4075}"/>
                </c:ext>
              </c:extLst>
            </c:dLbl>
            <c:dLbl>
              <c:idx val="10"/>
              <c:layout>
                <c:manualLayout>
                  <c:x val="-0.105774682771013"/>
                  <c:y val="-7.7701931081620892E-2"/>
                </c:manualLayout>
              </c:layout>
              <c:tx>
                <c:rich>
                  <a:bodyPr/>
                  <a:lstStyle/>
                  <a:p>
                    <a:r>
                      <a:rPr lang="en-US" baseline="0">
                        <a:solidFill>
                          <a:schemeClr val="tx1"/>
                        </a:solidFill>
                      </a:rPr>
                      <a:t>Title </a:t>
                    </a:r>
                    <a:fld id="{E1A764BA-0096-4D34-AE26-E3C0D58319CD}"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E07B-405E-9724-53ABE0BA407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'Analysis-section'!$T$1:$AE$1</c15:sqref>
                  </c15:fullRef>
                </c:ext>
              </c:extLst>
              <c:f>('Analysis-section'!$T$1:$U$1,'Analysis-section'!$W$1:$AE$1)</c:f>
              <c:strCache>
                <c:ptCount val="11"/>
                <c:pt idx="0">
                  <c:v>Abstract</c:v>
                </c:pt>
                <c:pt idx="1">
                  <c:v>Acknowledgments</c:v>
                </c:pt>
                <c:pt idx="2">
                  <c:v>Case study</c:v>
                </c:pt>
                <c:pt idx="3">
                  <c:v>Conclusion</c:v>
                </c:pt>
                <c:pt idx="4">
                  <c:v>Discussion</c:v>
                </c:pt>
                <c:pt idx="5">
                  <c:v>Figure</c:v>
                </c:pt>
                <c:pt idx="6">
                  <c:v>Introduction</c:v>
                </c:pt>
                <c:pt idx="7">
                  <c:v>Methods</c:v>
                </c:pt>
                <c:pt idx="8">
                  <c:v>Results</c:v>
                </c:pt>
                <c:pt idx="9">
                  <c:v>Supplementary material</c:v>
                </c:pt>
                <c:pt idx="10">
                  <c:v>Title</c:v>
                </c:pt>
              </c:strCache>
            </c:strRef>
          </c:cat>
          <c:val>
            <c:numRef>
              <c:extLst>
                <c:ext xmlns:c15="http://schemas.microsoft.com/office/drawing/2012/chart" uri="{02D57815-91ED-43cb-92C2-25804820EDAC}">
                  <c15:fullRef>
                    <c15:sqref>'Analysis-section'!$T$275:$AE$275</c15:sqref>
                  </c15:fullRef>
                </c:ext>
              </c:extLst>
              <c:f>('Analysis-section'!$T$275:$U$275,'Analysis-section'!$W$275:$AE$275)</c:f>
              <c:numCache>
                <c:formatCode>0.00%</c:formatCode>
                <c:ptCount val="11"/>
                <c:pt idx="0">
                  <c:v>1.6992734593837534E-2</c:v>
                </c:pt>
                <c:pt idx="1">
                  <c:v>4.2016806722689074E-3</c:v>
                </c:pt>
                <c:pt idx="2">
                  <c:v>7.3529411764705881E-3</c:v>
                </c:pt>
                <c:pt idx="3">
                  <c:v>1.3888888888888888E-2</c:v>
                </c:pt>
                <c:pt idx="4">
                  <c:v>4.0311996010525424E-2</c:v>
                </c:pt>
                <c:pt idx="5">
                  <c:v>4.1564940370087428E-2</c:v>
                </c:pt>
                <c:pt idx="6">
                  <c:v>6.0884735838779951E-2</c:v>
                </c:pt>
                <c:pt idx="7">
                  <c:v>0.41078623800663278</c:v>
                </c:pt>
                <c:pt idx="8">
                  <c:v>0.26834399994713465</c:v>
                </c:pt>
                <c:pt idx="9">
                  <c:v>7.2712418300653597E-3</c:v>
                </c:pt>
                <c:pt idx="10">
                  <c:v>4.0849673202614381E-3</c:v>
                </c:pt>
              </c:numCache>
            </c:numRef>
          </c:val>
          <c:extLst>
            <c:ext xmlns:c15="http://schemas.microsoft.com/office/drawing/2012/chart" uri="{02D57815-91ED-43cb-92C2-25804820EDAC}">
              <c15:categoryFilterExceptions>
                <c15:categoryFilterException>
                  <c15:sqref>'Analysis-section'!$V$275</c15:sqref>
                  <c15:spPr xmlns:c15="http://schemas.microsoft.com/office/drawing/2012/chart">
                    <a:solidFill>
                      <a:srgbClr val="FF3399"/>
                    </a:solidFill>
                    <a:ln>
                      <a:noFill/>
                    </a:ln>
                    <a:effectLst/>
                    <a:scene3d>
                      <a:camera prst="orthographicFront"/>
                      <a:lightRig rig="brightRoom" dir="t"/>
                    </a:scene3d>
                    <a:sp3d prstMaterial="flat">
                      <a:bevelT w="50800" h="101600" prst="angle"/>
                      <a:contourClr>
                        <a:srgbClr val="000000"/>
                      </a:contourClr>
                    </a:sp3d>
                  </c15:spPr>
                  <c15:bubble3D val="0"/>
                  <c15:dLbl>
                    <c:idx val="1"/>
                    <c:layout>
                      <c:manualLayout>
                        <c:x val="-0.11006234626733047"/>
                        <c:y val="0.15345559116360721"/>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Article (No section provide) </a:t>
                          </a:r>
                          <a:fld id="{189241F8-77D7-4346-BB38-F52634F81688}" type="PERCENTAGE">
                            <a:rPr lang="en-US"/>
                            <a:pPr>
                              <a:defRPr/>
                            </a:pPr>
                            <a:t>[POURCENTAGE]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uri="{CE6537A1-D6FC-4f65-9D91-7224C49458BB}">
                        <c15:layout>
                          <c:manualLayout>
                            <c:w val="0.1525449083023255"/>
                            <c:h val="0.1141846482048553"/>
                          </c:manualLayout>
                        </c15:layout>
                        <c15:dlblFieldTable/>
                        <c15:showDataLabelsRange val="0"/>
                      </c:ext>
                      <c:ext xmlns:c16="http://schemas.microsoft.com/office/drawing/2014/chart" uri="{C3380CC4-5D6E-409C-BE32-E72D297353CC}">
                        <c16:uniqueId val="{00000017-A017-4FC9-86B3-846521C22C34}"/>
                      </c:ext>
                    </c:extLst>
                  </c15:dLbl>
                </c15:categoryFilterException>
              </c15:categoryFilterExceptions>
            </c:ext>
            <c:ext xmlns:c16="http://schemas.microsoft.com/office/drawing/2014/chart" uri="{C3380CC4-5D6E-409C-BE32-E72D297353CC}">
              <c16:uniqueId val="{00000018-E07B-405E-9724-53ABE0BA407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Class repartition</a:t>
            </a:r>
          </a:p>
          <a:p>
            <a:pPr>
              <a:defRPr/>
            </a:pPr>
            <a:r>
              <a:rPr lang="fr-FR"/>
              <a:t>(general)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DA1C-413C-A67E-274282257924}"/>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A1C-413C-A67E-274282257924}"/>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6-DA1C-413C-A67E-274282257924}"/>
              </c:ext>
            </c:extLst>
          </c:dPt>
          <c:cat>
            <c:strRef>
              <c:f>'Analysis-class'!$E$1:$H$1</c:f>
              <c:strCache>
                <c:ptCount val="4"/>
                <c:pt idx="0">
                  <c:v>Use</c:v>
                </c:pt>
                <c:pt idx="1">
                  <c:v>Compare</c:v>
                </c:pt>
                <c:pt idx="2">
                  <c:v>Background</c:v>
                </c:pt>
                <c:pt idx="3">
                  <c:v>Creation</c:v>
                </c:pt>
              </c:strCache>
            </c:strRef>
          </c:cat>
          <c:val>
            <c:numRef>
              <c:f>'Analysis-class'!$E$275:$H$275</c:f>
              <c:numCache>
                <c:formatCode>0.00%</c:formatCode>
                <c:ptCount val="4"/>
                <c:pt idx="0">
                  <c:v>0.72535804549283911</c:v>
                </c:pt>
                <c:pt idx="1">
                  <c:v>3.3698399326032012E-3</c:v>
                </c:pt>
                <c:pt idx="2">
                  <c:v>0.13395113732097724</c:v>
                </c:pt>
                <c:pt idx="3">
                  <c:v>0.13732097725358045</c:v>
                </c:pt>
              </c:numCache>
            </c:numRef>
          </c:val>
          <c:extLst>
            <c:ext xmlns:c16="http://schemas.microsoft.com/office/drawing/2014/chart" uri="{C3380CC4-5D6E-409C-BE32-E72D297353CC}">
              <c16:uniqueId val="{00000000-DA1C-413C-A67E-274282257924}"/>
            </c:ext>
          </c:extLst>
        </c:ser>
        <c:dLbls>
          <c:showLegendKey val="0"/>
          <c:showVal val="0"/>
          <c:showCatName val="0"/>
          <c:showSerName val="0"/>
          <c:showPercent val="0"/>
          <c:showBubbleSize val="0"/>
        </c:dLbls>
        <c:gapWidth val="219"/>
        <c:overlap val="-27"/>
        <c:axId val="2107796944"/>
        <c:axId val="2107784656"/>
      </c:barChart>
      <c:catAx>
        <c:axId val="210779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07784656"/>
        <c:crosses val="autoZero"/>
        <c:auto val="1"/>
        <c:lblAlgn val="ctr"/>
        <c:lblOffset val="100"/>
        <c:noMultiLvlLbl val="0"/>
      </c:catAx>
      <c:valAx>
        <c:axId val="21077846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07796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Class repartition</a:t>
            </a:r>
          </a:p>
          <a:p>
            <a:pPr>
              <a:defRPr/>
            </a:pPr>
            <a:r>
              <a:rPr lang="fr-FR"/>
              <a:t>(by paper)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6-381A-4FB1-A183-9872F598B79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4-381A-4FB1-A183-9872F598B793}"/>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5-381A-4FB1-A183-9872F598B793}"/>
              </c:ext>
            </c:extLst>
          </c:dPt>
          <c:cat>
            <c:strRef>
              <c:f>'Analysis-class'!$L$1:$O$1</c:f>
              <c:strCache>
                <c:ptCount val="4"/>
                <c:pt idx="0">
                  <c:v>Use</c:v>
                </c:pt>
                <c:pt idx="1">
                  <c:v>Compare</c:v>
                </c:pt>
                <c:pt idx="2">
                  <c:v>Background</c:v>
                </c:pt>
                <c:pt idx="3">
                  <c:v>Creation</c:v>
                </c:pt>
              </c:strCache>
            </c:strRef>
          </c:cat>
          <c:val>
            <c:numRef>
              <c:f>'Analysis-class'!$L$275:$O$275</c:f>
              <c:numCache>
                <c:formatCode>0.00%</c:formatCode>
                <c:ptCount val="4"/>
                <c:pt idx="0">
                  <c:v>0.60975789122799573</c:v>
                </c:pt>
                <c:pt idx="1">
                  <c:v>3.3700980392156869E-3</c:v>
                </c:pt>
                <c:pt idx="2">
                  <c:v>0.14075154300821874</c:v>
                </c:pt>
                <c:pt idx="3">
                  <c:v>0.24612046772456994</c:v>
                </c:pt>
              </c:numCache>
            </c:numRef>
          </c:val>
          <c:extLst>
            <c:ext xmlns:c16="http://schemas.microsoft.com/office/drawing/2014/chart" uri="{C3380CC4-5D6E-409C-BE32-E72D297353CC}">
              <c16:uniqueId val="{00000000-381A-4FB1-A183-9872F598B793}"/>
            </c:ext>
          </c:extLst>
        </c:ser>
        <c:dLbls>
          <c:showLegendKey val="0"/>
          <c:showVal val="0"/>
          <c:showCatName val="0"/>
          <c:showSerName val="0"/>
          <c:showPercent val="0"/>
          <c:showBubbleSize val="0"/>
        </c:dLbls>
        <c:gapWidth val="219"/>
        <c:overlap val="-27"/>
        <c:axId val="89731712"/>
        <c:axId val="89538576"/>
      </c:barChart>
      <c:catAx>
        <c:axId val="8973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538576"/>
        <c:crosses val="autoZero"/>
        <c:auto val="1"/>
        <c:lblAlgn val="ctr"/>
        <c:lblOffset val="100"/>
        <c:noMultiLvlLbl val="0"/>
      </c:catAx>
      <c:valAx>
        <c:axId val="895385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731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Class repartition</a:t>
            </a:r>
            <a:endParaRPr lang="fr-FR" baseline="0"/>
          </a:p>
          <a:p>
            <a:pPr>
              <a:defRPr/>
            </a:pPr>
            <a:r>
              <a:rPr lang="fr-FR" baseline="0"/>
              <a:t>(by paper)</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3B9-4511-A589-011D2605D41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3B9-4511-A589-011D2605D41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3B9-4511-A589-011D2605D41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3B9-4511-A589-011D2605D41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'Analysis-class'!$L$1:$O$1</c:f>
              <c:strCache>
                <c:ptCount val="4"/>
                <c:pt idx="0">
                  <c:v>Use</c:v>
                </c:pt>
                <c:pt idx="1">
                  <c:v>Compare</c:v>
                </c:pt>
                <c:pt idx="2">
                  <c:v>Background</c:v>
                </c:pt>
                <c:pt idx="3">
                  <c:v>Creation</c:v>
                </c:pt>
              </c:strCache>
            </c:strRef>
          </c:cat>
          <c:val>
            <c:numRef>
              <c:f>'Analysis-class'!$L$275:$O$275</c:f>
              <c:numCache>
                <c:formatCode>0.00%</c:formatCode>
                <c:ptCount val="4"/>
                <c:pt idx="0">
                  <c:v>0.60975789122799573</c:v>
                </c:pt>
                <c:pt idx="1">
                  <c:v>3.3700980392156869E-3</c:v>
                </c:pt>
                <c:pt idx="2">
                  <c:v>0.14075154300821874</c:v>
                </c:pt>
                <c:pt idx="3">
                  <c:v>0.24612046772456994</c:v>
                </c:pt>
              </c:numCache>
            </c:numRef>
          </c:val>
          <c:extLst>
            <c:ext xmlns:c16="http://schemas.microsoft.com/office/drawing/2014/chart" uri="{C3380CC4-5D6E-409C-BE32-E72D297353CC}">
              <c16:uniqueId val="{00000000-0556-4746-8E4D-9CB27CC64A3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20</xdr:col>
      <xdr:colOff>212912</xdr:colOff>
      <xdr:row>275</xdr:row>
      <xdr:rowOff>78441</xdr:rowOff>
    </xdr:from>
    <xdr:to>
      <xdr:col>29</xdr:col>
      <xdr:colOff>302559</xdr:colOff>
      <xdr:row>304</xdr:row>
      <xdr:rowOff>67235</xdr:rowOff>
    </xdr:to>
    <xdr:graphicFrame macro="">
      <xdr:nvGraphicFramePr>
        <xdr:cNvPr id="2" name="Graphique 1">
          <a:extLst>
            <a:ext uri="{FF2B5EF4-FFF2-40B4-BE49-F238E27FC236}">
              <a16:creationId xmlns:a16="http://schemas.microsoft.com/office/drawing/2014/main" id="{8C809FA2-1D51-42F0-A921-2532EED54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749511</xdr:colOff>
      <xdr:row>276</xdr:row>
      <xdr:rowOff>61792</xdr:rowOff>
    </xdr:from>
    <xdr:to>
      <xdr:col>13</xdr:col>
      <xdr:colOff>340177</xdr:colOff>
      <xdr:row>305</xdr:row>
      <xdr:rowOff>40822</xdr:rowOff>
    </xdr:to>
    <xdr:graphicFrame macro="">
      <xdr:nvGraphicFramePr>
        <xdr:cNvPr id="3" name="Graphique 2">
          <a:extLst>
            <a:ext uri="{FF2B5EF4-FFF2-40B4-BE49-F238E27FC236}">
              <a16:creationId xmlns:a16="http://schemas.microsoft.com/office/drawing/2014/main" id="{251FCDDD-FABD-416C-B053-9E342A0CC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302559</xdr:colOff>
      <xdr:row>306</xdr:row>
      <xdr:rowOff>124385</xdr:rowOff>
    </xdr:from>
    <xdr:to>
      <xdr:col>14</xdr:col>
      <xdr:colOff>1176617</xdr:colOff>
      <xdr:row>337</xdr:row>
      <xdr:rowOff>112059</xdr:rowOff>
    </xdr:to>
    <xdr:graphicFrame macro="">
      <xdr:nvGraphicFramePr>
        <xdr:cNvPr id="4" name="Graphique 3">
          <a:extLst>
            <a:ext uri="{FF2B5EF4-FFF2-40B4-BE49-F238E27FC236}">
              <a16:creationId xmlns:a16="http://schemas.microsoft.com/office/drawing/2014/main" id="{55FC19EF-DD45-42E7-81ED-9A36B7176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306</xdr:row>
      <xdr:rowOff>112059</xdr:rowOff>
    </xdr:from>
    <xdr:to>
      <xdr:col>32</xdr:col>
      <xdr:colOff>168088</xdr:colOff>
      <xdr:row>337</xdr:row>
      <xdr:rowOff>99733</xdr:rowOff>
    </xdr:to>
    <xdr:graphicFrame macro="">
      <xdr:nvGraphicFramePr>
        <xdr:cNvPr id="8" name="Graphique 7">
          <a:extLst>
            <a:ext uri="{FF2B5EF4-FFF2-40B4-BE49-F238E27FC236}">
              <a16:creationId xmlns:a16="http://schemas.microsoft.com/office/drawing/2014/main" id="{C2B4AFCC-3465-4322-BBEA-2DC8B749F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299357</xdr:colOff>
      <xdr:row>338</xdr:row>
      <xdr:rowOff>68036</xdr:rowOff>
    </xdr:from>
    <xdr:to>
      <xdr:col>14</xdr:col>
      <xdr:colOff>1173415</xdr:colOff>
      <xdr:row>369</xdr:row>
      <xdr:rowOff>55710</xdr:rowOff>
    </xdr:to>
    <xdr:graphicFrame macro="">
      <xdr:nvGraphicFramePr>
        <xdr:cNvPr id="9" name="Graphique 8">
          <a:extLst>
            <a:ext uri="{FF2B5EF4-FFF2-40B4-BE49-F238E27FC236}">
              <a16:creationId xmlns:a16="http://schemas.microsoft.com/office/drawing/2014/main" id="{CBAD6BDA-8A7B-4C29-B782-41AA527BC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338</xdr:row>
      <xdr:rowOff>103909</xdr:rowOff>
    </xdr:from>
    <xdr:to>
      <xdr:col>32</xdr:col>
      <xdr:colOff>168088</xdr:colOff>
      <xdr:row>369</xdr:row>
      <xdr:rowOff>91583</xdr:rowOff>
    </xdr:to>
    <xdr:graphicFrame macro="">
      <xdr:nvGraphicFramePr>
        <xdr:cNvPr id="10" name="Graphique 9">
          <a:extLst>
            <a:ext uri="{FF2B5EF4-FFF2-40B4-BE49-F238E27FC236}">
              <a16:creationId xmlns:a16="http://schemas.microsoft.com/office/drawing/2014/main" id="{37F52865-6AF1-428C-A053-6CFE42429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277</xdr:row>
      <xdr:rowOff>14287</xdr:rowOff>
    </xdr:from>
    <xdr:to>
      <xdr:col>9</xdr:col>
      <xdr:colOff>0</xdr:colOff>
      <xdr:row>291</xdr:row>
      <xdr:rowOff>90487</xdr:rowOff>
    </xdr:to>
    <xdr:graphicFrame macro="">
      <xdr:nvGraphicFramePr>
        <xdr:cNvPr id="2" name="Graphique 1">
          <a:extLst>
            <a:ext uri="{FF2B5EF4-FFF2-40B4-BE49-F238E27FC236}">
              <a16:creationId xmlns:a16="http://schemas.microsoft.com/office/drawing/2014/main" id="{175B8A8B-7208-4B5B-9C66-275EB83CE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277</xdr:row>
      <xdr:rowOff>14287</xdr:rowOff>
    </xdr:from>
    <xdr:to>
      <xdr:col>16</xdr:col>
      <xdr:colOff>0</xdr:colOff>
      <xdr:row>291</xdr:row>
      <xdr:rowOff>90487</xdr:rowOff>
    </xdr:to>
    <xdr:graphicFrame macro="">
      <xdr:nvGraphicFramePr>
        <xdr:cNvPr id="3" name="Graphique 2">
          <a:extLst>
            <a:ext uri="{FF2B5EF4-FFF2-40B4-BE49-F238E27FC236}">
              <a16:creationId xmlns:a16="http://schemas.microsoft.com/office/drawing/2014/main" id="{48739774-034D-4809-B831-22927975A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xdr:colOff>
      <xdr:row>291</xdr:row>
      <xdr:rowOff>138112</xdr:rowOff>
    </xdr:from>
    <xdr:to>
      <xdr:col>16</xdr:col>
      <xdr:colOff>4762</xdr:colOff>
      <xdr:row>306</xdr:row>
      <xdr:rowOff>23812</xdr:rowOff>
    </xdr:to>
    <xdr:graphicFrame macro="">
      <xdr:nvGraphicFramePr>
        <xdr:cNvPr id="4" name="Graphique 3">
          <a:extLst>
            <a:ext uri="{FF2B5EF4-FFF2-40B4-BE49-F238E27FC236}">
              <a16:creationId xmlns:a16="http://schemas.microsoft.com/office/drawing/2014/main" id="{285A5D23-5802-4F68-8378-1EC45D274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4762</xdr:colOff>
      <xdr:row>291</xdr:row>
      <xdr:rowOff>147637</xdr:rowOff>
    </xdr:from>
    <xdr:to>
      <xdr:col>9</xdr:col>
      <xdr:colOff>4762</xdr:colOff>
      <xdr:row>306</xdr:row>
      <xdr:rowOff>33337</xdr:rowOff>
    </xdr:to>
    <xdr:graphicFrame macro="">
      <xdr:nvGraphicFramePr>
        <xdr:cNvPr id="5" name="Graphique 4">
          <a:extLst>
            <a:ext uri="{FF2B5EF4-FFF2-40B4-BE49-F238E27FC236}">
              <a16:creationId xmlns:a16="http://schemas.microsoft.com/office/drawing/2014/main" id="{E29E71D2-43BE-4E7F-A7FB-DDB941D11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470647</xdr:colOff>
      <xdr:row>20</xdr:row>
      <xdr:rowOff>95250</xdr:rowOff>
    </xdr:from>
    <xdr:to>
      <xdr:col>14</xdr:col>
      <xdr:colOff>461121</xdr:colOff>
      <xdr:row>62</xdr:row>
      <xdr:rowOff>165287</xdr:rowOff>
    </xdr:to>
    <xdr:graphicFrame macro="">
      <xdr:nvGraphicFramePr>
        <xdr:cNvPr id="2" name="Graphique 1">
          <a:extLst>
            <a:ext uri="{FF2B5EF4-FFF2-40B4-BE49-F238E27FC236}">
              <a16:creationId xmlns:a16="http://schemas.microsoft.com/office/drawing/2014/main" id="{878FE1B3-EA99-45FE-B843-F140CE22B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276</xdr:row>
      <xdr:rowOff>13853</xdr:rowOff>
    </xdr:from>
    <xdr:to>
      <xdr:col>27</xdr:col>
      <xdr:colOff>0</xdr:colOff>
      <xdr:row>340</xdr:row>
      <xdr:rowOff>173182</xdr:rowOff>
    </xdr:to>
    <xdr:graphicFrame macro="">
      <xdr:nvGraphicFramePr>
        <xdr:cNvPr id="2" name="Graphique 1">
          <a:extLst>
            <a:ext uri="{FF2B5EF4-FFF2-40B4-BE49-F238E27FC236}">
              <a16:creationId xmlns:a16="http://schemas.microsoft.com/office/drawing/2014/main" id="{AF14AF3C-2FEF-42AC-A1B6-4A4B6DAFB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0</xdr:colOff>
      <xdr:row>276</xdr:row>
      <xdr:rowOff>17318</xdr:rowOff>
    </xdr:from>
    <xdr:to>
      <xdr:col>52</xdr:col>
      <xdr:colOff>225136</xdr:colOff>
      <xdr:row>340</xdr:row>
      <xdr:rowOff>176647</xdr:rowOff>
    </xdr:to>
    <xdr:graphicFrame macro="">
      <xdr:nvGraphicFramePr>
        <xdr:cNvPr id="3" name="Graphique 2">
          <a:extLst>
            <a:ext uri="{FF2B5EF4-FFF2-40B4-BE49-F238E27FC236}">
              <a16:creationId xmlns:a16="http://schemas.microsoft.com/office/drawing/2014/main" id="{C016FD99-52E4-4376-A487-83DC31137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710045</xdr:colOff>
      <xdr:row>391</xdr:row>
      <xdr:rowOff>0</xdr:rowOff>
    </xdr:from>
    <xdr:to>
      <xdr:col>22</xdr:col>
      <xdr:colOff>346363</xdr:colOff>
      <xdr:row>463</xdr:row>
      <xdr:rowOff>0</xdr:rowOff>
    </xdr:to>
    <xdr:graphicFrame macro="">
      <xdr:nvGraphicFramePr>
        <xdr:cNvPr id="6" name="Graphique 5">
          <a:extLst>
            <a:ext uri="{FF2B5EF4-FFF2-40B4-BE49-F238E27FC236}">
              <a16:creationId xmlns:a16="http://schemas.microsoft.com/office/drawing/2014/main" id="{8C54F61E-1440-4FEA-BD74-DF250527C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346364</xdr:colOff>
      <xdr:row>390</xdr:row>
      <xdr:rowOff>187035</xdr:rowOff>
    </xdr:from>
    <xdr:to>
      <xdr:col>39</xdr:col>
      <xdr:colOff>34636</xdr:colOff>
      <xdr:row>462</xdr:row>
      <xdr:rowOff>173182</xdr:rowOff>
    </xdr:to>
    <xdr:graphicFrame macro="">
      <xdr:nvGraphicFramePr>
        <xdr:cNvPr id="7" name="Graphique 6">
          <a:extLst>
            <a:ext uri="{FF2B5EF4-FFF2-40B4-BE49-F238E27FC236}">
              <a16:creationId xmlns:a16="http://schemas.microsoft.com/office/drawing/2014/main" id="{5A6C98B1-67AE-4B76-8834-C363856E4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F15B03-9399-4CB7-97B9-6D36DA8DA625}" name="Dataset2" displayName="Dataset2" ref="A1:I1188" totalsRowShown="0">
  <autoFilter ref="A1:I1188" xr:uid="{620FBB10-1457-49C2-94B0-EFEA1AD588FC}"/>
  <sortState xmlns:xlrd2="http://schemas.microsoft.com/office/spreadsheetml/2017/richdata2" ref="A2:I1188">
    <sortCondition ref="A1:A1188"/>
  </sortState>
  <tableColumns count="9">
    <tableColumn id="1" xr3:uid="{CBA55A64-1458-4D18-A935-2E6214A12C01}" name="PMCID" dataDxfId="49"/>
    <tableColumn id="2" xr3:uid="{0685CBCB-6380-43C3-988C-7794E7443D8B}" name="AccessionNb" dataDxfId="48"/>
    <tableColumn id="3" xr3:uid="{864FD222-673A-4157-B8EB-98D8AD5DB1A1}" name="Section" dataDxfId="47"/>
    <tableColumn id="4" xr3:uid="{022ADE3F-5163-4206-8861-C62570A3B59B}" name="SubType" dataDxfId="46"/>
    <tableColumn id="5" xr3:uid="{3FBAFD1B-0F19-4575-A93A-7573E735D46E}" name="Figure"/>
    <tableColumn id="6" xr3:uid="{6085C02A-5013-4AA3-9E4B-A83C5CBF403D}" name="Categories" dataDxfId="45"/>
    <tableColumn id="7" xr3:uid="{4CB0678F-7B68-4106-9AF7-169419A86D5E}" name="PreCitation" dataDxfId="44"/>
    <tableColumn id="8" xr3:uid="{43D0162A-4A7A-4CF4-BE29-492D941AD93D}" name="Citation" dataDxfId="43"/>
    <tableColumn id="9" xr3:uid="{2028D5A0-AB63-42D4-A9C8-BB4E1A445564}" name="PostCitation" dataDxfId="4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3BBBC2-682F-43B6-AF61-5DEB7E95928B}" name="Tableau3" displayName="Tableau3" ref="A1:B1188" totalsRowShown="0">
  <autoFilter ref="A1:B1188" xr:uid="{AB4CAEC0-AC98-41D1-A660-13B6C959B781}"/>
  <sortState xmlns:xlrd2="http://schemas.microsoft.com/office/spreadsheetml/2017/richdata2" ref="A2:B1188">
    <sortCondition ref="A1:A1188"/>
  </sortState>
  <tableColumns count="2">
    <tableColumn id="1" xr3:uid="{6661DC0C-C340-4B48-A970-A5197152992E}" name="PMCID" dataDxfId="41"/>
    <tableColumn id="2" xr3:uid="{B034EF23-85FF-4274-A4F4-FEB355511BE2}" name="Section" dataDxfId="4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36EFE3A-AFF9-4B31-80E9-E122E26E78FB}" name="matriceresult" displayName="matriceresult" ref="D1:Q275" totalsRowCount="1">
  <autoFilter ref="D1:Q274" xr:uid="{2389C218-AF37-434B-BC34-027783F68F36}"/>
  <tableColumns count="14">
    <tableColumn id="1" xr3:uid="{7EFFD666-811B-44BD-8BD4-1C5262F92FC1}" name="PMCID" totalsRowLabel="PERCENTAGE" dataDxfId="39" totalsRowDxfId="38"/>
    <tableColumn id="2" xr3:uid="{AFC52A1E-B2EA-43AA-99A1-48062E9E8A86}" name="Abstract" totalsRowFunction="custom" totalsRowDxfId="37" totalsRowCellStyle="Pourcentage">
      <totalsRowFormula>E274/$Q$274</totalsRowFormula>
    </tableColumn>
    <tableColumn id="3" xr3:uid="{71D5BCD0-8519-4CB6-AE1D-9C323BE37914}" name="Acknowledgments" totalsRowFunction="custom" totalsRowDxfId="36" totalsRowCellStyle="Pourcentage">
      <totalsRowFormula>F274/$Q$274</totalsRowFormula>
    </tableColumn>
    <tableColumn id="4" xr3:uid="{90F051A9-3615-4DD8-9E46-9557EF6CAD13}" name="Article (No section provide)" totalsRowFunction="custom" totalsRowDxfId="35" totalsRowCellStyle="Pourcentage">
      <totalsRowFormula>G274/$Q$274</totalsRowFormula>
    </tableColumn>
    <tableColumn id="5" xr3:uid="{6D8CBD95-BA74-47FA-B716-B522418B08CF}" name="Case study" totalsRowFunction="custom" totalsRowDxfId="34" totalsRowCellStyle="Pourcentage">
      <totalsRowFormula>H274/$Q$274</totalsRowFormula>
    </tableColumn>
    <tableColumn id="6" xr3:uid="{F77E950B-CEFE-4738-B2D0-D962C2CDB4B7}" name="Conclusion" totalsRowFunction="custom" totalsRowDxfId="33" totalsRowCellStyle="Pourcentage">
      <totalsRowFormula>I274/$Q$274</totalsRowFormula>
    </tableColumn>
    <tableColumn id="7" xr3:uid="{9AC20B8B-EDEE-420E-8523-89D2D1E882EB}" name="Discussion" totalsRowFunction="custom" totalsRowDxfId="32" totalsRowCellStyle="Pourcentage">
      <totalsRowFormula>J274/$Q$274</totalsRowFormula>
    </tableColumn>
    <tableColumn id="8" xr3:uid="{CC368CC8-5AD9-4FE5-85E9-A1D7B8394D13}" name="Figure" totalsRowFunction="custom" totalsRowDxfId="31" totalsRowCellStyle="Pourcentage">
      <totalsRowFormula>K274/$Q$274</totalsRowFormula>
    </tableColumn>
    <tableColumn id="9" xr3:uid="{F0D1206F-D22B-4A07-80FF-6683A45A9E01}" name="Introduction" totalsRowFunction="custom" totalsRowDxfId="30" totalsRowCellStyle="Pourcentage">
      <totalsRowFormula>L274/$Q$274</totalsRowFormula>
    </tableColumn>
    <tableColumn id="10" xr3:uid="{9A31CAE2-613D-4FC2-A823-E3E0D13EEAB0}" name="Methods" totalsRowFunction="custom" totalsRowDxfId="29" totalsRowCellStyle="Pourcentage">
      <totalsRowFormula>M274/$Q$274</totalsRowFormula>
    </tableColumn>
    <tableColumn id="11" xr3:uid="{331573D1-8C42-4971-B977-470C7EBC4C23}" name="Results" totalsRowFunction="custom" totalsRowDxfId="28" totalsRowCellStyle="Pourcentage">
      <totalsRowFormula>N274/$Q$274</totalsRowFormula>
    </tableColumn>
    <tableColumn id="12" xr3:uid="{958ECA6F-996F-4EE2-BC09-9466F8BAE28E}" name="Supplementary material" totalsRowFunction="custom" totalsRowDxfId="27" totalsRowCellStyle="Pourcentage">
      <totalsRowFormula>O274/$Q$274</totalsRowFormula>
    </tableColumn>
    <tableColumn id="13" xr3:uid="{68DAE47B-B674-4C72-B68B-A8BCA3865664}" name="Title" totalsRowFunction="custom" totalsRowDxfId="26" totalsRowCellStyle="Pourcentage">
      <totalsRowFormula>P274/$Q$274</totalsRowFormula>
    </tableColumn>
    <tableColumn id="14" xr3:uid="{86EF5932-AF95-4A02-AFB4-7E78472BC577}" name="TOTAL" totalsRowFunction="custom" dataDxfId="25" totalsRowDxfId="24" totalsRowCellStyle="Pourcentage">
      <calculatedColumnFormula>SUM(matriceresult[[#This Row],[Abstract]:[Title]])</calculatedColumnFormula>
      <totalsRowFormula>Q274/$Q$274</totalsRow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9B362E-CA16-4A1B-9FC1-FFFC062F5A28}" name="matriceresult_PERCENTAGE" displayName="matriceresult_PERCENTAGE" ref="S1:AF275" totalsRowCount="1">
  <autoFilter ref="S1:AF274" xr:uid="{E369C911-1E6E-4C69-9DB9-EB110B18A967}"/>
  <tableColumns count="14">
    <tableColumn id="1" xr3:uid="{D0F9ABDF-2474-40C4-A225-8A91BC1C9178}" name="PMCID" totalsRowLabel="PERCENTAGE" dataDxfId="23" totalsRowDxfId="22"/>
    <tableColumn id="2" xr3:uid="{4EFFFC9D-E34B-4919-9D86-5D393C8D0CF3}" name="Abstract" totalsRowFunction="custom" totalsRowDxfId="21" totalsRowCellStyle="Pourcentage">
      <totalsRowFormula>T274/$AF$274</totalsRowFormula>
    </tableColumn>
    <tableColumn id="3" xr3:uid="{EA64B4B7-0495-4BD1-AB1A-72A5B170BF29}" name="Acknowledgments" totalsRowFunction="custom" totalsRowDxfId="20" totalsRowCellStyle="Pourcentage">
      <totalsRowFormula>U274/$AF$274</totalsRowFormula>
    </tableColumn>
    <tableColumn id="4" xr3:uid="{F07F8611-7CEC-44D1-AE42-DB2EF210F2D6}" name="Article (No section provide)" totalsRowFunction="custom" totalsRowDxfId="19" totalsRowCellStyle="Pourcentage">
      <totalsRowFormula>V274/$AF$274</totalsRowFormula>
    </tableColumn>
    <tableColumn id="5" xr3:uid="{CAE0FC58-76FE-4CF0-A991-0DA797429B64}" name="Case study" totalsRowFunction="custom" totalsRowDxfId="18" totalsRowCellStyle="Pourcentage">
      <totalsRowFormula>W274/$AF$274</totalsRowFormula>
    </tableColumn>
    <tableColumn id="6" xr3:uid="{90E76FB4-1E8D-4F13-8046-438E866A40C4}" name="Conclusion" totalsRowFunction="custom" totalsRowDxfId="17" totalsRowCellStyle="Pourcentage">
      <totalsRowFormula>X274/$AF$274</totalsRowFormula>
    </tableColumn>
    <tableColumn id="7" xr3:uid="{F729956E-F9EF-4426-BE48-B3C4C9D1CEAD}" name="Discussion" totalsRowFunction="custom" totalsRowDxfId="16" totalsRowCellStyle="Pourcentage">
      <totalsRowFormula>Y274/$AF$274</totalsRowFormula>
    </tableColumn>
    <tableColumn id="8" xr3:uid="{6493B896-82C6-4C59-8522-23488518FFAB}" name="Figure" totalsRowFunction="custom" totalsRowDxfId="15" totalsRowCellStyle="Pourcentage">
      <totalsRowFormula>Z274/$AF$274</totalsRowFormula>
    </tableColumn>
    <tableColumn id="9" xr3:uid="{063F6B0C-42A2-4590-B988-79C839E4784F}" name="Introduction" totalsRowFunction="custom" totalsRowDxfId="14" totalsRowCellStyle="Pourcentage">
      <totalsRowFormula>AA274/$AF$274</totalsRowFormula>
    </tableColumn>
    <tableColumn id="10" xr3:uid="{E4657C59-B6E7-41C4-A158-B47861B8CE92}" name="Methods" totalsRowFunction="custom" totalsRowDxfId="13" totalsRowCellStyle="Pourcentage">
      <totalsRowFormula>AB274/$AF$274</totalsRowFormula>
    </tableColumn>
    <tableColumn id="11" xr3:uid="{8205B6CC-1DD0-45F0-95AA-C882FD6838DC}" name="Results" totalsRowFunction="custom" totalsRowDxfId="12" totalsRowCellStyle="Pourcentage">
      <totalsRowFormula>AC274/$AF$274</totalsRowFormula>
    </tableColumn>
    <tableColumn id="12" xr3:uid="{C2924981-6E1D-4451-8C36-7DDC9723819E}" name="Supplementary material" totalsRowFunction="custom" totalsRowDxfId="11" totalsRowCellStyle="Pourcentage">
      <totalsRowFormula>AD274/$AF$274</totalsRowFormula>
    </tableColumn>
    <tableColumn id="13" xr3:uid="{19E09304-3903-4D9D-BE69-BFBD18DB4931}" name="Title" totalsRowFunction="custom" totalsRowDxfId="10" totalsRowCellStyle="Pourcentage">
      <totalsRowFormula>AE274/$AF$274</totalsRowFormula>
    </tableColumn>
    <tableColumn id="14" xr3:uid="{A6E907C8-8822-4D23-82BD-2B0E2A9AA5D5}" name="TOTAL" totalsRowFunction="custom" dataDxfId="9" totalsRowDxfId="8" totalsRowCellStyle="Pourcentage">
      <calculatedColumnFormula>SUM(matriceresult_PERCENTAGE[[#This Row],[Abstract]:[Title]])</calculatedColumnFormula>
      <totalsRowFormula>AF274/$AF$274</totalsRow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1C39ED6-8766-4412-BA9D-90712A044551}" name="matriceresult__29" displayName="matriceresult__29" ref="D1:I275" totalsRowShown="0">
  <autoFilter ref="D1:I275" xr:uid="{833DAA20-411B-4C8C-A123-9E83346B06C6}"/>
  <tableColumns count="6">
    <tableColumn id="1" xr3:uid="{9C8DC69B-C814-427A-9F44-62958615EA26}" name="PMCID" dataDxfId="7"/>
    <tableColumn id="2" xr3:uid="{A7A135E3-F253-4552-9EFB-7B6197E4A7B1}" name="Use"/>
    <tableColumn id="3" xr3:uid="{50436625-40B8-4D06-A859-B83FB05A0267}" name="Compare"/>
    <tableColumn id="4" xr3:uid="{8A8AA350-B92F-4FE5-BB51-80E84224012A}" name="Background"/>
    <tableColumn id="5" xr3:uid="{30ED8674-7BF1-4920-A7AB-3A5146BA7D87}" name="Creation"/>
    <tableColumn id="6" xr3:uid="{80883C06-7A17-4538-B81E-6E371BF9D218}" name="TOTAL" dataDxfId="6">
      <calculatedColumnFormula>SUM(matriceresult__29[[#This Row],[Use]:[Creation]])</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6689C7D-C6EA-4B21-9491-9A0E6C711E5D}" name="matriceresult__2910" displayName="matriceresult__2910" ref="K1:P275" totalsRowShown="0">
  <autoFilter ref="K1:P275" xr:uid="{F093BD79-2BBD-4823-BF0F-F430BDCC8B9C}"/>
  <tableColumns count="6">
    <tableColumn id="1" xr3:uid="{931BFCFD-88F6-457B-A13F-9D98808F32EB}" name="PMCID" dataDxfId="5"/>
    <tableColumn id="2" xr3:uid="{94AABE75-F756-46D9-B5E4-9EB6F2B67957}" name="Use"/>
    <tableColumn id="3" xr3:uid="{D5ED213A-45A6-4D77-8517-C3A05CF7B8E0}" name="Compare"/>
    <tableColumn id="4" xr3:uid="{73930770-FD18-4595-A0CA-EE72E0DDBD3A}" name="Background"/>
    <tableColumn id="5" xr3:uid="{46BAB016-5012-4EC0-8D1E-DE22FFE6F3D1}" name="Creation"/>
    <tableColumn id="6" xr3:uid="{F6E56C01-979B-4355-979C-9C5737F4E54A}" name="TOTAL" dataDxfId="4">
      <calculatedColumnFormula>SUM(matriceresult__2910[[#This Row],[Use]:[Creation]])</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E18325-50BE-4E5A-8C52-57617B2F3C8A}" name="matriceresult_25" displayName="matriceresult_25" ref="D1:AA275" totalsRowShown="0">
  <autoFilter ref="D1:AA275" xr:uid="{9517097D-5348-42AD-B71D-542061382ACF}"/>
  <tableColumns count="24">
    <tableColumn id="1" xr3:uid="{4609BF05-4F1F-471E-835B-157701EFBACC}" name="PMCID" dataDxfId="1"/>
    <tableColumn id="2" xr3:uid="{A2873591-0DA7-4110-A4D1-BAF26AD3E21F}" name="ArrayExpress"/>
    <tableColumn id="3" xr3:uid="{C40A559B-DF77-4D28-AC46-CF85F952D1EC}" name="BioProject"/>
    <tableColumn id="4" xr3:uid="{E8BFF7EA-506A-47A1-A736-5056945208D2}" name="dbGaP"/>
    <tableColumn id="5" xr3:uid="{A68357C4-1A79-4730-B0A7-2C899DA34E2C}" name="DOI"/>
    <tableColumn id="6" xr3:uid="{743B0D1E-283E-4B02-9087-03AEF62F796A}" name="EMDB"/>
    <tableColumn id="7" xr3:uid="{46B62EA7-70F6-4D21-9982-89E4D9F95BE7}" name="ENA"/>
    <tableColumn id="8" xr3:uid="{B420F34C-F97C-4ECB-9116-F2D265C37C95}" name="Ensembl"/>
    <tableColumn id="9" xr3:uid="{E3CFDA4A-DBF3-4605-90E7-ABD7D6C6E97B}" name="EUDRACT"/>
    <tableColumn id="10" xr3:uid="{5D3497BD-307F-451C-9DE4-09C52D7DE471}" name="GCA"/>
    <tableColumn id="11" xr3:uid="{71B9F710-B1EE-403E-96F2-29D71F349560}" name="Gene Ontology (GO)"/>
    <tableColumn id="12" xr3:uid="{8619262D-8430-4C5D-8E17-A0CD561792E0}" name="GEO"/>
    <tableColumn id="14" xr3:uid="{571B6B50-0AEB-4B11-9ED3-09B79B8488BF}" name="HPA"/>
    <tableColumn id="15" xr3:uid="{36F16363-15EE-4592-B0B0-655AF6D18585}" name="IGSR/1000 Genomes"/>
    <tableColumn id="16" xr3:uid="{DC6D1C17-09E5-4C11-B019-8B59B5C21B62}" name="InterPro"/>
    <tableColumn id="17" xr3:uid="{AB8BD18B-E30B-4E7A-9CFA-4583B167829C}" name="OMIM"/>
    <tableColumn id="18" xr3:uid="{0FD47859-06BC-46E3-A468-FE81D9882C11}" name="PDBe"/>
    <tableColumn id="19" xr3:uid="{2FC0F461-4532-42F4-B50F-D59070EA438F}" name="Pfam"/>
    <tableColumn id="20" xr3:uid="{043390A3-B8FC-4702-94C3-9F79EC9725A0}" name="PRIDE"/>
    <tableColumn id="21" xr3:uid="{B645CAC1-2AC9-4258-B99F-8CBC3092CBC9}" name="RefSeq"/>
    <tableColumn id="22" xr3:uid="{B8DB46E3-E060-4D7C-9F18-3E893112DA1E}" name="RefSNP"/>
    <tableColumn id="23" xr3:uid="{DD040232-1282-457A-9060-E245E0C40901}" name="RRID"/>
    <tableColumn id="24" xr3:uid="{69F3D5D9-EFDC-49F0-B1D4-2CD480DF43B7}" name="UniProt"/>
    <tableColumn id="25" xr3:uid="{240C6A26-7DE4-4C6B-9E34-944C6D617DE8}" name="TOTAL" dataDxfId="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28CDB42-EE77-448B-AB66-E3DF09EB8021}" name="matriceresult_258" displayName="matriceresult_258" ref="AC1:AZ275" totalsRowShown="0">
  <autoFilter ref="AC1:AZ275" xr:uid="{5EEF1CB0-C8C8-4AAC-BD55-4504765AE3CB}"/>
  <tableColumns count="24">
    <tableColumn id="1" xr3:uid="{78A4FDBF-CA04-4DB6-89E0-7BC6D1005594}" name="PMCID" dataDxfId="3"/>
    <tableColumn id="2" xr3:uid="{16769190-0B6E-45FE-AC40-9EFADE2E2F8B}" name="ArrayExpress"/>
    <tableColumn id="3" xr3:uid="{D6222BAC-8A0D-4869-9672-61355303A2E6}" name="BioProject"/>
    <tableColumn id="4" xr3:uid="{9A9589D9-D37F-48CB-959B-1AF5F0174893}" name="dbGaP"/>
    <tableColumn id="5" xr3:uid="{993DD8DF-CF88-44AD-9996-9A03C7781E58}" name="DOI"/>
    <tableColumn id="6" xr3:uid="{98927E61-CE5A-4FA3-84DA-67204AFCC162}" name="EMDB"/>
    <tableColumn id="7" xr3:uid="{1D7C9C6A-8845-4BBC-96C6-CE9A71EA3CCB}" name="ENA"/>
    <tableColumn id="8" xr3:uid="{04A74740-9980-45CD-9D78-9393BB847A3B}" name="Ensembl"/>
    <tableColumn id="9" xr3:uid="{FDBFFC33-4AE2-45F4-9A79-5FFFB87D8442}" name="EUDRACT"/>
    <tableColumn id="10" xr3:uid="{958B2288-8490-4AEA-A17D-84492D621A3B}" name="GCA"/>
    <tableColumn id="11" xr3:uid="{1BBE4EE3-18EF-43FB-ABC2-5A9E3113C7BF}" name="Gene Ontology (GO)"/>
    <tableColumn id="12" xr3:uid="{2A53BEF6-222C-4B50-B2B7-2E78FDB89A5B}" name="GEO"/>
    <tableColumn id="14" xr3:uid="{5CD07228-5982-47D2-B149-F04DE3ABD17A}" name="HPA"/>
    <tableColumn id="15" xr3:uid="{7D2B0078-0BC2-47F2-9952-0B8EA03155AA}" name="IGSR/1000 Genomes"/>
    <tableColumn id="16" xr3:uid="{855F8E09-1C37-4E98-A624-AA33E63B4FB6}" name="InterPro"/>
    <tableColumn id="17" xr3:uid="{674D6070-DBB2-4C09-BA9D-B84C4296A897}" name="OMIM"/>
    <tableColumn id="18" xr3:uid="{96DB7198-DFF5-4D0C-9F71-E7368341B523}" name="PDBe"/>
    <tableColumn id="19" xr3:uid="{3FA0AF97-A839-449A-9DEA-26144337448D}" name="Pfam"/>
    <tableColumn id="20" xr3:uid="{C9DA3119-7A6F-4B65-A85E-C5F13807EF02}" name="PRIDE"/>
    <tableColumn id="21" xr3:uid="{4D212C72-E52D-421C-93BF-A51A0C4C8C1F}" name="RefSeq"/>
    <tableColumn id="22" xr3:uid="{442B0B72-E5D2-4D70-9B0A-0175D83C2EEA}" name="RefSNP"/>
    <tableColumn id="23" xr3:uid="{B26191B9-3B78-4986-816A-083F2EC4ACEE}" name="RRID"/>
    <tableColumn id="24" xr3:uid="{9570AECE-6B11-4E01-94CA-CACED9B7DCBE}" name="UniProt"/>
    <tableColumn id="25" xr3:uid="{92E07832-4AF1-4FA8-8C9A-E529E9EEC433}" name="TOTAL"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DA507-1800-46D3-B9E8-6D54FF9A9B30}">
  <sheetPr codeName="Feuil1"/>
  <dimension ref="A1:I1188"/>
  <sheetViews>
    <sheetView topLeftCell="A1151" zoomScaleNormal="100" workbookViewId="0">
      <selection activeCell="D1" activeCellId="1" sqref="A1:A1188 D1:D1188"/>
    </sheetView>
  </sheetViews>
  <sheetFormatPr baseColWidth="10" defaultRowHeight="15" x14ac:dyDescent="0.25"/>
  <cols>
    <col min="1" max="1" width="12" bestFit="1" customWidth="1"/>
    <col min="2" max="2" width="12.85546875" customWidth="1"/>
    <col min="3" max="3" width="22.7109375" bestFit="1" customWidth="1"/>
    <col min="4" max="4" width="19" bestFit="1" customWidth="1"/>
    <col min="5" max="5" width="8.85546875" bestFit="1" customWidth="1"/>
    <col min="6" max="6" width="12.7109375" bestFit="1" customWidth="1"/>
    <col min="7" max="8" width="81.140625" bestFit="1" customWidth="1"/>
    <col min="9" max="9" width="81.140625" customWidth="1"/>
  </cols>
  <sheetData>
    <row r="1" spans="1:9" x14ac:dyDescent="0.25">
      <c r="A1" t="s">
        <v>0</v>
      </c>
      <c r="B1" t="s">
        <v>1</v>
      </c>
      <c r="C1" t="s">
        <v>2</v>
      </c>
      <c r="D1" t="s">
        <v>3</v>
      </c>
      <c r="E1" t="s">
        <v>4</v>
      </c>
      <c r="F1" t="s">
        <v>5</v>
      </c>
      <c r="G1" t="s">
        <v>6</v>
      </c>
      <c r="H1" t="s">
        <v>7</v>
      </c>
      <c r="I1" t="s">
        <v>8</v>
      </c>
    </row>
    <row r="2" spans="1:9" x14ac:dyDescent="0.25">
      <c r="A2" s="1" t="s">
        <v>1025</v>
      </c>
      <c r="B2" s="1" t="s">
        <v>1026</v>
      </c>
      <c r="C2" s="1" t="s">
        <v>19</v>
      </c>
      <c r="D2" s="1" t="s">
        <v>111</v>
      </c>
      <c r="E2" t="b">
        <v>0</v>
      </c>
      <c r="F2" s="1" t="s">
        <v>1027</v>
      </c>
      <c r="G2" s="1" t="s">
        <v>1028</v>
      </c>
      <c r="H2" s="1" t="s">
        <v>1029</v>
      </c>
      <c r="I2" s="1" t="s">
        <v>1030</v>
      </c>
    </row>
    <row r="3" spans="1:9" x14ac:dyDescent="0.25">
      <c r="A3" s="1" t="s">
        <v>2056</v>
      </c>
      <c r="B3" s="1" t="s">
        <v>2057</v>
      </c>
      <c r="C3" s="1" t="s">
        <v>11</v>
      </c>
      <c r="D3" s="1" t="s">
        <v>111</v>
      </c>
      <c r="E3" t="b">
        <v>0</v>
      </c>
      <c r="F3" s="1" t="s">
        <v>1027</v>
      </c>
      <c r="G3" s="1" t="s">
        <v>2058</v>
      </c>
      <c r="H3" s="1" t="s">
        <v>2059</v>
      </c>
      <c r="I3" s="1" t="s">
        <v>2060</v>
      </c>
    </row>
    <row r="4" spans="1:9" x14ac:dyDescent="0.25">
      <c r="A4" s="1" t="s">
        <v>2056</v>
      </c>
      <c r="B4" s="1" t="s">
        <v>2057</v>
      </c>
      <c r="C4" s="1" t="s">
        <v>11</v>
      </c>
      <c r="D4" s="1" t="s">
        <v>111</v>
      </c>
      <c r="E4" t="b">
        <v>0</v>
      </c>
      <c r="F4" s="1" t="s">
        <v>1027</v>
      </c>
      <c r="G4" s="1" t="s">
        <v>2059</v>
      </c>
      <c r="H4" s="1" t="s">
        <v>2061</v>
      </c>
      <c r="I4" s="1" t="s">
        <v>2062</v>
      </c>
    </row>
    <row r="5" spans="1:9" x14ac:dyDescent="0.25">
      <c r="A5" s="1" t="s">
        <v>2056</v>
      </c>
      <c r="B5" s="1" t="s">
        <v>2057</v>
      </c>
      <c r="C5" s="1" t="s">
        <v>11</v>
      </c>
      <c r="D5" s="1" t="s">
        <v>111</v>
      </c>
      <c r="E5" t="b">
        <v>0</v>
      </c>
      <c r="F5" s="1" t="s">
        <v>1027</v>
      </c>
      <c r="G5" s="1" t="s">
        <v>2061</v>
      </c>
      <c r="H5" s="1" t="s">
        <v>2063</v>
      </c>
      <c r="I5" s="1" t="s">
        <v>2064</v>
      </c>
    </row>
    <row r="6" spans="1:9" x14ac:dyDescent="0.25">
      <c r="A6" s="1" t="s">
        <v>2056</v>
      </c>
      <c r="B6" s="1" t="s">
        <v>2065</v>
      </c>
      <c r="C6" s="1" t="s">
        <v>11</v>
      </c>
      <c r="D6" s="1" t="s">
        <v>111</v>
      </c>
      <c r="E6" t="b">
        <v>0</v>
      </c>
      <c r="F6" s="1" t="s">
        <v>1027</v>
      </c>
      <c r="G6" s="1" t="s">
        <v>2061</v>
      </c>
      <c r="H6" s="1" t="s">
        <v>2063</v>
      </c>
      <c r="I6" s="1" t="s">
        <v>2064</v>
      </c>
    </row>
    <row r="7" spans="1:9" x14ac:dyDescent="0.25">
      <c r="A7" s="1" t="s">
        <v>2056</v>
      </c>
      <c r="B7" s="1" t="s">
        <v>2066</v>
      </c>
      <c r="C7" s="1" t="s">
        <v>11</v>
      </c>
      <c r="D7" s="1" t="s">
        <v>111</v>
      </c>
      <c r="E7" t="b">
        <v>0</v>
      </c>
      <c r="F7" s="1" t="s">
        <v>1027</v>
      </c>
      <c r="G7" s="1" t="s">
        <v>2061</v>
      </c>
      <c r="H7" s="1" t="s">
        <v>2063</v>
      </c>
      <c r="I7" s="1" t="s">
        <v>2064</v>
      </c>
    </row>
    <row r="8" spans="1:9" x14ac:dyDescent="0.25">
      <c r="A8" s="1" t="s">
        <v>2056</v>
      </c>
      <c r="B8" s="1" t="s">
        <v>2067</v>
      </c>
      <c r="C8" s="1" t="s">
        <v>11</v>
      </c>
      <c r="D8" s="1" t="s">
        <v>111</v>
      </c>
      <c r="E8" t="b">
        <v>0</v>
      </c>
      <c r="F8" s="1" t="s">
        <v>1027</v>
      </c>
      <c r="G8" s="1" t="s">
        <v>2061</v>
      </c>
      <c r="H8" s="1" t="s">
        <v>2063</v>
      </c>
      <c r="I8" s="1" t="s">
        <v>2064</v>
      </c>
    </row>
    <row r="9" spans="1:9" x14ac:dyDescent="0.25">
      <c r="A9" s="1" t="s">
        <v>2056</v>
      </c>
      <c r="B9" s="1" t="s">
        <v>2068</v>
      </c>
      <c r="C9" s="1" t="s">
        <v>11</v>
      </c>
      <c r="D9" s="1" t="s">
        <v>111</v>
      </c>
      <c r="E9" t="b">
        <v>0</v>
      </c>
      <c r="F9" s="1" t="s">
        <v>1027</v>
      </c>
      <c r="G9" s="1" t="s">
        <v>2061</v>
      </c>
      <c r="H9" s="1" t="s">
        <v>2063</v>
      </c>
      <c r="I9" s="1" t="s">
        <v>2064</v>
      </c>
    </row>
    <row r="10" spans="1:9" x14ac:dyDescent="0.25">
      <c r="A10" s="1" t="s">
        <v>2056</v>
      </c>
      <c r="B10" s="1" t="s">
        <v>2069</v>
      </c>
      <c r="C10" s="1" t="s">
        <v>11</v>
      </c>
      <c r="D10" s="1" t="s">
        <v>111</v>
      </c>
      <c r="E10" t="b">
        <v>0</v>
      </c>
      <c r="F10" s="1" t="s">
        <v>1027</v>
      </c>
      <c r="G10" s="1" t="s">
        <v>2061</v>
      </c>
      <c r="H10" s="1" t="s">
        <v>2063</v>
      </c>
      <c r="I10" s="1" t="s">
        <v>2064</v>
      </c>
    </row>
    <row r="11" spans="1:9" x14ac:dyDescent="0.25">
      <c r="A11" s="1" t="s">
        <v>2056</v>
      </c>
      <c r="B11" s="1" t="s">
        <v>2066</v>
      </c>
      <c r="C11" s="1" t="s">
        <v>11</v>
      </c>
      <c r="D11" s="1" t="s">
        <v>111</v>
      </c>
      <c r="E11" t="b">
        <v>1</v>
      </c>
      <c r="F11" s="1" t="s">
        <v>1027</v>
      </c>
      <c r="G11" s="1" t="s">
        <v>2070</v>
      </c>
      <c r="H11" s="1" t="s">
        <v>2071</v>
      </c>
      <c r="I11" s="1" t="s">
        <v>2072</v>
      </c>
    </row>
    <row r="12" spans="1:9" x14ac:dyDescent="0.25">
      <c r="A12" s="1" t="s">
        <v>2056</v>
      </c>
      <c r="B12" s="1" t="s">
        <v>2057</v>
      </c>
      <c r="C12" s="1" t="s">
        <v>4</v>
      </c>
      <c r="D12" s="1" t="s">
        <v>111</v>
      </c>
      <c r="E12" t="b">
        <v>1</v>
      </c>
      <c r="F12" s="1" t="s">
        <v>1027</v>
      </c>
      <c r="G12" s="1" t="s">
        <v>2070</v>
      </c>
      <c r="H12" s="1" t="s">
        <v>2071</v>
      </c>
      <c r="I12" s="1" t="s">
        <v>2072</v>
      </c>
    </row>
    <row r="13" spans="1:9" x14ac:dyDescent="0.25">
      <c r="A13" s="1" t="s">
        <v>2056</v>
      </c>
      <c r="B13" s="1" t="s">
        <v>2065</v>
      </c>
      <c r="C13" s="1" t="s">
        <v>4</v>
      </c>
      <c r="D13" s="1" t="s">
        <v>111</v>
      </c>
      <c r="E13" t="b">
        <v>1</v>
      </c>
      <c r="F13" s="1" t="s">
        <v>1027</v>
      </c>
      <c r="G13" s="1" t="s">
        <v>2070</v>
      </c>
      <c r="H13" s="1" t="s">
        <v>2071</v>
      </c>
      <c r="I13" s="1" t="s">
        <v>2072</v>
      </c>
    </row>
    <row r="14" spans="1:9" x14ac:dyDescent="0.25">
      <c r="A14" s="1" t="s">
        <v>2056</v>
      </c>
      <c r="B14" s="1" t="s">
        <v>2067</v>
      </c>
      <c r="C14" s="1" t="s">
        <v>4</v>
      </c>
      <c r="D14" s="1" t="s">
        <v>111</v>
      </c>
      <c r="E14" t="b">
        <v>1</v>
      </c>
      <c r="F14" s="1" t="s">
        <v>1027</v>
      </c>
      <c r="G14" s="1" t="s">
        <v>2070</v>
      </c>
      <c r="H14" s="1" t="s">
        <v>2071</v>
      </c>
      <c r="I14" s="1" t="s">
        <v>2072</v>
      </c>
    </row>
    <row r="15" spans="1:9" x14ac:dyDescent="0.25">
      <c r="A15" s="1" t="s">
        <v>2056</v>
      </c>
      <c r="B15" s="1" t="s">
        <v>2068</v>
      </c>
      <c r="C15" s="1" t="s">
        <v>4</v>
      </c>
      <c r="D15" s="1" t="s">
        <v>111</v>
      </c>
      <c r="E15" t="b">
        <v>1</v>
      </c>
      <c r="F15" s="1" t="s">
        <v>1027</v>
      </c>
      <c r="G15" s="1" t="s">
        <v>2070</v>
      </c>
      <c r="H15" s="1" t="s">
        <v>2071</v>
      </c>
      <c r="I15" s="1" t="s">
        <v>2072</v>
      </c>
    </row>
    <row r="16" spans="1:9" x14ac:dyDescent="0.25">
      <c r="A16" s="1" t="s">
        <v>2056</v>
      </c>
      <c r="B16" s="1" t="s">
        <v>2069</v>
      </c>
      <c r="C16" s="1" t="s">
        <v>4</v>
      </c>
      <c r="D16" s="1" t="s">
        <v>111</v>
      </c>
      <c r="E16" t="b">
        <v>1</v>
      </c>
      <c r="F16" s="1" t="s">
        <v>1027</v>
      </c>
      <c r="G16" s="1" t="s">
        <v>2070</v>
      </c>
      <c r="H16" s="1" t="s">
        <v>2071</v>
      </c>
      <c r="I16" s="1" t="s">
        <v>2072</v>
      </c>
    </row>
    <row r="17" spans="1:9" x14ac:dyDescent="0.25">
      <c r="A17" s="1" t="s">
        <v>2056</v>
      </c>
      <c r="B17" s="1" t="s">
        <v>2073</v>
      </c>
      <c r="C17" s="1" t="s">
        <v>4</v>
      </c>
      <c r="D17" s="1" t="s">
        <v>111</v>
      </c>
      <c r="E17" t="b">
        <v>1</v>
      </c>
      <c r="F17" s="1" t="s">
        <v>1027</v>
      </c>
      <c r="G17" s="1" t="s">
        <v>2074</v>
      </c>
      <c r="H17" s="1" t="s">
        <v>2075</v>
      </c>
      <c r="I17" s="1" t="s">
        <v>2076</v>
      </c>
    </row>
    <row r="18" spans="1:9" x14ac:dyDescent="0.25">
      <c r="A18" s="1" t="s">
        <v>9</v>
      </c>
      <c r="B18" s="1" t="s">
        <v>10</v>
      </c>
      <c r="C18" s="1" t="s">
        <v>11</v>
      </c>
      <c r="D18" s="1" t="s">
        <v>12</v>
      </c>
      <c r="E18" t="b">
        <v>0</v>
      </c>
      <c r="F18" s="1" t="s">
        <v>13</v>
      </c>
      <c r="G18" s="1" t="s">
        <v>14</v>
      </c>
      <c r="H18" s="1" t="s">
        <v>15</v>
      </c>
      <c r="I18" s="1" t="s">
        <v>16</v>
      </c>
    </row>
    <row r="19" spans="1:9" x14ac:dyDescent="0.25">
      <c r="A19" s="1" t="s">
        <v>2077</v>
      </c>
      <c r="B19" s="1" t="s">
        <v>2078</v>
      </c>
      <c r="C19" s="1" t="s">
        <v>11</v>
      </c>
      <c r="D19" s="1" t="s">
        <v>111</v>
      </c>
      <c r="E19" t="b">
        <v>0</v>
      </c>
      <c r="F19" s="1" t="s">
        <v>1027</v>
      </c>
      <c r="G19" s="1" t="s">
        <v>2079</v>
      </c>
      <c r="H19" s="1" t="s">
        <v>2080</v>
      </c>
      <c r="I19" s="1" t="s">
        <v>2081</v>
      </c>
    </row>
    <row r="20" spans="1:9" x14ac:dyDescent="0.25">
      <c r="A20" s="1" t="s">
        <v>17</v>
      </c>
      <c r="B20" s="1" t="s">
        <v>18</v>
      </c>
      <c r="C20" s="1" t="s">
        <v>19</v>
      </c>
      <c r="D20" s="1" t="s">
        <v>20</v>
      </c>
      <c r="E20" t="b">
        <v>0</v>
      </c>
      <c r="F20" s="1" t="s">
        <v>13</v>
      </c>
      <c r="G20" s="1" t="s">
        <v>21</v>
      </c>
      <c r="H20" s="1" t="s">
        <v>22</v>
      </c>
      <c r="I20" s="1" t="s">
        <v>23</v>
      </c>
    </row>
    <row r="21" spans="1:9" x14ac:dyDescent="0.25">
      <c r="A21" s="1" t="s">
        <v>17</v>
      </c>
      <c r="B21" s="1" t="s">
        <v>24</v>
      </c>
      <c r="C21" s="1" t="s">
        <v>19</v>
      </c>
      <c r="D21" s="1" t="s">
        <v>20</v>
      </c>
      <c r="E21" t="b">
        <v>0</v>
      </c>
      <c r="F21" s="1" t="s">
        <v>13</v>
      </c>
      <c r="G21" s="1" t="s">
        <v>21</v>
      </c>
      <c r="H21" s="1" t="s">
        <v>22</v>
      </c>
      <c r="I21" s="1" t="s">
        <v>23</v>
      </c>
    </row>
    <row r="22" spans="1:9" x14ac:dyDescent="0.25">
      <c r="A22" s="1" t="s">
        <v>17</v>
      </c>
      <c r="B22" s="1" t="s">
        <v>25</v>
      </c>
      <c r="C22" s="1" t="s">
        <v>19</v>
      </c>
      <c r="D22" s="1" t="s">
        <v>20</v>
      </c>
      <c r="E22" t="b">
        <v>0</v>
      </c>
      <c r="F22" s="1" t="s">
        <v>13</v>
      </c>
      <c r="G22" s="1" t="s">
        <v>21</v>
      </c>
      <c r="H22" s="1" t="s">
        <v>22</v>
      </c>
      <c r="I22" s="1" t="s">
        <v>23</v>
      </c>
    </row>
    <row r="23" spans="1:9" x14ac:dyDescent="0.25">
      <c r="A23" s="1" t="s">
        <v>17</v>
      </c>
      <c r="B23" s="1" t="s">
        <v>26</v>
      </c>
      <c r="C23" s="1" t="s">
        <v>19</v>
      </c>
      <c r="D23" s="1" t="s">
        <v>20</v>
      </c>
      <c r="E23" t="b">
        <v>0</v>
      </c>
      <c r="F23" s="1" t="s">
        <v>13</v>
      </c>
      <c r="G23" s="1" t="s">
        <v>21</v>
      </c>
      <c r="H23" s="1" t="s">
        <v>22</v>
      </c>
      <c r="I23" s="1" t="s">
        <v>23</v>
      </c>
    </row>
    <row r="24" spans="1:9" x14ac:dyDescent="0.25">
      <c r="A24" s="1" t="s">
        <v>17</v>
      </c>
      <c r="B24" s="1" t="s">
        <v>27</v>
      </c>
      <c r="C24" s="1" t="s">
        <v>19</v>
      </c>
      <c r="D24" s="1" t="s">
        <v>28</v>
      </c>
      <c r="E24" t="b">
        <v>0</v>
      </c>
      <c r="F24" s="1" t="s">
        <v>13</v>
      </c>
      <c r="G24" s="1" t="s">
        <v>22</v>
      </c>
      <c r="H24" s="1" t="s">
        <v>29</v>
      </c>
      <c r="I24" s="1" t="s">
        <v>30</v>
      </c>
    </row>
    <row r="25" spans="1:9" x14ac:dyDescent="0.25">
      <c r="A25" s="1" t="s">
        <v>17</v>
      </c>
      <c r="B25" s="1" t="s">
        <v>31</v>
      </c>
      <c r="C25" s="1" t="s">
        <v>19</v>
      </c>
      <c r="D25" s="1" t="s">
        <v>28</v>
      </c>
      <c r="E25" t="b">
        <v>0</v>
      </c>
      <c r="F25" s="1" t="s">
        <v>13</v>
      </c>
      <c r="G25" s="1" t="s">
        <v>22</v>
      </c>
      <c r="H25" s="1" t="s">
        <v>29</v>
      </c>
      <c r="I25" s="1" t="s">
        <v>30</v>
      </c>
    </row>
    <row r="26" spans="1:9" x14ac:dyDescent="0.25">
      <c r="A26" s="1" t="s">
        <v>17</v>
      </c>
      <c r="B26" s="1" t="s">
        <v>32</v>
      </c>
      <c r="C26" s="1" t="s">
        <v>19</v>
      </c>
      <c r="D26" s="1" t="s">
        <v>28</v>
      </c>
      <c r="E26" t="b">
        <v>0</v>
      </c>
      <c r="F26" s="1" t="s">
        <v>13</v>
      </c>
      <c r="G26" s="1" t="s">
        <v>22</v>
      </c>
      <c r="H26" s="1" t="s">
        <v>29</v>
      </c>
      <c r="I26" s="1" t="s">
        <v>30</v>
      </c>
    </row>
    <row r="27" spans="1:9" x14ac:dyDescent="0.25">
      <c r="A27" s="1" t="s">
        <v>17</v>
      </c>
      <c r="B27" s="1" t="s">
        <v>31</v>
      </c>
      <c r="C27" s="1" t="s">
        <v>19</v>
      </c>
      <c r="D27" s="1" t="s">
        <v>28</v>
      </c>
      <c r="E27" t="b">
        <v>0</v>
      </c>
      <c r="F27" s="1" t="s">
        <v>13</v>
      </c>
      <c r="G27" s="1" t="s">
        <v>29</v>
      </c>
      <c r="H27" s="1" t="s">
        <v>33</v>
      </c>
      <c r="I27" s="1" t="s">
        <v>34</v>
      </c>
    </row>
    <row r="28" spans="1:9" x14ac:dyDescent="0.25">
      <c r="A28" s="1" t="s">
        <v>17</v>
      </c>
      <c r="B28" s="1" t="s">
        <v>32</v>
      </c>
      <c r="C28" s="1" t="s">
        <v>19</v>
      </c>
      <c r="D28" s="1" t="s">
        <v>28</v>
      </c>
      <c r="E28" t="b">
        <v>0</v>
      </c>
      <c r="F28" s="1" t="s">
        <v>13</v>
      </c>
      <c r="G28" s="1" t="s">
        <v>29</v>
      </c>
      <c r="H28" s="1" t="s">
        <v>33</v>
      </c>
      <c r="I28" s="1" t="s">
        <v>34</v>
      </c>
    </row>
    <row r="29" spans="1:9" x14ac:dyDescent="0.25">
      <c r="A29" s="1" t="s">
        <v>17</v>
      </c>
      <c r="B29" s="1" t="s">
        <v>31</v>
      </c>
      <c r="C29" s="1" t="s">
        <v>19</v>
      </c>
      <c r="D29" s="1" t="s">
        <v>28</v>
      </c>
      <c r="E29" t="b">
        <v>0</v>
      </c>
      <c r="F29" s="1" t="s">
        <v>13</v>
      </c>
      <c r="G29" s="1" t="s">
        <v>33</v>
      </c>
      <c r="H29" s="1" t="s">
        <v>35</v>
      </c>
      <c r="I29" s="1" t="s">
        <v>36</v>
      </c>
    </row>
    <row r="30" spans="1:9" x14ac:dyDescent="0.25">
      <c r="A30" s="1" t="s">
        <v>17</v>
      </c>
      <c r="B30" s="1" t="s">
        <v>32</v>
      </c>
      <c r="C30" s="1" t="s">
        <v>19</v>
      </c>
      <c r="D30" s="1" t="s">
        <v>28</v>
      </c>
      <c r="E30" t="b">
        <v>0</v>
      </c>
      <c r="F30" s="1" t="s">
        <v>13</v>
      </c>
      <c r="G30" s="1" t="s">
        <v>33</v>
      </c>
      <c r="H30" s="1" t="s">
        <v>35</v>
      </c>
      <c r="I30" s="1" t="s">
        <v>36</v>
      </c>
    </row>
    <row r="31" spans="1:9" x14ac:dyDescent="0.25">
      <c r="A31" s="1" t="s">
        <v>17</v>
      </c>
      <c r="B31" s="1" t="s">
        <v>37</v>
      </c>
      <c r="C31" s="1" t="s">
        <v>19</v>
      </c>
      <c r="D31" s="1" t="s">
        <v>20</v>
      </c>
      <c r="E31" t="b">
        <v>0</v>
      </c>
      <c r="F31" s="1" t="s">
        <v>13</v>
      </c>
      <c r="G31" s="1" t="s">
        <v>38</v>
      </c>
      <c r="H31" s="1" t="s">
        <v>39</v>
      </c>
      <c r="I31" s="1" t="s">
        <v>40</v>
      </c>
    </row>
    <row r="32" spans="1:9" x14ac:dyDescent="0.25">
      <c r="A32" s="1" t="s">
        <v>17</v>
      </c>
      <c r="B32" s="1" t="s">
        <v>41</v>
      </c>
      <c r="C32" s="1" t="s">
        <v>19</v>
      </c>
      <c r="D32" s="1" t="s">
        <v>20</v>
      </c>
      <c r="E32" t="b">
        <v>0</v>
      </c>
      <c r="F32" s="1" t="s">
        <v>13</v>
      </c>
      <c r="G32" s="1" t="s">
        <v>42</v>
      </c>
      <c r="H32" s="1" t="s">
        <v>43</v>
      </c>
      <c r="I32" s="1" t="s">
        <v>44</v>
      </c>
    </row>
    <row r="33" spans="1:9" x14ac:dyDescent="0.25">
      <c r="A33" s="1" t="s">
        <v>17</v>
      </c>
      <c r="B33" s="1" t="s">
        <v>1031</v>
      </c>
      <c r="C33" s="1" t="s">
        <v>19</v>
      </c>
      <c r="D33" s="1" t="s">
        <v>20</v>
      </c>
      <c r="E33" t="b">
        <v>0</v>
      </c>
      <c r="F33" s="1" t="s">
        <v>1027</v>
      </c>
      <c r="G33" s="1" t="s">
        <v>1032</v>
      </c>
      <c r="H33" s="1" t="s">
        <v>1033</v>
      </c>
      <c r="I33" s="1" t="s">
        <v>1034</v>
      </c>
    </row>
    <row r="34" spans="1:9" x14ac:dyDescent="0.25">
      <c r="A34" s="1" t="s">
        <v>17</v>
      </c>
      <c r="B34" s="1" t="s">
        <v>1035</v>
      </c>
      <c r="C34" s="1" t="s">
        <v>19</v>
      </c>
      <c r="D34" s="1" t="s">
        <v>167</v>
      </c>
      <c r="E34" t="b">
        <v>0</v>
      </c>
      <c r="F34" s="1" t="s">
        <v>1027</v>
      </c>
      <c r="G34" s="1" t="s">
        <v>38</v>
      </c>
      <c r="H34" s="1" t="s">
        <v>39</v>
      </c>
      <c r="I34" s="1" t="s">
        <v>40</v>
      </c>
    </row>
    <row r="35" spans="1:9" x14ac:dyDescent="0.25">
      <c r="A35" s="1" t="s">
        <v>17</v>
      </c>
      <c r="B35" s="1" t="s">
        <v>1036</v>
      </c>
      <c r="C35" s="1" t="s">
        <v>19</v>
      </c>
      <c r="D35" s="1" t="s">
        <v>167</v>
      </c>
      <c r="E35" t="b">
        <v>0</v>
      </c>
      <c r="F35" s="1" t="s">
        <v>1027</v>
      </c>
      <c r="G35" s="1" t="s">
        <v>39</v>
      </c>
      <c r="H35" s="1" t="s">
        <v>1037</v>
      </c>
      <c r="I35" s="1" t="s">
        <v>1038</v>
      </c>
    </row>
    <row r="36" spans="1:9" x14ac:dyDescent="0.25">
      <c r="A36" s="1" t="s">
        <v>17</v>
      </c>
      <c r="B36" s="1" t="s">
        <v>1039</v>
      </c>
      <c r="C36" s="1" t="s">
        <v>19</v>
      </c>
      <c r="D36" s="1" t="s">
        <v>167</v>
      </c>
      <c r="E36" t="b">
        <v>0</v>
      </c>
      <c r="F36" s="1" t="s">
        <v>1027</v>
      </c>
      <c r="G36" s="1" t="s">
        <v>39</v>
      </c>
      <c r="H36" s="1" t="s">
        <v>1037</v>
      </c>
      <c r="I36" s="1" t="s">
        <v>1038</v>
      </c>
    </row>
    <row r="37" spans="1:9" x14ac:dyDescent="0.25">
      <c r="A37" s="1" t="s">
        <v>17</v>
      </c>
      <c r="B37" s="1" t="s">
        <v>1040</v>
      </c>
      <c r="C37" s="1" t="s">
        <v>19</v>
      </c>
      <c r="D37" s="1" t="s">
        <v>167</v>
      </c>
      <c r="E37" t="b">
        <v>0</v>
      </c>
      <c r="F37" s="1" t="s">
        <v>1027</v>
      </c>
      <c r="G37" s="1" t="s">
        <v>39</v>
      </c>
      <c r="H37" s="1" t="s">
        <v>1037</v>
      </c>
      <c r="I37" s="1" t="s">
        <v>1038</v>
      </c>
    </row>
    <row r="38" spans="1:9" x14ac:dyDescent="0.25">
      <c r="A38" s="1" t="s">
        <v>17</v>
      </c>
      <c r="B38" s="1" t="s">
        <v>1041</v>
      </c>
      <c r="C38" s="1" t="s">
        <v>19</v>
      </c>
      <c r="D38" s="1" t="s">
        <v>167</v>
      </c>
      <c r="E38" t="b">
        <v>0</v>
      </c>
      <c r="F38" s="1" t="s">
        <v>1027</v>
      </c>
      <c r="G38" s="1" t="s">
        <v>1037</v>
      </c>
      <c r="H38" s="1" t="s">
        <v>1042</v>
      </c>
      <c r="I38" s="1" t="s">
        <v>1043</v>
      </c>
    </row>
    <row r="39" spans="1:9" x14ac:dyDescent="0.25">
      <c r="A39" s="1" t="s">
        <v>17</v>
      </c>
      <c r="B39" s="1" t="s">
        <v>1044</v>
      </c>
      <c r="C39" s="1" t="s">
        <v>19</v>
      </c>
      <c r="D39" s="1" t="s">
        <v>167</v>
      </c>
      <c r="E39" t="b">
        <v>0</v>
      </c>
      <c r="F39" s="1" t="s">
        <v>1027</v>
      </c>
      <c r="G39" s="1" t="s">
        <v>42</v>
      </c>
      <c r="H39" s="1" t="s">
        <v>43</v>
      </c>
      <c r="I39" s="1" t="s">
        <v>44</v>
      </c>
    </row>
    <row r="40" spans="1:9" x14ac:dyDescent="0.25">
      <c r="A40" s="1" t="s">
        <v>17</v>
      </c>
      <c r="B40" s="1" t="s">
        <v>1045</v>
      </c>
      <c r="C40" s="1" t="s">
        <v>19</v>
      </c>
      <c r="D40" s="1" t="s">
        <v>20</v>
      </c>
      <c r="E40" t="b">
        <v>0</v>
      </c>
      <c r="F40" s="1" t="s">
        <v>1027</v>
      </c>
      <c r="G40" s="1" t="s">
        <v>1046</v>
      </c>
      <c r="H40" s="1" t="s">
        <v>1047</v>
      </c>
      <c r="I40" s="1" t="s">
        <v>1048</v>
      </c>
    </row>
    <row r="41" spans="1:9" x14ac:dyDescent="0.25">
      <c r="A41" s="1" t="s">
        <v>17</v>
      </c>
      <c r="B41" s="1" t="s">
        <v>1049</v>
      </c>
      <c r="C41" s="1" t="s">
        <v>19</v>
      </c>
      <c r="D41" s="1" t="s">
        <v>167</v>
      </c>
      <c r="E41" t="b">
        <v>0</v>
      </c>
      <c r="F41" s="1" t="s">
        <v>1027</v>
      </c>
      <c r="G41" s="1" t="s">
        <v>1046</v>
      </c>
      <c r="H41" s="1" t="s">
        <v>1047</v>
      </c>
      <c r="I41" s="1" t="s">
        <v>1048</v>
      </c>
    </row>
    <row r="42" spans="1:9" x14ac:dyDescent="0.25">
      <c r="A42" s="1" t="s">
        <v>17</v>
      </c>
      <c r="B42" s="1" t="s">
        <v>1050</v>
      </c>
      <c r="C42" s="1" t="s">
        <v>19</v>
      </c>
      <c r="D42" s="1" t="s">
        <v>167</v>
      </c>
      <c r="E42" t="b">
        <v>0</v>
      </c>
      <c r="F42" s="1" t="s">
        <v>1027</v>
      </c>
      <c r="G42" s="1" t="s">
        <v>1046</v>
      </c>
      <c r="H42" s="1" t="s">
        <v>1047</v>
      </c>
      <c r="I42" s="1" t="s">
        <v>1048</v>
      </c>
    </row>
    <row r="43" spans="1:9" x14ac:dyDescent="0.25">
      <c r="A43" s="1" t="s">
        <v>17</v>
      </c>
      <c r="B43" s="1" t="s">
        <v>1051</v>
      </c>
      <c r="C43" s="1" t="s">
        <v>19</v>
      </c>
      <c r="D43" s="1" t="s">
        <v>20</v>
      </c>
      <c r="E43" t="b">
        <v>0</v>
      </c>
      <c r="F43" s="1" t="s">
        <v>1027</v>
      </c>
      <c r="G43" s="1" t="s">
        <v>1052</v>
      </c>
      <c r="H43" s="1" t="s">
        <v>1053</v>
      </c>
      <c r="I43" s="1" t="s">
        <v>1054</v>
      </c>
    </row>
    <row r="44" spans="1:9" x14ac:dyDescent="0.25">
      <c r="A44" s="1" t="s">
        <v>17</v>
      </c>
      <c r="B44" s="1" t="s">
        <v>1055</v>
      </c>
      <c r="C44" s="1" t="s">
        <v>19</v>
      </c>
      <c r="D44" s="1" t="s">
        <v>167</v>
      </c>
      <c r="E44" t="b">
        <v>0</v>
      </c>
      <c r="F44" s="1" t="s">
        <v>1027</v>
      </c>
      <c r="G44" s="1" t="s">
        <v>1052</v>
      </c>
      <c r="H44" s="1" t="s">
        <v>1053</v>
      </c>
      <c r="I44" s="1" t="s">
        <v>1054</v>
      </c>
    </row>
    <row r="45" spans="1:9" x14ac:dyDescent="0.25">
      <c r="A45" s="1" t="s">
        <v>17</v>
      </c>
      <c r="B45" s="1" t="s">
        <v>1056</v>
      </c>
      <c r="C45" s="1" t="s">
        <v>19</v>
      </c>
      <c r="D45" s="1" t="s">
        <v>20</v>
      </c>
      <c r="E45" t="b">
        <v>0</v>
      </c>
      <c r="F45" s="1" t="s">
        <v>1027</v>
      </c>
      <c r="G45" s="1" t="s">
        <v>1057</v>
      </c>
      <c r="H45" s="1" t="s">
        <v>1058</v>
      </c>
      <c r="I45" s="1" t="s">
        <v>1059</v>
      </c>
    </row>
    <row r="46" spans="1:9" x14ac:dyDescent="0.25">
      <c r="A46" s="1" t="s">
        <v>17</v>
      </c>
      <c r="B46" s="1" t="s">
        <v>1060</v>
      </c>
      <c r="C46" s="1" t="s">
        <v>19</v>
      </c>
      <c r="D46" s="1" t="s">
        <v>20</v>
      </c>
      <c r="E46" t="b">
        <v>0</v>
      </c>
      <c r="F46" s="1" t="s">
        <v>1027</v>
      </c>
      <c r="G46" s="1" t="s">
        <v>1061</v>
      </c>
      <c r="H46" s="1" t="s">
        <v>1062</v>
      </c>
      <c r="I46" s="1" t="s">
        <v>1063</v>
      </c>
    </row>
    <row r="47" spans="1:9" x14ac:dyDescent="0.25">
      <c r="A47" s="1" t="s">
        <v>17</v>
      </c>
      <c r="B47" s="1" t="s">
        <v>1055</v>
      </c>
      <c r="C47" s="1" t="s">
        <v>19</v>
      </c>
      <c r="D47" s="1" t="s">
        <v>167</v>
      </c>
      <c r="E47" t="b">
        <v>0</v>
      </c>
      <c r="F47" s="1" t="s">
        <v>1027</v>
      </c>
      <c r="G47" s="1" t="s">
        <v>1062</v>
      </c>
      <c r="H47" s="1" t="s">
        <v>1064</v>
      </c>
      <c r="I47" s="1" t="s">
        <v>1065</v>
      </c>
    </row>
    <row r="48" spans="1:9" x14ac:dyDescent="0.25">
      <c r="A48" s="1" t="s">
        <v>17</v>
      </c>
      <c r="B48" s="1" t="s">
        <v>1066</v>
      </c>
      <c r="C48" s="1" t="s">
        <v>19</v>
      </c>
      <c r="D48" s="1" t="s">
        <v>167</v>
      </c>
      <c r="E48" t="b">
        <v>0</v>
      </c>
      <c r="F48" s="1" t="s">
        <v>1027</v>
      </c>
      <c r="G48" s="1" t="s">
        <v>1062</v>
      </c>
      <c r="H48" s="1" t="s">
        <v>1064</v>
      </c>
      <c r="I48" s="1" t="s">
        <v>1065</v>
      </c>
    </row>
    <row r="49" spans="1:9" x14ac:dyDescent="0.25">
      <c r="A49" s="1" t="s">
        <v>17</v>
      </c>
      <c r="B49" s="1" t="s">
        <v>1035</v>
      </c>
      <c r="C49" s="1" t="s">
        <v>19</v>
      </c>
      <c r="D49" s="1" t="s">
        <v>167</v>
      </c>
      <c r="E49" t="b">
        <v>0</v>
      </c>
      <c r="F49" s="1" t="s">
        <v>1027</v>
      </c>
      <c r="G49" s="1" t="s">
        <v>1067</v>
      </c>
      <c r="H49" s="1" t="s">
        <v>1068</v>
      </c>
      <c r="I49" s="1" t="s">
        <v>1069</v>
      </c>
    </row>
    <row r="50" spans="1:9" x14ac:dyDescent="0.25">
      <c r="A50" s="1" t="s">
        <v>17</v>
      </c>
      <c r="B50" s="1" t="s">
        <v>1070</v>
      </c>
      <c r="C50" s="1" t="s">
        <v>19</v>
      </c>
      <c r="D50" s="1" t="s">
        <v>20</v>
      </c>
      <c r="E50" t="b">
        <v>0</v>
      </c>
      <c r="F50" s="1" t="s">
        <v>1027</v>
      </c>
      <c r="G50" s="1" t="s">
        <v>1067</v>
      </c>
      <c r="H50" s="1" t="s">
        <v>1068</v>
      </c>
      <c r="I50" s="1" t="s">
        <v>1069</v>
      </c>
    </row>
    <row r="51" spans="1:9" x14ac:dyDescent="0.25">
      <c r="A51" s="1" t="s">
        <v>17</v>
      </c>
      <c r="B51" s="1" t="s">
        <v>1071</v>
      </c>
      <c r="C51" s="1" t="s">
        <v>60</v>
      </c>
      <c r="D51" s="1" t="s">
        <v>20</v>
      </c>
      <c r="E51" t="b">
        <v>0</v>
      </c>
      <c r="F51" s="1" t="s">
        <v>1027</v>
      </c>
      <c r="G51" s="1" t="s">
        <v>1072</v>
      </c>
      <c r="H51" s="1" t="s">
        <v>1073</v>
      </c>
      <c r="I51" s="1" t="s">
        <v>1074</v>
      </c>
    </row>
    <row r="52" spans="1:9" x14ac:dyDescent="0.25">
      <c r="A52" s="1" t="s">
        <v>17</v>
      </c>
      <c r="B52" s="1" t="s">
        <v>1075</v>
      </c>
      <c r="C52" s="1" t="s">
        <v>60</v>
      </c>
      <c r="D52" s="1" t="s">
        <v>20</v>
      </c>
      <c r="E52" t="b">
        <v>0</v>
      </c>
      <c r="F52" s="1" t="s">
        <v>1027</v>
      </c>
      <c r="G52" s="1" t="s">
        <v>1073</v>
      </c>
      <c r="H52" s="1" t="s">
        <v>1076</v>
      </c>
      <c r="I52" s="1" t="s">
        <v>1077</v>
      </c>
    </row>
    <row r="53" spans="1:9" x14ac:dyDescent="0.25">
      <c r="A53" s="1" t="s">
        <v>17</v>
      </c>
      <c r="B53" s="1" t="s">
        <v>1078</v>
      </c>
      <c r="C53" s="1" t="s">
        <v>60</v>
      </c>
      <c r="D53" s="1" t="s">
        <v>20</v>
      </c>
      <c r="E53" t="b">
        <v>0</v>
      </c>
      <c r="F53" s="1" t="s">
        <v>1027</v>
      </c>
      <c r="G53" s="1" t="s">
        <v>1073</v>
      </c>
      <c r="H53" s="1" t="s">
        <v>1076</v>
      </c>
      <c r="I53" s="1" t="s">
        <v>1077</v>
      </c>
    </row>
    <row r="54" spans="1:9" x14ac:dyDescent="0.25">
      <c r="A54" s="1" t="s">
        <v>17</v>
      </c>
      <c r="B54" s="1" t="s">
        <v>1036</v>
      </c>
      <c r="C54" s="1" t="s">
        <v>60</v>
      </c>
      <c r="D54" s="1" t="s">
        <v>167</v>
      </c>
      <c r="E54" t="b">
        <v>0</v>
      </c>
      <c r="F54" s="1" t="s">
        <v>1027</v>
      </c>
      <c r="G54" s="1" t="s">
        <v>1073</v>
      </c>
      <c r="H54" s="1" t="s">
        <v>1076</v>
      </c>
      <c r="I54" s="1" t="s">
        <v>1077</v>
      </c>
    </row>
    <row r="55" spans="1:9" x14ac:dyDescent="0.25">
      <c r="A55" s="1" t="s">
        <v>17</v>
      </c>
      <c r="B55" s="1" t="s">
        <v>1079</v>
      </c>
      <c r="C55" s="1" t="s">
        <v>60</v>
      </c>
      <c r="D55" s="1" t="s">
        <v>167</v>
      </c>
      <c r="E55" t="b">
        <v>0</v>
      </c>
      <c r="F55" s="1" t="s">
        <v>1027</v>
      </c>
      <c r="G55" s="1" t="s">
        <v>1073</v>
      </c>
      <c r="H55" s="1" t="s">
        <v>1076</v>
      </c>
      <c r="I55" s="1" t="s">
        <v>1077</v>
      </c>
    </row>
    <row r="56" spans="1:9" x14ac:dyDescent="0.25">
      <c r="A56" s="1" t="s">
        <v>17</v>
      </c>
      <c r="B56" s="1" t="s">
        <v>1080</v>
      </c>
      <c r="C56" s="1" t="s">
        <v>60</v>
      </c>
      <c r="D56" s="1" t="s">
        <v>167</v>
      </c>
      <c r="E56" t="b">
        <v>0</v>
      </c>
      <c r="F56" s="1" t="s">
        <v>1027</v>
      </c>
      <c r="G56" s="1" t="s">
        <v>1076</v>
      </c>
      <c r="H56" s="1" t="s">
        <v>1081</v>
      </c>
      <c r="I56" s="1" t="s">
        <v>1082</v>
      </c>
    </row>
    <row r="57" spans="1:9" x14ac:dyDescent="0.25">
      <c r="A57" s="1" t="s">
        <v>17</v>
      </c>
      <c r="B57" s="1" t="s">
        <v>1083</v>
      </c>
      <c r="C57" s="1" t="s">
        <v>197</v>
      </c>
      <c r="D57" s="1" t="s">
        <v>20</v>
      </c>
      <c r="E57" t="b">
        <v>0</v>
      </c>
      <c r="F57" s="1" t="s">
        <v>1027</v>
      </c>
      <c r="G57" s="1" t="s">
        <v>1084</v>
      </c>
      <c r="H57" s="1" t="s">
        <v>1085</v>
      </c>
      <c r="I57" s="1" t="s">
        <v>1086</v>
      </c>
    </row>
    <row r="58" spans="1:9" x14ac:dyDescent="0.25">
      <c r="A58" s="1" t="s">
        <v>17</v>
      </c>
      <c r="B58" s="1" t="s">
        <v>1087</v>
      </c>
      <c r="C58" s="1" t="s">
        <v>197</v>
      </c>
      <c r="D58" s="1" t="s">
        <v>20</v>
      </c>
      <c r="E58" t="b">
        <v>0</v>
      </c>
      <c r="F58" s="1" t="s">
        <v>1027</v>
      </c>
      <c r="G58" s="1" t="s">
        <v>1084</v>
      </c>
      <c r="H58" s="1" t="s">
        <v>1085</v>
      </c>
      <c r="I58" s="1" t="s">
        <v>1086</v>
      </c>
    </row>
    <row r="59" spans="1:9" x14ac:dyDescent="0.25">
      <c r="A59" s="1" t="s">
        <v>17</v>
      </c>
      <c r="B59" s="1" t="s">
        <v>1088</v>
      </c>
      <c r="C59" s="1" t="s">
        <v>197</v>
      </c>
      <c r="D59" s="1" t="s">
        <v>167</v>
      </c>
      <c r="E59" t="b">
        <v>0</v>
      </c>
      <c r="F59" s="1" t="s">
        <v>1027</v>
      </c>
      <c r="G59" s="1" t="s">
        <v>1084</v>
      </c>
      <c r="H59" s="1" t="s">
        <v>1085</v>
      </c>
      <c r="I59" s="1" t="s">
        <v>1086</v>
      </c>
    </row>
    <row r="60" spans="1:9" x14ac:dyDescent="0.25">
      <c r="A60" s="1" t="s">
        <v>2082</v>
      </c>
      <c r="B60" s="1" t="s">
        <v>2083</v>
      </c>
      <c r="C60" s="1" t="s">
        <v>11</v>
      </c>
      <c r="D60" s="1" t="s">
        <v>111</v>
      </c>
      <c r="E60" t="b">
        <v>0</v>
      </c>
      <c r="F60" s="1" t="s">
        <v>1027</v>
      </c>
      <c r="G60" s="1" t="s">
        <v>55</v>
      </c>
      <c r="H60" s="1" t="s">
        <v>2084</v>
      </c>
      <c r="I60" s="1" t="s">
        <v>2085</v>
      </c>
    </row>
    <row r="61" spans="1:9" x14ac:dyDescent="0.25">
      <c r="A61" s="1" t="s">
        <v>1089</v>
      </c>
      <c r="B61" s="1" t="s">
        <v>1090</v>
      </c>
      <c r="C61" s="1" t="s">
        <v>11</v>
      </c>
      <c r="D61" s="1" t="s">
        <v>111</v>
      </c>
      <c r="E61" t="b">
        <v>0</v>
      </c>
      <c r="F61" s="1" t="s">
        <v>1027</v>
      </c>
      <c r="G61" s="1" t="s">
        <v>55</v>
      </c>
      <c r="H61" s="1" t="s">
        <v>1091</v>
      </c>
      <c r="I61" s="1" t="s">
        <v>1092</v>
      </c>
    </row>
    <row r="62" spans="1:9" x14ac:dyDescent="0.25">
      <c r="A62" s="1" t="s">
        <v>1093</v>
      </c>
      <c r="B62" s="1" t="s">
        <v>1094</v>
      </c>
      <c r="C62" s="1" t="s">
        <v>75</v>
      </c>
      <c r="D62" s="1" t="s">
        <v>12</v>
      </c>
      <c r="E62" t="b">
        <v>0</v>
      </c>
      <c r="F62" s="1" t="s">
        <v>1027</v>
      </c>
      <c r="G62" s="1" t="s">
        <v>1095</v>
      </c>
      <c r="H62" s="1" t="s">
        <v>1096</v>
      </c>
      <c r="I62" s="1" t="s">
        <v>1097</v>
      </c>
    </row>
    <row r="63" spans="1:9" x14ac:dyDescent="0.25">
      <c r="A63" s="1" t="s">
        <v>1093</v>
      </c>
      <c r="B63" s="1" t="s">
        <v>1098</v>
      </c>
      <c r="C63" s="1" t="s">
        <v>75</v>
      </c>
      <c r="D63" s="1" t="s">
        <v>12</v>
      </c>
      <c r="E63" t="b">
        <v>0</v>
      </c>
      <c r="F63" s="1" t="s">
        <v>1027</v>
      </c>
      <c r="G63" s="1" t="s">
        <v>1099</v>
      </c>
      <c r="H63" s="1" t="s">
        <v>1100</v>
      </c>
      <c r="I63" s="1" t="s">
        <v>1101</v>
      </c>
    </row>
    <row r="64" spans="1:9" x14ac:dyDescent="0.25">
      <c r="A64" s="1" t="s">
        <v>1093</v>
      </c>
      <c r="B64" s="1" t="s">
        <v>1102</v>
      </c>
      <c r="C64" s="1" t="s">
        <v>60</v>
      </c>
      <c r="D64" s="1" t="s">
        <v>12</v>
      </c>
      <c r="E64" t="b">
        <v>0</v>
      </c>
      <c r="F64" s="1" t="s">
        <v>1027</v>
      </c>
      <c r="G64" s="1" t="s">
        <v>1103</v>
      </c>
      <c r="H64" s="1" t="s">
        <v>1104</v>
      </c>
      <c r="I64" s="1" t="s">
        <v>1105</v>
      </c>
    </row>
    <row r="65" spans="1:9" x14ac:dyDescent="0.25">
      <c r="A65" s="1" t="s">
        <v>1093</v>
      </c>
      <c r="B65" s="1" t="s">
        <v>1098</v>
      </c>
      <c r="C65" s="1" t="s">
        <v>60</v>
      </c>
      <c r="D65" s="1" t="s">
        <v>12</v>
      </c>
      <c r="E65" t="b">
        <v>0</v>
      </c>
      <c r="F65" s="1" t="s">
        <v>1027</v>
      </c>
      <c r="G65" s="1" t="s">
        <v>1103</v>
      </c>
      <c r="H65" s="1" t="s">
        <v>1104</v>
      </c>
      <c r="I65" s="1" t="s">
        <v>1105</v>
      </c>
    </row>
    <row r="66" spans="1:9" x14ac:dyDescent="0.25">
      <c r="A66" s="1" t="s">
        <v>1093</v>
      </c>
      <c r="B66" s="1" t="s">
        <v>1106</v>
      </c>
      <c r="C66" s="1" t="s">
        <v>60</v>
      </c>
      <c r="D66" s="1" t="s">
        <v>12</v>
      </c>
      <c r="E66" t="b">
        <v>0</v>
      </c>
      <c r="F66" s="1" t="s">
        <v>1027</v>
      </c>
      <c r="G66" s="1" t="s">
        <v>1103</v>
      </c>
      <c r="H66" s="1" t="s">
        <v>1104</v>
      </c>
      <c r="I66" s="1" t="s">
        <v>1105</v>
      </c>
    </row>
    <row r="67" spans="1:9" x14ac:dyDescent="0.25">
      <c r="A67" s="1" t="s">
        <v>1093</v>
      </c>
      <c r="B67" s="1" t="s">
        <v>1107</v>
      </c>
      <c r="C67" s="1" t="s">
        <v>60</v>
      </c>
      <c r="D67" s="1" t="s">
        <v>12</v>
      </c>
      <c r="E67" t="b">
        <v>0</v>
      </c>
      <c r="F67" s="1" t="s">
        <v>1027</v>
      </c>
      <c r="G67" s="1" t="s">
        <v>1103</v>
      </c>
      <c r="H67" s="1" t="s">
        <v>1104</v>
      </c>
      <c r="I67" s="1" t="s">
        <v>1105</v>
      </c>
    </row>
    <row r="68" spans="1:9" x14ac:dyDescent="0.25">
      <c r="A68" s="1" t="s">
        <v>1093</v>
      </c>
      <c r="B68" s="1" t="s">
        <v>1108</v>
      </c>
      <c r="C68" s="1" t="s">
        <v>60</v>
      </c>
      <c r="D68" s="1" t="s">
        <v>12</v>
      </c>
      <c r="E68" t="b">
        <v>0</v>
      </c>
      <c r="F68" s="1" t="s">
        <v>1027</v>
      </c>
      <c r="G68" s="1" t="s">
        <v>1103</v>
      </c>
      <c r="H68" s="1" t="s">
        <v>1104</v>
      </c>
      <c r="I68" s="1" t="s">
        <v>1105</v>
      </c>
    </row>
    <row r="69" spans="1:9" x14ac:dyDescent="0.25">
      <c r="A69" s="1" t="s">
        <v>1093</v>
      </c>
      <c r="B69" s="1" t="s">
        <v>1109</v>
      </c>
      <c r="C69" s="1" t="s">
        <v>60</v>
      </c>
      <c r="D69" s="1" t="s">
        <v>12</v>
      </c>
      <c r="E69" t="b">
        <v>0</v>
      </c>
      <c r="F69" s="1" t="s">
        <v>1027</v>
      </c>
      <c r="G69" s="1" t="s">
        <v>1103</v>
      </c>
      <c r="H69" s="1" t="s">
        <v>1104</v>
      </c>
      <c r="I69" s="1" t="s">
        <v>1105</v>
      </c>
    </row>
    <row r="70" spans="1:9" x14ac:dyDescent="0.25">
      <c r="A70" s="1" t="s">
        <v>1093</v>
      </c>
      <c r="B70" s="1" t="s">
        <v>1094</v>
      </c>
      <c r="C70" s="1" t="s">
        <v>60</v>
      </c>
      <c r="D70" s="1" t="s">
        <v>12</v>
      </c>
      <c r="E70" t="b">
        <v>0</v>
      </c>
      <c r="F70" s="1" t="s">
        <v>1027</v>
      </c>
      <c r="G70" s="1" t="s">
        <v>1103</v>
      </c>
      <c r="H70" s="1" t="s">
        <v>1104</v>
      </c>
      <c r="I70" s="1" t="s">
        <v>1105</v>
      </c>
    </row>
    <row r="71" spans="1:9" x14ac:dyDescent="0.25">
      <c r="A71" s="1" t="s">
        <v>45</v>
      </c>
      <c r="B71" s="1" t="s">
        <v>46</v>
      </c>
      <c r="C71" s="1" t="s">
        <v>19</v>
      </c>
      <c r="D71" s="1" t="s">
        <v>12</v>
      </c>
      <c r="E71" t="b">
        <v>0</v>
      </c>
      <c r="F71" s="1" t="s">
        <v>13</v>
      </c>
      <c r="G71" s="1" t="s">
        <v>47</v>
      </c>
      <c r="H71" s="1" t="s">
        <v>48</v>
      </c>
      <c r="I71" s="1" t="s">
        <v>49</v>
      </c>
    </row>
    <row r="72" spans="1:9" x14ac:dyDescent="0.25">
      <c r="A72" s="1" t="s">
        <v>45</v>
      </c>
      <c r="B72" s="1" t="s">
        <v>46</v>
      </c>
      <c r="C72" s="1" t="s">
        <v>19</v>
      </c>
      <c r="D72" s="1" t="s">
        <v>12</v>
      </c>
      <c r="E72" t="b">
        <v>0</v>
      </c>
      <c r="F72" s="1" t="s">
        <v>13</v>
      </c>
      <c r="G72" s="1" t="s">
        <v>50</v>
      </c>
      <c r="H72" s="1" t="s">
        <v>51</v>
      </c>
      <c r="I72" s="1" t="s">
        <v>52</v>
      </c>
    </row>
    <row r="73" spans="1:9" x14ac:dyDescent="0.25">
      <c r="A73" s="1" t="s">
        <v>45</v>
      </c>
      <c r="B73" s="1" t="s">
        <v>1110</v>
      </c>
      <c r="C73" s="1" t="s">
        <v>11</v>
      </c>
      <c r="D73" s="1" t="s">
        <v>12</v>
      </c>
      <c r="E73" t="b">
        <v>0</v>
      </c>
      <c r="F73" s="1" t="s">
        <v>1027</v>
      </c>
      <c r="G73" s="1" t="s">
        <v>55</v>
      </c>
      <c r="H73" s="1" t="s">
        <v>1111</v>
      </c>
      <c r="I73" s="1" t="s">
        <v>1112</v>
      </c>
    </row>
    <row r="74" spans="1:9" x14ac:dyDescent="0.25">
      <c r="A74" s="1" t="s">
        <v>45</v>
      </c>
      <c r="B74" s="1" t="s">
        <v>1110</v>
      </c>
      <c r="C74" s="1" t="s">
        <v>19</v>
      </c>
      <c r="D74" s="1" t="s">
        <v>12</v>
      </c>
      <c r="E74" t="b">
        <v>0</v>
      </c>
      <c r="F74" s="1" t="s">
        <v>1027</v>
      </c>
      <c r="G74" s="1" t="s">
        <v>1113</v>
      </c>
      <c r="H74" s="1" t="s">
        <v>1114</v>
      </c>
      <c r="I74" s="1" t="s">
        <v>1115</v>
      </c>
    </row>
    <row r="75" spans="1:9" x14ac:dyDescent="0.25">
      <c r="A75" s="1" t="s">
        <v>2086</v>
      </c>
      <c r="B75" s="1" t="s">
        <v>2087</v>
      </c>
      <c r="C75" s="1" t="s">
        <v>197</v>
      </c>
      <c r="D75" s="1" t="s">
        <v>12</v>
      </c>
      <c r="E75" t="b">
        <v>0</v>
      </c>
      <c r="F75" s="1" t="s">
        <v>1027</v>
      </c>
      <c r="G75" s="1" t="s">
        <v>55</v>
      </c>
      <c r="H75" s="1" t="s">
        <v>2088</v>
      </c>
      <c r="I75" s="1" t="s">
        <v>55</v>
      </c>
    </row>
    <row r="76" spans="1:9" x14ac:dyDescent="0.25">
      <c r="A76" s="1" t="s">
        <v>2086</v>
      </c>
      <c r="B76" s="1" t="s">
        <v>2089</v>
      </c>
      <c r="C76" s="1" t="s">
        <v>197</v>
      </c>
      <c r="D76" s="1" t="s">
        <v>12</v>
      </c>
      <c r="E76" t="b">
        <v>0</v>
      </c>
      <c r="F76" s="1" t="s">
        <v>1027</v>
      </c>
      <c r="G76" s="1" t="s">
        <v>55</v>
      </c>
      <c r="H76" s="1" t="s">
        <v>2088</v>
      </c>
      <c r="I76" s="1" t="s">
        <v>55</v>
      </c>
    </row>
    <row r="77" spans="1:9" x14ac:dyDescent="0.25">
      <c r="A77" s="1" t="s">
        <v>2086</v>
      </c>
      <c r="B77" s="1" t="s">
        <v>2090</v>
      </c>
      <c r="C77" s="1" t="s">
        <v>197</v>
      </c>
      <c r="D77" s="1" t="s">
        <v>12</v>
      </c>
      <c r="E77" t="b">
        <v>0</v>
      </c>
      <c r="F77" s="1" t="s">
        <v>1027</v>
      </c>
      <c r="G77" s="1" t="s">
        <v>55</v>
      </c>
      <c r="H77" s="1" t="s">
        <v>2091</v>
      </c>
      <c r="I77" s="1" t="s">
        <v>55</v>
      </c>
    </row>
    <row r="78" spans="1:9" x14ac:dyDescent="0.25">
      <c r="A78" s="1" t="s">
        <v>2086</v>
      </c>
      <c r="B78" s="1" t="s">
        <v>2092</v>
      </c>
      <c r="C78" s="1" t="s">
        <v>197</v>
      </c>
      <c r="D78" s="1" t="s">
        <v>12</v>
      </c>
      <c r="E78" t="b">
        <v>0</v>
      </c>
      <c r="F78" s="1" t="s">
        <v>1027</v>
      </c>
      <c r="G78" s="1" t="s">
        <v>55</v>
      </c>
      <c r="H78" s="1" t="s">
        <v>2091</v>
      </c>
      <c r="I78" s="1" t="s">
        <v>55</v>
      </c>
    </row>
    <row r="79" spans="1:9" x14ac:dyDescent="0.25">
      <c r="A79" s="1" t="s">
        <v>2086</v>
      </c>
      <c r="B79" s="1" t="s">
        <v>2093</v>
      </c>
      <c r="C79" s="1" t="s">
        <v>197</v>
      </c>
      <c r="D79" s="1" t="s">
        <v>12</v>
      </c>
      <c r="E79" t="b">
        <v>0</v>
      </c>
      <c r="F79" s="1" t="s">
        <v>1027</v>
      </c>
      <c r="G79" s="1" t="s">
        <v>55</v>
      </c>
      <c r="H79" s="1" t="s">
        <v>2091</v>
      </c>
      <c r="I79" s="1" t="s">
        <v>55</v>
      </c>
    </row>
    <row r="80" spans="1:9" x14ac:dyDescent="0.25">
      <c r="A80" s="1" t="s">
        <v>2086</v>
      </c>
      <c r="B80" s="1" t="s">
        <v>2094</v>
      </c>
      <c r="C80" s="1" t="s">
        <v>197</v>
      </c>
      <c r="D80" s="1" t="s">
        <v>12</v>
      </c>
      <c r="E80" t="b">
        <v>0</v>
      </c>
      <c r="F80" s="1" t="s">
        <v>1027</v>
      </c>
      <c r="G80" s="1" t="s">
        <v>55</v>
      </c>
      <c r="H80" s="1" t="s">
        <v>2091</v>
      </c>
      <c r="I80" s="1" t="s">
        <v>55</v>
      </c>
    </row>
    <row r="81" spans="1:9" x14ac:dyDescent="0.25">
      <c r="A81" s="1" t="s">
        <v>2086</v>
      </c>
      <c r="B81" s="1" t="s">
        <v>2095</v>
      </c>
      <c r="C81" s="1" t="s">
        <v>197</v>
      </c>
      <c r="D81" s="1" t="s">
        <v>12</v>
      </c>
      <c r="E81" t="b">
        <v>0</v>
      </c>
      <c r="F81" s="1" t="s">
        <v>1027</v>
      </c>
      <c r="G81" s="1" t="s">
        <v>55</v>
      </c>
      <c r="H81" s="1" t="s">
        <v>2091</v>
      </c>
      <c r="I81" s="1" t="s">
        <v>55</v>
      </c>
    </row>
    <row r="82" spans="1:9" x14ac:dyDescent="0.25">
      <c r="A82" s="1" t="s">
        <v>2096</v>
      </c>
      <c r="B82" s="1" t="s">
        <v>2097</v>
      </c>
      <c r="C82" s="1" t="s">
        <v>4</v>
      </c>
      <c r="D82" s="1" t="s">
        <v>12</v>
      </c>
      <c r="E82" t="b">
        <v>1</v>
      </c>
      <c r="F82" s="1" t="s">
        <v>1027</v>
      </c>
      <c r="G82" s="1" t="s">
        <v>55</v>
      </c>
      <c r="H82" s="1" t="s">
        <v>2098</v>
      </c>
      <c r="I82" s="1" t="s">
        <v>2099</v>
      </c>
    </row>
    <row r="83" spans="1:9" x14ac:dyDescent="0.25">
      <c r="A83" s="1" t="s">
        <v>2096</v>
      </c>
      <c r="B83" s="1" t="s">
        <v>2100</v>
      </c>
      <c r="C83" s="1" t="s">
        <v>4</v>
      </c>
      <c r="D83" s="1" t="s">
        <v>12</v>
      </c>
      <c r="E83" t="b">
        <v>1</v>
      </c>
      <c r="F83" s="1" t="s">
        <v>1027</v>
      </c>
      <c r="G83" s="1" t="s">
        <v>2101</v>
      </c>
      <c r="H83" s="1" t="s">
        <v>2102</v>
      </c>
      <c r="I83" s="1" t="s">
        <v>2103</v>
      </c>
    </row>
    <row r="84" spans="1:9" x14ac:dyDescent="0.25">
      <c r="A84" s="1" t="s">
        <v>2096</v>
      </c>
      <c r="B84" s="1" t="s">
        <v>2104</v>
      </c>
      <c r="C84" s="1" t="s">
        <v>4</v>
      </c>
      <c r="D84" s="1" t="s">
        <v>12</v>
      </c>
      <c r="E84" t="b">
        <v>1</v>
      </c>
      <c r="F84" s="1" t="s">
        <v>1027</v>
      </c>
      <c r="G84" s="1" t="s">
        <v>2105</v>
      </c>
      <c r="H84" s="1" t="s">
        <v>2106</v>
      </c>
      <c r="I84" s="1" t="s">
        <v>2107</v>
      </c>
    </row>
    <row r="85" spans="1:9" x14ac:dyDescent="0.25">
      <c r="A85" s="1" t="s">
        <v>2096</v>
      </c>
      <c r="B85" s="1" t="s">
        <v>2108</v>
      </c>
      <c r="C85" s="1" t="s">
        <v>4</v>
      </c>
      <c r="D85" s="1" t="s">
        <v>12</v>
      </c>
      <c r="E85" t="b">
        <v>1</v>
      </c>
      <c r="F85" s="1" t="s">
        <v>1027</v>
      </c>
      <c r="G85" s="1" t="s">
        <v>2109</v>
      </c>
      <c r="H85" s="1" t="s">
        <v>2110</v>
      </c>
      <c r="I85" s="1" t="s">
        <v>2111</v>
      </c>
    </row>
    <row r="86" spans="1:9" x14ac:dyDescent="0.25">
      <c r="A86" s="1" t="s">
        <v>540</v>
      </c>
      <c r="B86" s="1" t="s">
        <v>541</v>
      </c>
      <c r="C86" s="1" t="s">
        <v>11</v>
      </c>
      <c r="D86" s="1" t="s">
        <v>111</v>
      </c>
      <c r="E86" t="b">
        <v>0</v>
      </c>
      <c r="F86" s="1" t="s">
        <v>542</v>
      </c>
      <c r="G86" s="1" t="s">
        <v>543</v>
      </c>
      <c r="H86" s="1" t="s">
        <v>544</v>
      </c>
      <c r="I86" s="1" t="s">
        <v>545</v>
      </c>
    </row>
    <row r="87" spans="1:9" x14ac:dyDescent="0.25">
      <c r="A87" s="1" t="s">
        <v>540</v>
      </c>
      <c r="B87" s="1" t="s">
        <v>546</v>
      </c>
      <c r="C87" s="1" t="s">
        <v>11</v>
      </c>
      <c r="D87" s="1" t="s">
        <v>111</v>
      </c>
      <c r="E87" t="b">
        <v>0</v>
      </c>
      <c r="F87" s="1" t="s">
        <v>542</v>
      </c>
      <c r="G87" s="1" t="s">
        <v>543</v>
      </c>
      <c r="H87" s="1" t="s">
        <v>544</v>
      </c>
      <c r="I87" s="1" t="s">
        <v>545</v>
      </c>
    </row>
    <row r="88" spans="1:9" x14ac:dyDescent="0.25">
      <c r="A88" s="1" t="s">
        <v>540</v>
      </c>
      <c r="B88" s="1" t="s">
        <v>541</v>
      </c>
      <c r="C88" s="1" t="s">
        <v>11</v>
      </c>
      <c r="D88" s="1" t="s">
        <v>111</v>
      </c>
      <c r="E88" t="b">
        <v>0</v>
      </c>
      <c r="F88" s="1" t="s">
        <v>542</v>
      </c>
      <c r="G88" s="1" t="s">
        <v>55</v>
      </c>
      <c r="H88" s="1" t="s">
        <v>547</v>
      </c>
      <c r="I88" s="1" t="s">
        <v>55</v>
      </c>
    </row>
    <row r="89" spans="1:9" x14ac:dyDescent="0.25">
      <c r="A89" s="1" t="s">
        <v>540</v>
      </c>
      <c r="B89" s="1" t="s">
        <v>546</v>
      </c>
      <c r="C89" s="1" t="s">
        <v>11</v>
      </c>
      <c r="D89" s="1" t="s">
        <v>111</v>
      </c>
      <c r="E89" t="b">
        <v>0</v>
      </c>
      <c r="F89" s="1" t="s">
        <v>542</v>
      </c>
      <c r="G89" s="1" t="s">
        <v>55</v>
      </c>
      <c r="H89" s="1" t="s">
        <v>547</v>
      </c>
      <c r="I89" s="1" t="s">
        <v>55</v>
      </c>
    </row>
    <row r="90" spans="1:9" x14ac:dyDescent="0.25">
      <c r="A90" s="1" t="s">
        <v>53</v>
      </c>
      <c r="B90" s="1" t="s">
        <v>54</v>
      </c>
      <c r="C90" s="1" t="s">
        <v>11</v>
      </c>
      <c r="D90" s="1" t="s">
        <v>20</v>
      </c>
      <c r="E90" t="b">
        <v>0</v>
      </c>
      <c r="F90" s="1" t="s">
        <v>13</v>
      </c>
      <c r="G90" s="1" t="s">
        <v>55</v>
      </c>
      <c r="H90" s="1" t="s">
        <v>56</v>
      </c>
      <c r="I90" s="1" t="s">
        <v>55</v>
      </c>
    </row>
    <row r="91" spans="1:9" x14ac:dyDescent="0.25">
      <c r="A91" s="1" t="s">
        <v>53</v>
      </c>
      <c r="B91" s="1" t="s">
        <v>57</v>
      </c>
      <c r="C91" s="1" t="s">
        <v>11</v>
      </c>
      <c r="D91" s="1" t="s">
        <v>20</v>
      </c>
      <c r="E91" t="b">
        <v>0</v>
      </c>
      <c r="F91" s="1" t="s">
        <v>13</v>
      </c>
      <c r="G91" s="1" t="s">
        <v>55</v>
      </c>
      <c r="H91" s="1" t="s">
        <v>56</v>
      </c>
      <c r="I91" s="1" t="s">
        <v>55</v>
      </c>
    </row>
    <row r="92" spans="1:9" x14ac:dyDescent="0.25">
      <c r="A92" s="1" t="s">
        <v>548</v>
      </c>
      <c r="B92" s="1" t="s">
        <v>549</v>
      </c>
      <c r="C92" s="1" t="s">
        <v>123</v>
      </c>
      <c r="D92" s="1" t="s">
        <v>550</v>
      </c>
      <c r="E92" t="b">
        <v>0</v>
      </c>
      <c r="F92" s="1" t="s">
        <v>542</v>
      </c>
      <c r="G92" s="1" t="s">
        <v>55</v>
      </c>
      <c r="H92" s="1" t="s">
        <v>551</v>
      </c>
      <c r="I92" s="1" t="s">
        <v>552</v>
      </c>
    </row>
    <row r="93" spans="1:9" x14ac:dyDescent="0.25">
      <c r="A93" s="1" t="s">
        <v>548</v>
      </c>
      <c r="B93" s="1" t="s">
        <v>553</v>
      </c>
      <c r="C93" s="1" t="s">
        <v>123</v>
      </c>
      <c r="D93" s="1" t="s">
        <v>111</v>
      </c>
      <c r="E93" t="b">
        <v>0</v>
      </c>
      <c r="F93" s="1" t="s">
        <v>542</v>
      </c>
      <c r="G93" s="1" t="s">
        <v>551</v>
      </c>
      <c r="H93" s="1" t="s">
        <v>554</v>
      </c>
      <c r="I93" s="1" t="s">
        <v>555</v>
      </c>
    </row>
    <row r="94" spans="1:9" x14ac:dyDescent="0.25">
      <c r="A94" s="1" t="s">
        <v>548</v>
      </c>
      <c r="B94" s="1" t="s">
        <v>556</v>
      </c>
      <c r="C94" s="1" t="s">
        <v>123</v>
      </c>
      <c r="D94" s="1" t="s">
        <v>111</v>
      </c>
      <c r="E94" t="b">
        <v>0</v>
      </c>
      <c r="F94" s="1" t="s">
        <v>542</v>
      </c>
      <c r="G94" s="1" t="s">
        <v>551</v>
      </c>
      <c r="H94" s="1" t="s">
        <v>554</v>
      </c>
      <c r="I94" s="1" t="s">
        <v>555</v>
      </c>
    </row>
    <row r="95" spans="1:9" x14ac:dyDescent="0.25">
      <c r="A95" s="1" t="s">
        <v>548</v>
      </c>
      <c r="B95" s="1" t="s">
        <v>557</v>
      </c>
      <c r="C95" s="1" t="s">
        <v>123</v>
      </c>
      <c r="D95" s="1" t="s">
        <v>111</v>
      </c>
      <c r="E95" t="b">
        <v>0</v>
      </c>
      <c r="F95" s="1" t="s">
        <v>542</v>
      </c>
      <c r="G95" s="1" t="s">
        <v>551</v>
      </c>
      <c r="H95" s="1" t="s">
        <v>554</v>
      </c>
      <c r="I95" s="1" t="s">
        <v>555</v>
      </c>
    </row>
    <row r="96" spans="1:9" x14ac:dyDescent="0.25">
      <c r="A96" s="1" t="s">
        <v>548</v>
      </c>
      <c r="B96" s="1" t="s">
        <v>558</v>
      </c>
      <c r="C96" s="1" t="s">
        <v>123</v>
      </c>
      <c r="D96" s="1" t="s">
        <v>111</v>
      </c>
      <c r="E96" t="b">
        <v>0</v>
      </c>
      <c r="F96" s="1" t="s">
        <v>542</v>
      </c>
      <c r="G96" s="1" t="s">
        <v>551</v>
      </c>
      <c r="H96" s="1" t="s">
        <v>554</v>
      </c>
      <c r="I96" s="1" t="s">
        <v>555</v>
      </c>
    </row>
    <row r="97" spans="1:9" x14ac:dyDescent="0.25">
      <c r="A97" s="1" t="s">
        <v>548</v>
      </c>
      <c r="B97" s="1" t="s">
        <v>559</v>
      </c>
      <c r="C97" s="1" t="s">
        <v>123</v>
      </c>
      <c r="D97" s="1" t="s">
        <v>111</v>
      </c>
      <c r="E97" t="b">
        <v>0</v>
      </c>
      <c r="F97" s="1" t="s">
        <v>542</v>
      </c>
      <c r="G97" s="1" t="s">
        <v>551</v>
      </c>
      <c r="H97" s="1" t="s">
        <v>554</v>
      </c>
      <c r="I97" s="1" t="s">
        <v>555</v>
      </c>
    </row>
    <row r="98" spans="1:9" x14ac:dyDescent="0.25">
      <c r="A98" s="1" t="s">
        <v>378</v>
      </c>
      <c r="B98" s="1" t="s">
        <v>379</v>
      </c>
      <c r="C98" s="1" t="s">
        <v>75</v>
      </c>
      <c r="D98" s="1" t="s">
        <v>76</v>
      </c>
      <c r="E98" t="b">
        <v>0</v>
      </c>
      <c r="F98" s="1" t="s">
        <v>13</v>
      </c>
      <c r="G98" s="1" t="s">
        <v>55</v>
      </c>
      <c r="H98" s="1" t="s">
        <v>380</v>
      </c>
      <c r="I98" s="1" t="s">
        <v>381</v>
      </c>
    </row>
    <row r="99" spans="1:9" x14ac:dyDescent="0.25">
      <c r="A99" s="1" t="s">
        <v>58</v>
      </c>
      <c r="B99" s="1" t="s">
        <v>59</v>
      </c>
      <c r="C99" s="1" t="s">
        <v>60</v>
      </c>
      <c r="D99" s="1" t="s">
        <v>61</v>
      </c>
      <c r="E99" t="b">
        <v>0</v>
      </c>
      <c r="F99" s="1" t="s">
        <v>13</v>
      </c>
      <c r="G99" s="1" t="s">
        <v>62</v>
      </c>
      <c r="H99" s="1" t="s">
        <v>63</v>
      </c>
      <c r="I99" s="1" t="s">
        <v>64</v>
      </c>
    </row>
    <row r="100" spans="1:9" x14ac:dyDescent="0.25">
      <c r="A100" s="1" t="s">
        <v>58</v>
      </c>
      <c r="B100" s="1" t="s">
        <v>65</v>
      </c>
      <c r="C100" s="1" t="s">
        <v>60</v>
      </c>
      <c r="D100" s="1" t="s">
        <v>61</v>
      </c>
      <c r="E100" t="b">
        <v>0</v>
      </c>
      <c r="F100" s="1" t="s">
        <v>13</v>
      </c>
      <c r="G100" s="1" t="s">
        <v>66</v>
      </c>
      <c r="H100" s="1" t="s">
        <v>67</v>
      </c>
      <c r="I100" s="1" t="s">
        <v>68</v>
      </c>
    </row>
    <row r="101" spans="1:9" x14ac:dyDescent="0.25">
      <c r="A101" s="1" t="s">
        <v>58</v>
      </c>
      <c r="B101" s="1" t="s">
        <v>69</v>
      </c>
      <c r="C101" s="1" t="s">
        <v>60</v>
      </c>
      <c r="D101" s="1" t="s">
        <v>61</v>
      </c>
      <c r="E101" t="b">
        <v>0</v>
      </c>
      <c r="F101" s="1" t="s">
        <v>13</v>
      </c>
      <c r="G101" s="1" t="s">
        <v>70</v>
      </c>
      <c r="H101" s="1" t="s">
        <v>71</v>
      </c>
      <c r="I101" s="1" t="s">
        <v>72</v>
      </c>
    </row>
    <row r="102" spans="1:9" x14ac:dyDescent="0.25">
      <c r="A102" s="1" t="s">
        <v>58</v>
      </c>
      <c r="B102" s="1" t="s">
        <v>560</v>
      </c>
      <c r="C102" s="1" t="s">
        <v>19</v>
      </c>
      <c r="D102" s="1" t="s">
        <v>61</v>
      </c>
      <c r="E102" t="b">
        <v>0</v>
      </c>
      <c r="F102" s="1" t="s">
        <v>542</v>
      </c>
      <c r="G102" s="1" t="s">
        <v>561</v>
      </c>
      <c r="H102" s="1" t="s">
        <v>562</v>
      </c>
      <c r="I102" s="1" t="s">
        <v>563</v>
      </c>
    </row>
    <row r="103" spans="1:9" x14ac:dyDescent="0.25">
      <c r="A103" s="1" t="s">
        <v>58</v>
      </c>
      <c r="B103" s="1" t="s">
        <v>1116</v>
      </c>
      <c r="C103" s="1" t="s">
        <v>440</v>
      </c>
      <c r="D103" s="1" t="s">
        <v>61</v>
      </c>
      <c r="E103" t="b">
        <v>0</v>
      </c>
      <c r="F103" s="1" t="s">
        <v>1027</v>
      </c>
      <c r="G103" s="1" t="s">
        <v>1117</v>
      </c>
      <c r="H103" s="1" t="s">
        <v>1118</v>
      </c>
      <c r="I103" s="1" t="s">
        <v>1119</v>
      </c>
    </row>
    <row r="104" spans="1:9" x14ac:dyDescent="0.25">
      <c r="A104" s="1" t="s">
        <v>58</v>
      </c>
      <c r="B104" s="1" t="s">
        <v>1120</v>
      </c>
      <c r="C104" s="1" t="s">
        <v>440</v>
      </c>
      <c r="D104" s="1" t="s">
        <v>61</v>
      </c>
      <c r="E104" t="b">
        <v>0</v>
      </c>
      <c r="F104" s="1" t="s">
        <v>1027</v>
      </c>
      <c r="G104" s="1" t="s">
        <v>1117</v>
      </c>
      <c r="H104" s="1" t="s">
        <v>1118</v>
      </c>
      <c r="I104" s="1" t="s">
        <v>1119</v>
      </c>
    </row>
    <row r="105" spans="1:9" x14ac:dyDescent="0.25">
      <c r="A105" s="1" t="s">
        <v>58</v>
      </c>
      <c r="B105" s="1" t="s">
        <v>1121</v>
      </c>
      <c r="C105" s="1" t="s">
        <v>440</v>
      </c>
      <c r="D105" s="1" t="s">
        <v>61</v>
      </c>
      <c r="E105" t="b">
        <v>0</v>
      </c>
      <c r="F105" s="1" t="s">
        <v>1027</v>
      </c>
      <c r="G105" s="1" t="s">
        <v>1117</v>
      </c>
      <c r="H105" s="1" t="s">
        <v>1118</v>
      </c>
      <c r="I105" s="1" t="s">
        <v>1119</v>
      </c>
    </row>
    <row r="106" spans="1:9" x14ac:dyDescent="0.25">
      <c r="A106" s="1" t="s">
        <v>58</v>
      </c>
      <c r="B106" s="1" t="s">
        <v>560</v>
      </c>
      <c r="C106" s="1" t="s">
        <v>19</v>
      </c>
      <c r="D106" s="1" t="s">
        <v>61</v>
      </c>
      <c r="E106" t="b">
        <v>0</v>
      </c>
      <c r="F106" s="1" t="s">
        <v>1027</v>
      </c>
      <c r="G106" s="1" t="s">
        <v>1122</v>
      </c>
      <c r="H106" s="1" t="s">
        <v>1123</v>
      </c>
      <c r="I106" s="1" t="s">
        <v>1124</v>
      </c>
    </row>
    <row r="107" spans="1:9" x14ac:dyDescent="0.25">
      <c r="A107" s="1" t="s">
        <v>58</v>
      </c>
      <c r="B107" s="1" t="s">
        <v>1116</v>
      </c>
      <c r="C107" s="1" t="s">
        <v>19</v>
      </c>
      <c r="D107" s="1" t="s">
        <v>61</v>
      </c>
      <c r="E107" t="b">
        <v>0</v>
      </c>
      <c r="F107" s="1" t="s">
        <v>1027</v>
      </c>
      <c r="G107" s="1" t="s">
        <v>1123</v>
      </c>
      <c r="H107" s="1" t="s">
        <v>1125</v>
      </c>
      <c r="I107" s="1" t="s">
        <v>1126</v>
      </c>
    </row>
    <row r="108" spans="1:9" x14ac:dyDescent="0.25">
      <c r="A108" s="1" t="s">
        <v>58</v>
      </c>
      <c r="B108" s="1" t="s">
        <v>1120</v>
      </c>
      <c r="C108" s="1" t="s">
        <v>19</v>
      </c>
      <c r="D108" s="1" t="s">
        <v>61</v>
      </c>
      <c r="E108" t="b">
        <v>0</v>
      </c>
      <c r="F108" s="1" t="s">
        <v>1027</v>
      </c>
      <c r="G108" s="1" t="s">
        <v>1123</v>
      </c>
      <c r="H108" s="1" t="s">
        <v>1125</v>
      </c>
      <c r="I108" s="1" t="s">
        <v>1126</v>
      </c>
    </row>
    <row r="109" spans="1:9" x14ac:dyDescent="0.25">
      <c r="A109" s="1" t="s">
        <v>58</v>
      </c>
      <c r="B109" s="1" t="s">
        <v>1121</v>
      </c>
      <c r="C109" s="1" t="s">
        <v>19</v>
      </c>
      <c r="D109" s="1" t="s">
        <v>61</v>
      </c>
      <c r="E109" t="b">
        <v>0</v>
      </c>
      <c r="F109" s="1" t="s">
        <v>1027</v>
      </c>
      <c r="G109" s="1" t="s">
        <v>1123</v>
      </c>
      <c r="H109" s="1" t="s">
        <v>1125</v>
      </c>
      <c r="I109" s="1" t="s">
        <v>1126</v>
      </c>
    </row>
    <row r="110" spans="1:9" x14ac:dyDescent="0.25">
      <c r="A110" s="1" t="s">
        <v>58</v>
      </c>
      <c r="B110" s="1" t="s">
        <v>1127</v>
      </c>
      <c r="C110" s="1" t="s">
        <v>19</v>
      </c>
      <c r="D110" s="1" t="s">
        <v>61</v>
      </c>
      <c r="E110" t="b">
        <v>0</v>
      </c>
      <c r="F110" s="1" t="s">
        <v>1027</v>
      </c>
      <c r="G110" s="1" t="s">
        <v>1128</v>
      </c>
      <c r="H110" s="1" t="s">
        <v>1129</v>
      </c>
      <c r="I110" s="1" t="s">
        <v>1130</v>
      </c>
    </row>
    <row r="111" spans="1:9" x14ac:dyDescent="0.25">
      <c r="A111" s="1" t="s">
        <v>58</v>
      </c>
      <c r="B111" s="1" t="s">
        <v>1131</v>
      </c>
      <c r="C111" s="1" t="s">
        <v>19</v>
      </c>
      <c r="D111" s="1" t="s">
        <v>61</v>
      </c>
      <c r="E111" t="b">
        <v>0</v>
      </c>
      <c r="F111" s="1" t="s">
        <v>1027</v>
      </c>
      <c r="G111" s="1" t="s">
        <v>1128</v>
      </c>
      <c r="H111" s="1" t="s">
        <v>1129</v>
      </c>
      <c r="I111" s="1" t="s">
        <v>1130</v>
      </c>
    </row>
    <row r="112" spans="1:9" x14ac:dyDescent="0.25">
      <c r="A112" s="1" t="s">
        <v>58</v>
      </c>
      <c r="B112" s="1" t="s">
        <v>65</v>
      </c>
      <c r="C112" s="1" t="s">
        <v>19</v>
      </c>
      <c r="D112" s="1" t="s">
        <v>61</v>
      </c>
      <c r="E112" t="b">
        <v>0</v>
      </c>
      <c r="F112" s="1" t="s">
        <v>1027</v>
      </c>
      <c r="G112" s="1" t="s">
        <v>1132</v>
      </c>
      <c r="H112" s="1" t="s">
        <v>1133</v>
      </c>
      <c r="I112" s="1" t="s">
        <v>1134</v>
      </c>
    </row>
    <row r="113" spans="1:9" x14ac:dyDescent="0.25">
      <c r="A113" s="1" t="s">
        <v>58</v>
      </c>
      <c r="B113" s="1" t="s">
        <v>1135</v>
      </c>
      <c r="C113" s="1" t="s">
        <v>19</v>
      </c>
      <c r="D113" s="1" t="s">
        <v>61</v>
      </c>
      <c r="E113" t="b">
        <v>0</v>
      </c>
      <c r="F113" s="1" t="s">
        <v>1027</v>
      </c>
      <c r="G113" s="1" t="s">
        <v>1136</v>
      </c>
      <c r="H113" s="1" t="s">
        <v>1137</v>
      </c>
      <c r="I113" s="1" t="s">
        <v>1138</v>
      </c>
    </row>
    <row r="114" spans="1:9" x14ac:dyDescent="0.25">
      <c r="A114" s="1" t="s">
        <v>58</v>
      </c>
      <c r="B114" s="1" t="s">
        <v>1139</v>
      </c>
      <c r="C114" s="1" t="s">
        <v>19</v>
      </c>
      <c r="D114" s="1" t="s">
        <v>61</v>
      </c>
      <c r="E114" t="b">
        <v>0</v>
      </c>
      <c r="F114" s="1" t="s">
        <v>1027</v>
      </c>
      <c r="G114" s="1" t="s">
        <v>1136</v>
      </c>
      <c r="H114" s="1" t="s">
        <v>1137</v>
      </c>
      <c r="I114" s="1" t="s">
        <v>1138</v>
      </c>
    </row>
    <row r="115" spans="1:9" x14ac:dyDescent="0.25">
      <c r="A115" s="1" t="s">
        <v>58</v>
      </c>
      <c r="B115" s="1" t="s">
        <v>1140</v>
      </c>
      <c r="C115" s="1" t="s">
        <v>19</v>
      </c>
      <c r="D115" s="1" t="s">
        <v>61</v>
      </c>
      <c r="E115" t="b">
        <v>0</v>
      </c>
      <c r="F115" s="1" t="s">
        <v>1027</v>
      </c>
      <c r="G115" s="1" t="s">
        <v>1141</v>
      </c>
      <c r="H115" s="1" t="s">
        <v>1142</v>
      </c>
      <c r="I115" s="1" t="s">
        <v>1143</v>
      </c>
    </row>
    <row r="116" spans="1:9" x14ac:dyDescent="0.25">
      <c r="A116" s="1" t="s">
        <v>58</v>
      </c>
      <c r="B116" s="1" t="s">
        <v>1144</v>
      </c>
      <c r="C116" s="1" t="s">
        <v>19</v>
      </c>
      <c r="D116" s="1" t="s">
        <v>61</v>
      </c>
      <c r="E116" t="b">
        <v>0</v>
      </c>
      <c r="F116" s="1" t="s">
        <v>1027</v>
      </c>
      <c r="G116" s="1" t="s">
        <v>1145</v>
      </c>
      <c r="H116" s="1" t="s">
        <v>1146</v>
      </c>
      <c r="I116" s="1" t="s">
        <v>1147</v>
      </c>
    </row>
    <row r="117" spans="1:9" x14ac:dyDescent="0.25">
      <c r="A117" s="1" t="s">
        <v>58</v>
      </c>
      <c r="B117" s="1" t="s">
        <v>1144</v>
      </c>
      <c r="C117" s="1" t="s">
        <v>19</v>
      </c>
      <c r="D117" s="1" t="s">
        <v>61</v>
      </c>
      <c r="E117" t="b">
        <v>0</v>
      </c>
      <c r="F117" s="1" t="s">
        <v>1027</v>
      </c>
      <c r="G117" s="1" t="s">
        <v>1146</v>
      </c>
      <c r="H117" s="1" t="s">
        <v>1148</v>
      </c>
      <c r="I117" s="1" t="s">
        <v>1149</v>
      </c>
    </row>
    <row r="118" spans="1:9" x14ac:dyDescent="0.25">
      <c r="A118" s="1" t="s">
        <v>58</v>
      </c>
      <c r="B118" s="1" t="s">
        <v>1120</v>
      </c>
      <c r="C118" s="1" t="s">
        <v>60</v>
      </c>
      <c r="D118" s="1" t="s">
        <v>61</v>
      </c>
      <c r="E118" t="b">
        <v>0</v>
      </c>
      <c r="F118" s="1" t="s">
        <v>1027</v>
      </c>
      <c r="G118" s="1" t="s">
        <v>1150</v>
      </c>
      <c r="H118" s="1" t="s">
        <v>1151</v>
      </c>
      <c r="I118" s="1" t="s">
        <v>1152</v>
      </c>
    </row>
    <row r="119" spans="1:9" x14ac:dyDescent="0.25">
      <c r="A119" s="1" t="s">
        <v>58</v>
      </c>
      <c r="B119" s="1" t="s">
        <v>1121</v>
      </c>
      <c r="C119" s="1" t="s">
        <v>60</v>
      </c>
      <c r="D119" s="1" t="s">
        <v>61</v>
      </c>
      <c r="E119" t="b">
        <v>0</v>
      </c>
      <c r="F119" s="1" t="s">
        <v>1027</v>
      </c>
      <c r="G119" s="1" t="s">
        <v>1150</v>
      </c>
      <c r="H119" s="1" t="s">
        <v>1151</v>
      </c>
      <c r="I119" s="1" t="s">
        <v>1152</v>
      </c>
    </row>
    <row r="120" spans="1:9" x14ac:dyDescent="0.25">
      <c r="A120" s="1" t="s">
        <v>58</v>
      </c>
      <c r="B120" s="1" t="s">
        <v>1153</v>
      </c>
      <c r="C120" s="1" t="s">
        <v>11</v>
      </c>
      <c r="D120" s="1" t="s">
        <v>61</v>
      </c>
      <c r="E120" t="b">
        <v>0</v>
      </c>
      <c r="F120" s="1" t="s">
        <v>1027</v>
      </c>
      <c r="G120" s="1" t="s">
        <v>1154</v>
      </c>
      <c r="H120" s="1" t="s">
        <v>1155</v>
      </c>
      <c r="I120" s="1" t="s">
        <v>1156</v>
      </c>
    </row>
    <row r="121" spans="1:9" x14ac:dyDescent="0.25">
      <c r="A121" s="1" t="s">
        <v>58</v>
      </c>
      <c r="B121" s="1" t="s">
        <v>1157</v>
      </c>
      <c r="C121" s="1" t="s">
        <v>11</v>
      </c>
      <c r="D121" s="1" t="s">
        <v>61</v>
      </c>
      <c r="E121" t="b">
        <v>0</v>
      </c>
      <c r="F121" s="1" t="s">
        <v>1027</v>
      </c>
      <c r="G121" s="1" t="s">
        <v>1154</v>
      </c>
      <c r="H121" s="1" t="s">
        <v>1155</v>
      </c>
      <c r="I121" s="1" t="s">
        <v>1156</v>
      </c>
    </row>
    <row r="122" spans="1:9" x14ac:dyDescent="0.25">
      <c r="A122" s="1" t="s">
        <v>58</v>
      </c>
      <c r="B122" s="1" t="s">
        <v>1158</v>
      </c>
      <c r="C122" s="1" t="s">
        <v>11</v>
      </c>
      <c r="D122" s="1" t="s">
        <v>61</v>
      </c>
      <c r="E122" t="b">
        <v>0</v>
      </c>
      <c r="F122" s="1" t="s">
        <v>1027</v>
      </c>
      <c r="G122" s="1" t="s">
        <v>1154</v>
      </c>
      <c r="H122" s="1" t="s">
        <v>1155</v>
      </c>
      <c r="I122" s="1" t="s">
        <v>1156</v>
      </c>
    </row>
    <row r="123" spans="1:9" x14ac:dyDescent="0.25">
      <c r="A123" s="1" t="s">
        <v>564</v>
      </c>
      <c r="B123" s="1" t="s">
        <v>565</v>
      </c>
      <c r="C123" s="1" t="s">
        <v>11</v>
      </c>
      <c r="D123" s="1" t="s">
        <v>111</v>
      </c>
      <c r="E123" t="b">
        <v>0</v>
      </c>
      <c r="F123" s="1" t="s">
        <v>542</v>
      </c>
      <c r="G123" s="1" t="s">
        <v>566</v>
      </c>
      <c r="H123" s="1" t="s">
        <v>567</v>
      </c>
      <c r="I123" s="1" t="s">
        <v>568</v>
      </c>
    </row>
    <row r="124" spans="1:9" x14ac:dyDescent="0.25">
      <c r="A124" s="1" t="s">
        <v>1159</v>
      </c>
      <c r="B124" s="1" t="s">
        <v>1160</v>
      </c>
      <c r="C124" s="1" t="s">
        <v>75</v>
      </c>
      <c r="D124" s="1" t="s">
        <v>12</v>
      </c>
      <c r="E124" t="b">
        <v>1</v>
      </c>
      <c r="F124" s="1" t="s">
        <v>1027</v>
      </c>
      <c r="G124" s="1" t="s">
        <v>55</v>
      </c>
      <c r="H124" s="1" t="s">
        <v>1161</v>
      </c>
      <c r="I124" s="1" t="s">
        <v>55</v>
      </c>
    </row>
    <row r="125" spans="1:9" x14ac:dyDescent="0.25">
      <c r="A125" s="1" t="s">
        <v>1159</v>
      </c>
      <c r="B125" s="1" t="s">
        <v>1162</v>
      </c>
      <c r="C125" s="1" t="s">
        <v>75</v>
      </c>
      <c r="D125" s="1" t="s">
        <v>12</v>
      </c>
      <c r="E125" t="b">
        <v>1</v>
      </c>
      <c r="F125" s="1" t="s">
        <v>1027</v>
      </c>
      <c r="G125" s="1" t="s">
        <v>55</v>
      </c>
      <c r="H125" s="1" t="s">
        <v>1161</v>
      </c>
      <c r="I125" s="1" t="s">
        <v>55</v>
      </c>
    </row>
    <row r="126" spans="1:9" x14ac:dyDescent="0.25">
      <c r="A126" s="1" t="s">
        <v>1159</v>
      </c>
      <c r="B126" s="1" t="s">
        <v>1163</v>
      </c>
      <c r="C126" s="1" t="s">
        <v>75</v>
      </c>
      <c r="D126" s="1" t="s">
        <v>12</v>
      </c>
      <c r="E126" t="b">
        <v>1</v>
      </c>
      <c r="F126" s="1" t="s">
        <v>1027</v>
      </c>
      <c r="G126" s="1" t="s">
        <v>55</v>
      </c>
      <c r="H126" s="1" t="s">
        <v>1161</v>
      </c>
      <c r="I126" s="1" t="s">
        <v>55</v>
      </c>
    </row>
    <row r="127" spans="1:9" x14ac:dyDescent="0.25">
      <c r="A127" s="1" t="s">
        <v>1159</v>
      </c>
      <c r="B127" s="1" t="s">
        <v>1164</v>
      </c>
      <c r="C127" s="1" t="s">
        <v>75</v>
      </c>
      <c r="D127" s="1" t="s">
        <v>12</v>
      </c>
      <c r="E127" t="b">
        <v>1</v>
      </c>
      <c r="F127" s="1" t="s">
        <v>1027</v>
      </c>
      <c r="G127" s="1" t="s">
        <v>55</v>
      </c>
      <c r="H127" s="1" t="s">
        <v>1161</v>
      </c>
      <c r="I127" s="1" t="s">
        <v>55</v>
      </c>
    </row>
    <row r="128" spans="1:9" x14ac:dyDescent="0.25">
      <c r="A128" s="1" t="s">
        <v>1159</v>
      </c>
      <c r="B128" s="1" t="s">
        <v>1165</v>
      </c>
      <c r="C128" s="1" t="s">
        <v>60</v>
      </c>
      <c r="D128" s="1" t="s">
        <v>12</v>
      </c>
      <c r="E128" t="b">
        <v>1</v>
      </c>
      <c r="F128" s="1" t="s">
        <v>1027</v>
      </c>
      <c r="G128" s="1" t="s">
        <v>55</v>
      </c>
      <c r="H128" s="1" t="s">
        <v>1166</v>
      </c>
      <c r="I128" s="1" t="s">
        <v>1167</v>
      </c>
    </row>
    <row r="129" spans="1:9" x14ac:dyDescent="0.25">
      <c r="A129" s="1" t="s">
        <v>829</v>
      </c>
      <c r="B129" s="1" t="s">
        <v>830</v>
      </c>
      <c r="C129" s="1" t="s">
        <v>11</v>
      </c>
      <c r="D129" s="1" t="s">
        <v>12</v>
      </c>
      <c r="E129" t="b">
        <v>0</v>
      </c>
      <c r="F129" s="1" t="s">
        <v>542</v>
      </c>
      <c r="G129" s="1" t="s">
        <v>831</v>
      </c>
      <c r="H129" s="1" t="s">
        <v>832</v>
      </c>
      <c r="I129" s="1" t="s">
        <v>55</v>
      </c>
    </row>
    <row r="130" spans="1:9" x14ac:dyDescent="0.25">
      <c r="A130" s="1" t="s">
        <v>829</v>
      </c>
      <c r="B130" s="1" t="s">
        <v>2112</v>
      </c>
      <c r="C130" s="1" t="s">
        <v>19</v>
      </c>
      <c r="D130" s="1" t="s">
        <v>12</v>
      </c>
      <c r="E130" t="b">
        <v>0</v>
      </c>
      <c r="F130" s="1" t="s">
        <v>1027</v>
      </c>
      <c r="G130" s="1" t="s">
        <v>2113</v>
      </c>
      <c r="H130" s="1" t="s">
        <v>2114</v>
      </c>
      <c r="I130" s="1" t="s">
        <v>2115</v>
      </c>
    </row>
    <row r="131" spans="1:9" x14ac:dyDescent="0.25">
      <c r="A131" s="1" t="s">
        <v>829</v>
      </c>
      <c r="B131" s="1" t="s">
        <v>2116</v>
      </c>
      <c r="C131" s="1" t="s">
        <v>19</v>
      </c>
      <c r="D131" s="1" t="s">
        <v>12</v>
      </c>
      <c r="E131" t="b">
        <v>0</v>
      </c>
      <c r="F131" s="1" t="s">
        <v>1027</v>
      </c>
      <c r="G131" s="1" t="s">
        <v>2114</v>
      </c>
      <c r="H131" s="1" t="s">
        <v>2117</v>
      </c>
      <c r="I131" s="1" t="s">
        <v>2118</v>
      </c>
    </row>
    <row r="132" spans="1:9" x14ac:dyDescent="0.25">
      <c r="A132" s="1" t="s">
        <v>829</v>
      </c>
      <c r="B132" s="1" t="s">
        <v>2119</v>
      </c>
      <c r="C132" s="1" t="s">
        <v>19</v>
      </c>
      <c r="D132" s="1" t="s">
        <v>12</v>
      </c>
      <c r="E132" t="b">
        <v>0</v>
      </c>
      <c r="F132" s="1" t="s">
        <v>1027</v>
      </c>
      <c r="G132" s="1" t="s">
        <v>2117</v>
      </c>
      <c r="H132" s="1" t="s">
        <v>2120</v>
      </c>
      <c r="I132" s="1" t="s">
        <v>2121</v>
      </c>
    </row>
    <row r="133" spans="1:9" x14ac:dyDescent="0.25">
      <c r="A133" s="1" t="s">
        <v>829</v>
      </c>
      <c r="B133" s="1" t="s">
        <v>2122</v>
      </c>
      <c r="C133" s="1" t="s">
        <v>19</v>
      </c>
      <c r="D133" s="1" t="s">
        <v>12</v>
      </c>
      <c r="E133" t="b">
        <v>0</v>
      </c>
      <c r="F133" s="1" t="s">
        <v>1027</v>
      </c>
      <c r="G133" s="1" t="s">
        <v>2120</v>
      </c>
      <c r="H133" s="1" t="s">
        <v>2121</v>
      </c>
      <c r="I133" s="1" t="s">
        <v>55</v>
      </c>
    </row>
    <row r="134" spans="1:9" x14ac:dyDescent="0.25">
      <c r="A134" s="1" t="s">
        <v>829</v>
      </c>
      <c r="B134" s="1" t="s">
        <v>2116</v>
      </c>
      <c r="C134" s="1" t="s">
        <v>19</v>
      </c>
      <c r="D134" s="1" t="s">
        <v>12</v>
      </c>
      <c r="E134" t="b">
        <v>1</v>
      </c>
      <c r="F134" s="1" t="s">
        <v>1027</v>
      </c>
      <c r="G134" s="1" t="s">
        <v>2123</v>
      </c>
      <c r="H134" s="1" t="s">
        <v>2124</v>
      </c>
      <c r="I134" s="1" t="s">
        <v>2125</v>
      </c>
    </row>
    <row r="135" spans="1:9" x14ac:dyDescent="0.25">
      <c r="A135" s="1" t="s">
        <v>829</v>
      </c>
      <c r="B135" s="1" t="s">
        <v>2116</v>
      </c>
      <c r="C135" s="1" t="s">
        <v>19</v>
      </c>
      <c r="D135" s="1" t="s">
        <v>12</v>
      </c>
      <c r="E135" t="b">
        <v>1</v>
      </c>
      <c r="F135" s="1" t="s">
        <v>1027</v>
      </c>
      <c r="G135" s="1" t="s">
        <v>2126</v>
      </c>
      <c r="H135" s="1" t="s">
        <v>2127</v>
      </c>
      <c r="I135" s="1" t="s">
        <v>2128</v>
      </c>
    </row>
    <row r="136" spans="1:9" x14ac:dyDescent="0.25">
      <c r="A136" s="1" t="s">
        <v>569</v>
      </c>
      <c r="B136" s="1" t="s">
        <v>570</v>
      </c>
      <c r="C136" s="1" t="s">
        <v>11</v>
      </c>
      <c r="D136" s="1" t="s">
        <v>12</v>
      </c>
      <c r="E136" t="b">
        <v>0</v>
      </c>
      <c r="F136" s="1" t="s">
        <v>542</v>
      </c>
      <c r="G136" s="1" t="s">
        <v>571</v>
      </c>
      <c r="H136" s="1" t="s">
        <v>572</v>
      </c>
      <c r="I136" s="1" t="s">
        <v>55</v>
      </c>
    </row>
    <row r="137" spans="1:9" x14ac:dyDescent="0.25">
      <c r="A137" s="1" t="s">
        <v>833</v>
      </c>
      <c r="B137" s="1" t="s">
        <v>834</v>
      </c>
      <c r="C137" s="1" t="s">
        <v>123</v>
      </c>
      <c r="D137" s="1" t="s">
        <v>12</v>
      </c>
      <c r="E137" t="b">
        <v>0</v>
      </c>
      <c r="F137" s="1" t="s">
        <v>542</v>
      </c>
      <c r="G137" s="1" t="s">
        <v>55</v>
      </c>
      <c r="H137" s="1" t="s">
        <v>835</v>
      </c>
      <c r="I137" s="1" t="s">
        <v>836</v>
      </c>
    </row>
    <row r="138" spans="1:9" x14ac:dyDescent="0.25">
      <c r="A138" s="1" t="s">
        <v>833</v>
      </c>
      <c r="B138" s="1" t="s">
        <v>837</v>
      </c>
      <c r="C138" s="1" t="s">
        <v>123</v>
      </c>
      <c r="D138" s="1" t="s">
        <v>12</v>
      </c>
      <c r="E138" t="b">
        <v>0</v>
      </c>
      <c r="F138" s="1" t="s">
        <v>542</v>
      </c>
      <c r="G138" s="1" t="s">
        <v>55</v>
      </c>
      <c r="H138" s="1" t="s">
        <v>835</v>
      </c>
      <c r="I138" s="1" t="s">
        <v>836</v>
      </c>
    </row>
    <row r="139" spans="1:9" x14ac:dyDescent="0.25">
      <c r="A139" s="1" t="s">
        <v>833</v>
      </c>
      <c r="B139" s="1" t="s">
        <v>838</v>
      </c>
      <c r="C139" s="1" t="s">
        <v>123</v>
      </c>
      <c r="D139" s="1" t="s">
        <v>12</v>
      </c>
      <c r="E139" t="b">
        <v>0</v>
      </c>
      <c r="F139" s="1" t="s">
        <v>542</v>
      </c>
      <c r="G139" s="1" t="s">
        <v>55</v>
      </c>
      <c r="H139" s="1" t="s">
        <v>835</v>
      </c>
      <c r="I139" s="1" t="s">
        <v>836</v>
      </c>
    </row>
    <row r="140" spans="1:9" x14ac:dyDescent="0.25">
      <c r="A140" s="1" t="s">
        <v>382</v>
      </c>
      <c r="B140" s="1" t="s">
        <v>383</v>
      </c>
      <c r="C140" s="1" t="s">
        <v>19</v>
      </c>
      <c r="D140" s="1" t="s">
        <v>111</v>
      </c>
      <c r="E140" t="b">
        <v>0</v>
      </c>
      <c r="F140" s="1" t="s">
        <v>13</v>
      </c>
      <c r="G140" s="1" t="s">
        <v>384</v>
      </c>
      <c r="H140" s="1" t="s">
        <v>385</v>
      </c>
      <c r="I140" s="1" t="s">
        <v>55</v>
      </c>
    </row>
    <row r="141" spans="1:9" x14ac:dyDescent="0.25">
      <c r="A141" s="1" t="s">
        <v>382</v>
      </c>
      <c r="B141" s="1" t="s">
        <v>386</v>
      </c>
      <c r="C141" s="1" t="s">
        <v>19</v>
      </c>
      <c r="D141" s="1" t="s">
        <v>111</v>
      </c>
      <c r="E141" t="b">
        <v>0</v>
      </c>
      <c r="F141" s="1" t="s">
        <v>13</v>
      </c>
      <c r="G141" s="1" t="s">
        <v>384</v>
      </c>
      <c r="H141" s="1" t="s">
        <v>385</v>
      </c>
      <c r="I141" s="1" t="s">
        <v>55</v>
      </c>
    </row>
    <row r="142" spans="1:9" x14ac:dyDescent="0.25">
      <c r="A142" s="1" t="s">
        <v>382</v>
      </c>
      <c r="B142" s="1" t="s">
        <v>387</v>
      </c>
      <c r="C142" s="1" t="s">
        <v>60</v>
      </c>
      <c r="D142" s="1" t="s">
        <v>111</v>
      </c>
      <c r="E142" t="b">
        <v>0</v>
      </c>
      <c r="F142" s="1" t="s">
        <v>13</v>
      </c>
      <c r="G142" s="1" t="s">
        <v>388</v>
      </c>
      <c r="H142" s="1" t="s">
        <v>389</v>
      </c>
      <c r="I142" s="1" t="s">
        <v>390</v>
      </c>
    </row>
    <row r="143" spans="1:9" x14ac:dyDescent="0.25">
      <c r="A143" s="1" t="s">
        <v>382</v>
      </c>
      <c r="B143" s="1" t="s">
        <v>391</v>
      </c>
      <c r="C143" s="1" t="s">
        <v>60</v>
      </c>
      <c r="D143" s="1" t="s">
        <v>111</v>
      </c>
      <c r="E143" t="b">
        <v>0</v>
      </c>
      <c r="F143" s="1" t="s">
        <v>13</v>
      </c>
      <c r="G143" s="1" t="s">
        <v>388</v>
      </c>
      <c r="H143" s="1" t="s">
        <v>389</v>
      </c>
      <c r="I143" s="1" t="s">
        <v>390</v>
      </c>
    </row>
    <row r="144" spans="1:9" x14ac:dyDescent="0.25">
      <c r="A144" s="1" t="s">
        <v>382</v>
      </c>
      <c r="B144" s="1" t="s">
        <v>392</v>
      </c>
      <c r="C144" s="1" t="s">
        <v>60</v>
      </c>
      <c r="D144" s="1" t="s">
        <v>111</v>
      </c>
      <c r="E144" t="b">
        <v>0</v>
      </c>
      <c r="F144" s="1" t="s">
        <v>13</v>
      </c>
      <c r="G144" s="1" t="s">
        <v>388</v>
      </c>
      <c r="H144" s="1" t="s">
        <v>389</v>
      </c>
      <c r="I144" s="1" t="s">
        <v>390</v>
      </c>
    </row>
    <row r="145" spans="1:9" x14ac:dyDescent="0.25">
      <c r="A145" s="1" t="s">
        <v>382</v>
      </c>
      <c r="B145" s="1" t="s">
        <v>2129</v>
      </c>
      <c r="C145" s="1" t="s">
        <v>19</v>
      </c>
      <c r="D145" s="1" t="s">
        <v>111</v>
      </c>
      <c r="E145" t="b">
        <v>0</v>
      </c>
      <c r="F145" s="1" t="s">
        <v>1027</v>
      </c>
      <c r="G145" s="1" t="s">
        <v>2130</v>
      </c>
      <c r="H145" s="1" t="s">
        <v>2131</v>
      </c>
      <c r="I145" s="1" t="s">
        <v>2132</v>
      </c>
    </row>
    <row r="146" spans="1:9" x14ac:dyDescent="0.25">
      <c r="A146" s="1" t="s">
        <v>382</v>
      </c>
      <c r="B146" s="1" t="s">
        <v>2133</v>
      </c>
      <c r="C146" s="1" t="s">
        <v>19</v>
      </c>
      <c r="D146" s="1" t="s">
        <v>111</v>
      </c>
      <c r="E146" t="b">
        <v>0</v>
      </c>
      <c r="F146" s="1" t="s">
        <v>1027</v>
      </c>
      <c r="G146" s="1" t="s">
        <v>2130</v>
      </c>
      <c r="H146" s="1" t="s">
        <v>2131</v>
      </c>
      <c r="I146" s="1" t="s">
        <v>2132</v>
      </c>
    </row>
    <row r="147" spans="1:9" x14ac:dyDescent="0.25">
      <c r="A147" s="1" t="s">
        <v>73</v>
      </c>
      <c r="B147" s="1" t="s">
        <v>74</v>
      </c>
      <c r="C147" s="1" t="s">
        <v>75</v>
      </c>
      <c r="D147" s="1" t="s">
        <v>76</v>
      </c>
      <c r="E147" t="b">
        <v>0</v>
      </c>
      <c r="F147" s="1" t="s">
        <v>13</v>
      </c>
      <c r="G147" s="1" t="s">
        <v>55</v>
      </c>
      <c r="H147" s="1" t="s">
        <v>77</v>
      </c>
      <c r="I147" s="1" t="s">
        <v>78</v>
      </c>
    </row>
    <row r="148" spans="1:9" x14ac:dyDescent="0.25">
      <c r="A148" s="1" t="s">
        <v>73</v>
      </c>
      <c r="B148" s="1" t="s">
        <v>79</v>
      </c>
      <c r="C148" s="1" t="s">
        <v>75</v>
      </c>
      <c r="D148" s="1" t="s">
        <v>76</v>
      </c>
      <c r="E148" t="b">
        <v>0</v>
      </c>
      <c r="F148" s="1" t="s">
        <v>13</v>
      </c>
      <c r="G148" s="1" t="s">
        <v>80</v>
      </c>
      <c r="H148" s="1" t="s">
        <v>81</v>
      </c>
      <c r="I148" s="1" t="s">
        <v>82</v>
      </c>
    </row>
    <row r="149" spans="1:9" x14ac:dyDescent="0.25">
      <c r="A149" s="1" t="s">
        <v>73</v>
      </c>
      <c r="B149" s="1" t="s">
        <v>1168</v>
      </c>
      <c r="C149" s="1" t="s">
        <v>11</v>
      </c>
      <c r="D149" s="1" t="s">
        <v>136</v>
      </c>
      <c r="E149" t="b">
        <v>0</v>
      </c>
      <c r="F149" s="1" t="s">
        <v>1027</v>
      </c>
      <c r="G149" s="1" t="s">
        <v>1169</v>
      </c>
      <c r="H149" s="1" t="s">
        <v>1170</v>
      </c>
      <c r="I149" s="1" t="s">
        <v>1171</v>
      </c>
    </row>
    <row r="150" spans="1:9" x14ac:dyDescent="0.25">
      <c r="A150" s="1" t="s">
        <v>73</v>
      </c>
      <c r="B150" s="1" t="s">
        <v>1172</v>
      </c>
      <c r="C150" s="1" t="s">
        <v>11</v>
      </c>
      <c r="D150" s="1" t="s">
        <v>61</v>
      </c>
      <c r="E150" t="b">
        <v>1</v>
      </c>
      <c r="F150" s="1" t="s">
        <v>1027</v>
      </c>
      <c r="G150" s="1" t="s">
        <v>55</v>
      </c>
      <c r="H150" s="1" t="s">
        <v>1173</v>
      </c>
      <c r="I150" s="1" t="s">
        <v>1174</v>
      </c>
    </row>
    <row r="151" spans="1:9" x14ac:dyDescent="0.25">
      <c r="A151" s="1" t="s">
        <v>73</v>
      </c>
      <c r="B151" s="1" t="s">
        <v>1172</v>
      </c>
      <c r="C151" s="1" t="s">
        <v>11</v>
      </c>
      <c r="D151" s="1" t="s">
        <v>61</v>
      </c>
      <c r="E151" t="b">
        <v>1</v>
      </c>
      <c r="F151" s="1" t="s">
        <v>1027</v>
      </c>
      <c r="G151" s="1" t="s">
        <v>1173</v>
      </c>
      <c r="H151" s="1" t="s">
        <v>1175</v>
      </c>
      <c r="I151" s="1" t="s">
        <v>1176</v>
      </c>
    </row>
    <row r="152" spans="1:9" x14ac:dyDescent="0.25">
      <c r="A152" s="1" t="s">
        <v>1177</v>
      </c>
      <c r="B152" s="1" t="s">
        <v>1178</v>
      </c>
      <c r="C152" s="1" t="s">
        <v>19</v>
      </c>
      <c r="D152" s="1" t="s">
        <v>550</v>
      </c>
      <c r="E152" t="b">
        <v>0</v>
      </c>
      <c r="F152" s="1" t="s">
        <v>1027</v>
      </c>
      <c r="G152" s="1" t="s">
        <v>1179</v>
      </c>
      <c r="H152" s="1" t="s">
        <v>1180</v>
      </c>
      <c r="I152" s="1" t="s">
        <v>55</v>
      </c>
    </row>
    <row r="153" spans="1:9" x14ac:dyDescent="0.25">
      <c r="A153" s="1" t="s">
        <v>1177</v>
      </c>
      <c r="B153" s="1" t="s">
        <v>1181</v>
      </c>
      <c r="C153" s="1" t="s">
        <v>11</v>
      </c>
      <c r="D153" s="1" t="s">
        <v>550</v>
      </c>
      <c r="E153" t="b">
        <v>0</v>
      </c>
      <c r="F153" s="1" t="s">
        <v>1027</v>
      </c>
      <c r="G153" s="1" t="s">
        <v>1182</v>
      </c>
      <c r="H153" s="1" t="s">
        <v>1183</v>
      </c>
      <c r="I153" s="1" t="s">
        <v>1184</v>
      </c>
    </row>
    <row r="154" spans="1:9" x14ac:dyDescent="0.25">
      <c r="A154" s="1" t="s">
        <v>1177</v>
      </c>
      <c r="B154" s="1" t="s">
        <v>1185</v>
      </c>
      <c r="C154" s="1" t="s">
        <v>11</v>
      </c>
      <c r="D154" s="1" t="s">
        <v>550</v>
      </c>
      <c r="E154" t="b">
        <v>0</v>
      </c>
      <c r="F154" s="1" t="s">
        <v>1027</v>
      </c>
      <c r="G154" s="1" t="s">
        <v>1182</v>
      </c>
      <c r="H154" s="1" t="s">
        <v>1183</v>
      </c>
      <c r="I154" s="1" t="s">
        <v>1184</v>
      </c>
    </row>
    <row r="155" spans="1:9" x14ac:dyDescent="0.25">
      <c r="A155" s="1" t="s">
        <v>1186</v>
      </c>
      <c r="B155" s="1" t="s">
        <v>1187</v>
      </c>
      <c r="C155" s="1" t="s">
        <v>123</v>
      </c>
      <c r="D155" s="1" t="s">
        <v>111</v>
      </c>
      <c r="E155" t="b">
        <v>0</v>
      </c>
      <c r="F155" s="1" t="s">
        <v>1027</v>
      </c>
      <c r="G155" s="1" t="s">
        <v>1188</v>
      </c>
      <c r="H155" s="1" t="s">
        <v>1189</v>
      </c>
      <c r="I155" s="1" t="s">
        <v>1190</v>
      </c>
    </row>
    <row r="156" spans="1:9" x14ac:dyDescent="0.25">
      <c r="A156" s="1" t="s">
        <v>1186</v>
      </c>
      <c r="B156" s="1" t="s">
        <v>1191</v>
      </c>
      <c r="C156" s="1" t="s">
        <v>123</v>
      </c>
      <c r="D156" s="1" t="s">
        <v>111</v>
      </c>
      <c r="E156" t="b">
        <v>0</v>
      </c>
      <c r="F156" s="1" t="s">
        <v>1027</v>
      </c>
      <c r="G156" s="1" t="s">
        <v>1188</v>
      </c>
      <c r="H156" s="1" t="s">
        <v>1189</v>
      </c>
      <c r="I156" s="1" t="s">
        <v>1190</v>
      </c>
    </row>
    <row r="157" spans="1:9" x14ac:dyDescent="0.25">
      <c r="A157" s="1" t="s">
        <v>1186</v>
      </c>
      <c r="B157" s="1" t="s">
        <v>1192</v>
      </c>
      <c r="C157" s="1" t="s">
        <v>123</v>
      </c>
      <c r="D157" s="1" t="s">
        <v>111</v>
      </c>
      <c r="E157" t="b">
        <v>0</v>
      </c>
      <c r="F157" s="1" t="s">
        <v>1027</v>
      </c>
      <c r="G157" s="1" t="s">
        <v>1188</v>
      </c>
      <c r="H157" s="1" t="s">
        <v>1189</v>
      </c>
      <c r="I157" s="1" t="s">
        <v>1190</v>
      </c>
    </row>
    <row r="158" spans="1:9" x14ac:dyDescent="0.25">
      <c r="A158" s="1" t="s">
        <v>1186</v>
      </c>
      <c r="B158" s="1" t="s">
        <v>1193</v>
      </c>
      <c r="C158" s="1" t="s">
        <v>123</v>
      </c>
      <c r="D158" s="1" t="s">
        <v>111</v>
      </c>
      <c r="E158" t="b">
        <v>0</v>
      </c>
      <c r="F158" s="1" t="s">
        <v>1027</v>
      </c>
      <c r="G158" s="1" t="s">
        <v>1188</v>
      </c>
      <c r="H158" s="1" t="s">
        <v>1189</v>
      </c>
      <c r="I158" s="1" t="s">
        <v>1190</v>
      </c>
    </row>
    <row r="159" spans="1:9" x14ac:dyDescent="0.25">
      <c r="A159" s="1" t="s">
        <v>573</v>
      </c>
      <c r="B159" s="1" t="s">
        <v>574</v>
      </c>
      <c r="C159" s="1" t="s">
        <v>11</v>
      </c>
      <c r="D159" s="1" t="s">
        <v>550</v>
      </c>
      <c r="E159" t="b">
        <v>0</v>
      </c>
      <c r="F159" s="1" t="s">
        <v>542</v>
      </c>
      <c r="G159" s="1" t="s">
        <v>575</v>
      </c>
      <c r="H159" s="1" t="s">
        <v>576</v>
      </c>
      <c r="I159" s="1" t="s">
        <v>55</v>
      </c>
    </row>
    <row r="160" spans="1:9" x14ac:dyDescent="0.25">
      <c r="A160" s="1" t="s">
        <v>577</v>
      </c>
      <c r="B160" s="1" t="s">
        <v>578</v>
      </c>
      <c r="C160" s="1" t="s">
        <v>11</v>
      </c>
      <c r="D160" s="1" t="s">
        <v>550</v>
      </c>
      <c r="E160" t="b">
        <v>0</v>
      </c>
      <c r="F160" s="1" t="s">
        <v>542</v>
      </c>
      <c r="G160" s="1" t="s">
        <v>579</v>
      </c>
      <c r="H160" s="1" t="s">
        <v>580</v>
      </c>
      <c r="I160" s="1" t="s">
        <v>581</v>
      </c>
    </row>
    <row r="161" spans="1:9" x14ac:dyDescent="0.25">
      <c r="A161" s="1" t="s">
        <v>83</v>
      </c>
      <c r="B161" s="1" t="s">
        <v>84</v>
      </c>
      <c r="C161" s="1" t="s">
        <v>4</v>
      </c>
      <c r="D161" s="1" t="s">
        <v>12</v>
      </c>
      <c r="E161" t="b">
        <v>1</v>
      </c>
      <c r="F161" s="1" t="s">
        <v>13</v>
      </c>
      <c r="G161" s="1" t="s">
        <v>55</v>
      </c>
      <c r="H161" s="1" t="s">
        <v>85</v>
      </c>
      <c r="I161" s="1" t="s">
        <v>86</v>
      </c>
    </row>
    <row r="162" spans="1:9" x14ac:dyDescent="0.25">
      <c r="A162" s="1" t="s">
        <v>2134</v>
      </c>
      <c r="B162" s="1" t="s">
        <v>2135</v>
      </c>
      <c r="C162" s="1" t="s">
        <v>11</v>
      </c>
      <c r="D162" s="1" t="s">
        <v>12</v>
      </c>
      <c r="E162" t="b">
        <v>0</v>
      </c>
      <c r="F162" s="1" t="s">
        <v>1027</v>
      </c>
      <c r="G162" s="1" t="s">
        <v>55</v>
      </c>
      <c r="H162" s="1" t="s">
        <v>2136</v>
      </c>
      <c r="I162" s="1" t="s">
        <v>2137</v>
      </c>
    </row>
    <row r="163" spans="1:9" x14ac:dyDescent="0.25">
      <c r="A163" s="1" t="s">
        <v>2134</v>
      </c>
      <c r="B163" s="1" t="s">
        <v>2135</v>
      </c>
      <c r="C163" s="1" t="s">
        <v>11</v>
      </c>
      <c r="D163" s="1" t="s">
        <v>12</v>
      </c>
      <c r="E163" t="b">
        <v>0</v>
      </c>
      <c r="F163" s="1" t="s">
        <v>1027</v>
      </c>
      <c r="G163" s="1" t="s">
        <v>2138</v>
      </c>
      <c r="H163" s="1" t="s">
        <v>2139</v>
      </c>
      <c r="I163" s="1" t="s">
        <v>2140</v>
      </c>
    </row>
    <row r="164" spans="1:9" x14ac:dyDescent="0.25">
      <c r="A164" s="1" t="s">
        <v>2134</v>
      </c>
      <c r="B164" s="1" t="s">
        <v>2135</v>
      </c>
      <c r="C164" s="1" t="s">
        <v>19</v>
      </c>
      <c r="D164" s="1" t="s">
        <v>12</v>
      </c>
      <c r="E164" t="b">
        <v>0</v>
      </c>
      <c r="F164" s="1" t="s">
        <v>1027</v>
      </c>
      <c r="G164" s="1" t="s">
        <v>2141</v>
      </c>
      <c r="H164" s="1" t="s">
        <v>2142</v>
      </c>
      <c r="I164" s="1" t="s">
        <v>2143</v>
      </c>
    </row>
    <row r="165" spans="1:9" x14ac:dyDescent="0.25">
      <c r="A165" s="1" t="s">
        <v>87</v>
      </c>
      <c r="B165" s="1" t="s">
        <v>88</v>
      </c>
      <c r="C165" s="1" t="s">
        <v>11</v>
      </c>
      <c r="D165" s="1" t="s">
        <v>12</v>
      </c>
      <c r="E165" t="b">
        <v>0</v>
      </c>
      <c r="F165" s="1" t="s">
        <v>13</v>
      </c>
      <c r="G165" s="1" t="s">
        <v>89</v>
      </c>
      <c r="H165" s="1" t="s">
        <v>90</v>
      </c>
      <c r="I165" s="1" t="s">
        <v>91</v>
      </c>
    </row>
    <row r="166" spans="1:9" x14ac:dyDescent="0.25">
      <c r="A166" s="1" t="s">
        <v>87</v>
      </c>
      <c r="B166" s="1" t="s">
        <v>582</v>
      </c>
      <c r="C166" s="1" t="s">
        <v>11</v>
      </c>
      <c r="D166" s="1" t="s">
        <v>12</v>
      </c>
      <c r="E166" t="b">
        <v>0</v>
      </c>
      <c r="F166" s="1" t="s">
        <v>542</v>
      </c>
      <c r="G166" s="1" t="s">
        <v>583</v>
      </c>
      <c r="H166" s="1" t="s">
        <v>584</v>
      </c>
      <c r="I166" s="1" t="s">
        <v>585</v>
      </c>
    </row>
    <row r="167" spans="1:9" x14ac:dyDescent="0.25">
      <c r="A167" s="1" t="s">
        <v>87</v>
      </c>
      <c r="B167" s="1" t="s">
        <v>88</v>
      </c>
      <c r="C167" s="1" t="s">
        <v>19</v>
      </c>
      <c r="D167" s="1" t="s">
        <v>12</v>
      </c>
      <c r="E167" t="b">
        <v>1</v>
      </c>
      <c r="F167" s="1" t="s">
        <v>1027</v>
      </c>
      <c r="G167" s="1" t="s">
        <v>1194</v>
      </c>
      <c r="H167" s="1" t="s">
        <v>1195</v>
      </c>
      <c r="I167" s="1" t="s">
        <v>1196</v>
      </c>
    </row>
    <row r="168" spans="1:9" x14ac:dyDescent="0.25">
      <c r="A168" s="1" t="s">
        <v>87</v>
      </c>
      <c r="B168" s="1" t="s">
        <v>582</v>
      </c>
      <c r="C168" s="1" t="s">
        <v>19</v>
      </c>
      <c r="D168" s="1" t="s">
        <v>12</v>
      </c>
      <c r="E168" t="b">
        <v>0</v>
      </c>
      <c r="F168" s="1" t="s">
        <v>1027</v>
      </c>
      <c r="G168" s="1" t="s">
        <v>1197</v>
      </c>
      <c r="H168" s="1" t="s">
        <v>1198</v>
      </c>
      <c r="I168" s="1" t="s">
        <v>1199</v>
      </c>
    </row>
    <row r="169" spans="1:9" x14ac:dyDescent="0.25">
      <c r="A169" s="1" t="s">
        <v>87</v>
      </c>
      <c r="B169" s="1" t="s">
        <v>1200</v>
      </c>
      <c r="C169" s="1" t="s">
        <v>19</v>
      </c>
      <c r="D169" s="1" t="s">
        <v>12</v>
      </c>
      <c r="E169" t="b">
        <v>0</v>
      </c>
      <c r="F169" s="1" t="s">
        <v>1027</v>
      </c>
      <c r="G169" s="1" t="s">
        <v>1201</v>
      </c>
      <c r="H169" s="1" t="s">
        <v>1202</v>
      </c>
      <c r="I169" s="1" t="s">
        <v>1203</v>
      </c>
    </row>
    <row r="170" spans="1:9" x14ac:dyDescent="0.25">
      <c r="A170" s="1" t="s">
        <v>87</v>
      </c>
      <c r="B170" s="1" t="s">
        <v>88</v>
      </c>
      <c r="C170" s="1" t="s">
        <v>19</v>
      </c>
      <c r="D170" s="1" t="s">
        <v>12</v>
      </c>
      <c r="E170" t="b">
        <v>0</v>
      </c>
      <c r="F170" s="1" t="s">
        <v>1027</v>
      </c>
      <c r="G170" s="1" t="s">
        <v>1201</v>
      </c>
      <c r="H170" s="1" t="s">
        <v>1202</v>
      </c>
      <c r="I170" s="1" t="s">
        <v>1203</v>
      </c>
    </row>
    <row r="171" spans="1:9" x14ac:dyDescent="0.25">
      <c r="A171" s="1" t="s">
        <v>87</v>
      </c>
      <c r="B171" s="1" t="s">
        <v>582</v>
      </c>
      <c r="C171" s="1" t="s">
        <v>19</v>
      </c>
      <c r="D171" s="1" t="s">
        <v>12</v>
      </c>
      <c r="E171" t="b">
        <v>1</v>
      </c>
      <c r="F171" s="1" t="s">
        <v>1027</v>
      </c>
      <c r="G171" s="1" t="s">
        <v>1204</v>
      </c>
      <c r="H171" s="1" t="s">
        <v>1205</v>
      </c>
      <c r="I171" s="1" t="s">
        <v>1206</v>
      </c>
    </row>
    <row r="172" spans="1:9" x14ac:dyDescent="0.25">
      <c r="A172" s="1" t="s">
        <v>87</v>
      </c>
      <c r="B172" s="1" t="s">
        <v>88</v>
      </c>
      <c r="C172" s="1" t="s">
        <v>19</v>
      </c>
      <c r="D172" s="1" t="s">
        <v>12</v>
      </c>
      <c r="E172" t="b">
        <v>1</v>
      </c>
      <c r="F172" s="1" t="s">
        <v>1027</v>
      </c>
      <c r="G172" s="1" t="s">
        <v>1204</v>
      </c>
      <c r="H172" s="1" t="s">
        <v>1205</v>
      </c>
      <c r="I172" s="1" t="s">
        <v>1206</v>
      </c>
    </row>
    <row r="173" spans="1:9" x14ac:dyDescent="0.25">
      <c r="A173" s="1" t="s">
        <v>87</v>
      </c>
      <c r="B173" s="1" t="s">
        <v>1207</v>
      </c>
      <c r="C173" s="1" t="s">
        <v>19</v>
      </c>
      <c r="D173" s="1" t="s">
        <v>12</v>
      </c>
      <c r="E173" t="b">
        <v>1</v>
      </c>
      <c r="F173" s="1" t="s">
        <v>1027</v>
      </c>
      <c r="G173" s="1" t="s">
        <v>1204</v>
      </c>
      <c r="H173" s="1" t="s">
        <v>1205</v>
      </c>
      <c r="I173" s="1" t="s">
        <v>1206</v>
      </c>
    </row>
    <row r="174" spans="1:9" x14ac:dyDescent="0.25">
      <c r="A174" s="1" t="s">
        <v>87</v>
      </c>
      <c r="B174" s="1" t="s">
        <v>1200</v>
      </c>
      <c r="C174" s="1" t="s">
        <v>19</v>
      </c>
      <c r="D174" s="1" t="s">
        <v>12</v>
      </c>
      <c r="E174" t="b">
        <v>1</v>
      </c>
      <c r="F174" s="1" t="s">
        <v>1027</v>
      </c>
      <c r="G174" s="1" t="s">
        <v>1208</v>
      </c>
      <c r="H174" s="1" t="s">
        <v>1209</v>
      </c>
      <c r="I174" s="1" t="s">
        <v>1210</v>
      </c>
    </row>
    <row r="175" spans="1:9" x14ac:dyDescent="0.25">
      <c r="A175" s="1" t="s">
        <v>87</v>
      </c>
      <c r="B175" s="1" t="s">
        <v>88</v>
      </c>
      <c r="C175" s="1" t="s">
        <v>19</v>
      </c>
      <c r="D175" s="1" t="s">
        <v>12</v>
      </c>
      <c r="E175" t="b">
        <v>1</v>
      </c>
      <c r="F175" s="1" t="s">
        <v>1027</v>
      </c>
      <c r="G175" s="1" t="s">
        <v>1208</v>
      </c>
      <c r="H175" s="1" t="s">
        <v>1209</v>
      </c>
      <c r="I175" s="1" t="s">
        <v>1210</v>
      </c>
    </row>
    <row r="176" spans="1:9" x14ac:dyDescent="0.25">
      <c r="A176" s="1" t="s">
        <v>87</v>
      </c>
      <c r="B176" s="1" t="s">
        <v>88</v>
      </c>
      <c r="C176" s="1" t="s">
        <v>19</v>
      </c>
      <c r="D176" s="1" t="s">
        <v>12</v>
      </c>
      <c r="E176" t="b">
        <v>1</v>
      </c>
      <c r="F176" s="1" t="s">
        <v>1027</v>
      </c>
      <c r="G176" s="1" t="s">
        <v>1211</v>
      </c>
      <c r="H176" s="1" t="s">
        <v>1212</v>
      </c>
      <c r="I176" s="1" t="s">
        <v>1213</v>
      </c>
    </row>
    <row r="177" spans="1:9" x14ac:dyDescent="0.25">
      <c r="A177" s="1" t="s">
        <v>87</v>
      </c>
      <c r="B177" s="1" t="s">
        <v>88</v>
      </c>
      <c r="C177" s="1" t="s">
        <v>19</v>
      </c>
      <c r="D177" s="1" t="s">
        <v>12</v>
      </c>
      <c r="E177" t="b">
        <v>1</v>
      </c>
      <c r="F177" s="1" t="s">
        <v>1027</v>
      </c>
      <c r="G177" s="1" t="s">
        <v>1212</v>
      </c>
      <c r="H177" s="1" t="s">
        <v>1214</v>
      </c>
      <c r="I177" s="1" t="s">
        <v>1215</v>
      </c>
    </row>
    <row r="178" spans="1:9" x14ac:dyDescent="0.25">
      <c r="A178" s="1" t="s">
        <v>87</v>
      </c>
      <c r="B178" s="1" t="s">
        <v>471</v>
      </c>
      <c r="C178" s="1" t="s">
        <v>19</v>
      </c>
      <c r="D178" s="1" t="s">
        <v>12</v>
      </c>
      <c r="E178" t="b">
        <v>1</v>
      </c>
      <c r="F178" s="1" t="s">
        <v>1027</v>
      </c>
      <c r="G178" s="1" t="s">
        <v>1216</v>
      </c>
      <c r="H178" s="1" t="s">
        <v>1217</v>
      </c>
      <c r="I178" s="1" t="s">
        <v>1218</v>
      </c>
    </row>
    <row r="179" spans="1:9" x14ac:dyDescent="0.25">
      <c r="A179" s="1" t="s">
        <v>87</v>
      </c>
      <c r="B179" s="1" t="s">
        <v>1219</v>
      </c>
      <c r="C179" s="1" t="s">
        <v>19</v>
      </c>
      <c r="D179" s="1" t="s">
        <v>12</v>
      </c>
      <c r="E179" t="b">
        <v>1</v>
      </c>
      <c r="F179" s="1" t="s">
        <v>1027</v>
      </c>
      <c r="G179" s="1" t="s">
        <v>1216</v>
      </c>
      <c r="H179" s="1" t="s">
        <v>1217</v>
      </c>
      <c r="I179" s="1" t="s">
        <v>1218</v>
      </c>
    </row>
    <row r="180" spans="1:9" x14ac:dyDescent="0.25">
      <c r="A180" s="1" t="s">
        <v>87</v>
      </c>
      <c r="B180" s="1" t="s">
        <v>1220</v>
      </c>
      <c r="C180" s="1" t="s">
        <v>19</v>
      </c>
      <c r="D180" s="1" t="s">
        <v>12</v>
      </c>
      <c r="E180" t="b">
        <v>1</v>
      </c>
      <c r="F180" s="1" t="s">
        <v>1027</v>
      </c>
      <c r="G180" s="1" t="s">
        <v>1216</v>
      </c>
      <c r="H180" s="1" t="s">
        <v>1217</v>
      </c>
      <c r="I180" s="1" t="s">
        <v>1218</v>
      </c>
    </row>
    <row r="181" spans="1:9" x14ac:dyDescent="0.25">
      <c r="A181" s="1" t="s">
        <v>87</v>
      </c>
      <c r="B181" s="1" t="s">
        <v>1221</v>
      </c>
      <c r="C181" s="1" t="s">
        <v>19</v>
      </c>
      <c r="D181" s="1" t="s">
        <v>12</v>
      </c>
      <c r="E181" t="b">
        <v>1</v>
      </c>
      <c r="F181" s="1" t="s">
        <v>1027</v>
      </c>
      <c r="G181" s="1" t="s">
        <v>1216</v>
      </c>
      <c r="H181" s="1" t="s">
        <v>1217</v>
      </c>
      <c r="I181" s="1" t="s">
        <v>1218</v>
      </c>
    </row>
    <row r="182" spans="1:9" x14ac:dyDescent="0.25">
      <c r="A182" s="1" t="s">
        <v>87</v>
      </c>
      <c r="B182" s="1" t="s">
        <v>1222</v>
      </c>
      <c r="C182" s="1" t="s">
        <v>19</v>
      </c>
      <c r="D182" s="1" t="s">
        <v>12</v>
      </c>
      <c r="E182" t="b">
        <v>1</v>
      </c>
      <c r="F182" s="1" t="s">
        <v>1027</v>
      </c>
      <c r="G182" s="1" t="s">
        <v>1216</v>
      </c>
      <c r="H182" s="1" t="s">
        <v>1217</v>
      </c>
      <c r="I182" s="1" t="s">
        <v>1218</v>
      </c>
    </row>
    <row r="183" spans="1:9" x14ac:dyDescent="0.25">
      <c r="A183" s="1" t="s">
        <v>87</v>
      </c>
      <c r="B183" s="1" t="s">
        <v>1200</v>
      </c>
      <c r="C183" s="1" t="s">
        <v>11</v>
      </c>
      <c r="D183" s="1" t="s">
        <v>12</v>
      </c>
      <c r="E183" t="b">
        <v>0</v>
      </c>
      <c r="F183" s="1" t="s">
        <v>1027</v>
      </c>
      <c r="G183" s="1" t="s">
        <v>1223</v>
      </c>
      <c r="H183" s="1" t="s">
        <v>1224</v>
      </c>
      <c r="I183" s="1" t="s">
        <v>1225</v>
      </c>
    </row>
    <row r="184" spans="1:9" x14ac:dyDescent="0.25">
      <c r="A184" s="1" t="s">
        <v>2144</v>
      </c>
      <c r="B184" s="1" t="s">
        <v>2145</v>
      </c>
      <c r="C184" s="1" t="s">
        <v>19</v>
      </c>
      <c r="D184" s="1" t="s">
        <v>111</v>
      </c>
      <c r="E184" t="b">
        <v>0</v>
      </c>
      <c r="F184" s="1" t="s">
        <v>1027</v>
      </c>
      <c r="G184" s="1" t="s">
        <v>2146</v>
      </c>
      <c r="H184" s="1" t="s">
        <v>2147</v>
      </c>
      <c r="I184" s="1" t="s">
        <v>2148</v>
      </c>
    </row>
    <row r="185" spans="1:9" x14ac:dyDescent="0.25">
      <c r="A185" s="1" t="s">
        <v>2149</v>
      </c>
      <c r="B185" s="1" t="s">
        <v>2150</v>
      </c>
      <c r="C185" s="1" t="s">
        <v>19</v>
      </c>
      <c r="D185" s="1" t="s">
        <v>12</v>
      </c>
      <c r="E185" t="b">
        <v>1</v>
      </c>
      <c r="F185" s="1" t="s">
        <v>1027</v>
      </c>
      <c r="G185" s="1" t="s">
        <v>55</v>
      </c>
      <c r="H185" s="1" t="s">
        <v>2151</v>
      </c>
      <c r="I185" s="1" t="s">
        <v>2152</v>
      </c>
    </row>
    <row r="186" spans="1:9" x14ac:dyDescent="0.25">
      <c r="A186" s="1" t="s">
        <v>2149</v>
      </c>
      <c r="B186" s="1" t="s">
        <v>2153</v>
      </c>
      <c r="C186" s="1" t="s">
        <v>75</v>
      </c>
      <c r="D186" s="1" t="s">
        <v>12</v>
      </c>
      <c r="E186" t="b">
        <v>0</v>
      </c>
      <c r="F186" s="1" t="s">
        <v>1027</v>
      </c>
      <c r="G186" s="1" t="s">
        <v>2154</v>
      </c>
      <c r="H186" s="1" t="s">
        <v>2155</v>
      </c>
      <c r="I186" s="1" t="s">
        <v>55</v>
      </c>
    </row>
    <row r="187" spans="1:9" x14ac:dyDescent="0.25">
      <c r="A187" s="1" t="s">
        <v>2149</v>
      </c>
      <c r="B187" s="1" t="s">
        <v>2156</v>
      </c>
      <c r="C187" s="1" t="s">
        <v>19</v>
      </c>
      <c r="D187" s="1" t="s">
        <v>28</v>
      </c>
      <c r="E187" t="b">
        <v>0</v>
      </c>
      <c r="F187" s="1" t="s">
        <v>1027</v>
      </c>
      <c r="G187" s="1" t="s">
        <v>2157</v>
      </c>
      <c r="H187" s="1" t="s">
        <v>2158</v>
      </c>
      <c r="I187" s="1" t="s">
        <v>2159</v>
      </c>
    </row>
    <row r="188" spans="1:9" x14ac:dyDescent="0.25">
      <c r="A188" s="1" t="s">
        <v>2149</v>
      </c>
      <c r="B188" s="1" t="s">
        <v>2150</v>
      </c>
      <c r="C188" s="1" t="s">
        <v>60</v>
      </c>
      <c r="D188" s="1" t="s">
        <v>12</v>
      </c>
      <c r="E188" t="b">
        <v>0</v>
      </c>
      <c r="F188" s="1" t="s">
        <v>1027</v>
      </c>
      <c r="G188" s="1" t="s">
        <v>2160</v>
      </c>
      <c r="H188" s="1" t="s">
        <v>2161</v>
      </c>
      <c r="I188" s="1" t="s">
        <v>2162</v>
      </c>
    </row>
    <row r="189" spans="1:9" x14ac:dyDescent="0.25">
      <c r="A189" s="1" t="s">
        <v>2163</v>
      </c>
      <c r="B189" s="1" t="s">
        <v>2164</v>
      </c>
      <c r="C189" s="1" t="s">
        <v>19</v>
      </c>
      <c r="D189" s="1" t="s">
        <v>12</v>
      </c>
      <c r="E189" t="b">
        <v>1</v>
      </c>
      <c r="F189" s="1" t="s">
        <v>1027</v>
      </c>
      <c r="G189" s="1" t="s">
        <v>2165</v>
      </c>
      <c r="H189" s="1" t="s">
        <v>2166</v>
      </c>
      <c r="I189" s="1" t="s">
        <v>2167</v>
      </c>
    </row>
    <row r="190" spans="1:9" x14ac:dyDescent="0.25">
      <c r="A190" s="1" t="s">
        <v>2163</v>
      </c>
      <c r="B190" s="1" t="s">
        <v>2164</v>
      </c>
      <c r="C190" s="1" t="s">
        <v>19</v>
      </c>
      <c r="D190" s="1" t="s">
        <v>12</v>
      </c>
      <c r="E190" t="b">
        <v>0</v>
      </c>
      <c r="F190" s="1" t="s">
        <v>1027</v>
      </c>
      <c r="G190" s="1" t="s">
        <v>2168</v>
      </c>
      <c r="H190" s="1" t="s">
        <v>2169</v>
      </c>
      <c r="I190" s="1" t="s">
        <v>2170</v>
      </c>
    </row>
    <row r="191" spans="1:9" x14ac:dyDescent="0.25">
      <c r="A191" s="1" t="s">
        <v>586</v>
      </c>
      <c r="B191" s="1" t="s">
        <v>587</v>
      </c>
      <c r="C191" s="1" t="s">
        <v>11</v>
      </c>
      <c r="D191" s="1" t="s">
        <v>588</v>
      </c>
      <c r="E191" t="b">
        <v>0</v>
      </c>
      <c r="F191" s="1" t="s">
        <v>542</v>
      </c>
      <c r="G191" s="1" t="s">
        <v>589</v>
      </c>
      <c r="H191" s="1" t="s">
        <v>590</v>
      </c>
      <c r="I191" s="1" t="s">
        <v>591</v>
      </c>
    </row>
    <row r="192" spans="1:9" x14ac:dyDescent="0.25">
      <c r="A192" s="1" t="s">
        <v>92</v>
      </c>
      <c r="B192" s="1" t="s">
        <v>93</v>
      </c>
      <c r="C192" s="1" t="s">
        <v>60</v>
      </c>
      <c r="D192" s="1" t="s">
        <v>61</v>
      </c>
      <c r="E192" t="b">
        <v>0</v>
      </c>
      <c r="F192" s="1" t="s">
        <v>13</v>
      </c>
      <c r="G192" s="1" t="s">
        <v>94</v>
      </c>
      <c r="H192" s="1" t="s">
        <v>95</v>
      </c>
      <c r="I192" s="1" t="s">
        <v>96</v>
      </c>
    </row>
    <row r="193" spans="1:9" x14ac:dyDescent="0.25">
      <c r="A193" s="1" t="s">
        <v>92</v>
      </c>
      <c r="B193" s="1" t="s">
        <v>97</v>
      </c>
      <c r="C193" s="1" t="s">
        <v>60</v>
      </c>
      <c r="D193" s="1" t="s">
        <v>61</v>
      </c>
      <c r="E193" t="b">
        <v>0</v>
      </c>
      <c r="F193" s="1" t="s">
        <v>13</v>
      </c>
      <c r="G193" s="1" t="s">
        <v>94</v>
      </c>
      <c r="H193" s="1" t="s">
        <v>95</v>
      </c>
      <c r="I193" s="1" t="s">
        <v>96</v>
      </c>
    </row>
    <row r="194" spans="1:9" x14ac:dyDescent="0.25">
      <c r="A194" s="1" t="s">
        <v>92</v>
      </c>
      <c r="B194" s="1" t="s">
        <v>98</v>
      </c>
      <c r="C194" s="1" t="s">
        <v>60</v>
      </c>
      <c r="D194" s="1" t="s">
        <v>61</v>
      </c>
      <c r="E194" t="b">
        <v>0</v>
      </c>
      <c r="F194" s="1" t="s">
        <v>13</v>
      </c>
      <c r="G194" s="1" t="s">
        <v>94</v>
      </c>
      <c r="H194" s="1" t="s">
        <v>95</v>
      </c>
      <c r="I194" s="1" t="s">
        <v>96</v>
      </c>
    </row>
    <row r="195" spans="1:9" x14ac:dyDescent="0.25">
      <c r="A195" s="1" t="s">
        <v>92</v>
      </c>
      <c r="B195" s="1" t="s">
        <v>1226</v>
      </c>
      <c r="C195" s="1" t="s">
        <v>440</v>
      </c>
      <c r="D195" s="1" t="s">
        <v>61</v>
      </c>
      <c r="E195" t="b">
        <v>0</v>
      </c>
      <c r="F195" s="1" t="s">
        <v>1027</v>
      </c>
      <c r="G195" s="1" t="s">
        <v>1227</v>
      </c>
      <c r="H195" s="1" t="s">
        <v>1228</v>
      </c>
      <c r="I195" s="1" t="s">
        <v>55</v>
      </c>
    </row>
    <row r="196" spans="1:9" x14ac:dyDescent="0.25">
      <c r="A196" s="1" t="s">
        <v>92</v>
      </c>
      <c r="B196" s="1" t="s">
        <v>1226</v>
      </c>
      <c r="C196" s="1" t="s">
        <v>1229</v>
      </c>
      <c r="D196" s="1" t="s">
        <v>61</v>
      </c>
      <c r="E196" t="b">
        <v>0</v>
      </c>
      <c r="F196" s="1" t="s">
        <v>1027</v>
      </c>
      <c r="G196" s="1" t="s">
        <v>1230</v>
      </c>
      <c r="H196" s="1" t="s">
        <v>1231</v>
      </c>
      <c r="I196" s="1" t="s">
        <v>1232</v>
      </c>
    </row>
    <row r="197" spans="1:9" x14ac:dyDescent="0.25">
      <c r="A197" s="1" t="s">
        <v>92</v>
      </c>
      <c r="B197" s="1" t="s">
        <v>1226</v>
      </c>
      <c r="C197" s="1" t="s">
        <v>19</v>
      </c>
      <c r="D197" s="1" t="s">
        <v>61</v>
      </c>
      <c r="E197" t="b">
        <v>0</v>
      </c>
      <c r="F197" s="1" t="s">
        <v>1027</v>
      </c>
      <c r="G197" s="1" t="s">
        <v>1233</v>
      </c>
      <c r="H197" s="1" t="s">
        <v>1234</v>
      </c>
      <c r="I197" s="1" t="s">
        <v>55</v>
      </c>
    </row>
    <row r="198" spans="1:9" x14ac:dyDescent="0.25">
      <c r="A198" s="1" t="s">
        <v>92</v>
      </c>
      <c r="B198" s="1" t="s">
        <v>1226</v>
      </c>
      <c r="C198" s="1" t="s">
        <v>60</v>
      </c>
      <c r="D198" s="1" t="s">
        <v>61</v>
      </c>
      <c r="E198" t="b">
        <v>0</v>
      </c>
      <c r="F198" s="1" t="s">
        <v>1027</v>
      </c>
      <c r="G198" s="1" t="s">
        <v>94</v>
      </c>
      <c r="H198" s="1" t="s">
        <v>95</v>
      </c>
      <c r="I198" s="1" t="s">
        <v>96</v>
      </c>
    </row>
    <row r="199" spans="1:9" x14ac:dyDescent="0.25">
      <c r="A199" s="1" t="s">
        <v>92</v>
      </c>
      <c r="B199" s="1" t="s">
        <v>1226</v>
      </c>
      <c r="C199" s="1" t="s">
        <v>60</v>
      </c>
      <c r="D199" s="1" t="s">
        <v>61</v>
      </c>
      <c r="E199" t="b">
        <v>0</v>
      </c>
      <c r="F199" s="1" t="s">
        <v>1027</v>
      </c>
      <c r="G199" s="1" t="s">
        <v>1235</v>
      </c>
      <c r="H199" s="1" t="s">
        <v>1236</v>
      </c>
      <c r="I199" s="1" t="s">
        <v>1237</v>
      </c>
    </row>
    <row r="200" spans="1:9" x14ac:dyDescent="0.25">
      <c r="A200" s="1" t="s">
        <v>92</v>
      </c>
      <c r="B200" s="1" t="s">
        <v>1226</v>
      </c>
      <c r="C200" s="1" t="s">
        <v>60</v>
      </c>
      <c r="D200" s="1" t="s">
        <v>61</v>
      </c>
      <c r="E200" t="b">
        <v>0</v>
      </c>
      <c r="F200" s="1" t="s">
        <v>1027</v>
      </c>
      <c r="G200" s="1" t="s">
        <v>1238</v>
      </c>
      <c r="H200" s="1" t="s">
        <v>1239</v>
      </c>
      <c r="I200" s="1" t="s">
        <v>1240</v>
      </c>
    </row>
    <row r="201" spans="1:9" x14ac:dyDescent="0.25">
      <c r="A201" s="1" t="s">
        <v>99</v>
      </c>
      <c r="B201" s="1" t="s">
        <v>100</v>
      </c>
      <c r="C201" s="1" t="s">
        <v>19</v>
      </c>
      <c r="D201" s="1" t="s">
        <v>61</v>
      </c>
      <c r="E201" t="b">
        <v>0</v>
      </c>
      <c r="F201" s="1" t="s">
        <v>13</v>
      </c>
      <c r="G201" s="1" t="s">
        <v>101</v>
      </c>
      <c r="H201" s="1" t="s">
        <v>102</v>
      </c>
      <c r="I201" s="1" t="s">
        <v>103</v>
      </c>
    </row>
    <row r="202" spans="1:9" x14ac:dyDescent="0.25">
      <c r="A202" s="1" t="s">
        <v>2171</v>
      </c>
      <c r="B202" s="1" t="s">
        <v>2172</v>
      </c>
      <c r="C202" s="1" t="s">
        <v>11</v>
      </c>
      <c r="D202" s="1" t="s">
        <v>2173</v>
      </c>
      <c r="E202" t="b">
        <v>0</v>
      </c>
      <c r="F202" s="1" t="s">
        <v>1027</v>
      </c>
      <c r="G202" s="1" t="s">
        <v>2174</v>
      </c>
      <c r="H202" s="1" t="s">
        <v>2175</v>
      </c>
      <c r="I202" s="1" t="s">
        <v>2176</v>
      </c>
    </row>
    <row r="203" spans="1:9" x14ac:dyDescent="0.25">
      <c r="A203" s="1" t="s">
        <v>393</v>
      </c>
      <c r="B203" s="1" t="s">
        <v>394</v>
      </c>
      <c r="C203" s="1" t="s">
        <v>75</v>
      </c>
      <c r="D203" s="1" t="s">
        <v>76</v>
      </c>
      <c r="E203" t="b">
        <v>0</v>
      </c>
      <c r="F203" s="1" t="s">
        <v>13</v>
      </c>
      <c r="G203" s="1" t="s">
        <v>55</v>
      </c>
      <c r="H203" s="1" t="s">
        <v>395</v>
      </c>
      <c r="I203" s="1" t="s">
        <v>396</v>
      </c>
    </row>
    <row r="204" spans="1:9" x14ac:dyDescent="0.25">
      <c r="A204" s="1" t="s">
        <v>393</v>
      </c>
      <c r="B204" s="1" t="s">
        <v>397</v>
      </c>
      <c r="C204" s="1" t="s">
        <v>75</v>
      </c>
      <c r="D204" s="1" t="s">
        <v>76</v>
      </c>
      <c r="E204" t="b">
        <v>0</v>
      </c>
      <c r="F204" s="1" t="s">
        <v>13</v>
      </c>
      <c r="G204" s="1" t="s">
        <v>55</v>
      </c>
      <c r="H204" s="1" t="s">
        <v>398</v>
      </c>
      <c r="I204" s="1" t="s">
        <v>399</v>
      </c>
    </row>
    <row r="205" spans="1:9" x14ac:dyDescent="0.25">
      <c r="A205" s="1" t="s">
        <v>400</v>
      </c>
      <c r="B205" s="1" t="s">
        <v>401</v>
      </c>
      <c r="C205" s="1" t="s">
        <v>19</v>
      </c>
      <c r="D205" s="1" t="s">
        <v>12</v>
      </c>
      <c r="E205" t="b">
        <v>0</v>
      </c>
      <c r="F205" s="1" t="s">
        <v>13</v>
      </c>
      <c r="G205" s="1" t="s">
        <v>402</v>
      </c>
      <c r="H205" s="1" t="s">
        <v>403</v>
      </c>
      <c r="I205" s="1" t="s">
        <v>404</v>
      </c>
    </row>
    <row r="206" spans="1:9" x14ac:dyDescent="0.25">
      <c r="A206" s="1" t="s">
        <v>400</v>
      </c>
      <c r="B206" s="1" t="s">
        <v>405</v>
      </c>
      <c r="C206" s="1" t="s">
        <v>19</v>
      </c>
      <c r="D206" s="1" t="s">
        <v>12</v>
      </c>
      <c r="E206" t="b">
        <v>0</v>
      </c>
      <c r="F206" s="1" t="s">
        <v>13</v>
      </c>
      <c r="G206" s="1" t="s">
        <v>402</v>
      </c>
      <c r="H206" s="1" t="s">
        <v>403</v>
      </c>
      <c r="I206" s="1" t="s">
        <v>404</v>
      </c>
    </row>
    <row r="207" spans="1:9" x14ac:dyDescent="0.25">
      <c r="A207" s="1" t="s">
        <v>400</v>
      </c>
      <c r="B207" s="1" t="s">
        <v>2177</v>
      </c>
      <c r="C207" s="1" t="s">
        <v>75</v>
      </c>
      <c r="D207" s="1" t="s">
        <v>12</v>
      </c>
      <c r="E207" t="b">
        <v>1</v>
      </c>
      <c r="F207" s="1" t="s">
        <v>1027</v>
      </c>
      <c r="G207" s="1" t="s">
        <v>2178</v>
      </c>
      <c r="H207" s="1" t="s">
        <v>2179</v>
      </c>
      <c r="I207" s="1" t="s">
        <v>2180</v>
      </c>
    </row>
    <row r="208" spans="1:9" x14ac:dyDescent="0.25">
      <c r="A208" s="1" t="s">
        <v>400</v>
      </c>
      <c r="B208" s="1" t="s">
        <v>2177</v>
      </c>
      <c r="C208" s="1" t="s">
        <v>75</v>
      </c>
      <c r="D208" s="1" t="s">
        <v>12</v>
      </c>
      <c r="E208" t="b">
        <v>1</v>
      </c>
      <c r="F208" s="1" t="s">
        <v>1027</v>
      </c>
      <c r="G208" s="1" t="s">
        <v>2181</v>
      </c>
      <c r="H208" s="1" t="s">
        <v>2182</v>
      </c>
      <c r="I208" s="1" t="s">
        <v>2183</v>
      </c>
    </row>
    <row r="209" spans="1:9" x14ac:dyDescent="0.25">
      <c r="A209" s="1" t="s">
        <v>400</v>
      </c>
      <c r="B209" s="1" t="s">
        <v>2177</v>
      </c>
      <c r="C209" s="1" t="s">
        <v>19</v>
      </c>
      <c r="D209" s="1" t="s">
        <v>12</v>
      </c>
      <c r="E209" t="b">
        <v>1</v>
      </c>
      <c r="F209" s="1" t="s">
        <v>1027</v>
      </c>
      <c r="G209" s="1" t="s">
        <v>2184</v>
      </c>
      <c r="H209" s="1" t="s">
        <v>2185</v>
      </c>
      <c r="I209" s="1" t="s">
        <v>2186</v>
      </c>
    </row>
    <row r="210" spans="1:9" x14ac:dyDescent="0.25">
      <c r="A210" s="1" t="s">
        <v>400</v>
      </c>
      <c r="B210" s="1" t="s">
        <v>2177</v>
      </c>
      <c r="C210" s="1" t="s">
        <v>19</v>
      </c>
      <c r="D210" s="1" t="s">
        <v>12</v>
      </c>
      <c r="E210" t="b">
        <v>1</v>
      </c>
      <c r="F210" s="1" t="s">
        <v>1027</v>
      </c>
      <c r="G210" s="1" t="s">
        <v>2187</v>
      </c>
      <c r="H210" s="1" t="s">
        <v>2188</v>
      </c>
      <c r="I210" s="1" t="s">
        <v>2189</v>
      </c>
    </row>
    <row r="211" spans="1:9" x14ac:dyDescent="0.25">
      <c r="A211" s="1" t="s">
        <v>400</v>
      </c>
      <c r="B211" s="1" t="s">
        <v>2177</v>
      </c>
      <c r="C211" s="1" t="s">
        <v>19</v>
      </c>
      <c r="D211" s="1" t="s">
        <v>12</v>
      </c>
      <c r="E211" t="b">
        <v>1</v>
      </c>
      <c r="F211" s="1" t="s">
        <v>1027</v>
      </c>
      <c r="G211" s="1" t="s">
        <v>2190</v>
      </c>
      <c r="H211" s="1" t="s">
        <v>2191</v>
      </c>
      <c r="I211" s="1" t="s">
        <v>2192</v>
      </c>
    </row>
    <row r="212" spans="1:9" x14ac:dyDescent="0.25">
      <c r="A212" s="1" t="s">
        <v>400</v>
      </c>
      <c r="B212" s="1" t="s">
        <v>2193</v>
      </c>
      <c r="C212" s="1" t="s">
        <v>19</v>
      </c>
      <c r="D212" s="1" t="s">
        <v>12</v>
      </c>
      <c r="E212" t="b">
        <v>1</v>
      </c>
      <c r="F212" s="1" t="s">
        <v>1027</v>
      </c>
      <c r="G212" s="1" t="s">
        <v>2194</v>
      </c>
      <c r="H212" s="1" t="s">
        <v>2195</v>
      </c>
      <c r="I212" s="1" t="s">
        <v>2196</v>
      </c>
    </row>
    <row r="213" spans="1:9" x14ac:dyDescent="0.25">
      <c r="A213" s="1" t="s">
        <v>400</v>
      </c>
      <c r="B213" s="1" t="s">
        <v>2177</v>
      </c>
      <c r="C213" s="1" t="s">
        <v>197</v>
      </c>
      <c r="D213" s="1" t="s">
        <v>12</v>
      </c>
      <c r="E213" t="b">
        <v>0</v>
      </c>
      <c r="F213" s="1" t="s">
        <v>1027</v>
      </c>
      <c r="G213" s="1" t="s">
        <v>2197</v>
      </c>
      <c r="H213" s="1" t="s">
        <v>2198</v>
      </c>
      <c r="I213" s="1" t="s">
        <v>2199</v>
      </c>
    </row>
    <row r="214" spans="1:9" x14ac:dyDescent="0.25">
      <c r="A214" s="1" t="s">
        <v>592</v>
      </c>
      <c r="B214" s="1" t="s">
        <v>593</v>
      </c>
      <c r="C214" s="1" t="s">
        <v>11</v>
      </c>
      <c r="D214" s="1" t="s">
        <v>111</v>
      </c>
      <c r="E214" t="b">
        <v>0</v>
      </c>
      <c r="F214" s="1" t="s">
        <v>542</v>
      </c>
      <c r="G214" s="1" t="s">
        <v>594</v>
      </c>
      <c r="H214" s="1" t="s">
        <v>595</v>
      </c>
      <c r="I214" s="1" t="s">
        <v>55</v>
      </c>
    </row>
    <row r="215" spans="1:9" x14ac:dyDescent="0.25">
      <c r="A215" s="1" t="s">
        <v>592</v>
      </c>
      <c r="B215" s="1" t="s">
        <v>596</v>
      </c>
      <c r="C215" s="1" t="s">
        <v>11</v>
      </c>
      <c r="D215" s="1" t="s">
        <v>111</v>
      </c>
      <c r="E215" t="b">
        <v>0</v>
      </c>
      <c r="F215" s="1" t="s">
        <v>542</v>
      </c>
      <c r="G215" s="1" t="s">
        <v>594</v>
      </c>
      <c r="H215" s="1" t="s">
        <v>595</v>
      </c>
      <c r="I215" s="1" t="s">
        <v>55</v>
      </c>
    </row>
    <row r="216" spans="1:9" x14ac:dyDescent="0.25">
      <c r="A216" s="1" t="s">
        <v>592</v>
      </c>
      <c r="B216" s="1" t="s">
        <v>597</v>
      </c>
      <c r="C216" s="1" t="s">
        <v>11</v>
      </c>
      <c r="D216" s="1" t="s">
        <v>111</v>
      </c>
      <c r="E216" t="b">
        <v>0</v>
      </c>
      <c r="F216" s="1" t="s">
        <v>542</v>
      </c>
      <c r="G216" s="1" t="s">
        <v>594</v>
      </c>
      <c r="H216" s="1" t="s">
        <v>595</v>
      </c>
      <c r="I216" s="1" t="s">
        <v>55</v>
      </c>
    </row>
    <row r="217" spans="1:9" x14ac:dyDescent="0.25">
      <c r="A217" s="1" t="s">
        <v>592</v>
      </c>
      <c r="B217" s="1" t="s">
        <v>598</v>
      </c>
      <c r="C217" s="1" t="s">
        <v>11</v>
      </c>
      <c r="D217" s="1" t="s">
        <v>111</v>
      </c>
      <c r="E217" t="b">
        <v>0</v>
      </c>
      <c r="F217" s="1" t="s">
        <v>542</v>
      </c>
      <c r="G217" s="1" t="s">
        <v>594</v>
      </c>
      <c r="H217" s="1" t="s">
        <v>595</v>
      </c>
      <c r="I217" s="1" t="s">
        <v>55</v>
      </c>
    </row>
    <row r="218" spans="1:9" x14ac:dyDescent="0.25">
      <c r="A218" s="1" t="s">
        <v>592</v>
      </c>
      <c r="B218" s="1" t="s">
        <v>1241</v>
      </c>
      <c r="C218" s="1" t="s">
        <v>11</v>
      </c>
      <c r="D218" s="1" t="s">
        <v>111</v>
      </c>
      <c r="E218" t="b">
        <v>0</v>
      </c>
      <c r="F218" s="1" t="s">
        <v>1027</v>
      </c>
      <c r="G218" s="1" t="s">
        <v>1242</v>
      </c>
      <c r="H218" s="1" t="s">
        <v>1243</v>
      </c>
      <c r="I218" s="1" t="s">
        <v>1244</v>
      </c>
    </row>
    <row r="219" spans="1:9" x14ac:dyDescent="0.25">
      <c r="A219" s="1" t="s">
        <v>592</v>
      </c>
      <c r="B219" s="1" t="s">
        <v>1245</v>
      </c>
      <c r="C219" s="1" t="s">
        <v>11</v>
      </c>
      <c r="D219" s="1" t="s">
        <v>111</v>
      </c>
      <c r="E219" t="b">
        <v>0</v>
      </c>
      <c r="F219" s="1" t="s">
        <v>1027</v>
      </c>
      <c r="G219" s="1" t="s">
        <v>1242</v>
      </c>
      <c r="H219" s="1" t="s">
        <v>1243</v>
      </c>
      <c r="I219" s="1" t="s">
        <v>1244</v>
      </c>
    </row>
    <row r="220" spans="1:9" x14ac:dyDescent="0.25">
      <c r="A220" s="1" t="s">
        <v>592</v>
      </c>
      <c r="B220" s="1" t="s">
        <v>1246</v>
      </c>
      <c r="C220" s="1" t="s">
        <v>11</v>
      </c>
      <c r="D220" s="1" t="s">
        <v>111</v>
      </c>
      <c r="E220" t="b">
        <v>0</v>
      </c>
      <c r="F220" s="1" t="s">
        <v>1027</v>
      </c>
      <c r="G220" s="1" t="s">
        <v>1242</v>
      </c>
      <c r="H220" s="1" t="s">
        <v>1243</v>
      </c>
      <c r="I220" s="1" t="s">
        <v>1244</v>
      </c>
    </row>
    <row r="221" spans="1:9" x14ac:dyDescent="0.25">
      <c r="A221" s="1" t="s">
        <v>592</v>
      </c>
      <c r="B221" s="1" t="s">
        <v>1247</v>
      </c>
      <c r="C221" s="1" t="s">
        <v>11</v>
      </c>
      <c r="D221" s="1" t="s">
        <v>111</v>
      </c>
      <c r="E221" t="b">
        <v>0</v>
      </c>
      <c r="F221" s="1" t="s">
        <v>1027</v>
      </c>
      <c r="G221" s="1" t="s">
        <v>1242</v>
      </c>
      <c r="H221" s="1" t="s">
        <v>1243</v>
      </c>
      <c r="I221" s="1" t="s">
        <v>1244</v>
      </c>
    </row>
    <row r="222" spans="1:9" x14ac:dyDescent="0.25">
      <c r="A222" s="1" t="s">
        <v>592</v>
      </c>
      <c r="B222" s="1" t="s">
        <v>1248</v>
      </c>
      <c r="C222" s="1" t="s">
        <v>11</v>
      </c>
      <c r="D222" s="1" t="s">
        <v>111</v>
      </c>
      <c r="E222" t="b">
        <v>0</v>
      </c>
      <c r="F222" s="1" t="s">
        <v>1027</v>
      </c>
      <c r="G222" s="1" t="s">
        <v>1242</v>
      </c>
      <c r="H222" s="1" t="s">
        <v>1243</v>
      </c>
      <c r="I222" s="1" t="s">
        <v>1244</v>
      </c>
    </row>
    <row r="223" spans="1:9" x14ac:dyDescent="0.25">
      <c r="A223" s="1" t="s">
        <v>592</v>
      </c>
      <c r="B223" s="1" t="s">
        <v>1249</v>
      </c>
      <c r="C223" s="1" t="s">
        <v>11</v>
      </c>
      <c r="D223" s="1" t="s">
        <v>111</v>
      </c>
      <c r="E223" t="b">
        <v>0</v>
      </c>
      <c r="F223" s="1" t="s">
        <v>1027</v>
      </c>
      <c r="G223" s="1" t="s">
        <v>1242</v>
      </c>
      <c r="H223" s="1" t="s">
        <v>1243</v>
      </c>
      <c r="I223" s="1" t="s">
        <v>1244</v>
      </c>
    </row>
    <row r="224" spans="1:9" x14ac:dyDescent="0.25">
      <c r="A224" s="1" t="s">
        <v>592</v>
      </c>
      <c r="B224" s="1" t="s">
        <v>1250</v>
      </c>
      <c r="C224" s="1" t="s">
        <v>11</v>
      </c>
      <c r="D224" s="1" t="s">
        <v>111</v>
      </c>
      <c r="E224" t="b">
        <v>0</v>
      </c>
      <c r="F224" s="1" t="s">
        <v>1027</v>
      </c>
      <c r="G224" s="1" t="s">
        <v>1251</v>
      </c>
      <c r="H224" s="1" t="s">
        <v>1252</v>
      </c>
      <c r="I224" s="1" t="s">
        <v>1253</v>
      </c>
    </row>
    <row r="225" spans="1:9" x14ac:dyDescent="0.25">
      <c r="A225" s="1" t="s">
        <v>592</v>
      </c>
      <c r="B225" s="1" t="s">
        <v>1254</v>
      </c>
      <c r="C225" s="1" t="s">
        <v>4</v>
      </c>
      <c r="D225" s="1" t="s">
        <v>111</v>
      </c>
      <c r="E225" t="b">
        <v>1</v>
      </c>
      <c r="F225" s="1" t="s">
        <v>1027</v>
      </c>
      <c r="G225" s="1" t="s">
        <v>1255</v>
      </c>
      <c r="H225" s="1" t="s">
        <v>1256</v>
      </c>
      <c r="I225" s="1" t="s">
        <v>55</v>
      </c>
    </row>
    <row r="226" spans="1:9" x14ac:dyDescent="0.25">
      <c r="A226" s="1" t="s">
        <v>406</v>
      </c>
      <c r="B226" s="1" t="s">
        <v>407</v>
      </c>
      <c r="C226" s="1" t="s">
        <v>60</v>
      </c>
      <c r="D226" s="1" t="s">
        <v>111</v>
      </c>
      <c r="E226" t="b">
        <v>0</v>
      </c>
      <c r="F226" s="1" t="s">
        <v>13</v>
      </c>
      <c r="G226" s="1" t="s">
        <v>408</v>
      </c>
      <c r="H226" s="1" t="s">
        <v>409</v>
      </c>
      <c r="I226" s="1" t="s">
        <v>55</v>
      </c>
    </row>
    <row r="227" spans="1:9" x14ac:dyDescent="0.25">
      <c r="A227" s="1" t="s">
        <v>406</v>
      </c>
      <c r="B227" s="1" t="s">
        <v>2200</v>
      </c>
      <c r="C227" s="1" t="s">
        <v>19</v>
      </c>
      <c r="D227" s="1" t="s">
        <v>12</v>
      </c>
      <c r="E227" t="b">
        <v>1</v>
      </c>
      <c r="F227" s="1" t="s">
        <v>1027</v>
      </c>
      <c r="G227" s="1" t="s">
        <v>2201</v>
      </c>
      <c r="H227" s="1" t="s">
        <v>2202</v>
      </c>
      <c r="I227" s="1" t="s">
        <v>2203</v>
      </c>
    </row>
    <row r="228" spans="1:9" x14ac:dyDescent="0.25">
      <c r="A228" s="1" t="s">
        <v>406</v>
      </c>
      <c r="B228" s="1" t="s">
        <v>2200</v>
      </c>
      <c r="C228" s="1" t="s">
        <v>19</v>
      </c>
      <c r="D228" s="1" t="s">
        <v>12</v>
      </c>
      <c r="E228" t="b">
        <v>1</v>
      </c>
      <c r="F228" s="1" t="s">
        <v>1027</v>
      </c>
      <c r="G228" s="1" t="s">
        <v>2202</v>
      </c>
      <c r="H228" s="1" t="s">
        <v>2204</v>
      </c>
      <c r="I228" s="1" t="s">
        <v>2205</v>
      </c>
    </row>
    <row r="229" spans="1:9" x14ac:dyDescent="0.25">
      <c r="A229" s="1" t="s">
        <v>406</v>
      </c>
      <c r="B229" s="1" t="s">
        <v>2206</v>
      </c>
      <c r="C229" s="1" t="s">
        <v>19</v>
      </c>
      <c r="D229" s="1" t="s">
        <v>12</v>
      </c>
      <c r="E229" t="b">
        <v>0</v>
      </c>
      <c r="F229" s="1" t="s">
        <v>1027</v>
      </c>
      <c r="G229" s="1" t="s">
        <v>2207</v>
      </c>
      <c r="H229" s="1" t="s">
        <v>2208</v>
      </c>
      <c r="I229" s="1" t="s">
        <v>2209</v>
      </c>
    </row>
    <row r="230" spans="1:9" x14ac:dyDescent="0.25">
      <c r="A230" s="1" t="s">
        <v>406</v>
      </c>
      <c r="B230" s="1" t="s">
        <v>2210</v>
      </c>
      <c r="C230" s="1" t="s">
        <v>19</v>
      </c>
      <c r="D230" s="1" t="s">
        <v>12</v>
      </c>
      <c r="E230" t="b">
        <v>0</v>
      </c>
      <c r="F230" s="1" t="s">
        <v>1027</v>
      </c>
      <c r="G230" s="1" t="s">
        <v>2207</v>
      </c>
      <c r="H230" s="1" t="s">
        <v>2208</v>
      </c>
      <c r="I230" s="1" t="s">
        <v>2209</v>
      </c>
    </row>
    <row r="231" spans="1:9" x14ac:dyDescent="0.25">
      <c r="A231" s="1" t="s">
        <v>406</v>
      </c>
      <c r="B231" s="1" t="s">
        <v>2211</v>
      </c>
      <c r="C231" s="1" t="s">
        <v>19</v>
      </c>
      <c r="D231" s="1" t="s">
        <v>12</v>
      </c>
      <c r="E231" t="b">
        <v>0</v>
      </c>
      <c r="F231" s="1" t="s">
        <v>1027</v>
      </c>
      <c r="G231" s="1" t="s">
        <v>2207</v>
      </c>
      <c r="H231" s="1" t="s">
        <v>2208</v>
      </c>
      <c r="I231" s="1" t="s">
        <v>2209</v>
      </c>
    </row>
    <row r="232" spans="1:9" x14ac:dyDescent="0.25">
      <c r="A232" s="1" t="s">
        <v>406</v>
      </c>
      <c r="B232" s="1" t="s">
        <v>2212</v>
      </c>
      <c r="C232" s="1" t="s">
        <v>19</v>
      </c>
      <c r="D232" s="1" t="s">
        <v>12</v>
      </c>
      <c r="E232" t="b">
        <v>0</v>
      </c>
      <c r="F232" s="1" t="s">
        <v>1027</v>
      </c>
      <c r="G232" s="1" t="s">
        <v>2207</v>
      </c>
      <c r="H232" s="1" t="s">
        <v>2208</v>
      </c>
      <c r="I232" s="1" t="s">
        <v>2209</v>
      </c>
    </row>
    <row r="233" spans="1:9" x14ac:dyDescent="0.25">
      <c r="A233" s="1" t="s">
        <v>406</v>
      </c>
      <c r="B233" s="1" t="s">
        <v>2213</v>
      </c>
      <c r="C233" s="1" t="s">
        <v>19</v>
      </c>
      <c r="D233" s="1" t="s">
        <v>12</v>
      </c>
      <c r="E233" t="b">
        <v>0</v>
      </c>
      <c r="F233" s="1" t="s">
        <v>1027</v>
      </c>
      <c r="G233" s="1" t="s">
        <v>2207</v>
      </c>
      <c r="H233" s="1" t="s">
        <v>2208</v>
      </c>
      <c r="I233" s="1" t="s">
        <v>2209</v>
      </c>
    </row>
    <row r="234" spans="1:9" x14ac:dyDescent="0.25">
      <c r="A234" s="1" t="s">
        <v>406</v>
      </c>
      <c r="B234" s="1" t="s">
        <v>2200</v>
      </c>
      <c r="C234" s="1" t="s">
        <v>19</v>
      </c>
      <c r="D234" s="1" t="s">
        <v>12</v>
      </c>
      <c r="E234" t="b">
        <v>0</v>
      </c>
      <c r="F234" s="1" t="s">
        <v>1027</v>
      </c>
      <c r="G234" s="1" t="s">
        <v>2214</v>
      </c>
      <c r="H234" s="1" t="s">
        <v>2215</v>
      </c>
      <c r="I234" s="1" t="s">
        <v>2216</v>
      </c>
    </row>
    <row r="235" spans="1:9" x14ac:dyDescent="0.25">
      <c r="A235" s="1" t="s">
        <v>406</v>
      </c>
      <c r="B235" s="1" t="s">
        <v>2217</v>
      </c>
      <c r="C235" s="1" t="s">
        <v>19</v>
      </c>
      <c r="D235" s="1" t="s">
        <v>111</v>
      </c>
      <c r="E235" t="b">
        <v>0</v>
      </c>
      <c r="F235" s="1" t="s">
        <v>1027</v>
      </c>
      <c r="G235" s="1" t="s">
        <v>2218</v>
      </c>
      <c r="H235" s="1" t="s">
        <v>2219</v>
      </c>
      <c r="I235" s="1" t="s">
        <v>2220</v>
      </c>
    </row>
    <row r="236" spans="1:9" x14ac:dyDescent="0.25">
      <c r="A236" s="1" t="s">
        <v>406</v>
      </c>
      <c r="B236" s="1" t="s">
        <v>2221</v>
      </c>
      <c r="C236" s="1" t="s">
        <v>19</v>
      </c>
      <c r="D236" s="1" t="s">
        <v>12</v>
      </c>
      <c r="E236" t="b">
        <v>0</v>
      </c>
      <c r="F236" s="1" t="s">
        <v>1027</v>
      </c>
      <c r="G236" s="1" t="s">
        <v>2218</v>
      </c>
      <c r="H236" s="1" t="s">
        <v>2219</v>
      </c>
      <c r="I236" s="1" t="s">
        <v>2220</v>
      </c>
    </row>
    <row r="237" spans="1:9" x14ac:dyDescent="0.25">
      <c r="A237" s="1" t="s">
        <v>2222</v>
      </c>
      <c r="B237" s="1" t="s">
        <v>2223</v>
      </c>
      <c r="C237" s="1" t="s">
        <v>11</v>
      </c>
      <c r="D237" s="1" t="s">
        <v>111</v>
      </c>
      <c r="E237" t="b">
        <v>0</v>
      </c>
      <c r="F237" s="1" t="s">
        <v>1027</v>
      </c>
      <c r="G237" s="1" t="s">
        <v>2224</v>
      </c>
      <c r="H237" s="1" t="s">
        <v>2225</v>
      </c>
      <c r="I237" s="1" t="s">
        <v>2226</v>
      </c>
    </row>
    <row r="238" spans="1:9" x14ac:dyDescent="0.25">
      <c r="A238" s="1" t="s">
        <v>839</v>
      </c>
      <c r="B238" s="1" t="s">
        <v>840</v>
      </c>
      <c r="C238" s="1" t="s">
        <v>123</v>
      </c>
      <c r="D238" s="1" t="s">
        <v>841</v>
      </c>
      <c r="E238" t="b">
        <v>0</v>
      </c>
      <c r="F238" s="1" t="s">
        <v>542</v>
      </c>
      <c r="G238" s="1" t="s">
        <v>621</v>
      </c>
      <c r="H238" s="1" t="s">
        <v>842</v>
      </c>
      <c r="I238" s="1" t="s">
        <v>843</v>
      </c>
    </row>
    <row r="239" spans="1:9" x14ac:dyDescent="0.25">
      <c r="A239" s="1" t="s">
        <v>104</v>
      </c>
      <c r="B239" s="1" t="s">
        <v>105</v>
      </c>
      <c r="C239" s="1" t="s">
        <v>19</v>
      </c>
      <c r="D239" s="1" t="s">
        <v>12</v>
      </c>
      <c r="E239" t="b">
        <v>0</v>
      </c>
      <c r="F239" s="1" t="s">
        <v>13</v>
      </c>
      <c r="G239" s="1" t="s">
        <v>106</v>
      </c>
      <c r="H239" s="1" t="s">
        <v>107</v>
      </c>
      <c r="I239" s="1" t="s">
        <v>108</v>
      </c>
    </row>
    <row r="240" spans="1:9" x14ac:dyDescent="0.25">
      <c r="A240" s="1" t="s">
        <v>104</v>
      </c>
      <c r="B240" s="1" t="s">
        <v>105</v>
      </c>
      <c r="C240" s="1" t="s">
        <v>11</v>
      </c>
      <c r="D240" s="1" t="s">
        <v>12</v>
      </c>
      <c r="E240" t="b">
        <v>0</v>
      </c>
      <c r="F240" s="1" t="s">
        <v>1027</v>
      </c>
      <c r="G240" s="1" t="s">
        <v>1257</v>
      </c>
      <c r="H240" s="1" t="s">
        <v>1258</v>
      </c>
      <c r="I240" s="1" t="s">
        <v>1259</v>
      </c>
    </row>
    <row r="241" spans="1:9" x14ac:dyDescent="0.25">
      <c r="A241" s="1" t="s">
        <v>104</v>
      </c>
      <c r="B241" s="1" t="s">
        <v>1260</v>
      </c>
      <c r="C241" s="1" t="s">
        <v>11</v>
      </c>
      <c r="D241" s="1" t="s">
        <v>12</v>
      </c>
      <c r="E241" t="b">
        <v>0</v>
      </c>
      <c r="F241" s="1" t="s">
        <v>1027</v>
      </c>
      <c r="G241" s="1" t="s">
        <v>1257</v>
      </c>
      <c r="H241" s="1" t="s">
        <v>1258</v>
      </c>
      <c r="I241" s="1" t="s">
        <v>1259</v>
      </c>
    </row>
    <row r="242" spans="1:9" x14ac:dyDescent="0.25">
      <c r="A242" s="1" t="s">
        <v>104</v>
      </c>
      <c r="B242" s="1" t="s">
        <v>105</v>
      </c>
      <c r="C242" s="1" t="s">
        <v>11</v>
      </c>
      <c r="D242" s="1" t="s">
        <v>12</v>
      </c>
      <c r="E242" t="b">
        <v>0</v>
      </c>
      <c r="F242" s="1" t="s">
        <v>1027</v>
      </c>
      <c r="G242" s="1" t="s">
        <v>1258</v>
      </c>
      <c r="H242" s="1" t="s">
        <v>1261</v>
      </c>
      <c r="I242" s="1" t="s">
        <v>1262</v>
      </c>
    </row>
    <row r="243" spans="1:9" x14ac:dyDescent="0.25">
      <c r="A243" s="1" t="s">
        <v>104</v>
      </c>
      <c r="B243" s="1" t="s">
        <v>1260</v>
      </c>
      <c r="C243" s="1" t="s">
        <v>11</v>
      </c>
      <c r="D243" s="1" t="s">
        <v>12</v>
      </c>
      <c r="E243" t="b">
        <v>0</v>
      </c>
      <c r="F243" s="1" t="s">
        <v>1027</v>
      </c>
      <c r="G243" s="1" t="s">
        <v>1263</v>
      </c>
      <c r="H243" s="1" t="s">
        <v>1264</v>
      </c>
      <c r="I243" s="1" t="s">
        <v>1265</v>
      </c>
    </row>
    <row r="244" spans="1:9" x14ac:dyDescent="0.25">
      <c r="A244" s="1" t="s">
        <v>104</v>
      </c>
      <c r="B244" s="1" t="s">
        <v>1260</v>
      </c>
      <c r="C244" s="1" t="s">
        <v>11</v>
      </c>
      <c r="D244" s="1" t="s">
        <v>12</v>
      </c>
      <c r="E244" t="b">
        <v>0</v>
      </c>
      <c r="F244" s="1" t="s">
        <v>1027</v>
      </c>
      <c r="G244" s="1" t="s">
        <v>55</v>
      </c>
      <c r="H244" s="1" t="s">
        <v>1266</v>
      </c>
      <c r="I244" s="1" t="s">
        <v>1267</v>
      </c>
    </row>
    <row r="245" spans="1:9" x14ac:dyDescent="0.25">
      <c r="A245" s="1" t="s">
        <v>104</v>
      </c>
      <c r="B245" s="1" t="s">
        <v>105</v>
      </c>
      <c r="C245" s="1" t="s">
        <v>19</v>
      </c>
      <c r="D245" s="1" t="s">
        <v>12</v>
      </c>
      <c r="E245" t="b">
        <v>0</v>
      </c>
      <c r="F245" s="1" t="s">
        <v>1027</v>
      </c>
      <c r="G245" s="1" t="s">
        <v>1268</v>
      </c>
      <c r="H245" s="1" t="s">
        <v>1269</v>
      </c>
      <c r="I245" s="1" t="s">
        <v>1270</v>
      </c>
    </row>
    <row r="246" spans="1:9" x14ac:dyDescent="0.25">
      <c r="A246" s="1" t="s">
        <v>104</v>
      </c>
      <c r="B246" s="1" t="s">
        <v>1260</v>
      </c>
      <c r="C246" s="1" t="s">
        <v>19</v>
      </c>
      <c r="D246" s="1" t="s">
        <v>12</v>
      </c>
      <c r="E246" t="b">
        <v>0</v>
      </c>
      <c r="F246" s="1" t="s">
        <v>1027</v>
      </c>
      <c r="G246" s="1" t="s">
        <v>1268</v>
      </c>
      <c r="H246" s="1" t="s">
        <v>1269</v>
      </c>
      <c r="I246" s="1" t="s">
        <v>1270</v>
      </c>
    </row>
    <row r="247" spans="1:9" x14ac:dyDescent="0.25">
      <c r="A247" s="1" t="s">
        <v>410</v>
      </c>
      <c r="B247" s="1" t="s">
        <v>411</v>
      </c>
      <c r="C247" s="1" t="s">
        <v>11</v>
      </c>
      <c r="D247" s="1" t="s">
        <v>111</v>
      </c>
      <c r="E247" t="b">
        <v>0</v>
      </c>
      <c r="F247" s="1" t="s">
        <v>13</v>
      </c>
      <c r="G247" s="1" t="s">
        <v>55</v>
      </c>
      <c r="H247" s="1" t="s">
        <v>412</v>
      </c>
      <c r="I247" s="1" t="s">
        <v>413</v>
      </c>
    </row>
    <row r="248" spans="1:9" x14ac:dyDescent="0.25">
      <c r="A248" s="1" t="s">
        <v>528</v>
      </c>
      <c r="B248" s="1" t="s">
        <v>529</v>
      </c>
      <c r="C248" s="1" t="s">
        <v>19</v>
      </c>
      <c r="D248" s="1" t="s">
        <v>111</v>
      </c>
      <c r="E248" t="b">
        <v>0</v>
      </c>
      <c r="F248" s="1" t="s">
        <v>530</v>
      </c>
      <c r="G248" s="1" t="s">
        <v>55</v>
      </c>
      <c r="H248" s="1" t="s">
        <v>531</v>
      </c>
      <c r="I248" s="1" t="s">
        <v>532</v>
      </c>
    </row>
    <row r="249" spans="1:9" x14ac:dyDescent="0.25">
      <c r="A249" s="1" t="s">
        <v>528</v>
      </c>
      <c r="B249" s="1" t="s">
        <v>533</v>
      </c>
      <c r="C249" s="1" t="s">
        <v>19</v>
      </c>
      <c r="D249" s="1" t="s">
        <v>111</v>
      </c>
      <c r="E249" t="b">
        <v>0</v>
      </c>
      <c r="F249" s="1" t="s">
        <v>530</v>
      </c>
      <c r="G249" s="1" t="s">
        <v>55</v>
      </c>
      <c r="H249" s="1" t="s">
        <v>531</v>
      </c>
      <c r="I249" s="1" t="s">
        <v>532</v>
      </c>
    </row>
    <row r="250" spans="1:9" x14ac:dyDescent="0.25">
      <c r="A250" s="1" t="s">
        <v>528</v>
      </c>
      <c r="B250" s="1" t="s">
        <v>1271</v>
      </c>
      <c r="C250" s="1" t="s">
        <v>11</v>
      </c>
      <c r="D250" s="1" t="s">
        <v>111</v>
      </c>
      <c r="E250" t="b">
        <v>0</v>
      </c>
      <c r="F250" s="1" t="s">
        <v>1027</v>
      </c>
      <c r="G250" s="1" t="s">
        <v>1272</v>
      </c>
      <c r="H250" s="1" t="s">
        <v>1273</v>
      </c>
      <c r="I250" s="1" t="s">
        <v>1274</v>
      </c>
    </row>
    <row r="251" spans="1:9" x14ac:dyDescent="0.25">
      <c r="A251" s="1" t="s">
        <v>2227</v>
      </c>
      <c r="B251" s="1" t="s">
        <v>2228</v>
      </c>
      <c r="C251" s="1" t="s">
        <v>11</v>
      </c>
      <c r="D251" s="1" t="s">
        <v>111</v>
      </c>
      <c r="E251" t="b">
        <v>0</v>
      </c>
      <c r="F251" s="1" t="s">
        <v>1027</v>
      </c>
      <c r="G251" s="1" t="s">
        <v>2229</v>
      </c>
      <c r="H251" s="1" t="s">
        <v>2230</v>
      </c>
      <c r="I251" s="1" t="s">
        <v>2231</v>
      </c>
    </row>
    <row r="252" spans="1:9" x14ac:dyDescent="0.25">
      <c r="A252" s="1" t="s">
        <v>2232</v>
      </c>
      <c r="B252" s="1" t="s">
        <v>2233</v>
      </c>
      <c r="C252" s="1" t="s">
        <v>11</v>
      </c>
      <c r="D252" s="1" t="s">
        <v>588</v>
      </c>
      <c r="E252" t="b">
        <v>0</v>
      </c>
      <c r="F252" s="1" t="s">
        <v>1027</v>
      </c>
      <c r="G252" s="1" t="s">
        <v>55</v>
      </c>
      <c r="H252" s="1" t="s">
        <v>2234</v>
      </c>
      <c r="I252" s="1" t="s">
        <v>2235</v>
      </c>
    </row>
    <row r="253" spans="1:9" x14ac:dyDescent="0.25">
      <c r="A253" s="1" t="s">
        <v>2236</v>
      </c>
      <c r="B253" s="1" t="s">
        <v>2237</v>
      </c>
      <c r="C253" s="1" t="s">
        <v>75</v>
      </c>
      <c r="D253" s="1" t="s">
        <v>111</v>
      </c>
      <c r="E253" t="b">
        <v>0</v>
      </c>
      <c r="F253" s="1" t="s">
        <v>1027</v>
      </c>
      <c r="G253" s="1" t="s">
        <v>2238</v>
      </c>
      <c r="H253" s="1" t="s">
        <v>2239</v>
      </c>
      <c r="I253" s="1" t="s">
        <v>2240</v>
      </c>
    </row>
    <row r="254" spans="1:9" x14ac:dyDescent="0.25">
      <c r="A254" s="1" t="s">
        <v>2236</v>
      </c>
      <c r="B254" s="1" t="s">
        <v>2241</v>
      </c>
      <c r="C254" s="1" t="s">
        <v>75</v>
      </c>
      <c r="D254" s="1" t="s">
        <v>111</v>
      </c>
      <c r="E254" t="b">
        <v>0</v>
      </c>
      <c r="F254" s="1" t="s">
        <v>1027</v>
      </c>
      <c r="G254" s="1" t="s">
        <v>2239</v>
      </c>
      <c r="H254" s="1" t="s">
        <v>2242</v>
      </c>
      <c r="I254" s="1" t="s">
        <v>2243</v>
      </c>
    </row>
    <row r="255" spans="1:9" x14ac:dyDescent="0.25">
      <c r="A255" s="1" t="s">
        <v>2236</v>
      </c>
      <c r="B255" s="1" t="s">
        <v>2244</v>
      </c>
      <c r="C255" s="1" t="s">
        <v>19</v>
      </c>
      <c r="D255" s="1" t="s">
        <v>111</v>
      </c>
      <c r="E255" t="b">
        <v>0</v>
      </c>
      <c r="F255" s="1" t="s">
        <v>1027</v>
      </c>
      <c r="G255" s="1" t="s">
        <v>2245</v>
      </c>
      <c r="H255" s="1" t="s">
        <v>2246</v>
      </c>
      <c r="I255" s="1" t="s">
        <v>2247</v>
      </c>
    </row>
    <row r="256" spans="1:9" x14ac:dyDescent="0.25">
      <c r="A256" s="1" t="s">
        <v>2236</v>
      </c>
      <c r="B256" s="1" t="s">
        <v>2248</v>
      </c>
      <c r="C256" s="1" t="s">
        <v>19</v>
      </c>
      <c r="D256" s="1" t="s">
        <v>111</v>
      </c>
      <c r="E256" t="b">
        <v>0</v>
      </c>
      <c r="F256" s="1" t="s">
        <v>1027</v>
      </c>
      <c r="G256" s="1" t="s">
        <v>2246</v>
      </c>
      <c r="H256" s="1" t="s">
        <v>2249</v>
      </c>
      <c r="I256" s="1" t="s">
        <v>2250</v>
      </c>
    </row>
    <row r="257" spans="1:9" x14ac:dyDescent="0.25">
      <c r="A257" s="1" t="s">
        <v>599</v>
      </c>
      <c r="B257" s="1" t="s">
        <v>600</v>
      </c>
      <c r="C257" s="1" t="s">
        <v>11</v>
      </c>
      <c r="D257" s="1" t="s">
        <v>550</v>
      </c>
      <c r="E257" t="b">
        <v>0</v>
      </c>
      <c r="F257" s="1" t="s">
        <v>542</v>
      </c>
      <c r="G257" s="1" t="s">
        <v>601</v>
      </c>
      <c r="H257" s="1" t="s">
        <v>602</v>
      </c>
      <c r="I257" s="1" t="s">
        <v>603</v>
      </c>
    </row>
    <row r="258" spans="1:9" x14ac:dyDescent="0.25">
      <c r="A258" s="1" t="s">
        <v>109</v>
      </c>
      <c r="B258" s="1" t="s">
        <v>110</v>
      </c>
      <c r="C258" s="1" t="s">
        <v>75</v>
      </c>
      <c r="D258" s="1" t="s">
        <v>111</v>
      </c>
      <c r="E258" t="b">
        <v>0</v>
      </c>
      <c r="F258" s="1" t="s">
        <v>13</v>
      </c>
      <c r="G258" s="1" t="s">
        <v>112</v>
      </c>
      <c r="H258" s="1" t="s">
        <v>113</v>
      </c>
      <c r="I258" s="1" t="s">
        <v>114</v>
      </c>
    </row>
    <row r="259" spans="1:9" x14ac:dyDescent="0.25">
      <c r="A259" s="1" t="s">
        <v>109</v>
      </c>
      <c r="B259" s="1" t="s">
        <v>604</v>
      </c>
      <c r="C259" s="1" t="s">
        <v>11</v>
      </c>
      <c r="D259" s="1" t="s">
        <v>111</v>
      </c>
      <c r="E259" t="b">
        <v>0</v>
      </c>
      <c r="F259" s="1" t="s">
        <v>542</v>
      </c>
      <c r="G259" s="1" t="s">
        <v>605</v>
      </c>
      <c r="H259" s="1" t="s">
        <v>606</v>
      </c>
      <c r="I259" s="1" t="s">
        <v>607</v>
      </c>
    </row>
    <row r="260" spans="1:9" x14ac:dyDescent="0.25">
      <c r="A260" s="1" t="s">
        <v>109</v>
      </c>
      <c r="B260" s="1" t="s">
        <v>608</v>
      </c>
      <c r="C260" s="1" t="s">
        <v>19</v>
      </c>
      <c r="D260" s="1" t="s">
        <v>111</v>
      </c>
      <c r="E260" t="b">
        <v>0</v>
      </c>
      <c r="F260" s="1" t="s">
        <v>542</v>
      </c>
      <c r="G260" s="1" t="s">
        <v>605</v>
      </c>
      <c r="H260" s="1" t="s">
        <v>606</v>
      </c>
      <c r="I260" s="1" t="s">
        <v>607</v>
      </c>
    </row>
    <row r="261" spans="1:9" x14ac:dyDescent="0.25">
      <c r="A261" s="1" t="s">
        <v>109</v>
      </c>
      <c r="B261" s="1" t="s">
        <v>609</v>
      </c>
      <c r="C261" s="1" t="s">
        <v>19</v>
      </c>
      <c r="D261" s="1" t="s">
        <v>111</v>
      </c>
      <c r="E261" t="b">
        <v>0</v>
      </c>
      <c r="F261" s="1" t="s">
        <v>542</v>
      </c>
      <c r="G261" s="1" t="s">
        <v>605</v>
      </c>
      <c r="H261" s="1" t="s">
        <v>606</v>
      </c>
      <c r="I261" s="1" t="s">
        <v>607</v>
      </c>
    </row>
    <row r="262" spans="1:9" x14ac:dyDescent="0.25">
      <c r="A262" s="1" t="s">
        <v>109</v>
      </c>
      <c r="B262" s="1" t="s">
        <v>1275</v>
      </c>
      <c r="C262" s="1" t="s">
        <v>11</v>
      </c>
      <c r="D262" s="1" t="s">
        <v>111</v>
      </c>
      <c r="E262" t="b">
        <v>0</v>
      </c>
      <c r="F262" s="1" t="s">
        <v>1027</v>
      </c>
      <c r="G262" s="1" t="s">
        <v>1276</v>
      </c>
      <c r="H262" s="1" t="s">
        <v>1277</v>
      </c>
      <c r="I262" s="1" t="s">
        <v>1278</v>
      </c>
    </row>
    <row r="263" spans="1:9" x14ac:dyDescent="0.25">
      <c r="A263" s="1" t="s">
        <v>109</v>
      </c>
      <c r="B263" s="1" t="s">
        <v>1275</v>
      </c>
      <c r="C263" s="1" t="s">
        <v>19</v>
      </c>
      <c r="D263" s="1" t="s">
        <v>111</v>
      </c>
      <c r="E263" t="b">
        <v>0</v>
      </c>
      <c r="F263" s="1" t="s">
        <v>1027</v>
      </c>
      <c r="G263" s="1" t="s">
        <v>1279</v>
      </c>
      <c r="H263" s="1" t="s">
        <v>1280</v>
      </c>
      <c r="I263" s="1" t="s">
        <v>1281</v>
      </c>
    </row>
    <row r="264" spans="1:9" x14ac:dyDescent="0.25">
      <c r="A264" s="1" t="s">
        <v>109</v>
      </c>
      <c r="B264" s="1" t="s">
        <v>1282</v>
      </c>
      <c r="C264" s="1" t="s">
        <v>19</v>
      </c>
      <c r="D264" s="1" t="s">
        <v>111</v>
      </c>
      <c r="E264" t="b">
        <v>0</v>
      </c>
      <c r="F264" s="1" t="s">
        <v>1027</v>
      </c>
      <c r="G264" s="1" t="s">
        <v>1279</v>
      </c>
      <c r="H264" s="1" t="s">
        <v>1280</v>
      </c>
      <c r="I264" s="1" t="s">
        <v>1281</v>
      </c>
    </row>
    <row r="265" spans="1:9" x14ac:dyDescent="0.25">
      <c r="A265" s="1" t="s">
        <v>109</v>
      </c>
      <c r="B265" s="1" t="s">
        <v>1283</v>
      </c>
      <c r="C265" s="1" t="s">
        <v>19</v>
      </c>
      <c r="D265" s="1" t="s">
        <v>111</v>
      </c>
      <c r="E265" t="b">
        <v>0</v>
      </c>
      <c r="F265" s="1" t="s">
        <v>1027</v>
      </c>
      <c r="G265" s="1" t="s">
        <v>1279</v>
      </c>
      <c r="H265" s="1" t="s">
        <v>1280</v>
      </c>
      <c r="I265" s="1" t="s">
        <v>1281</v>
      </c>
    </row>
    <row r="266" spans="1:9" x14ac:dyDescent="0.25">
      <c r="A266" s="1" t="s">
        <v>109</v>
      </c>
      <c r="B266" s="1" t="s">
        <v>1284</v>
      </c>
      <c r="C266" s="1" t="s">
        <v>19</v>
      </c>
      <c r="D266" s="1" t="s">
        <v>111</v>
      </c>
      <c r="E266" t="b">
        <v>0</v>
      </c>
      <c r="F266" s="1" t="s">
        <v>1027</v>
      </c>
      <c r="G266" s="1" t="s">
        <v>1279</v>
      </c>
      <c r="H266" s="1" t="s">
        <v>1280</v>
      </c>
      <c r="I266" s="1" t="s">
        <v>1281</v>
      </c>
    </row>
    <row r="267" spans="1:9" x14ac:dyDescent="0.25">
      <c r="A267" s="1" t="s">
        <v>109</v>
      </c>
      <c r="B267" s="1" t="s">
        <v>1285</v>
      </c>
      <c r="C267" s="1" t="s">
        <v>19</v>
      </c>
      <c r="D267" s="1" t="s">
        <v>111</v>
      </c>
      <c r="E267" t="b">
        <v>0</v>
      </c>
      <c r="F267" s="1" t="s">
        <v>1027</v>
      </c>
      <c r="G267" s="1" t="s">
        <v>1279</v>
      </c>
      <c r="H267" s="1" t="s">
        <v>1280</v>
      </c>
      <c r="I267" s="1" t="s">
        <v>1281</v>
      </c>
    </row>
    <row r="268" spans="1:9" x14ac:dyDescent="0.25">
      <c r="A268" s="1" t="s">
        <v>109</v>
      </c>
      <c r="B268" s="1" t="s">
        <v>1286</v>
      </c>
      <c r="C268" s="1" t="s">
        <v>19</v>
      </c>
      <c r="D268" s="1" t="s">
        <v>111</v>
      </c>
      <c r="E268" t="b">
        <v>0</v>
      </c>
      <c r="F268" s="1" t="s">
        <v>1027</v>
      </c>
      <c r="G268" s="1" t="s">
        <v>1279</v>
      </c>
      <c r="H268" s="1" t="s">
        <v>1280</v>
      </c>
      <c r="I268" s="1" t="s">
        <v>1281</v>
      </c>
    </row>
    <row r="269" spans="1:9" x14ac:dyDescent="0.25">
      <c r="A269" s="1" t="s">
        <v>109</v>
      </c>
      <c r="B269" s="1" t="s">
        <v>1287</v>
      </c>
      <c r="C269" s="1" t="s">
        <v>19</v>
      </c>
      <c r="D269" s="1" t="s">
        <v>111</v>
      </c>
      <c r="E269" t="b">
        <v>0</v>
      </c>
      <c r="F269" s="1" t="s">
        <v>1027</v>
      </c>
      <c r="G269" s="1" t="s">
        <v>1279</v>
      </c>
      <c r="H269" s="1" t="s">
        <v>1280</v>
      </c>
      <c r="I269" s="1" t="s">
        <v>1281</v>
      </c>
    </row>
    <row r="270" spans="1:9" x14ac:dyDescent="0.25">
      <c r="A270" s="1" t="s">
        <v>109</v>
      </c>
      <c r="B270" s="1" t="s">
        <v>1288</v>
      </c>
      <c r="C270" s="1" t="s">
        <v>19</v>
      </c>
      <c r="D270" s="1" t="s">
        <v>111</v>
      </c>
      <c r="E270" t="b">
        <v>0</v>
      </c>
      <c r="F270" s="1" t="s">
        <v>1027</v>
      </c>
      <c r="G270" s="1" t="s">
        <v>1279</v>
      </c>
      <c r="H270" s="1" t="s">
        <v>1280</v>
      </c>
      <c r="I270" s="1" t="s">
        <v>1281</v>
      </c>
    </row>
    <row r="271" spans="1:9" x14ac:dyDescent="0.25">
      <c r="A271" s="1" t="s">
        <v>109</v>
      </c>
      <c r="B271" s="1" t="s">
        <v>1289</v>
      </c>
      <c r="C271" s="1" t="s">
        <v>19</v>
      </c>
      <c r="D271" s="1" t="s">
        <v>111</v>
      </c>
      <c r="E271" t="b">
        <v>0</v>
      </c>
      <c r="F271" s="1" t="s">
        <v>1027</v>
      </c>
      <c r="G271" s="1" t="s">
        <v>1280</v>
      </c>
      <c r="H271" s="1" t="s">
        <v>1290</v>
      </c>
      <c r="I271" s="1" t="s">
        <v>1291</v>
      </c>
    </row>
    <row r="272" spans="1:9" x14ac:dyDescent="0.25">
      <c r="A272" s="1" t="s">
        <v>109</v>
      </c>
      <c r="B272" s="1" t="s">
        <v>1292</v>
      </c>
      <c r="C272" s="1" t="s">
        <v>19</v>
      </c>
      <c r="D272" s="1" t="s">
        <v>111</v>
      </c>
      <c r="E272" t="b">
        <v>0</v>
      </c>
      <c r="F272" s="1" t="s">
        <v>1027</v>
      </c>
      <c r="G272" s="1" t="s">
        <v>1280</v>
      </c>
      <c r="H272" s="1" t="s">
        <v>1290</v>
      </c>
      <c r="I272" s="1" t="s">
        <v>1291</v>
      </c>
    </row>
    <row r="273" spans="1:9" x14ac:dyDescent="0.25">
      <c r="A273" s="1" t="s">
        <v>109</v>
      </c>
      <c r="B273" s="1" t="s">
        <v>1293</v>
      </c>
      <c r="C273" s="1" t="s">
        <v>11</v>
      </c>
      <c r="D273" s="1" t="s">
        <v>111</v>
      </c>
      <c r="E273" t="b">
        <v>0</v>
      </c>
      <c r="F273" s="1" t="s">
        <v>1027</v>
      </c>
      <c r="G273" s="1" t="s">
        <v>1294</v>
      </c>
      <c r="H273" s="1" t="s">
        <v>1295</v>
      </c>
      <c r="I273" s="1" t="s">
        <v>1296</v>
      </c>
    </row>
    <row r="274" spans="1:9" x14ac:dyDescent="0.25">
      <c r="A274" s="1" t="s">
        <v>109</v>
      </c>
      <c r="B274" s="1" t="s">
        <v>1297</v>
      </c>
      <c r="C274" s="1" t="s">
        <v>19</v>
      </c>
      <c r="D274" s="1" t="s">
        <v>136</v>
      </c>
      <c r="E274" t="b">
        <v>0</v>
      </c>
      <c r="F274" s="1" t="s">
        <v>1027</v>
      </c>
      <c r="G274" s="1" t="s">
        <v>1294</v>
      </c>
      <c r="H274" s="1" t="s">
        <v>1295</v>
      </c>
      <c r="I274" s="1" t="s">
        <v>1296</v>
      </c>
    </row>
    <row r="275" spans="1:9" x14ac:dyDescent="0.25">
      <c r="A275" s="1" t="s">
        <v>109</v>
      </c>
      <c r="B275" s="1" t="s">
        <v>1286</v>
      </c>
      <c r="C275" s="1" t="s">
        <v>19</v>
      </c>
      <c r="D275" s="1" t="s">
        <v>111</v>
      </c>
      <c r="E275" t="b">
        <v>0</v>
      </c>
      <c r="F275" s="1" t="s">
        <v>1027</v>
      </c>
      <c r="G275" s="1" t="s">
        <v>1294</v>
      </c>
      <c r="H275" s="1" t="s">
        <v>1295</v>
      </c>
      <c r="I275" s="1" t="s">
        <v>1296</v>
      </c>
    </row>
    <row r="276" spans="1:9" x14ac:dyDescent="0.25">
      <c r="A276" s="1" t="s">
        <v>109</v>
      </c>
      <c r="B276" s="1" t="s">
        <v>1298</v>
      </c>
      <c r="C276" s="1" t="s">
        <v>19</v>
      </c>
      <c r="D276" s="1" t="s">
        <v>136</v>
      </c>
      <c r="E276" t="b">
        <v>0</v>
      </c>
      <c r="F276" s="1" t="s">
        <v>1027</v>
      </c>
      <c r="G276" s="1" t="s">
        <v>1294</v>
      </c>
      <c r="H276" s="1" t="s">
        <v>1295</v>
      </c>
      <c r="I276" s="1" t="s">
        <v>1296</v>
      </c>
    </row>
    <row r="277" spans="1:9" x14ac:dyDescent="0.25">
      <c r="A277" s="1" t="s">
        <v>109</v>
      </c>
      <c r="B277" s="1" t="s">
        <v>1299</v>
      </c>
      <c r="C277" s="1" t="s">
        <v>19</v>
      </c>
      <c r="D277" s="1" t="s">
        <v>111</v>
      </c>
      <c r="E277" t="b">
        <v>0</v>
      </c>
      <c r="F277" s="1" t="s">
        <v>1027</v>
      </c>
      <c r="G277" s="1" t="s">
        <v>1294</v>
      </c>
      <c r="H277" s="1" t="s">
        <v>1295</v>
      </c>
      <c r="I277" s="1" t="s">
        <v>1296</v>
      </c>
    </row>
    <row r="278" spans="1:9" x14ac:dyDescent="0.25">
      <c r="A278" s="1" t="s">
        <v>109</v>
      </c>
      <c r="B278" s="1" t="s">
        <v>1300</v>
      </c>
      <c r="C278" s="1" t="s">
        <v>19</v>
      </c>
      <c r="D278" s="1" t="s">
        <v>111</v>
      </c>
      <c r="E278" t="b">
        <v>0</v>
      </c>
      <c r="F278" s="1" t="s">
        <v>1027</v>
      </c>
      <c r="G278" s="1" t="s">
        <v>1294</v>
      </c>
      <c r="H278" s="1" t="s">
        <v>1295</v>
      </c>
      <c r="I278" s="1" t="s">
        <v>1296</v>
      </c>
    </row>
    <row r="279" spans="1:9" x14ac:dyDescent="0.25">
      <c r="A279" s="1" t="s">
        <v>109</v>
      </c>
      <c r="B279" s="1" t="s">
        <v>1301</v>
      </c>
      <c r="C279" s="1" t="s">
        <v>19</v>
      </c>
      <c r="D279" s="1" t="s">
        <v>111</v>
      </c>
      <c r="E279" t="b">
        <v>0</v>
      </c>
      <c r="F279" s="1" t="s">
        <v>1027</v>
      </c>
      <c r="G279" s="1" t="s">
        <v>1294</v>
      </c>
      <c r="H279" s="1" t="s">
        <v>1295</v>
      </c>
      <c r="I279" s="1" t="s">
        <v>1296</v>
      </c>
    </row>
    <row r="280" spans="1:9" x14ac:dyDescent="0.25">
      <c r="A280" s="1" t="s">
        <v>109</v>
      </c>
      <c r="B280" s="1" t="s">
        <v>1275</v>
      </c>
      <c r="C280" s="1" t="s">
        <v>19</v>
      </c>
      <c r="D280" s="1" t="s">
        <v>111</v>
      </c>
      <c r="E280" t="b">
        <v>0</v>
      </c>
      <c r="F280" s="1" t="s">
        <v>1027</v>
      </c>
      <c r="G280" s="1" t="s">
        <v>1294</v>
      </c>
      <c r="H280" s="1" t="s">
        <v>1295</v>
      </c>
      <c r="I280" s="1" t="s">
        <v>1296</v>
      </c>
    </row>
    <row r="281" spans="1:9" x14ac:dyDescent="0.25">
      <c r="A281" s="1" t="s">
        <v>109</v>
      </c>
      <c r="B281" s="1" t="s">
        <v>1302</v>
      </c>
      <c r="C281" s="1" t="s">
        <v>19</v>
      </c>
      <c r="D281" s="1" t="s">
        <v>111</v>
      </c>
      <c r="E281" t="b">
        <v>0</v>
      </c>
      <c r="F281" s="1" t="s">
        <v>1027</v>
      </c>
      <c r="G281" s="1" t="s">
        <v>1294</v>
      </c>
      <c r="H281" s="1" t="s">
        <v>1295</v>
      </c>
      <c r="I281" s="1" t="s">
        <v>1296</v>
      </c>
    </row>
    <row r="282" spans="1:9" x14ac:dyDescent="0.25">
      <c r="A282" s="1" t="s">
        <v>109</v>
      </c>
      <c r="B282" s="1" t="s">
        <v>110</v>
      </c>
      <c r="C282" s="1" t="s">
        <v>19</v>
      </c>
      <c r="D282" s="1" t="s">
        <v>111</v>
      </c>
      <c r="E282" t="b">
        <v>0</v>
      </c>
      <c r="F282" s="1" t="s">
        <v>1027</v>
      </c>
      <c r="G282" s="1" t="s">
        <v>1294</v>
      </c>
      <c r="H282" s="1" t="s">
        <v>1295</v>
      </c>
      <c r="I282" s="1" t="s">
        <v>1296</v>
      </c>
    </row>
    <row r="283" spans="1:9" x14ac:dyDescent="0.25">
      <c r="A283" s="1" t="s">
        <v>109</v>
      </c>
      <c r="B283" s="1" t="s">
        <v>1303</v>
      </c>
      <c r="C283" s="1" t="s">
        <v>19</v>
      </c>
      <c r="D283" s="1" t="s">
        <v>111</v>
      </c>
      <c r="E283" t="b">
        <v>0</v>
      </c>
      <c r="F283" s="1" t="s">
        <v>1027</v>
      </c>
      <c r="G283" s="1" t="s">
        <v>1294</v>
      </c>
      <c r="H283" s="1" t="s">
        <v>1295</v>
      </c>
      <c r="I283" s="1" t="s">
        <v>1296</v>
      </c>
    </row>
    <row r="284" spans="1:9" x14ac:dyDescent="0.25">
      <c r="A284" s="1" t="s">
        <v>109</v>
      </c>
      <c r="B284" s="1" t="s">
        <v>1304</v>
      </c>
      <c r="C284" s="1" t="s">
        <v>19</v>
      </c>
      <c r="D284" s="1" t="s">
        <v>111</v>
      </c>
      <c r="E284" t="b">
        <v>0</v>
      </c>
      <c r="F284" s="1" t="s">
        <v>1027</v>
      </c>
      <c r="G284" s="1" t="s">
        <v>1294</v>
      </c>
      <c r="H284" s="1" t="s">
        <v>1295</v>
      </c>
      <c r="I284" s="1" t="s">
        <v>1296</v>
      </c>
    </row>
    <row r="285" spans="1:9" x14ac:dyDescent="0.25">
      <c r="A285" s="1" t="s">
        <v>1305</v>
      </c>
      <c r="B285" s="1" t="s">
        <v>1306</v>
      </c>
      <c r="C285" s="1" t="s">
        <v>123</v>
      </c>
      <c r="D285" s="1" t="s">
        <v>111</v>
      </c>
      <c r="E285" t="b">
        <v>0</v>
      </c>
      <c r="F285" s="1" t="s">
        <v>1027</v>
      </c>
      <c r="G285" s="1" t="s">
        <v>1307</v>
      </c>
      <c r="H285" s="1" t="s">
        <v>1308</v>
      </c>
      <c r="I285" s="1" t="s">
        <v>1309</v>
      </c>
    </row>
    <row r="286" spans="1:9" x14ac:dyDescent="0.25">
      <c r="A286" s="1" t="s">
        <v>1310</v>
      </c>
      <c r="B286" s="1" t="s">
        <v>1311</v>
      </c>
      <c r="C286" s="1" t="s">
        <v>19</v>
      </c>
      <c r="D286" s="1" t="s">
        <v>111</v>
      </c>
      <c r="E286" t="b">
        <v>0</v>
      </c>
      <c r="F286" s="1" t="s">
        <v>1027</v>
      </c>
      <c r="G286" s="1" t="s">
        <v>1312</v>
      </c>
      <c r="H286" s="1" t="s">
        <v>1313</v>
      </c>
      <c r="I286" s="1" t="s">
        <v>1314</v>
      </c>
    </row>
    <row r="287" spans="1:9" x14ac:dyDescent="0.25">
      <c r="A287" s="1" t="s">
        <v>610</v>
      </c>
      <c r="B287" s="1" t="s">
        <v>611</v>
      </c>
      <c r="C287" s="1" t="s">
        <v>11</v>
      </c>
      <c r="D287" s="1" t="s">
        <v>111</v>
      </c>
      <c r="E287" t="b">
        <v>0</v>
      </c>
      <c r="F287" s="1" t="s">
        <v>542</v>
      </c>
      <c r="G287" s="1" t="s">
        <v>612</v>
      </c>
      <c r="H287" s="1" t="s">
        <v>613</v>
      </c>
      <c r="I287" s="1" t="s">
        <v>55</v>
      </c>
    </row>
    <row r="288" spans="1:9" x14ac:dyDescent="0.25">
      <c r="A288" s="1" t="s">
        <v>610</v>
      </c>
      <c r="B288" s="1" t="s">
        <v>614</v>
      </c>
      <c r="C288" s="1" t="s">
        <v>11</v>
      </c>
      <c r="D288" s="1" t="s">
        <v>111</v>
      </c>
      <c r="E288" t="b">
        <v>0</v>
      </c>
      <c r="F288" s="1" t="s">
        <v>542</v>
      </c>
      <c r="G288" s="1" t="s">
        <v>612</v>
      </c>
      <c r="H288" s="1" t="s">
        <v>613</v>
      </c>
      <c r="I288" s="1" t="s">
        <v>55</v>
      </c>
    </row>
    <row r="289" spans="1:9" x14ac:dyDescent="0.25">
      <c r="A289" s="1" t="s">
        <v>1315</v>
      </c>
      <c r="B289" s="1" t="s">
        <v>1316</v>
      </c>
      <c r="C289" s="1" t="s">
        <v>440</v>
      </c>
      <c r="D289" s="1" t="s">
        <v>61</v>
      </c>
      <c r="E289" t="b">
        <v>0</v>
      </c>
      <c r="F289" s="1" t="s">
        <v>1027</v>
      </c>
      <c r="G289" s="1" t="s">
        <v>1317</v>
      </c>
      <c r="H289" s="1" t="s">
        <v>1318</v>
      </c>
      <c r="I289" s="1" t="s">
        <v>1319</v>
      </c>
    </row>
    <row r="290" spans="1:9" x14ac:dyDescent="0.25">
      <c r="A290" s="1" t="s">
        <v>1315</v>
      </c>
      <c r="B290" s="1" t="s">
        <v>1320</v>
      </c>
      <c r="C290" s="1" t="s">
        <v>19</v>
      </c>
      <c r="D290" s="1" t="s">
        <v>61</v>
      </c>
      <c r="E290" t="b">
        <v>0</v>
      </c>
      <c r="F290" s="1" t="s">
        <v>1027</v>
      </c>
      <c r="G290" s="1" t="s">
        <v>1321</v>
      </c>
      <c r="H290" s="1" t="s">
        <v>1322</v>
      </c>
      <c r="I290" s="1" t="s">
        <v>1323</v>
      </c>
    </row>
    <row r="291" spans="1:9" x14ac:dyDescent="0.25">
      <c r="A291" s="1" t="s">
        <v>1315</v>
      </c>
      <c r="B291" s="1" t="s">
        <v>1324</v>
      </c>
      <c r="C291" s="1" t="s">
        <v>19</v>
      </c>
      <c r="D291" s="1" t="s">
        <v>61</v>
      </c>
      <c r="E291" t="b">
        <v>0</v>
      </c>
      <c r="F291" s="1" t="s">
        <v>1027</v>
      </c>
      <c r="G291" s="1" t="s">
        <v>1321</v>
      </c>
      <c r="H291" s="1" t="s">
        <v>1322</v>
      </c>
      <c r="I291" s="1" t="s">
        <v>1323</v>
      </c>
    </row>
    <row r="292" spans="1:9" x14ac:dyDescent="0.25">
      <c r="A292" s="1" t="s">
        <v>1315</v>
      </c>
      <c r="B292" s="1" t="s">
        <v>1325</v>
      </c>
      <c r="C292" s="1" t="s">
        <v>19</v>
      </c>
      <c r="D292" s="1" t="s">
        <v>61</v>
      </c>
      <c r="E292" t="b">
        <v>0</v>
      </c>
      <c r="F292" s="1" t="s">
        <v>1027</v>
      </c>
      <c r="G292" s="1" t="s">
        <v>1326</v>
      </c>
      <c r="H292" s="1" t="s">
        <v>1327</v>
      </c>
      <c r="I292" s="1" t="s">
        <v>1328</v>
      </c>
    </row>
    <row r="293" spans="1:9" x14ac:dyDescent="0.25">
      <c r="A293" s="1" t="s">
        <v>1315</v>
      </c>
      <c r="B293" s="1" t="s">
        <v>1316</v>
      </c>
      <c r="C293" s="1" t="s">
        <v>19</v>
      </c>
      <c r="D293" s="1" t="s">
        <v>61</v>
      </c>
      <c r="E293" t="b">
        <v>0</v>
      </c>
      <c r="F293" s="1" t="s">
        <v>1027</v>
      </c>
      <c r="G293" s="1" t="s">
        <v>1327</v>
      </c>
      <c r="H293" s="1" t="s">
        <v>1329</v>
      </c>
      <c r="I293" s="1" t="s">
        <v>1330</v>
      </c>
    </row>
    <row r="294" spans="1:9" x14ac:dyDescent="0.25">
      <c r="A294" s="1" t="s">
        <v>1315</v>
      </c>
      <c r="B294" s="1" t="s">
        <v>1316</v>
      </c>
      <c r="C294" s="1" t="s">
        <v>11</v>
      </c>
      <c r="D294" s="1" t="s">
        <v>61</v>
      </c>
      <c r="E294" t="b">
        <v>0</v>
      </c>
      <c r="F294" s="1" t="s">
        <v>1027</v>
      </c>
      <c r="G294" s="1" t="s">
        <v>1331</v>
      </c>
      <c r="H294" s="1" t="s">
        <v>1332</v>
      </c>
      <c r="I294" s="1" t="s">
        <v>1333</v>
      </c>
    </row>
    <row r="295" spans="1:9" x14ac:dyDescent="0.25">
      <c r="A295" s="1" t="s">
        <v>1315</v>
      </c>
      <c r="B295" s="1" t="s">
        <v>1334</v>
      </c>
      <c r="C295" s="1" t="s">
        <v>11</v>
      </c>
      <c r="D295" s="1" t="s">
        <v>61</v>
      </c>
      <c r="E295" t="b">
        <v>0</v>
      </c>
      <c r="F295" s="1" t="s">
        <v>1027</v>
      </c>
      <c r="G295" s="1" t="s">
        <v>1331</v>
      </c>
      <c r="H295" s="1" t="s">
        <v>1332</v>
      </c>
      <c r="I295" s="1" t="s">
        <v>1333</v>
      </c>
    </row>
    <row r="296" spans="1:9" x14ac:dyDescent="0.25">
      <c r="A296" s="1" t="s">
        <v>1315</v>
      </c>
      <c r="B296" s="1" t="s">
        <v>1335</v>
      </c>
      <c r="C296" s="1" t="s">
        <v>11</v>
      </c>
      <c r="D296" s="1" t="s">
        <v>61</v>
      </c>
      <c r="E296" t="b">
        <v>0</v>
      </c>
      <c r="F296" s="1" t="s">
        <v>1027</v>
      </c>
      <c r="G296" s="1" t="s">
        <v>1331</v>
      </c>
      <c r="H296" s="1" t="s">
        <v>1332</v>
      </c>
      <c r="I296" s="1" t="s">
        <v>1333</v>
      </c>
    </row>
    <row r="297" spans="1:9" x14ac:dyDescent="0.25">
      <c r="A297" s="1" t="s">
        <v>1315</v>
      </c>
      <c r="B297" s="1" t="s">
        <v>1320</v>
      </c>
      <c r="C297" s="1" t="s">
        <v>11</v>
      </c>
      <c r="D297" s="1" t="s">
        <v>61</v>
      </c>
      <c r="E297" t="b">
        <v>0</v>
      </c>
      <c r="F297" s="1" t="s">
        <v>1027</v>
      </c>
      <c r="G297" s="1" t="s">
        <v>1336</v>
      </c>
      <c r="H297" s="1" t="s">
        <v>1337</v>
      </c>
      <c r="I297" s="1" t="s">
        <v>1338</v>
      </c>
    </row>
    <row r="298" spans="1:9" x14ac:dyDescent="0.25">
      <c r="A298" s="1" t="s">
        <v>1315</v>
      </c>
      <c r="B298" s="1" t="s">
        <v>1324</v>
      </c>
      <c r="C298" s="1" t="s">
        <v>11</v>
      </c>
      <c r="D298" s="1" t="s">
        <v>61</v>
      </c>
      <c r="E298" t="b">
        <v>0</v>
      </c>
      <c r="F298" s="1" t="s">
        <v>1027</v>
      </c>
      <c r="G298" s="1" t="s">
        <v>1336</v>
      </c>
      <c r="H298" s="1" t="s">
        <v>1337</v>
      </c>
      <c r="I298" s="1" t="s">
        <v>1338</v>
      </c>
    </row>
    <row r="299" spans="1:9" x14ac:dyDescent="0.25">
      <c r="A299" s="1" t="s">
        <v>1339</v>
      </c>
      <c r="B299" s="1" t="s">
        <v>1340</v>
      </c>
      <c r="C299" s="1" t="s">
        <v>11</v>
      </c>
      <c r="D299" s="1" t="s">
        <v>12</v>
      </c>
      <c r="E299" t="b">
        <v>0</v>
      </c>
      <c r="F299" s="1" t="s">
        <v>1027</v>
      </c>
      <c r="G299" s="1" t="s">
        <v>1341</v>
      </c>
      <c r="H299" s="1" t="s">
        <v>1342</v>
      </c>
      <c r="I299" s="1" t="s">
        <v>1343</v>
      </c>
    </row>
    <row r="300" spans="1:9" x14ac:dyDescent="0.25">
      <c r="A300" s="1" t="s">
        <v>1339</v>
      </c>
      <c r="B300" s="1" t="s">
        <v>1344</v>
      </c>
      <c r="C300" s="1" t="s">
        <v>11</v>
      </c>
      <c r="D300" s="1" t="s">
        <v>12</v>
      </c>
      <c r="E300" t="b">
        <v>0</v>
      </c>
      <c r="F300" s="1" t="s">
        <v>1027</v>
      </c>
      <c r="G300" s="1" t="s">
        <v>1341</v>
      </c>
      <c r="H300" s="1" t="s">
        <v>1342</v>
      </c>
      <c r="I300" s="1" t="s">
        <v>1343</v>
      </c>
    </row>
    <row r="301" spans="1:9" x14ac:dyDescent="0.25">
      <c r="A301" s="1" t="s">
        <v>2251</v>
      </c>
      <c r="B301" s="1" t="s">
        <v>2252</v>
      </c>
      <c r="C301" s="1" t="s">
        <v>19</v>
      </c>
      <c r="D301" s="1" t="s">
        <v>12</v>
      </c>
      <c r="E301" t="b">
        <v>0</v>
      </c>
      <c r="F301" s="1" t="s">
        <v>1027</v>
      </c>
      <c r="G301" s="1" t="s">
        <v>55</v>
      </c>
      <c r="H301" s="1" t="s">
        <v>2253</v>
      </c>
      <c r="I301" s="1" t="s">
        <v>2254</v>
      </c>
    </row>
    <row r="302" spans="1:9" x14ac:dyDescent="0.25">
      <c r="A302" s="1" t="s">
        <v>2251</v>
      </c>
      <c r="B302" s="1" t="s">
        <v>2255</v>
      </c>
      <c r="C302" s="1" t="s">
        <v>19</v>
      </c>
      <c r="D302" s="1" t="s">
        <v>12</v>
      </c>
      <c r="E302" t="b">
        <v>0</v>
      </c>
      <c r="F302" s="1" t="s">
        <v>1027</v>
      </c>
      <c r="G302" s="1" t="s">
        <v>55</v>
      </c>
      <c r="H302" s="1" t="s">
        <v>2253</v>
      </c>
      <c r="I302" s="1" t="s">
        <v>2254</v>
      </c>
    </row>
    <row r="303" spans="1:9" x14ac:dyDescent="0.25">
      <c r="A303" s="1" t="s">
        <v>2251</v>
      </c>
      <c r="B303" s="1" t="s">
        <v>2256</v>
      </c>
      <c r="C303" s="1" t="s">
        <v>19</v>
      </c>
      <c r="D303" s="1" t="s">
        <v>12</v>
      </c>
      <c r="E303" t="b">
        <v>0</v>
      </c>
      <c r="F303" s="1" t="s">
        <v>1027</v>
      </c>
      <c r="G303" s="1" t="s">
        <v>55</v>
      </c>
      <c r="H303" s="1" t="s">
        <v>2253</v>
      </c>
      <c r="I303" s="1" t="s">
        <v>2254</v>
      </c>
    </row>
    <row r="304" spans="1:9" x14ac:dyDescent="0.25">
      <c r="A304" s="1" t="s">
        <v>2251</v>
      </c>
      <c r="B304" s="1" t="s">
        <v>2255</v>
      </c>
      <c r="C304" s="1" t="s">
        <v>123</v>
      </c>
      <c r="D304" s="1" t="s">
        <v>12</v>
      </c>
      <c r="E304" t="b">
        <v>0</v>
      </c>
      <c r="F304" s="1" t="s">
        <v>1027</v>
      </c>
      <c r="G304" s="1" t="s">
        <v>2257</v>
      </c>
      <c r="H304" s="1" t="s">
        <v>2258</v>
      </c>
      <c r="I304" s="1" t="s">
        <v>2259</v>
      </c>
    </row>
    <row r="305" spans="1:9" x14ac:dyDescent="0.25">
      <c r="A305" s="1" t="s">
        <v>2251</v>
      </c>
      <c r="B305" s="1" t="s">
        <v>2252</v>
      </c>
      <c r="C305" s="1" t="s">
        <v>123</v>
      </c>
      <c r="D305" s="1" t="s">
        <v>12</v>
      </c>
      <c r="E305" t="b">
        <v>0</v>
      </c>
      <c r="F305" s="1" t="s">
        <v>1027</v>
      </c>
      <c r="G305" s="1" t="s">
        <v>2257</v>
      </c>
      <c r="H305" s="1" t="s">
        <v>2258</v>
      </c>
      <c r="I305" s="1" t="s">
        <v>2259</v>
      </c>
    </row>
    <row r="306" spans="1:9" x14ac:dyDescent="0.25">
      <c r="A306" s="1" t="s">
        <v>2251</v>
      </c>
      <c r="B306" s="1" t="s">
        <v>2256</v>
      </c>
      <c r="C306" s="1" t="s">
        <v>123</v>
      </c>
      <c r="D306" s="1" t="s">
        <v>12</v>
      </c>
      <c r="E306" t="b">
        <v>0</v>
      </c>
      <c r="F306" s="1" t="s">
        <v>1027</v>
      </c>
      <c r="G306" s="1" t="s">
        <v>2257</v>
      </c>
      <c r="H306" s="1" t="s">
        <v>2258</v>
      </c>
      <c r="I306" s="1" t="s">
        <v>2259</v>
      </c>
    </row>
    <row r="307" spans="1:9" x14ac:dyDescent="0.25">
      <c r="A307" s="1" t="s">
        <v>2251</v>
      </c>
      <c r="B307" s="1" t="s">
        <v>2252</v>
      </c>
      <c r="C307" s="1" t="s">
        <v>4</v>
      </c>
      <c r="D307" s="1" t="s">
        <v>12</v>
      </c>
      <c r="E307" t="b">
        <v>1</v>
      </c>
      <c r="F307" s="1" t="s">
        <v>1027</v>
      </c>
      <c r="G307" s="1" t="s">
        <v>55</v>
      </c>
      <c r="H307" s="1" t="s">
        <v>2260</v>
      </c>
      <c r="I307" s="1" t="s">
        <v>2261</v>
      </c>
    </row>
    <row r="308" spans="1:9" x14ac:dyDescent="0.25">
      <c r="A308" s="1" t="s">
        <v>2262</v>
      </c>
      <c r="B308" s="1" t="s">
        <v>2263</v>
      </c>
      <c r="C308" s="1" t="s">
        <v>75</v>
      </c>
      <c r="D308" s="1" t="s">
        <v>111</v>
      </c>
      <c r="E308" t="b">
        <v>0</v>
      </c>
      <c r="F308" s="1" t="s">
        <v>1027</v>
      </c>
      <c r="G308" s="1" t="s">
        <v>2264</v>
      </c>
      <c r="H308" s="1" t="s">
        <v>2265</v>
      </c>
      <c r="I308" s="1" t="s">
        <v>2266</v>
      </c>
    </row>
    <row r="309" spans="1:9" x14ac:dyDescent="0.25">
      <c r="A309" s="1" t="s">
        <v>1345</v>
      </c>
      <c r="B309" s="1" t="s">
        <v>1346</v>
      </c>
      <c r="C309" s="1" t="s">
        <v>11</v>
      </c>
      <c r="D309" s="1" t="s">
        <v>111</v>
      </c>
      <c r="E309" t="b">
        <v>0</v>
      </c>
      <c r="F309" s="1" t="s">
        <v>1027</v>
      </c>
      <c r="G309" s="1" t="s">
        <v>1347</v>
      </c>
      <c r="H309" s="1" t="s">
        <v>1348</v>
      </c>
      <c r="I309" s="1" t="s">
        <v>1349</v>
      </c>
    </row>
    <row r="310" spans="1:9" x14ac:dyDescent="0.25">
      <c r="A310" s="1" t="s">
        <v>1345</v>
      </c>
      <c r="B310" s="1" t="s">
        <v>1350</v>
      </c>
      <c r="C310" s="1" t="s">
        <v>19</v>
      </c>
      <c r="D310" s="1" t="s">
        <v>111</v>
      </c>
      <c r="E310" t="b">
        <v>0</v>
      </c>
      <c r="F310" s="1" t="s">
        <v>1027</v>
      </c>
      <c r="G310" s="1" t="s">
        <v>1351</v>
      </c>
      <c r="H310" s="1" t="s">
        <v>1352</v>
      </c>
      <c r="I310" s="1" t="s">
        <v>1353</v>
      </c>
    </row>
    <row r="311" spans="1:9" x14ac:dyDescent="0.25">
      <c r="A311" s="1" t="s">
        <v>1345</v>
      </c>
      <c r="B311" s="1" t="s">
        <v>1354</v>
      </c>
      <c r="C311" s="1" t="s">
        <v>19</v>
      </c>
      <c r="D311" s="1" t="s">
        <v>111</v>
      </c>
      <c r="E311" t="b">
        <v>0</v>
      </c>
      <c r="F311" s="1" t="s">
        <v>1027</v>
      </c>
      <c r="G311" s="1" t="s">
        <v>1351</v>
      </c>
      <c r="H311" s="1" t="s">
        <v>1352</v>
      </c>
      <c r="I311" s="1" t="s">
        <v>1353</v>
      </c>
    </row>
    <row r="312" spans="1:9" x14ac:dyDescent="0.25">
      <c r="A312" s="1" t="s">
        <v>1345</v>
      </c>
      <c r="B312" s="1" t="s">
        <v>1355</v>
      </c>
      <c r="C312" s="1" t="s">
        <v>19</v>
      </c>
      <c r="D312" s="1" t="s">
        <v>111</v>
      </c>
      <c r="E312" t="b">
        <v>0</v>
      </c>
      <c r="F312" s="1" t="s">
        <v>1027</v>
      </c>
      <c r="G312" s="1" t="s">
        <v>1356</v>
      </c>
      <c r="H312" s="1" t="s">
        <v>1357</v>
      </c>
      <c r="I312" s="1" t="s">
        <v>1358</v>
      </c>
    </row>
    <row r="313" spans="1:9" x14ac:dyDescent="0.25">
      <c r="A313" s="1" t="s">
        <v>2267</v>
      </c>
      <c r="B313" s="1" t="s">
        <v>2268</v>
      </c>
      <c r="C313" s="1" t="s">
        <v>440</v>
      </c>
      <c r="D313" s="1" t="s">
        <v>12</v>
      </c>
      <c r="E313" t="b">
        <v>0</v>
      </c>
      <c r="F313" s="1" t="s">
        <v>1027</v>
      </c>
      <c r="G313" s="1" t="s">
        <v>55</v>
      </c>
      <c r="H313" s="1" t="s">
        <v>2269</v>
      </c>
      <c r="I313" s="1" t="s">
        <v>2270</v>
      </c>
    </row>
    <row r="314" spans="1:9" x14ac:dyDescent="0.25">
      <c r="A314" s="1" t="s">
        <v>2267</v>
      </c>
      <c r="B314" s="1" t="s">
        <v>2268</v>
      </c>
      <c r="C314" s="1" t="s">
        <v>11</v>
      </c>
      <c r="D314" s="1" t="s">
        <v>12</v>
      </c>
      <c r="E314" t="b">
        <v>0</v>
      </c>
      <c r="F314" s="1" t="s">
        <v>1027</v>
      </c>
      <c r="G314" s="1" t="s">
        <v>2271</v>
      </c>
      <c r="H314" s="1" t="s">
        <v>2272</v>
      </c>
      <c r="I314" s="1" t="s">
        <v>55</v>
      </c>
    </row>
    <row r="315" spans="1:9" x14ac:dyDescent="0.25">
      <c r="A315" s="1" t="s">
        <v>2267</v>
      </c>
      <c r="B315" s="1" t="s">
        <v>2273</v>
      </c>
      <c r="C315" s="1" t="s">
        <v>11</v>
      </c>
      <c r="D315" s="1" t="s">
        <v>20</v>
      </c>
      <c r="E315" t="b">
        <v>0</v>
      </c>
      <c r="F315" s="1" t="s">
        <v>1027</v>
      </c>
      <c r="G315" s="1" t="s">
        <v>2271</v>
      </c>
      <c r="H315" s="1" t="s">
        <v>2272</v>
      </c>
      <c r="I315" s="1" t="s">
        <v>55</v>
      </c>
    </row>
    <row r="316" spans="1:9" x14ac:dyDescent="0.25">
      <c r="A316" s="1" t="s">
        <v>115</v>
      </c>
      <c r="B316" s="1" t="s">
        <v>116</v>
      </c>
      <c r="C316" s="1" t="s">
        <v>11</v>
      </c>
      <c r="D316" s="1" t="s">
        <v>61</v>
      </c>
      <c r="E316" t="b">
        <v>0</v>
      </c>
      <c r="F316" s="1" t="s">
        <v>13</v>
      </c>
      <c r="G316" s="1" t="s">
        <v>117</v>
      </c>
      <c r="H316" s="1" t="s">
        <v>118</v>
      </c>
      <c r="I316" s="1" t="s">
        <v>119</v>
      </c>
    </row>
    <row r="317" spans="1:9" x14ac:dyDescent="0.25">
      <c r="A317" s="1" t="s">
        <v>115</v>
      </c>
      <c r="B317" s="1" t="s">
        <v>120</v>
      </c>
      <c r="C317" s="1" t="s">
        <v>11</v>
      </c>
      <c r="D317" s="1" t="s">
        <v>61</v>
      </c>
      <c r="E317" t="b">
        <v>0</v>
      </c>
      <c r="F317" s="1" t="s">
        <v>13</v>
      </c>
      <c r="G317" s="1" t="s">
        <v>117</v>
      </c>
      <c r="H317" s="1" t="s">
        <v>118</v>
      </c>
      <c r="I317" s="1" t="s">
        <v>119</v>
      </c>
    </row>
    <row r="318" spans="1:9" x14ac:dyDescent="0.25">
      <c r="A318" s="1" t="s">
        <v>115</v>
      </c>
      <c r="B318" s="1" t="s">
        <v>1359</v>
      </c>
      <c r="C318" s="1" t="s">
        <v>440</v>
      </c>
      <c r="D318" s="1" t="s">
        <v>61</v>
      </c>
      <c r="E318" t="b">
        <v>0</v>
      </c>
      <c r="F318" s="1" t="s">
        <v>1027</v>
      </c>
      <c r="G318" s="1" t="s">
        <v>55</v>
      </c>
      <c r="H318" s="1" t="s">
        <v>1360</v>
      </c>
      <c r="I318" s="1" t="s">
        <v>55</v>
      </c>
    </row>
    <row r="319" spans="1:9" x14ac:dyDescent="0.25">
      <c r="A319" s="1" t="s">
        <v>115</v>
      </c>
      <c r="B319" s="1" t="s">
        <v>270</v>
      </c>
      <c r="C319" s="1" t="s">
        <v>440</v>
      </c>
      <c r="D319" s="1" t="s">
        <v>61</v>
      </c>
      <c r="E319" t="b">
        <v>0</v>
      </c>
      <c r="F319" s="1" t="s">
        <v>1027</v>
      </c>
      <c r="G319" s="1" t="s">
        <v>55</v>
      </c>
      <c r="H319" s="1" t="s">
        <v>1360</v>
      </c>
      <c r="I319" s="1" t="s">
        <v>55</v>
      </c>
    </row>
    <row r="320" spans="1:9" x14ac:dyDescent="0.25">
      <c r="A320" s="1" t="s">
        <v>115</v>
      </c>
      <c r="B320" s="1" t="s">
        <v>1361</v>
      </c>
      <c r="C320" s="1" t="s">
        <v>440</v>
      </c>
      <c r="D320" s="1" t="s">
        <v>61</v>
      </c>
      <c r="E320" t="b">
        <v>0</v>
      </c>
      <c r="F320" s="1" t="s">
        <v>1027</v>
      </c>
      <c r="G320" s="1" t="s">
        <v>55</v>
      </c>
      <c r="H320" s="1" t="s">
        <v>1360</v>
      </c>
      <c r="I320" s="1" t="s">
        <v>55</v>
      </c>
    </row>
    <row r="321" spans="1:9" x14ac:dyDescent="0.25">
      <c r="A321" s="1" t="s">
        <v>115</v>
      </c>
      <c r="B321" s="1" t="s">
        <v>1362</v>
      </c>
      <c r="C321" s="1" t="s">
        <v>440</v>
      </c>
      <c r="D321" s="1" t="s">
        <v>61</v>
      </c>
      <c r="E321" t="b">
        <v>0</v>
      </c>
      <c r="F321" s="1" t="s">
        <v>1027</v>
      </c>
      <c r="G321" s="1" t="s">
        <v>55</v>
      </c>
      <c r="H321" s="1" t="s">
        <v>1360</v>
      </c>
      <c r="I321" s="1" t="s">
        <v>55</v>
      </c>
    </row>
    <row r="322" spans="1:9" x14ac:dyDescent="0.25">
      <c r="A322" s="1" t="s">
        <v>115</v>
      </c>
      <c r="B322" s="1" t="s">
        <v>1363</v>
      </c>
      <c r="C322" s="1" t="s">
        <v>440</v>
      </c>
      <c r="D322" s="1" t="s">
        <v>61</v>
      </c>
      <c r="E322" t="b">
        <v>0</v>
      </c>
      <c r="F322" s="1" t="s">
        <v>1027</v>
      </c>
      <c r="G322" s="1" t="s">
        <v>55</v>
      </c>
      <c r="H322" s="1" t="s">
        <v>1360</v>
      </c>
      <c r="I322" s="1" t="s">
        <v>55</v>
      </c>
    </row>
    <row r="323" spans="1:9" x14ac:dyDescent="0.25">
      <c r="A323" s="1" t="s">
        <v>115</v>
      </c>
      <c r="B323" s="1" t="s">
        <v>116</v>
      </c>
      <c r="C323" s="1" t="s">
        <v>440</v>
      </c>
      <c r="D323" s="1" t="s">
        <v>61</v>
      </c>
      <c r="E323" t="b">
        <v>0</v>
      </c>
      <c r="F323" s="1" t="s">
        <v>1027</v>
      </c>
      <c r="G323" s="1" t="s">
        <v>55</v>
      </c>
      <c r="H323" s="1" t="s">
        <v>1360</v>
      </c>
      <c r="I323" s="1" t="s">
        <v>55</v>
      </c>
    </row>
    <row r="324" spans="1:9" x14ac:dyDescent="0.25">
      <c r="A324" s="1" t="s">
        <v>115</v>
      </c>
      <c r="B324" s="1" t="s">
        <v>120</v>
      </c>
      <c r="C324" s="1" t="s">
        <v>440</v>
      </c>
      <c r="D324" s="1" t="s">
        <v>61</v>
      </c>
      <c r="E324" t="b">
        <v>0</v>
      </c>
      <c r="F324" s="1" t="s">
        <v>1027</v>
      </c>
      <c r="G324" s="1" t="s">
        <v>55</v>
      </c>
      <c r="H324" s="1" t="s">
        <v>1360</v>
      </c>
      <c r="I324" s="1" t="s">
        <v>55</v>
      </c>
    </row>
    <row r="325" spans="1:9" x14ac:dyDescent="0.25">
      <c r="A325" s="1" t="s">
        <v>115</v>
      </c>
      <c r="B325" s="1" t="s">
        <v>116</v>
      </c>
      <c r="C325" s="1" t="s">
        <v>75</v>
      </c>
      <c r="D325" s="1" t="s">
        <v>61</v>
      </c>
      <c r="E325" t="b">
        <v>0</v>
      </c>
      <c r="F325" s="1" t="s">
        <v>1027</v>
      </c>
      <c r="G325" s="1" t="s">
        <v>1364</v>
      </c>
      <c r="H325" s="1" t="s">
        <v>1365</v>
      </c>
      <c r="I325" s="1" t="s">
        <v>1366</v>
      </c>
    </row>
    <row r="326" spans="1:9" x14ac:dyDescent="0.25">
      <c r="A326" s="1" t="s">
        <v>115</v>
      </c>
      <c r="B326" s="1" t="s">
        <v>1359</v>
      </c>
      <c r="C326" s="1" t="s">
        <v>11</v>
      </c>
      <c r="D326" s="1" t="s">
        <v>61</v>
      </c>
      <c r="E326" t="b">
        <v>0</v>
      </c>
      <c r="F326" s="1" t="s">
        <v>1027</v>
      </c>
      <c r="G326" s="1" t="s">
        <v>1367</v>
      </c>
      <c r="H326" s="1" t="s">
        <v>117</v>
      </c>
      <c r="I326" s="1" t="s">
        <v>1368</v>
      </c>
    </row>
    <row r="327" spans="1:9" x14ac:dyDescent="0.25">
      <c r="A327" s="1" t="s">
        <v>115</v>
      </c>
      <c r="B327" s="1" t="s">
        <v>270</v>
      </c>
      <c r="C327" s="1" t="s">
        <v>11</v>
      </c>
      <c r="D327" s="1" t="s">
        <v>61</v>
      </c>
      <c r="E327" t="b">
        <v>0</v>
      </c>
      <c r="F327" s="1" t="s">
        <v>1027</v>
      </c>
      <c r="G327" s="1" t="s">
        <v>1367</v>
      </c>
      <c r="H327" s="1" t="s">
        <v>117</v>
      </c>
      <c r="I327" s="1" t="s">
        <v>1368</v>
      </c>
    </row>
    <row r="328" spans="1:9" x14ac:dyDescent="0.25">
      <c r="A328" s="1" t="s">
        <v>115</v>
      </c>
      <c r="B328" s="1" t="s">
        <v>1363</v>
      </c>
      <c r="C328" s="1" t="s">
        <v>11</v>
      </c>
      <c r="D328" s="1" t="s">
        <v>61</v>
      </c>
      <c r="E328" t="b">
        <v>0</v>
      </c>
      <c r="F328" s="1" t="s">
        <v>1027</v>
      </c>
      <c r="G328" s="1" t="s">
        <v>117</v>
      </c>
      <c r="H328" s="1" t="s">
        <v>118</v>
      </c>
      <c r="I328" s="1" t="s">
        <v>119</v>
      </c>
    </row>
    <row r="329" spans="1:9" x14ac:dyDescent="0.25">
      <c r="A329" s="1" t="s">
        <v>115</v>
      </c>
      <c r="B329" s="1" t="s">
        <v>1362</v>
      </c>
      <c r="C329" s="1" t="s">
        <v>11</v>
      </c>
      <c r="D329" s="1" t="s">
        <v>61</v>
      </c>
      <c r="E329" t="b">
        <v>0</v>
      </c>
      <c r="F329" s="1" t="s">
        <v>1027</v>
      </c>
      <c r="G329" s="1" t="s">
        <v>118</v>
      </c>
      <c r="H329" s="1" t="s">
        <v>1369</v>
      </c>
      <c r="I329" s="1" t="s">
        <v>1370</v>
      </c>
    </row>
    <row r="330" spans="1:9" x14ac:dyDescent="0.25">
      <c r="A330" s="1" t="s">
        <v>115</v>
      </c>
      <c r="B330" s="1" t="s">
        <v>270</v>
      </c>
      <c r="C330" s="1" t="s">
        <v>11</v>
      </c>
      <c r="D330" s="1" t="s">
        <v>61</v>
      </c>
      <c r="E330" t="b">
        <v>0</v>
      </c>
      <c r="F330" s="1" t="s">
        <v>1027</v>
      </c>
      <c r="G330" s="1" t="s">
        <v>1369</v>
      </c>
      <c r="H330" s="1" t="s">
        <v>1370</v>
      </c>
      <c r="I330" s="1" t="s">
        <v>55</v>
      </c>
    </row>
    <row r="331" spans="1:9" x14ac:dyDescent="0.25">
      <c r="A331" s="1" t="s">
        <v>2274</v>
      </c>
      <c r="B331" s="1" t="s">
        <v>2275</v>
      </c>
      <c r="C331" s="1" t="s">
        <v>11</v>
      </c>
      <c r="D331" s="1" t="s">
        <v>12</v>
      </c>
      <c r="E331" t="b">
        <v>0</v>
      </c>
      <c r="F331" s="1" t="s">
        <v>1027</v>
      </c>
      <c r="G331" s="1" t="s">
        <v>2276</v>
      </c>
      <c r="H331" s="1" t="s">
        <v>2277</v>
      </c>
      <c r="I331" s="1" t="s">
        <v>2278</v>
      </c>
    </row>
    <row r="332" spans="1:9" x14ac:dyDescent="0.25">
      <c r="A332" s="1" t="s">
        <v>2274</v>
      </c>
      <c r="B332" s="1" t="s">
        <v>2279</v>
      </c>
      <c r="C332" s="1" t="s">
        <v>19</v>
      </c>
      <c r="D332" s="1" t="s">
        <v>12</v>
      </c>
      <c r="E332" t="b">
        <v>0</v>
      </c>
      <c r="F332" s="1" t="s">
        <v>1027</v>
      </c>
      <c r="G332" s="1" t="s">
        <v>2280</v>
      </c>
      <c r="H332" s="1" t="s">
        <v>2281</v>
      </c>
      <c r="I332" s="1" t="s">
        <v>2282</v>
      </c>
    </row>
    <row r="333" spans="1:9" x14ac:dyDescent="0.25">
      <c r="A333" s="1" t="s">
        <v>2274</v>
      </c>
      <c r="B333" s="1" t="s">
        <v>2283</v>
      </c>
      <c r="C333" s="1" t="s">
        <v>19</v>
      </c>
      <c r="D333" s="1" t="s">
        <v>12</v>
      </c>
      <c r="E333" t="b">
        <v>0</v>
      </c>
      <c r="F333" s="1" t="s">
        <v>1027</v>
      </c>
      <c r="G333" s="1" t="s">
        <v>2280</v>
      </c>
      <c r="H333" s="1" t="s">
        <v>2281</v>
      </c>
      <c r="I333" s="1" t="s">
        <v>2282</v>
      </c>
    </row>
    <row r="334" spans="1:9" x14ac:dyDescent="0.25">
      <c r="A334" s="1" t="s">
        <v>414</v>
      </c>
      <c r="B334" s="1" t="s">
        <v>415</v>
      </c>
      <c r="C334" s="1" t="s">
        <v>123</v>
      </c>
      <c r="D334" s="1" t="s">
        <v>12</v>
      </c>
      <c r="E334" t="b">
        <v>0</v>
      </c>
      <c r="F334" s="1" t="s">
        <v>13</v>
      </c>
      <c r="G334" s="1" t="s">
        <v>416</v>
      </c>
      <c r="H334" s="1" t="s">
        <v>417</v>
      </c>
      <c r="I334" s="1" t="s">
        <v>418</v>
      </c>
    </row>
    <row r="335" spans="1:9" x14ac:dyDescent="0.25">
      <c r="A335" s="1" t="s">
        <v>414</v>
      </c>
      <c r="B335" s="1" t="s">
        <v>419</v>
      </c>
      <c r="C335" s="1" t="s">
        <v>123</v>
      </c>
      <c r="D335" s="1" t="s">
        <v>12</v>
      </c>
      <c r="E335" t="b">
        <v>0</v>
      </c>
      <c r="F335" s="1" t="s">
        <v>13</v>
      </c>
      <c r="G335" s="1" t="s">
        <v>416</v>
      </c>
      <c r="H335" s="1" t="s">
        <v>417</v>
      </c>
      <c r="I335" s="1" t="s">
        <v>418</v>
      </c>
    </row>
    <row r="336" spans="1:9" x14ac:dyDescent="0.25">
      <c r="A336" s="1" t="s">
        <v>414</v>
      </c>
      <c r="B336" s="1" t="s">
        <v>420</v>
      </c>
      <c r="C336" s="1" t="s">
        <v>123</v>
      </c>
      <c r="D336" s="1" t="s">
        <v>12</v>
      </c>
      <c r="E336" t="b">
        <v>0</v>
      </c>
      <c r="F336" s="1" t="s">
        <v>13</v>
      </c>
      <c r="G336" s="1" t="s">
        <v>421</v>
      </c>
      <c r="H336" s="1" t="s">
        <v>422</v>
      </c>
      <c r="I336" s="1" t="s">
        <v>423</v>
      </c>
    </row>
    <row r="337" spans="1:9" x14ac:dyDescent="0.25">
      <c r="A337" s="1" t="s">
        <v>414</v>
      </c>
      <c r="B337" s="1" t="s">
        <v>424</v>
      </c>
      <c r="C337" s="1" t="s">
        <v>123</v>
      </c>
      <c r="D337" s="1" t="s">
        <v>12</v>
      </c>
      <c r="E337" t="b">
        <v>0</v>
      </c>
      <c r="F337" s="1" t="s">
        <v>13</v>
      </c>
      <c r="G337" s="1" t="s">
        <v>425</v>
      </c>
      <c r="H337" s="1" t="s">
        <v>426</v>
      </c>
      <c r="I337" s="1" t="s">
        <v>427</v>
      </c>
    </row>
    <row r="338" spans="1:9" x14ac:dyDescent="0.25">
      <c r="A338" s="1" t="s">
        <v>414</v>
      </c>
      <c r="B338" s="1" t="s">
        <v>428</v>
      </c>
      <c r="C338" s="1" t="s">
        <v>123</v>
      </c>
      <c r="D338" s="1" t="s">
        <v>12</v>
      </c>
      <c r="E338" t="b">
        <v>0</v>
      </c>
      <c r="F338" s="1" t="s">
        <v>13</v>
      </c>
      <c r="G338" s="1" t="s">
        <v>425</v>
      </c>
      <c r="H338" s="1" t="s">
        <v>426</v>
      </c>
      <c r="I338" s="1" t="s">
        <v>427</v>
      </c>
    </row>
    <row r="339" spans="1:9" x14ac:dyDescent="0.25">
      <c r="A339" s="1" t="s">
        <v>414</v>
      </c>
      <c r="B339" s="1" t="s">
        <v>429</v>
      </c>
      <c r="C339" s="1" t="s">
        <v>123</v>
      </c>
      <c r="D339" s="1" t="s">
        <v>12</v>
      </c>
      <c r="E339" t="b">
        <v>0</v>
      </c>
      <c r="F339" s="1" t="s">
        <v>13</v>
      </c>
      <c r="G339" s="1" t="s">
        <v>425</v>
      </c>
      <c r="H339" s="1" t="s">
        <v>426</v>
      </c>
      <c r="I339" s="1" t="s">
        <v>427</v>
      </c>
    </row>
    <row r="340" spans="1:9" x14ac:dyDescent="0.25">
      <c r="A340" s="1" t="s">
        <v>414</v>
      </c>
      <c r="B340" s="1" t="s">
        <v>430</v>
      </c>
      <c r="C340" s="1" t="s">
        <v>123</v>
      </c>
      <c r="D340" s="1" t="s">
        <v>12</v>
      </c>
      <c r="E340" t="b">
        <v>0</v>
      </c>
      <c r="F340" s="1" t="s">
        <v>13</v>
      </c>
      <c r="G340" s="1" t="s">
        <v>425</v>
      </c>
      <c r="H340" s="1" t="s">
        <v>426</v>
      </c>
      <c r="I340" s="1" t="s">
        <v>427</v>
      </c>
    </row>
    <row r="341" spans="1:9" x14ac:dyDescent="0.25">
      <c r="A341" s="1" t="s">
        <v>414</v>
      </c>
      <c r="B341" s="1" t="s">
        <v>431</v>
      </c>
      <c r="C341" s="1" t="s">
        <v>123</v>
      </c>
      <c r="D341" s="1" t="s">
        <v>12</v>
      </c>
      <c r="E341" t="b">
        <v>0</v>
      </c>
      <c r="F341" s="1" t="s">
        <v>13</v>
      </c>
      <c r="G341" s="1" t="s">
        <v>432</v>
      </c>
      <c r="H341" s="1" t="s">
        <v>433</v>
      </c>
      <c r="I341" s="1" t="s">
        <v>434</v>
      </c>
    </row>
    <row r="342" spans="1:9" x14ac:dyDescent="0.25">
      <c r="A342" s="1" t="s">
        <v>414</v>
      </c>
      <c r="B342" s="1" t="s">
        <v>435</v>
      </c>
      <c r="C342" s="1" t="s">
        <v>123</v>
      </c>
      <c r="D342" s="1" t="s">
        <v>12</v>
      </c>
      <c r="E342" t="b">
        <v>0</v>
      </c>
      <c r="F342" s="1" t="s">
        <v>13</v>
      </c>
      <c r="G342" s="1" t="s">
        <v>433</v>
      </c>
      <c r="H342" s="1" t="s">
        <v>436</v>
      </c>
      <c r="I342" s="1" t="s">
        <v>437</v>
      </c>
    </row>
    <row r="343" spans="1:9" x14ac:dyDescent="0.25">
      <c r="A343" s="1" t="s">
        <v>414</v>
      </c>
      <c r="B343" s="1" t="s">
        <v>2284</v>
      </c>
      <c r="C343" s="1" t="s">
        <v>4</v>
      </c>
      <c r="D343" s="1" t="s">
        <v>12</v>
      </c>
      <c r="E343" t="b">
        <v>1</v>
      </c>
      <c r="F343" s="1" t="s">
        <v>1027</v>
      </c>
      <c r="G343" s="1" t="s">
        <v>55</v>
      </c>
      <c r="H343" s="1" t="s">
        <v>2285</v>
      </c>
      <c r="I343" s="1" t="s">
        <v>2286</v>
      </c>
    </row>
    <row r="344" spans="1:9" x14ac:dyDescent="0.25">
      <c r="A344" s="1" t="s">
        <v>414</v>
      </c>
      <c r="B344" s="1" t="s">
        <v>2287</v>
      </c>
      <c r="C344" s="1" t="s">
        <v>4</v>
      </c>
      <c r="D344" s="1" t="s">
        <v>12</v>
      </c>
      <c r="E344" t="b">
        <v>1</v>
      </c>
      <c r="F344" s="1" t="s">
        <v>1027</v>
      </c>
      <c r="G344" s="1" t="s">
        <v>2288</v>
      </c>
      <c r="H344" s="1" t="s">
        <v>2289</v>
      </c>
      <c r="I344" s="1" t="s">
        <v>2290</v>
      </c>
    </row>
    <row r="345" spans="1:9" x14ac:dyDescent="0.25">
      <c r="A345" s="1" t="s">
        <v>414</v>
      </c>
      <c r="B345" s="1" t="s">
        <v>429</v>
      </c>
      <c r="C345" s="1" t="s">
        <v>4</v>
      </c>
      <c r="D345" s="1" t="s">
        <v>12</v>
      </c>
      <c r="E345" t="b">
        <v>1</v>
      </c>
      <c r="F345" s="1" t="s">
        <v>1027</v>
      </c>
      <c r="G345" s="1" t="s">
        <v>2291</v>
      </c>
      <c r="H345" s="1" t="s">
        <v>2292</v>
      </c>
      <c r="I345" s="1" t="s">
        <v>2293</v>
      </c>
    </row>
    <row r="346" spans="1:9" x14ac:dyDescent="0.25">
      <c r="A346" s="1" t="s">
        <v>414</v>
      </c>
      <c r="B346" s="1" t="s">
        <v>431</v>
      </c>
      <c r="C346" s="1" t="s">
        <v>4</v>
      </c>
      <c r="D346" s="1" t="s">
        <v>12</v>
      </c>
      <c r="E346" t="b">
        <v>1</v>
      </c>
      <c r="F346" s="1" t="s">
        <v>1027</v>
      </c>
      <c r="G346" s="1" t="s">
        <v>2291</v>
      </c>
      <c r="H346" s="1" t="s">
        <v>2292</v>
      </c>
      <c r="I346" s="1" t="s">
        <v>2293</v>
      </c>
    </row>
    <row r="347" spans="1:9" x14ac:dyDescent="0.25">
      <c r="A347" s="1" t="s">
        <v>414</v>
      </c>
      <c r="B347" s="1" t="s">
        <v>2294</v>
      </c>
      <c r="C347" s="1" t="s">
        <v>4</v>
      </c>
      <c r="D347" s="1" t="s">
        <v>12</v>
      </c>
      <c r="E347" t="b">
        <v>1</v>
      </c>
      <c r="F347" s="1" t="s">
        <v>1027</v>
      </c>
      <c r="G347" s="1" t="s">
        <v>2295</v>
      </c>
      <c r="H347" s="1" t="s">
        <v>2296</v>
      </c>
      <c r="I347" s="1" t="s">
        <v>2297</v>
      </c>
    </row>
    <row r="348" spans="1:9" x14ac:dyDescent="0.25">
      <c r="A348" s="1" t="s">
        <v>438</v>
      </c>
      <c r="B348" s="1" t="s">
        <v>439</v>
      </c>
      <c r="C348" s="1" t="s">
        <v>440</v>
      </c>
      <c r="D348" s="1" t="s">
        <v>76</v>
      </c>
      <c r="E348" t="b">
        <v>0</v>
      </c>
      <c r="F348" s="1" t="s">
        <v>13</v>
      </c>
      <c r="G348" s="1" t="s">
        <v>55</v>
      </c>
      <c r="H348" s="1" t="s">
        <v>441</v>
      </c>
      <c r="I348" s="1" t="s">
        <v>442</v>
      </c>
    </row>
    <row r="349" spans="1:9" x14ac:dyDescent="0.25">
      <c r="A349" s="1" t="s">
        <v>438</v>
      </c>
      <c r="B349" s="1" t="s">
        <v>439</v>
      </c>
      <c r="C349" s="1" t="s">
        <v>75</v>
      </c>
      <c r="D349" s="1" t="s">
        <v>76</v>
      </c>
      <c r="E349" t="b">
        <v>0</v>
      </c>
      <c r="F349" s="1" t="s">
        <v>13</v>
      </c>
      <c r="G349" s="1" t="s">
        <v>55</v>
      </c>
      <c r="H349" s="1" t="s">
        <v>443</v>
      </c>
      <c r="I349" s="1" t="s">
        <v>55</v>
      </c>
    </row>
    <row r="350" spans="1:9" x14ac:dyDescent="0.25">
      <c r="A350" s="1" t="s">
        <v>844</v>
      </c>
      <c r="B350" s="1" t="s">
        <v>845</v>
      </c>
      <c r="C350" s="1" t="s">
        <v>123</v>
      </c>
      <c r="D350" s="1" t="s">
        <v>12</v>
      </c>
      <c r="E350" t="b">
        <v>0</v>
      </c>
      <c r="F350" s="1" t="s">
        <v>542</v>
      </c>
      <c r="G350" s="1" t="s">
        <v>846</v>
      </c>
      <c r="H350" s="1" t="s">
        <v>847</v>
      </c>
      <c r="I350" s="1" t="s">
        <v>55</v>
      </c>
    </row>
    <row r="351" spans="1:9" x14ac:dyDescent="0.25">
      <c r="A351" s="1" t="s">
        <v>848</v>
      </c>
      <c r="B351" s="1" t="s">
        <v>849</v>
      </c>
      <c r="C351" s="1" t="s">
        <v>440</v>
      </c>
      <c r="D351" s="1" t="s">
        <v>519</v>
      </c>
      <c r="E351" t="b">
        <v>0</v>
      </c>
      <c r="F351" s="1" t="s">
        <v>542</v>
      </c>
      <c r="G351" s="1" t="s">
        <v>850</v>
      </c>
      <c r="H351" s="1" t="s">
        <v>851</v>
      </c>
      <c r="I351" s="1" t="s">
        <v>55</v>
      </c>
    </row>
    <row r="352" spans="1:9" x14ac:dyDescent="0.25">
      <c r="A352" s="1" t="s">
        <v>848</v>
      </c>
      <c r="B352" s="1" t="s">
        <v>2298</v>
      </c>
      <c r="C352" s="1" t="s">
        <v>19</v>
      </c>
      <c r="D352" s="1" t="s">
        <v>12</v>
      </c>
      <c r="E352" t="b">
        <v>0</v>
      </c>
      <c r="F352" s="1" t="s">
        <v>1027</v>
      </c>
      <c r="G352" s="1" t="s">
        <v>2299</v>
      </c>
      <c r="H352" s="1" t="s">
        <v>2300</v>
      </c>
      <c r="I352" s="1" t="s">
        <v>2301</v>
      </c>
    </row>
    <row r="353" spans="1:9" x14ac:dyDescent="0.25">
      <c r="A353" s="1" t="s">
        <v>848</v>
      </c>
      <c r="B353" s="1" t="s">
        <v>2302</v>
      </c>
      <c r="C353" s="1" t="s">
        <v>19</v>
      </c>
      <c r="D353" s="1" t="s">
        <v>12</v>
      </c>
      <c r="E353" t="b">
        <v>0</v>
      </c>
      <c r="F353" s="1" t="s">
        <v>1027</v>
      </c>
      <c r="G353" s="1" t="s">
        <v>2303</v>
      </c>
      <c r="H353" s="1" t="s">
        <v>2304</v>
      </c>
      <c r="I353" s="1" t="s">
        <v>2305</v>
      </c>
    </row>
    <row r="354" spans="1:9" x14ac:dyDescent="0.25">
      <c r="A354" s="1" t="s">
        <v>848</v>
      </c>
      <c r="B354" s="1" t="s">
        <v>2306</v>
      </c>
      <c r="C354" s="1" t="s">
        <v>19</v>
      </c>
      <c r="D354" s="1" t="s">
        <v>12</v>
      </c>
      <c r="E354" t="b">
        <v>0</v>
      </c>
      <c r="F354" s="1" t="s">
        <v>1027</v>
      </c>
      <c r="G354" s="1" t="s">
        <v>2303</v>
      </c>
      <c r="H354" s="1" t="s">
        <v>2304</v>
      </c>
      <c r="I354" s="1" t="s">
        <v>2305</v>
      </c>
    </row>
    <row r="355" spans="1:9" x14ac:dyDescent="0.25">
      <c r="A355" s="1" t="s">
        <v>848</v>
      </c>
      <c r="B355" s="1" t="s">
        <v>2307</v>
      </c>
      <c r="C355" s="1" t="s">
        <v>19</v>
      </c>
      <c r="D355" s="1" t="s">
        <v>12</v>
      </c>
      <c r="E355" t="b">
        <v>0</v>
      </c>
      <c r="F355" s="1" t="s">
        <v>1027</v>
      </c>
      <c r="G355" s="1" t="s">
        <v>2308</v>
      </c>
      <c r="H355" s="1" t="s">
        <v>2309</v>
      </c>
      <c r="I355" s="1" t="s">
        <v>2310</v>
      </c>
    </row>
    <row r="356" spans="1:9" x14ac:dyDescent="0.25">
      <c r="A356" s="1" t="s">
        <v>848</v>
      </c>
      <c r="B356" s="1" t="s">
        <v>2311</v>
      </c>
      <c r="C356" s="1" t="s">
        <v>19</v>
      </c>
      <c r="D356" s="1" t="s">
        <v>12</v>
      </c>
      <c r="E356" t="b">
        <v>0</v>
      </c>
      <c r="F356" s="1" t="s">
        <v>1027</v>
      </c>
      <c r="G356" s="1" t="s">
        <v>2309</v>
      </c>
      <c r="H356" s="1" t="s">
        <v>2312</v>
      </c>
      <c r="I356" s="1" t="s">
        <v>2313</v>
      </c>
    </row>
    <row r="357" spans="1:9" x14ac:dyDescent="0.25">
      <c r="A357" s="1" t="s">
        <v>848</v>
      </c>
      <c r="B357" s="1" t="s">
        <v>2314</v>
      </c>
      <c r="C357" s="1" t="s">
        <v>19</v>
      </c>
      <c r="D357" s="1" t="s">
        <v>12</v>
      </c>
      <c r="E357" t="b">
        <v>0</v>
      </c>
      <c r="F357" s="1" t="s">
        <v>1027</v>
      </c>
      <c r="G357" s="1" t="s">
        <v>2315</v>
      </c>
      <c r="H357" s="1" t="s">
        <v>2316</v>
      </c>
      <c r="I357" s="1" t="s">
        <v>2317</v>
      </c>
    </row>
    <row r="358" spans="1:9" x14ac:dyDescent="0.25">
      <c r="A358" s="1" t="s">
        <v>848</v>
      </c>
      <c r="B358" s="1" t="s">
        <v>2318</v>
      </c>
      <c r="C358" s="1" t="s">
        <v>19</v>
      </c>
      <c r="D358" s="1" t="s">
        <v>12</v>
      </c>
      <c r="E358" t="b">
        <v>0</v>
      </c>
      <c r="F358" s="1" t="s">
        <v>1027</v>
      </c>
      <c r="G358" s="1" t="s">
        <v>2319</v>
      </c>
      <c r="H358" s="1" t="s">
        <v>2320</v>
      </c>
      <c r="I358" s="1" t="s">
        <v>2321</v>
      </c>
    </row>
    <row r="359" spans="1:9" x14ac:dyDescent="0.25">
      <c r="A359" s="1" t="s">
        <v>848</v>
      </c>
      <c r="B359" s="1" t="s">
        <v>2318</v>
      </c>
      <c r="C359" s="1" t="s">
        <v>19</v>
      </c>
      <c r="D359" s="1" t="s">
        <v>12</v>
      </c>
      <c r="E359" t="b">
        <v>0</v>
      </c>
      <c r="F359" s="1" t="s">
        <v>1027</v>
      </c>
      <c r="G359" s="1" t="s">
        <v>2322</v>
      </c>
      <c r="H359" s="1" t="s">
        <v>2323</v>
      </c>
      <c r="I359" s="1" t="s">
        <v>2324</v>
      </c>
    </row>
    <row r="360" spans="1:9" x14ac:dyDescent="0.25">
      <c r="A360" s="1" t="s">
        <v>848</v>
      </c>
      <c r="B360" s="1" t="s">
        <v>2318</v>
      </c>
      <c r="C360" s="1" t="s">
        <v>19</v>
      </c>
      <c r="D360" s="1" t="s">
        <v>12</v>
      </c>
      <c r="E360" t="b">
        <v>0</v>
      </c>
      <c r="F360" s="1" t="s">
        <v>1027</v>
      </c>
      <c r="G360" s="1" t="s">
        <v>2325</v>
      </c>
      <c r="H360" s="1" t="s">
        <v>2326</v>
      </c>
      <c r="I360" s="1" t="s">
        <v>2327</v>
      </c>
    </row>
    <row r="361" spans="1:9" x14ac:dyDescent="0.25">
      <c r="A361" s="1" t="s">
        <v>2328</v>
      </c>
      <c r="B361" s="1" t="s">
        <v>2329</v>
      </c>
      <c r="C361" s="1" t="s">
        <v>19</v>
      </c>
      <c r="D361" s="1" t="s">
        <v>111</v>
      </c>
      <c r="E361" t="b">
        <v>1</v>
      </c>
      <c r="F361" s="1" t="s">
        <v>1027</v>
      </c>
      <c r="G361" s="1" t="s">
        <v>2330</v>
      </c>
      <c r="H361" s="1" t="s">
        <v>2331</v>
      </c>
      <c r="I361" s="1" t="s">
        <v>2332</v>
      </c>
    </row>
    <row r="362" spans="1:9" x14ac:dyDescent="0.25">
      <c r="A362" s="1" t="s">
        <v>2328</v>
      </c>
      <c r="B362" s="1" t="s">
        <v>2329</v>
      </c>
      <c r="C362" s="1" t="s">
        <v>19</v>
      </c>
      <c r="D362" s="1" t="s">
        <v>111</v>
      </c>
      <c r="E362" t="b">
        <v>0</v>
      </c>
      <c r="F362" s="1" t="s">
        <v>1027</v>
      </c>
      <c r="G362" s="1" t="s">
        <v>2333</v>
      </c>
      <c r="H362" s="1" t="s">
        <v>2334</v>
      </c>
      <c r="I362" s="1" t="s">
        <v>2335</v>
      </c>
    </row>
    <row r="363" spans="1:9" x14ac:dyDescent="0.25">
      <c r="A363" s="1" t="s">
        <v>1371</v>
      </c>
      <c r="B363" s="1" t="s">
        <v>1372</v>
      </c>
      <c r="C363" s="1" t="s">
        <v>440</v>
      </c>
      <c r="D363" s="1" t="s">
        <v>61</v>
      </c>
      <c r="E363" t="b">
        <v>0</v>
      </c>
      <c r="F363" s="1" t="s">
        <v>1027</v>
      </c>
      <c r="G363" s="1" t="s">
        <v>1373</v>
      </c>
      <c r="H363" s="1" t="s">
        <v>1374</v>
      </c>
      <c r="I363" s="1" t="s">
        <v>1375</v>
      </c>
    </row>
    <row r="364" spans="1:9" x14ac:dyDescent="0.25">
      <c r="A364" s="1" t="s">
        <v>615</v>
      </c>
      <c r="B364" s="1" t="s">
        <v>616</v>
      </c>
      <c r="C364" s="1" t="s">
        <v>123</v>
      </c>
      <c r="D364" s="1" t="s">
        <v>588</v>
      </c>
      <c r="E364" t="b">
        <v>0</v>
      </c>
      <c r="F364" s="1" t="s">
        <v>542</v>
      </c>
      <c r="G364" s="1" t="s">
        <v>55</v>
      </c>
      <c r="H364" s="1" t="s">
        <v>617</v>
      </c>
      <c r="I364" s="1" t="s">
        <v>618</v>
      </c>
    </row>
    <row r="365" spans="1:9" x14ac:dyDescent="0.25">
      <c r="A365" s="1" t="s">
        <v>619</v>
      </c>
      <c r="B365" s="1" t="s">
        <v>620</v>
      </c>
      <c r="C365" s="1" t="s">
        <v>123</v>
      </c>
      <c r="D365" s="1" t="s">
        <v>111</v>
      </c>
      <c r="E365" t="b">
        <v>0</v>
      </c>
      <c r="F365" s="1" t="s">
        <v>542</v>
      </c>
      <c r="G365" s="1" t="s">
        <v>621</v>
      </c>
      <c r="H365" s="1" t="s">
        <v>622</v>
      </c>
      <c r="I365" s="1" t="s">
        <v>623</v>
      </c>
    </row>
    <row r="366" spans="1:9" x14ac:dyDescent="0.25">
      <c r="A366" s="1" t="s">
        <v>444</v>
      </c>
      <c r="B366" s="1" t="s">
        <v>445</v>
      </c>
      <c r="C366" s="1" t="s">
        <v>11</v>
      </c>
      <c r="D366" s="1" t="s">
        <v>76</v>
      </c>
      <c r="E366" t="b">
        <v>0</v>
      </c>
      <c r="F366" s="1" t="s">
        <v>13</v>
      </c>
      <c r="G366" s="1" t="s">
        <v>446</v>
      </c>
      <c r="H366" s="1" t="s">
        <v>447</v>
      </c>
      <c r="I366" s="1" t="s">
        <v>448</v>
      </c>
    </row>
    <row r="367" spans="1:9" x14ac:dyDescent="0.25">
      <c r="A367" s="1" t="s">
        <v>444</v>
      </c>
      <c r="B367" s="1" t="s">
        <v>449</v>
      </c>
      <c r="C367" s="1" t="s">
        <v>11</v>
      </c>
      <c r="D367" s="1" t="s">
        <v>76</v>
      </c>
      <c r="E367" t="b">
        <v>0</v>
      </c>
      <c r="F367" s="1" t="s">
        <v>13</v>
      </c>
      <c r="G367" s="1" t="s">
        <v>446</v>
      </c>
      <c r="H367" s="1" t="s">
        <v>447</v>
      </c>
      <c r="I367" s="1" t="s">
        <v>448</v>
      </c>
    </row>
    <row r="368" spans="1:9" x14ac:dyDescent="0.25">
      <c r="A368" s="1" t="s">
        <v>1376</v>
      </c>
      <c r="B368" s="1" t="s">
        <v>1377</v>
      </c>
      <c r="C368" s="1" t="s">
        <v>1378</v>
      </c>
      <c r="D368" s="1" t="s">
        <v>136</v>
      </c>
      <c r="E368" t="b">
        <v>0</v>
      </c>
      <c r="F368" s="1" t="s">
        <v>1027</v>
      </c>
      <c r="G368" s="1" t="s">
        <v>1379</v>
      </c>
      <c r="H368" s="1" t="s">
        <v>1380</v>
      </c>
      <c r="I368" s="1" t="s">
        <v>1381</v>
      </c>
    </row>
    <row r="369" spans="1:9" x14ac:dyDescent="0.25">
      <c r="A369" s="1" t="s">
        <v>1382</v>
      </c>
      <c r="B369" s="1" t="s">
        <v>1383</v>
      </c>
      <c r="C369" s="1" t="s">
        <v>75</v>
      </c>
      <c r="D369" s="1" t="s">
        <v>12</v>
      </c>
      <c r="E369" t="b">
        <v>0</v>
      </c>
      <c r="F369" s="1" t="s">
        <v>1027</v>
      </c>
      <c r="G369" s="1" t="s">
        <v>1384</v>
      </c>
      <c r="H369" s="1" t="s">
        <v>1385</v>
      </c>
      <c r="I369" s="1" t="s">
        <v>55</v>
      </c>
    </row>
    <row r="370" spans="1:9" x14ac:dyDescent="0.25">
      <c r="A370" s="1" t="s">
        <v>1382</v>
      </c>
      <c r="B370" s="1" t="s">
        <v>1386</v>
      </c>
      <c r="C370" s="1" t="s">
        <v>75</v>
      </c>
      <c r="D370" s="1" t="s">
        <v>12</v>
      </c>
      <c r="E370" t="b">
        <v>0</v>
      </c>
      <c r="F370" s="1" t="s">
        <v>1027</v>
      </c>
      <c r="G370" s="1" t="s">
        <v>1384</v>
      </c>
      <c r="H370" s="1" t="s">
        <v>1385</v>
      </c>
      <c r="I370" s="1" t="s">
        <v>55</v>
      </c>
    </row>
    <row r="371" spans="1:9" x14ac:dyDescent="0.25">
      <c r="A371" s="1" t="s">
        <v>1382</v>
      </c>
      <c r="B371" s="1" t="s">
        <v>1383</v>
      </c>
      <c r="C371" s="1" t="s">
        <v>75</v>
      </c>
      <c r="D371" s="1" t="s">
        <v>12</v>
      </c>
      <c r="E371" t="b">
        <v>1</v>
      </c>
      <c r="F371" s="1" t="s">
        <v>1027</v>
      </c>
      <c r="G371" s="1" t="s">
        <v>55</v>
      </c>
      <c r="H371" s="1" t="s">
        <v>1387</v>
      </c>
      <c r="I371" s="1" t="s">
        <v>1388</v>
      </c>
    </row>
    <row r="372" spans="1:9" x14ac:dyDescent="0.25">
      <c r="A372" s="1" t="s">
        <v>1382</v>
      </c>
      <c r="B372" s="1" t="s">
        <v>1386</v>
      </c>
      <c r="C372" s="1" t="s">
        <v>75</v>
      </c>
      <c r="D372" s="1" t="s">
        <v>12</v>
      </c>
      <c r="E372" t="b">
        <v>1</v>
      </c>
      <c r="F372" s="1" t="s">
        <v>1027</v>
      </c>
      <c r="G372" s="1" t="s">
        <v>55</v>
      </c>
      <c r="H372" s="1" t="s">
        <v>1387</v>
      </c>
      <c r="I372" s="1" t="s">
        <v>1388</v>
      </c>
    </row>
    <row r="373" spans="1:9" x14ac:dyDescent="0.25">
      <c r="A373" s="1" t="s">
        <v>1382</v>
      </c>
      <c r="B373" s="1" t="s">
        <v>1386</v>
      </c>
      <c r="C373" s="1" t="s">
        <v>75</v>
      </c>
      <c r="D373" s="1" t="s">
        <v>12</v>
      </c>
      <c r="E373" t="b">
        <v>1</v>
      </c>
      <c r="F373" s="1" t="s">
        <v>1027</v>
      </c>
      <c r="G373" s="1" t="s">
        <v>1389</v>
      </c>
      <c r="H373" s="1" t="s">
        <v>1390</v>
      </c>
      <c r="I373" s="1" t="s">
        <v>1391</v>
      </c>
    </row>
    <row r="374" spans="1:9" x14ac:dyDescent="0.25">
      <c r="A374" s="1" t="s">
        <v>1382</v>
      </c>
      <c r="B374" s="1" t="s">
        <v>1383</v>
      </c>
      <c r="C374" s="1" t="s">
        <v>75</v>
      </c>
      <c r="D374" s="1" t="s">
        <v>12</v>
      </c>
      <c r="E374" t="b">
        <v>1</v>
      </c>
      <c r="F374" s="1" t="s">
        <v>1027</v>
      </c>
      <c r="G374" s="1" t="s">
        <v>1389</v>
      </c>
      <c r="H374" s="1" t="s">
        <v>1390</v>
      </c>
      <c r="I374" s="1" t="s">
        <v>1391</v>
      </c>
    </row>
    <row r="375" spans="1:9" x14ac:dyDescent="0.25">
      <c r="A375" s="1" t="s">
        <v>1382</v>
      </c>
      <c r="B375" s="1" t="s">
        <v>1392</v>
      </c>
      <c r="C375" s="1" t="s">
        <v>75</v>
      </c>
      <c r="D375" s="1" t="s">
        <v>12</v>
      </c>
      <c r="E375" t="b">
        <v>1</v>
      </c>
      <c r="F375" s="1" t="s">
        <v>1027</v>
      </c>
      <c r="G375" s="1" t="s">
        <v>55</v>
      </c>
      <c r="H375" s="1" t="s">
        <v>1393</v>
      </c>
      <c r="I375" s="1" t="s">
        <v>1394</v>
      </c>
    </row>
    <row r="376" spans="1:9" x14ac:dyDescent="0.25">
      <c r="A376" s="1" t="s">
        <v>1382</v>
      </c>
      <c r="B376" s="1" t="s">
        <v>1383</v>
      </c>
      <c r="C376" s="1" t="s">
        <v>75</v>
      </c>
      <c r="D376" s="1" t="s">
        <v>12</v>
      </c>
      <c r="E376" t="b">
        <v>0</v>
      </c>
      <c r="F376" s="1" t="s">
        <v>1027</v>
      </c>
      <c r="G376" s="1" t="s">
        <v>1395</v>
      </c>
      <c r="H376" s="1" t="s">
        <v>1396</v>
      </c>
      <c r="I376" s="1" t="s">
        <v>1397</v>
      </c>
    </row>
    <row r="377" spans="1:9" x14ac:dyDescent="0.25">
      <c r="A377" s="1" t="s">
        <v>1382</v>
      </c>
      <c r="B377" s="1" t="s">
        <v>1386</v>
      </c>
      <c r="C377" s="1" t="s">
        <v>75</v>
      </c>
      <c r="D377" s="1" t="s">
        <v>12</v>
      </c>
      <c r="E377" t="b">
        <v>0</v>
      </c>
      <c r="F377" s="1" t="s">
        <v>1027</v>
      </c>
      <c r="G377" s="1" t="s">
        <v>1395</v>
      </c>
      <c r="H377" s="1" t="s">
        <v>1396</v>
      </c>
      <c r="I377" s="1" t="s">
        <v>1397</v>
      </c>
    </row>
    <row r="378" spans="1:9" x14ac:dyDescent="0.25">
      <c r="A378" s="1" t="s">
        <v>1382</v>
      </c>
      <c r="B378" s="1" t="s">
        <v>1398</v>
      </c>
      <c r="C378" s="1" t="s">
        <v>19</v>
      </c>
      <c r="D378" s="1" t="s">
        <v>12</v>
      </c>
      <c r="E378" t="b">
        <v>1</v>
      </c>
      <c r="F378" s="1" t="s">
        <v>1027</v>
      </c>
      <c r="G378" s="1" t="s">
        <v>55</v>
      </c>
      <c r="H378" s="1" t="s">
        <v>1399</v>
      </c>
      <c r="I378" s="1" t="s">
        <v>1400</v>
      </c>
    </row>
    <row r="379" spans="1:9" x14ac:dyDescent="0.25">
      <c r="A379" s="1" t="s">
        <v>1382</v>
      </c>
      <c r="B379" s="1" t="s">
        <v>1401</v>
      </c>
      <c r="C379" s="1" t="s">
        <v>19</v>
      </c>
      <c r="D379" s="1" t="s">
        <v>12</v>
      </c>
      <c r="E379" t="b">
        <v>1</v>
      </c>
      <c r="F379" s="1" t="s">
        <v>1027</v>
      </c>
      <c r="G379" s="1" t="s">
        <v>55</v>
      </c>
      <c r="H379" s="1" t="s">
        <v>1399</v>
      </c>
      <c r="I379" s="1" t="s">
        <v>1400</v>
      </c>
    </row>
    <row r="380" spans="1:9" x14ac:dyDescent="0.25">
      <c r="A380" s="1" t="s">
        <v>1382</v>
      </c>
      <c r="B380" s="1" t="s">
        <v>1402</v>
      </c>
      <c r="C380" s="1" t="s">
        <v>19</v>
      </c>
      <c r="D380" s="1" t="s">
        <v>12</v>
      </c>
      <c r="E380" t="b">
        <v>1</v>
      </c>
      <c r="F380" s="1" t="s">
        <v>1027</v>
      </c>
      <c r="G380" s="1" t="s">
        <v>55</v>
      </c>
      <c r="H380" s="1" t="s">
        <v>1399</v>
      </c>
      <c r="I380" s="1" t="s">
        <v>1400</v>
      </c>
    </row>
    <row r="381" spans="1:9" x14ac:dyDescent="0.25">
      <c r="A381" s="1" t="s">
        <v>1382</v>
      </c>
      <c r="B381" s="1" t="s">
        <v>1403</v>
      </c>
      <c r="C381" s="1" t="s">
        <v>19</v>
      </c>
      <c r="D381" s="1" t="s">
        <v>12</v>
      </c>
      <c r="E381" t="b">
        <v>1</v>
      </c>
      <c r="F381" s="1" t="s">
        <v>1027</v>
      </c>
      <c r="G381" s="1" t="s">
        <v>55</v>
      </c>
      <c r="H381" s="1" t="s">
        <v>1399</v>
      </c>
      <c r="I381" s="1" t="s">
        <v>1400</v>
      </c>
    </row>
    <row r="382" spans="1:9" x14ac:dyDescent="0.25">
      <c r="A382" s="1" t="s">
        <v>1382</v>
      </c>
      <c r="B382" s="1" t="s">
        <v>1404</v>
      </c>
      <c r="C382" s="1" t="s">
        <v>19</v>
      </c>
      <c r="D382" s="1" t="s">
        <v>12</v>
      </c>
      <c r="E382" t="b">
        <v>1</v>
      </c>
      <c r="F382" s="1" t="s">
        <v>1027</v>
      </c>
      <c r="G382" s="1" t="s">
        <v>55</v>
      </c>
      <c r="H382" s="1" t="s">
        <v>1399</v>
      </c>
      <c r="I382" s="1" t="s">
        <v>1400</v>
      </c>
    </row>
    <row r="383" spans="1:9" x14ac:dyDescent="0.25">
      <c r="A383" s="1" t="s">
        <v>1382</v>
      </c>
      <c r="B383" s="1" t="s">
        <v>1398</v>
      </c>
      <c r="C383" s="1" t="s">
        <v>19</v>
      </c>
      <c r="D383" s="1" t="s">
        <v>12</v>
      </c>
      <c r="E383" t="b">
        <v>0</v>
      </c>
      <c r="F383" s="1" t="s">
        <v>1027</v>
      </c>
      <c r="G383" s="1" t="s">
        <v>1405</v>
      </c>
      <c r="H383" s="1" t="s">
        <v>1406</v>
      </c>
      <c r="I383" s="1" t="s">
        <v>1407</v>
      </c>
    </row>
    <row r="384" spans="1:9" x14ac:dyDescent="0.25">
      <c r="A384" s="1" t="s">
        <v>1382</v>
      </c>
      <c r="B384" s="1" t="s">
        <v>1398</v>
      </c>
      <c r="C384" s="1" t="s">
        <v>19</v>
      </c>
      <c r="D384" s="1" t="s">
        <v>12</v>
      </c>
      <c r="E384" t="b">
        <v>1</v>
      </c>
      <c r="F384" s="1" t="s">
        <v>1027</v>
      </c>
      <c r="G384" s="1" t="s">
        <v>55</v>
      </c>
      <c r="H384" s="1" t="s">
        <v>1408</v>
      </c>
      <c r="I384" s="1" t="s">
        <v>1409</v>
      </c>
    </row>
    <row r="385" spans="1:9" x14ac:dyDescent="0.25">
      <c r="A385" s="1" t="s">
        <v>1382</v>
      </c>
      <c r="B385" s="1" t="s">
        <v>1401</v>
      </c>
      <c r="C385" s="1" t="s">
        <v>19</v>
      </c>
      <c r="D385" s="1" t="s">
        <v>12</v>
      </c>
      <c r="E385" t="b">
        <v>1</v>
      </c>
      <c r="F385" s="1" t="s">
        <v>1027</v>
      </c>
      <c r="G385" s="1" t="s">
        <v>55</v>
      </c>
      <c r="H385" s="1" t="s">
        <v>1408</v>
      </c>
      <c r="I385" s="1" t="s">
        <v>1409</v>
      </c>
    </row>
    <row r="386" spans="1:9" x14ac:dyDescent="0.25">
      <c r="A386" s="1" t="s">
        <v>1382</v>
      </c>
      <c r="B386" s="1" t="s">
        <v>1402</v>
      </c>
      <c r="C386" s="1" t="s">
        <v>19</v>
      </c>
      <c r="D386" s="1" t="s">
        <v>12</v>
      </c>
      <c r="E386" t="b">
        <v>1</v>
      </c>
      <c r="F386" s="1" t="s">
        <v>1027</v>
      </c>
      <c r="G386" s="1" t="s">
        <v>55</v>
      </c>
      <c r="H386" s="1" t="s">
        <v>1408</v>
      </c>
      <c r="I386" s="1" t="s">
        <v>1409</v>
      </c>
    </row>
    <row r="387" spans="1:9" x14ac:dyDescent="0.25">
      <c r="A387" s="1" t="s">
        <v>1382</v>
      </c>
      <c r="B387" s="1" t="s">
        <v>1403</v>
      </c>
      <c r="C387" s="1" t="s">
        <v>19</v>
      </c>
      <c r="D387" s="1" t="s">
        <v>12</v>
      </c>
      <c r="E387" t="b">
        <v>1</v>
      </c>
      <c r="F387" s="1" t="s">
        <v>1027</v>
      </c>
      <c r="G387" s="1" t="s">
        <v>55</v>
      </c>
      <c r="H387" s="1" t="s">
        <v>1408</v>
      </c>
      <c r="I387" s="1" t="s">
        <v>1409</v>
      </c>
    </row>
    <row r="388" spans="1:9" x14ac:dyDescent="0.25">
      <c r="A388" s="1" t="s">
        <v>1382</v>
      </c>
      <c r="B388" s="1" t="s">
        <v>1404</v>
      </c>
      <c r="C388" s="1" t="s">
        <v>19</v>
      </c>
      <c r="D388" s="1" t="s">
        <v>12</v>
      </c>
      <c r="E388" t="b">
        <v>1</v>
      </c>
      <c r="F388" s="1" t="s">
        <v>1027</v>
      </c>
      <c r="G388" s="1" t="s">
        <v>55</v>
      </c>
      <c r="H388" s="1" t="s">
        <v>1408</v>
      </c>
      <c r="I388" s="1" t="s">
        <v>1409</v>
      </c>
    </row>
    <row r="389" spans="1:9" x14ac:dyDescent="0.25">
      <c r="A389" s="1" t="s">
        <v>1382</v>
      </c>
      <c r="B389" s="1" t="s">
        <v>1401</v>
      </c>
      <c r="C389" s="1" t="s">
        <v>19</v>
      </c>
      <c r="D389" s="1" t="s">
        <v>12</v>
      </c>
      <c r="E389" t="b">
        <v>0</v>
      </c>
      <c r="F389" s="1" t="s">
        <v>1027</v>
      </c>
      <c r="G389" s="1" t="s">
        <v>1410</v>
      </c>
      <c r="H389" s="1" t="s">
        <v>1411</v>
      </c>
      <c r="I389" s="1" t="s">
        <v>1412</v>
      </c>
    </row>
    <row r="390" spans="1:9" x14ac:dyDescent="0.25">
      <c r="A390" s="1" t="s">
        <v>1382</v>
      </c>
      <c r="B390" s="1" t="s">
        <v>1402</v>
      </c>
      <c r="C390" s="1" t="s">
        <v>19</v>
      </c>
      <c r="D390" s="1" t="s">
        <v>12</v>
      </c>
      <c r="E390" t="b">
        <v>0</v>
      </c>
      <c r="F390" s="1" t="s">
        <v>1027</v>
      </c>
      <c r="G390" s="1" t="s">
        <v>1413</v>
      </c>
      <c r="H390" s="1" t="s">
        <v>1414</v>
      </c>
      <c r="I390" s="1" t="s">
        <v>1415</v>
      </c>
    </row>
    <row r="391" spans="1:9" x14ac:dyDescent="0.25">
      <c r="A391" s="1" t="s">
        <v>1382</v>
      </c>
      <c r="B391" s="1" t="s">
        <v>1403</v>
      </c>
      <c r="C391" s="1" t="s">
        <v>19</v>
      </c>
      <c r="D391" s="1" t="s">
        <v>12</v>
      </c>
      <c r="E391" t="b">
        <v>0</v>
      </c>
      <c r="F391" s="1" t="s">
        <v>1027</v>
      </c>
      <c r="G391" s="1" t="s">
        <v>55</v>
      </c>
      <c r="H391" s="1" t="s">
        <v>1416</v>
      </c>
      <c r="I391" s="1" t="s">
        <v>1417</v>
      </c>
    </row>
    <row r="392" spans="1:9" x14ac:dyDescent="0.25">
      <c r="A392" s="1" t="s">
        <v>1382</v>
      </c>
      <c r="B392" s="1" t="s">
        <v>1403</v>
      </c>
      <c r="C392" s="1" t="s">
        <v>19</v>
      </c>
      <c r="D392" s="1" t="s">
        <v>12</v>
      </c>
      <c r="E392" t="b">
        <v>0</v>
      </c>
      <c r="F392" s="1" t="s">
        <v>1027</v>
      </c>
      <c r="G392" s="1" t="s">
        <v>1418</v>
      </c>
      <c r="H392" s="1" t="s">
        <v>1419</v>
      </c>
      <c r="I392" s="1" t="s">
        <v>1420</v>
      </c>
    </row>
    <row r="393" spans="1:9" x14ac:dyDescent="0.25">
      <c r="A393" s="1" t="s">
        <v>1382</v>
      </c>
      <c r="B393" s="1" t="s">
        <v>1404</v>
      </c>
      <c r="C393" s="1" t="s">
        <v>19</v>
      </c>
      <c r="D393" s="1" t="s">
        <v>12</v>
      </c>
      <c r="E393" t="b">
        <v>0</v>
      </c>
      <c r="F393" s="1" t="s">
        <v>1027</v>
      </c>
      <c r="G393" s="1" t="s">
        <v>1421</v>
      </c>
      <c r="H393" s="1" t="s">
        <v>1422</v>
      </c>
      <c r="I393" s="1" t="s">
        <v>1423</v>
      </c>
    </row>
    <row r="394" spans="1:9" x14ac:dyDescent="0.25">
      <c r="A394" s="1" t="s">
        <v>1382</v>
      </c>
      <c r="B394" s="1" t="s">
        <v>1404</v>
      </c>
      <c r="C394" s="1" t="s">
        <v>19</v>
      </c>
      <c r="D394" s="1" t="s">
        <v>12</v>
      </c>
      <c r="E394" t="b">
        <v>1</v>
      </c>
      <c r="F394" s="1" t="s">
        <v>1027</v>
      </c>
      <c r="G394" s="1" t="s">
        <v>55</v>
      </c>
      <c r="H394" s="1" t="s">
        <v>1424</v>
      </c>
      <c r="I394" s="1" t="s">
        <v>1425</v>
      </c>
    </row>
    <row r="395" spans="1:9" x14ac:dyDescent="0.25">
      <c r="A395" s="1" t="s">
        <v>1382</v>
      </c>
      <c r="B395" s="1" t="s">
        <v>1383</v>
      </c>
      <c r="C395" s="1" t="s">
        <v>11</v>
      </c>
      <c r="D395" s="1" t="s">
        <v>12</v>
      </c>
      <c r="E395" t="b">
        <v>0</v>
      </c>
      <c r="F395" s="1" t="s">
        <v>1027</v>
      </c>
      <c r="G395" s="1" t="s">
        <v>1426</v>
      </c>
      <c r="H395" s="1" t="s">
        <v>1427</v>
      </c>
      <c r="I395" s="1" t="s">
        <v>1428</v>
      </c>
    </row>
    <row r="396" spans="1:9" x14ac:dyDescent="0.25">
      <c r="A396" s="1" t="s">
        <v>624</v>
      </c>
      <c r="B396" s="1" t="s">
        <v>625</v>
      </c>
      <c r="C396" s="1" t="s">
        <v>11</v>
      </c>
      <c r="D396" s="1" t="s">
        <v>111</v>
      </c>
      <c r="E396" t="b">
        <v>0</v>
      </c>
      <c r="F396" s="1" t="s">
        <v>542</v>
      </c>
      <c r="G396" s="1" t="s">
        <v>626</v>
      </c>
      <c r="H396" s="1" t="s">
        <v>627</v>
      </c>
      <c r="I396" s="1" t="s">
        <v>628</v>
      </c>
    </row>
    <row r="397" spans="1:9" x14ac:dyDescent="0.25">
      <c r="A397" s="1" t="s">
        <v>624</v>
      </c>
      <c r="B397" s="1" t="s">
        <v>629</v>
      </c>
      <c r="C397" s="1" t="s">
        <v>11</v>
      </c>
      <c r="D397" s="1" t="s">
        <v>111</v>
      </c>
      <c r="E397" t="b">
        <v>0</v>
      </c>
      <c r="F397" s="1" t="s">
        <v>542</v>
      </c>
      <c r="G397" s="1" t="s">
        <v>627</v>
      </c>
      <c r="H397" s="1" t="s">
        <v>628</v>
      </c>
      <c r="I397" s="1" t="s">
        <v>55</v>
      </c>
    </row>
    <row r="398" spans="1:9" x14ac:dyDescent="0.25">
      <c r="A398" s="1" t="s">
        <v>624</v>
      </c>
      <c r="B398" s="1" t="s">
        <v>1429</v>
      </c>
      <c r="C398" s="1" t="s">
        <v>11</v>
      </c>
      <c r="D398" s="1" t="s">
        <v>111</v>
      </c>
      <c r="E398" t="b">
        <v>0</v>
      </c>
      <c r="F398" s="1" t="s">
        <v>1027</v>
      </c>
      <c r="G398" s="1" t="s">
        <v>55</v>
      </c>
      <c r="H398" s="1" t="s">
        <v>1430</v>
      </c>
      <c r="I398" s="1" t="s">
        <v>1431</v>
      </c>
    </row>
    <row r="399" spans="1:9" x14ac:dyDescent="0.25">
      <c r="A399" s="1" t="s">
        <v>624</v>
      </c>
      <c r="B399" s="1" t="s">
        <v>1432</v>
      </c>
      <c r="C399" s="1" t="s">
        <v>11</v>
      </c>
      <c r="D399" s="1" t="s">
        <v>111</v>
      </c>
      <c r="E399" t="b">
        <v>0</v>
      </c>
      <c r="F399" s="1" t="s">
        <v>1027</v>
      </c>
      <c r="G399" s="1" t="s">
        <v>55</v>
      </c>
      <c r="H399" s="1" t="s">
        <v>1430</v>
      </c>
      <c r="I399" s="1" t="s">
        <v>1431</v>
      </c>
    </row>
    <row r="400" spans="1:9" x14ac:dyDescent="0.25">
      <c r="A400" s="1" t="s">
        <v>624</v>
      </c>
      <c r="B400" s="1" t="s">
        <v>1433</v>
      </c>
      <c r="C400" s="1" t="s">
        <v>11</v>
      </c>
      <c r="D400" s="1" t="s">
        <v>111</v>
      </c>
      <c r="E400" t="b">
        <v>0</v>
      </c>
      <c r="F400" s="1" t="s">
        <v>1027</v>
      </c>
      <c r="G400" s="1" t="s">
        <v>55</v>
      </c>
      <c r="H400" s="1" t="s">
        <v>1430</v>
      </c>
      <c r="I400" s="1" t="s">
        <v>1431</v>
      </c>
    </row>
    <row r="401" spans="1:9" x14ac:dyDescent="0.25">
      <c r="A401" s="1" t="s">
        <v>624</v>
      </c>
      <c r="B401" s="1" t="s">
        <v>1434</v>
      </c>
      <c r="C401" s="1" t="s">
        <v>11</v>
      </c>
      <c r="D401" s="1" t="s">
        <v>111</v>
      </c>
      <c r="E401" t="b">
        <v>0</v>
      </c>
      <c r="F401" s="1" t="s">
        <v>1027</v>
      </c>
      <c r="G401" s="1" t="s">
        <v>55</v>
      </c>
      <c r="H401" s="1" t="s">
        <v>1430</v>
      </c>
      <c r="I401" s="1" t="s">
        <v>1431</v>
      </c>
    </row>
    <row r="402" spans="1:9" x14ac:dyDescent="0.25">
      <c r="A402" s="1" t="s">
        <v>624</v>
      </c>
      <c r="B402" s="1" t="s">
        <v>1435</v>
      </c>
      <c r="C402" s="1" t="s">
        <v>11</v>
      </c>
      <c r="D402" s="1" t="s">
        <v>111</v>
      </c>
      <c r="E402" t="b">
        <v>0</v>
      </c>
      <c r="F402" s="1" t="s">
        <v>1027</v>
      </c>
      <c r="G402" s="1" t="s">
        <v>55</v>
      </c>
      <c r="H402" s="1" t="s">
        <v>1430</v>
      </c>
      <c r="I402" s="1" t="s">
        <v>1431</v>
      </c>
    </row>
    <row r="403" spans="1:9" x14ac:dyDescent="0.25">
      <c r="A403" s="1" t="s">
        <v>624</v>
      </c>
      <c r="B403" s="1" t="s">
        <v>1436</v>
      </c>
      <c r="C403" s="1" t="s">
        <v>11</v>
      </c>
      <c r="D403" s="1" t="s">
        <v>111</v>
      </c>
      <c r="E403" t="b">
        <v>0</v>
      </c>
      <c r="F403" s="1" t="s">
        <v>1027</v>
      </c>
      <c r="G403" s="1" t="s">
        <v>55</v>
      </c>
      <c r="H403" s="1" t="s">
        <v>1430</v>
      </c>
      <c r="I403" s="1" t="s">
        <v>1431</v>
      </c>
    </row>
    <row r="404" spans="1:9" x14ac:dyDescent="0.25">
      <c r="A404" s="1" t="s">
        <v>852</v>
      </c>
      <c r="B404" s="1" t="s">
        <v>853</v>
      </c>
      <c r="C404" s="1" t="s">
        <v>11</v>
      </c>
      <c r="D404" s="1" t="s">
        <v>111</v>
      </c>
      <c r="E404" t="b">
        <v>0</v>
      </c>
      <c r="F404" s="1" t="s">
        <v>542</v>
      </c>
      <c r="G404" s="1" t="s">
        <v>854</v>
      </c>
      <c r="H404" s="1" t="s">
        <v>855</v>
      </c>
      <c r="I404" s="1" t="s">
        <v>55</v>
      </c>
    </row>
    <row r="405" spans="1:9" x14ac:dyDescent="0.25">
      <c r="A405" s="1" t="s">
        <v>852</v>
      </c>
      <c r="B405" s="1" t="s">
        <v>856</v>
      </c>
      <c r="C405" s="1" t="s">
        <v>11</v>
      </c>
      <c r="D405" s="1" t="s">
        <v>111</v>
      </c>
      <c r="E405" t="b">
        <v>0</v>
      </c>
      <c r="F405" s="1" t="s">
        <v>542</v>
      </c>
      <c r="G405" s="1" t="s">
        <v>854</v>
      </c>
      <c r="H405" s="1" t="s">
        <v>855</v>
      </c>
      <c r="I405" s="1" t="s">
        <v>55</v>
      </c>
    </row>
    <row r="406" spans="1:9" x14ac:dyDescent="0.25">
      <c r="A406" s="1" t="s">
        <v>2336</v>
      </c>
      <c r="B406" s="1" t="s">
        <v>2337</v>
      </c>
      <c r="C406" s="1" t="s">
        <v>19</v>
      </c>
      <c r="D406" s="1" t="s">
        <v>12</v>
      </c>
      <c r="E406" t="b">
        <v>1</v>
      </c>
      <c r="F406" s="1" t="s">
        <v>1027</v>
      </c>
      <c r="G406" s="1" t="s">
        <v>2338</v>
      </c>
      <c r="H406" s="1" t="s">
        <v>2339</v>
      </c>
      <c r="I406" s="1" t="s">
        <v>2340</v>
      </c>
    </row>
    <row r="407" spans="1:9" x14ac:dyDescent="0.25">
      <c r="A407" s="1" t="s">
        <v>2336</v>
      </c>
      <c r="B407" s="1" t="s">
        <v>2341</v>
      </c>
      <c r="C407" s="1" t="s">
        <v>19</v>
      </c>
      <c r="D407" s="1" t="s">
        <v>12</v>
      </c>
      <c r="E407" t="b">
        <v>1</v>
      </c>
      <c r="F407" s="1" t="s">
        <v>1027</v>
      </c>
      <c r="G407" s="1" t="s">
        <v>2338</v>
      </c>
      <c r="H407" s="1" t="s">
        <v>2339</v>
      </c>
      <c r="I407" s="1" t="s">
        <v>2340</v>
      </c>
    </row>
    <row r="408" spans="1:9" x14ac:dyDescent="0.25">
      <c r="A408" s="1" t="s">
        <v>2336</v>
      </c>
      <c r="B408" s="1" t="s">
        <v>2341</v>
      </c>
      <c r="C408" s="1" t="s">
        <v>19</v>
      </c>
      <c r="D408" s="1" t="s">
        <v>12</v>
      </c>
      <c r="E408" t="b">
        <v>1</v>
      </c>
      <c r="F408" s="1" t="s">
        <v>1027</v>
      </c>
      <c r="G408" s="1" t="s">
        <v>2342</v>
      </c>
      <c r="H408" s="1" t="s">
        <v>2343</v>
      </c>
      <c r="I408" s="1" t="s">
        <v>2344</v>
      </c>
    </row>
    <row r="409" spans="1:9" x14ac:dyDescent="0.25">
      <c r="A409" s="1" t="s">
        <v>2336</v>
      </c>
      <c r="B409" s="1" t="s">
        <v>2341</v>
      </c>
      <c r="C409" s="1" t="s">
        <v>19</v>
      </c>
      <c r="D409" s="1" t="s">
        <v>12</v>
      </c>
      <c r="E409" t="b">
        <v>1</v>
      </c>
      <c r="F409" s="1" t="s">
        <v>1027</v>
      </c>
      <c r="G409" s="1" t="s">
        <v>2345</v>
      </c>
      <c r="H409" s="1" t="s">
        <v>2346</v>
      </c>
      <c r="I409" s="1" t="s">
        <v>2347</v>
      </c>
    </row>
    <row r="410" spans="1:9" x14ac:dyDescent="0.25">
      <c r="A410" s="1" t="s">
        <v>2336</v>
      </c>
      <c r="B410" s="1" t="s">
        <v>2348</v>
      </c>
      <c r="C410" s="1" t="s">
        <v>19</v>
      </c>
      <c r="D410" s="1" t="s">
        <v>12</v>
      </c>
      <c r="E410" t="b">
        <v>0</v>
      </c>
      <c r="F410" s="1" t="s">
        <v>1027</v>
      </c>
      <c r="G410" s="1" t="s">
        <v>2349</v>
      </c>
      <c r="H410" s="1" t="s">
        <v>2350</v>
      </c>
      <c r="I410" s="1" t="s">
        <v>2351</v>
      </c>
    </row>
    <row r="411" spans="1:9" x14ac:dyDescent="0.25">
      <c r="A411" s="1" t="s">
        <v>2336</v>
      </c>
      <c r="B411" s="1" t="s">
        <v>2341</v>
      </c>
      <c r="C411" s="1" t="s">
        <v>19</v>
      </c>
      <c r="D411" s="1" t="s">
        <v>12</v>
      </c>
      <c r="E411" t="b">
        <v>0</v>
      </c>
      <c r="F411" s="1" t="s">
        <v>1027</v>
      </c>
      <c r="G411" s="1" t="s">
        <v>2349</v>
      </c>
      <c r="H411" s="1" t="s">
        <v>2350</v>
      </c>
      <c r="I411" s="1" t="s">
        <v>2351</v>
      </c>
    </row>
    <row r="412" spans="1:9" x14ac:dyDescent="0.25">
      <c r="A412" s="1" t="s">
        <v>2336</v>
      </c>
      <c r="B412" s="1" t="s">
        <v>2337</v>
      </c>
      <c r="C412" s="1" t="s">
        <v>19</v>
      </c>
      <c r="D412" s="1" t="s">
        <v>12</v>
      </c>
      <c r="E412" t="b">
        <v>0</v>
      </c>
      <c r="F412" s="1" t="s">
        <v>1027</v>
      </c>
      <c r="G412" s="1" t="s">
        <v>2352</v>
      </c>
      <c r="H412" s="1" t="s">
        <v>2353</v>
      </c>
      <c r="I412" s="1" t="s">
        <v>55</v>
      </c>
    </row>
    <row r="413" spans="1:9" x14ac:dyDescent="0.25">
      <c r="A413" s="1" t="s">
        <v>2336</v>
      </c>
      <c r="B413" s="1" t="s">
        <v>2348</v>
      </c>
      <c r="C413" s="1" t="s">
        <v>19</v>
      </c>
      <c r="D413" s="1" t="s">
        <v>12</v>
      </c>
      <c r="E413" t="b">
        <v>0</v>
      </c>
      <c r="F413" s="1" t="s">
        <v>1027</v>
      </c>
      <c r="G413" s="1" t="s">
        <v>2352</v>
      </c>
      <c r="H413" s="1" t="s">
        <v>2353</v>
      </c>
      <c r="I413" s="1" t="s">
        <v>55</v>
      </c>
    </row>
    <row r="414" spans="1:9" x14ac:dyDescent="0.25">
      <c r="A414" s="1" t="s">
        <v>2336</v>
      </c>
      <c r="B414" s="1" t="s">
        <v>2341</v>
      </c>
      <c r="C414" s="1" t="s">
        <v>19</v>
      </c>
      <c r="D414" s="1" t="s">
        <v>12</v>
      </c>
      <c r="E414" t="b">
        <v>0</v>
      </c>
      <c r="F414" s="1" t="s">
        <v>1027</v>
      </c>
      <c r="G414" s="1" t="s">
        <v>2352</v>
      </c>
      <c r="H414" s="1" t="s">
        <v>2353</v>
      </c>
      <c r="I414" s="1" t="s">
        <v>55</v>
      </c>
    </row>
    <row r="415" spans="1:9" x14ac:dyDescent="0.25">
      <c r="A415" s="1" t="s">
        <v>2336</v>
      </c>
      <c r="B415" s="1" t="s">
        <v>2348</v>
      </c>
      <c r="C415" s="1" t="s">
        <v>19</v>
      </c>
      <c r="D415" s="1" t="s">
        <v>12</v>
      </c>
      <c r="E415" t="b">
        <v>0</v>
      </c>
      <c r="F415" s="1" t="s">
        <v>1027</v>
      </c>
      <c r="G415" s="1" t="s">
        <v>2354</v>
      </c>
      <c r="H415" s="1" t="s">
        <v>2355</v>
      </c>
      <c r="I415" s="1" t="s">
        <v>2356</v>
      </c>
    </row>
    <row r="416" spans="1:9" x14ac:dyDescent="0.25">
      <c r="A416" s="1" t="s">
        <v>2336</v>
      </c>
      <c r="B416" s="1" t="s">
        <v>2357</v>
      </c>
      <c r="C416" s="1" t="s">
        <v>19</v>
      </c>
      <c r="D416" s="1" t="s">
        <v>12</v>
      </c>
      <c r="E416" t="b">
        <v>0</v>
      </c>
      <c r="F416" s="1" t="s">
        <v>1027</v>
      </c>
      <c r="G416" s="1" t="s">
        <v>2354</v>
      </c>
      <c r="H416" s="1" t="s">
        <v>2355</v>
      </c>
      <c r="I416" s="1" t="s">
        <v>2356</v>
      </c>
    </row>
    <row r="417" spans="1:9" x14ac:dyDescent="0.25">
      <c r="A417" s="1" t="s">
        <v>2336</v>
      </c>
      <c r="B417" s="1" t="s">
        <v>2337</v>
      </c>
      <c r="C417" s="1" t="s">
        <v>19</v>
      </c>
      <c r="D417" s="1" t="s">
        <v>12</v>
      </c>
      <c r="E417" t="b">
        <v>0</v>
      </c>
      <c r="F417" s="1" t="s">
        <v>1027</v>
      </c>
      <c r="G417" s="1" t="s">
        <v>2354</v>
      </c>
      <c r="H417" s="1" t="s">
        <v>2355</v>
      </c>
      <c r="I417" s="1" t="s">
        <v>2356</v>
      </c>
    </row>
    <row r="418" spans="1:9" x14ac:dyDescent="0.25">
      <c r="A418" s="1" t="s">
        <v>2358</v>
      </c>
      <c r="B418" s="1" t="s">
        <v>2359</v>
      </c>
      <c r="C418" s="1" t="s">
        <v>11</v>
      </c>
      <c r="D418" s="1" t="s">
        <v>61</v>
      </c>
      <c r="E418" t="b">
        <v>0</v>
      </c>
      <c r="F418" s="1" t="s">
        <v>1027</v>
      </c>
      <c r="G418" s="1" t="s">
        <v>2360</v>
      </c>
      <c r="H418" s="1" t="s">
        <v>2361</v>
      </c>
      <c r="I418" s="1" t="s">
        <v>2362</v>
      </c>
    </row>
    <row r="419" spans="1:9" x14ac:dyDescent="0.25">
      <c r="A419" s="1" t="s">
        <v>121</v>
      </c>
      <c r="B419" s="1" t="s">
        <v>122</v>
      </c>
      <c r="C419" s="1" t="s">
        <v>123</v>
      </c>
      <c r="D419" s="1" t="s">
        <v>111</v>
      </c>
      <c r="E419" t="b">
        <v>0</v>
      </c>
      <c r="F419" s="1" t="s">
        <v>13</v>
      </c>
      <c r="G419" s="1" t="s">
        <v>124</v>
      </c>
      <c r="H419" s="1" t="s">
        <v>125</v>
      </c>
      <c r="I419" s="1" t="s">
        <v>55</v>
      </c>
    </row>
    <row r="420" spans="1:9" x14ac:dyDescent="0.25">
      <c r="A420" s="1" t="s">
        <v>121</v>
      </c>
      <c r="B420" s="1" t="s">
        <v>1437</v>
      </c>
      <c r="C420" s="1" t="s">
        <v>123</v>
      </c>
      <c r="D420" s="1" t="s">
        <v>111</v>
      </c>
      <c r="E420" t="b">
        <v>0</v>
      </c>
      <c r="F420" s="1" t="s">
        <v>1027</v>
      </c>
      <c r="G420" s="1" t="s">
        <v>1438</v>
      </c>
      <c r="H420" s="1" t="s">
        <v>1439</v>
      </c>
      <c r="I420" s="1" t="s">
        <v>1440</v>
      </c>
    </row>
    <row r="421" spans="1:9" x14ac:dyDescent="0.25">
      <c r="A421" s="1" t="s">
        <v>121</v>
      </c>
      <c r="B421" s="1" t="s">
        <v>1441</v>
      </c>
      <c r="C421" s="1" t="s">
        <v>123</v>
      </c>
      <c r="D421" s="1" t="s">
        <v>111</v>
      </c>
      <c r="E421" t="b">
        <v>0</v>
      </c>
      <c r="F421" s="1" t="s">
        <v>1027</v>
      </c>
      <c r="G421" s="1" t="s">
        <v>1438</v>
      </c>
      <c r="H421" s="1" t="s">
        <v>1439</v>
      </c>
      <c r="I421" s="1" t="s">
        <v>1440</v>
      </c>
    </row>
    <row r="422" spans="1:9" x14ac:dyDescent="0.25">
      <c r="A422" s="1" t="s">
        <v>121</v>
      </c>
      <c r="B422" s="1" t="s">
        <v>1442</v>
      </c>
      <c r="C422" s="1" t="s">
        <v>123</v>
      </c>
      <c r="D422" s="1" t="s">
        <v>111</v>
      </c>
      <c r="E422" t="b">
        <v>0</v>
      </c>
      <c r="F422" s="1" t="s">
        <v>1027</v>
      </c>
      <c r="G422" s="1" t="s">
        <v>1439</v>
      </c>
      <c r="H422" s="1" t="s">
        <v>1443</v>
      </c>
      <c r="I422" s="1" t="s">
        <v>1444</v>
      </c>
    </row>
    <row r="423" spans="1:9" x14ac:dyDescent="0.25">
      <c r="A423" s="1" t="s">
        <v>121</v>
      </c>
      <c r="B423" s="1" t="s">
        <v>1445</v>
      </c>
      <c r="C423" s="1" t="s">
        <v>123</v>
      </c>
      <c r="D423" s="1" t="s">
        <v>111</v>
      </c>
      <c r="E423" t="b">
        <v>0</v>
      </c>
      <c r="F423" s="1" t="s">
        <v>1027</v>
      </c>
      <c r="G423" s="1" t="s">
        <v>1439</v>
      </c>
      <c r="H423" s="1" t="s">
        <v>1443</v>
      </c>
      <c r="I423" s="1" t="s">
        <v>1444</v>
      </c>
    </row>
    <row r="424" spans="1:9" x14ac:dyDescent="0.25">
      <c r="A424" s="1" t="s">
        <v>121</v>
      </c>
      <c r="B424" s="1" t="s">
        <v>1437</v>
      </c>
      <c r="C424" s="1" t="s">
        <v>123</v>
      </c>
      <c r="D424" s="1" t="s">
        <v>111</v>
      </c>
      <c r="E424" t="b">
        <v>0</v>
      </c>
      <c r="F424" s="1" t="s">
        <v>1027</v>
      </c>
      <c r="G424" s="1" t="s">
        <v>1443</v>
      </c>
      <c r="H424" s="1" t="s">
        <v>1446</v>
      </c>
      <c r="I424" s="1" t="s">
        <v>1447</v>
      </c>
    </row>
    <row r="425" spans="1:9" x14ac:dyDescent="0.25">
      <c r="A425" s="1" t="s">
        <v>121</v>
      </c>
      <c r="B425" s="1" t="s">
        <v>1448</v>
      </c>
      <c r="C425" s="1" t="s">
        <v>123</v>
      </c>
      <c r="D425" s="1" t="s">
        <v>111</v>
      </c>
      <c r="E425" t="b">
        <v>0</v>
      </c>
      <c r="F425" s="1" t="s">
        <v>1027</v>
      </c>
      <c r="G425" s="1" t="s">
        <v>1443</v>
      </c>
      <c r="H425" s="1" t="s">
        <v>1446</v>
      </c>
      <c r="I425" s="1" t="s">
        <v>1447</v>
      </c>
    </row>
    <row r="426" spans="1:9" x14ac:dyDescent="0.25">
      <c r="A426" s="1" t="s">
        <v>121</v>
      </c>
      <c r="B426" s="1" t="s">
        <v>1448</v>
      </c>
      <c r="C426" s="1" t="s">
        <v>123</v>
      </c>
      <c r="D426" s="1" t="s">
        <v>111</v>
      </c>
      <c r="E426" t="b">
        <v>0</v>
      </c>
      <c r="F426" s="1" t="s">
        <v>1027</v>
      </c>
      <c r="G426" s="1" t="s">
        <v>1446</v>
      </c>
      <c r="H426" s="1" t="s">
        <v>1447</v>
      </c>
      <c r="I426" s="1" t="s">
        <v>55</v>
      </c>
    </row>
    <row r="427" spans="1:9" x14ac:dyDescent="0.25">
      <c r="A427" s="1" t="s">
        <v>121</v>
      </c>
      <c r="B427" s="1" t="s">
        <v>1449</v>
      </c>
      <c r="C427" s="1" t="s">
        <v>123</v>
      </c>
      <c r="D427" s="1" t="s">
        <v>111</v>
      </c>
      <c r="E427" t="b">
        <v>0</v>
      </c>
      <c r="F427" s="1" t="s">
        <v>1027</v>
      </c>
      <c r="G427" s="1" t="s">
        <v>1450</v>
      </c>
      <c r="H427" s="1" t="s">
        <v>1451</v>
      </c>
      <c r="I427" s="1" t="s">
        <v>1452</v>
      </c>
    </row>
    <row r="428" spans="1:9" x14ac:dyDescent="0.25">
      <c r="A428" s="1" t="s">
        <v>121</v>
      </c>
      <c r="B428" s="1" t="s">
        <v>1453</v>
      </c>
      <c r="C428" s="1" t="s">
        <v>123</v>
      </c>
      <c r="D428" s="1" t="s">
        <v>111</v>
      </c>
      <c r="E428" t="b">
        <v>0</v>
      </c>
      <c r="F428" s="1" t="s">
        <v>1027</v>
      </c>
      <c r="G428" s="1" t="s">
        <v>1454</v>
      </c>
      <c r="H428" s="1" t="s">
        <v>1455</v>
      </c>
      <c r="I428" s="1" t="s">
        <v>1456</v>
      </c>
    </row>
    <row r="429" spans="1:9" x14ac:dyDescent="0.25">
      <c r="A429" s="1" t="s">
        <v>121</v>
      </c>
      <c r="B429" s="1" t="s">
        <v>1457</v>
      </c>
      <c r="C429" s="1" t="s">
        <v>4</v>
      </c>
      <c r="D429" s="1" t="s">
        <v>111</v>
      </c>
      <c r="E429" t="b">
        <v>1</v>
      </c>
      <c r="F429" s="1" t="s">
        <v>1027</v>
      </c>
      <c r="G429" s="1" t="s">
        <v>1458</v>
      </c>
      <c r="H429" s="1" t="s">
        <v>1459</v>
      </c>
      <c r="I429" s="1" t="s">
        <v>1460</v>
      </c>
    </row>
    <row r="430" spans="1:9" x14ac:dyDescent="0.25">
      <c r="A430" s="1" t="s">
        <v>630</v>
      </c>
      <c r="B430" s="1" t="s">
        <v>631</v>
      </c>
      <c r="C430" s="1" t="s">
        <v>11</v>
      </c>
      <c r="D430" s="1" t="s">
        <v>550</v>
      </c>
      <c r="E430" t="b">
        <v>0</v>
      </c>
      <c r="F430" s="1" t="s">
        <v>542</v>
      </c>
      <c r="G430" s="1" t="s">
        <v>632</v>
      </c>
      <c r="H430" s="1" t="s">
        <v>633</v>
      </c>
      <c r="I430" s="1" t="s">
        <v>634</v>
      </c>
    </row>
    <row r="431" spans="1:9" x14ac:dyDescent="0.25">
      <c r="A431" s="1" t="s">
        <v>2363</v>
      </c>
      <c r="B431" s="1" t="s">
        <v>2364</v>
      </c>
      <c r="C431" s="1" t="s">
        <v>19</v>
      </c>
      <c r="D431" s="1" t="s">
        <v>20</v>
      </c>
      <c r="E431" t="b">
        <v>0</v>
      </c>
      <c r="F431" s="1" t="s">
        <v>1027</v>
      </c>
      <c r="G431" s="1" t="s">
        <v>2365</v>
      </c>
      <c r="H431" s="1" t="s">
        <v>2366</v>
      </c>
      <c r="I431" s="1" t="s">
        <v>2367</v>
      </c>
    </row>
    <row r="432" spans="1:9" x14ac:dyDescent="0.25">
      <c r="A432" s="1" t="s">
        <v>2363</v>
      </c>
      <c r="B432" s="1" t="s">
        <v>2368</v>
      </c>
      <c r="C432" s="1" t="s">
        <v>19</v>
      </c>
      <c r="D432" s="1" t="s">
        <v>20</v>
      </c>
      <c r="E432" t="b">
        <v>0</v>
      </c>
      <c r="F432" s="1" t="s">
        <v>1027</v>
      </c>
      <c r="G432" s="1" t="s">
        <v>2366</v>
      </c>
      <c r="H432" s="1" t="s">
        <v>2369</v>
      </c>
      <c r="I432" s="1" t="s">
        <v>2370</v>
      </c>
    </row>
    <row r="433" spans="1:9" x14ac:dyDescent="0.25">
      <c r="A433" s="1" t="s">
        <v>2363</v>
      </c>
      <c r="B433" s="1" t="s">
        <v>2364</v>
      </c>
      <c r="C433" s="1" t="s">
        <v>19</v>
      </c>
      <c r="D433" s="1" t="s">
        <v>20</v>
      </c>
      <c r="E433" t="b">
        <v>0</v>
      </c>
      <c r="F433" s="1" t="s">
        <v>1027</v>
      </c>
      <c r="G433" s="1" t="s">
        <v>2369</v>
      </c>
      <c r="H433" s="1" t="s">
        <v>2370</v>
      </c>
      <c r="I433" s="1" t="s">
        <v>55</v>
      </c>
    </row>
    <row r="434" spans="1:9" x14ac:dyDescent="0.25">
      <c r="A434" s="1" t="s">
        <v>450</v>
      </c>
      <c r="B434" s="1" t="s">
        <v>451</v>
      </c>
      <c r="C434" s="1" t="s">
        <v>75</v>
      </c>
      <c r="D434" s="1" t="s">
        <v>12</v>
      </c>
      <c r="E434" t="b">
        <v>0</v>
      </c>
      <c r="F434" s="1" t="s">
        <v>13</v>
      </c>
      <c r="G434" s="1" t="s">
        <v>452</v>
      </c>
      <c r="H434" s="1" t="s">
        <v>453</v>
      </c>
      <c r="I434" s="1" t="s">
        <v>454</v>
      </c>
    </row>
    <row r="435" spans="1:9" x14ac:dyDescent="0.25">
      <c r="A435" s="1" t="s">
        <v>450</v>
      </c>
      <c r="B435" s="1" t="s">
        <v>451</v>
      </c>
      <c r="C435" s="1" t="s">
        <v>19</v>
      </c>
      <c r="D435" s="1" t="s">
        <v>12</v>
      </c>
      <c r="E435" t="b">
        <v>0</v>
      </c>
      <c r="F435" s="1" t="s">
        <v>13</v>
      </c>
      <c r="G435" s="1" t="s">
        <v>455</v>
      </c>
      <c r="H435" s="1" t="s">
        <v>456</v>
      </c>
      <c r="I435" s="1" t="s">
        <v>457</v>
      </c>
    </row>
    <row r="436" spans="1:9" x14ac:dyDescent="0.25">
      <c r="A436" s="1" t="s">
        <v>450</v>
      </c>
      <c r="B436" s="1" t="s">
        <v>2371</v>
      </c>
      <c r="C436" s="1" t="s">
        <v>11</v>
      </c>
      <c r="D436" s="1" t="s">
        <v>12</v>
      </c>
      <c r="E436" t="b">
        <v>0</v>
      </c>
      <c r="F436" s="1" t="s">
        <v>1027</v>
      </c>
      <c r="G436" s="1" t="s">
        <v>55</v>
      </c>
      <c r="H436" s="1" t="s">
        <v>2372</v>
      </c>
      <c r="I436" s="1" t="s">
        <v>2373</v>
      </c>
    </row>
    <row r="437" spans="1:9" x14ac:dyDescent="0.25">
      <c r="A437" s="1" t="s">
        <v>450</v>
      </c>
      <c r="B437" s="1" t="s">
        <v>2374</v>
      </c>
      <c r="C437" s="1" t="s">
        <v>11</v>
      </c>
      <c r="D437" s="1" t="s">
        <v>12</v>
      </c>
      <c r="E437" t="b">
        <v>0</v>
      </c>
      <c r="F437" s="1" t="s">
        <v>1027</v>
      </c>
      <c r="G437" s="1" t="s">
        <v>55</v>
      </c>
      <c r="H437" s="1" t="s">
        <v>2372</v>
      </c>
      <c r="I437" s="1" t="s">
        <v>2373</v>
      </c>
    </row>
    <row r="438" spans="1:9" x14ac:dyDescent="0.25">
      <c r="A438" s="1" t="s">
        <v>1461</v>
      </c>
      <c r="B438" s="1" t="s">
        <v>1462</v>
      </c>
      <c r="C438" s="1" t="s">
        <v>11</v>
      </c>
      <c r="D438" s="1" t="s">
        <v>12</v>
      </c>
      <c r="E438" t="b">
        <v>0</v>
      </c>
      <c r="F438" s="1" t="s">
        <v>1027</v>
      </c>
      <c r="G438" s="1" t="s">
        <v>1463</v>
      </c>
      <c r="H438" s="1" t="s">
        <v>1464</v>
      </c>
      <c r="I438" s="1" t="s">
        <v>1465</v>
      </c>
    </row>
    <row r="439" spans="1:9" x14ac:dyDescent="0.25">
      <c r="A439" s="1" t="s">
        <v>1461</v>
      </c>
      <c r="B439" s="1" t="s">
        <v>1466</v>
      </c>
      <c r="C439" s="1" t="s">
        <v>60</v>
      </c>
      <c r="D439" s="1" t="s">
        <v>12</v>
      </c>
      <c r="E439" t="b">
        <v>0</v>
      </c>
      <c r="F439" s="1" t="s">
        <v>1027</v>
      </c>
      <c r="G439" s="1" t="s">
        <v>1467</v>
      </c>
      <c r="H439" s="1" t="s">
        <v>1468</v>
      </c>
      <c r="I439" s="1" t="s">
        <v>1469</v>
      </c>
    </row>
    <row r="440" spans="1:9" x14ac:dyDescent="0.25">
      <c r="A440" s="1" t="s">
        <v>1461</v>
      </c>
      <c r="B440" s="1" t="s">
        <v>1470</v>
      </c>
      <c r="C440" s="1" t="s">
        <v>197</v>
      </c>
      <c r="D440" s="1" t="s">
        <v>12</v>
      </c>
      <c r="E440" t="b">
        <v>0</v>
      </c>
      <c r="F440" s="1" t="s">
        <v>1027</v>
      </c>
      <c r="G440" s="1" t="s">
        <v>55</v>
      </c>
      <c r="H440" s="1" t="s">
        <v>1471</v>
      </c>
      <c r="I440" s="1" t="s">
        <v>55</v>
      </c>
    </row>
    <row r="441" spans="1:9" x14ac:dyDescent="0.25">
      <c r="A441" s="1" t="s">
        <v>1461</v>
      </c>
      <c r="B441" s="1" t="s">
        <v>1472</v>
      </c>
      <c r="C441" s="1" t="s">
        <v>4</v>
      </c>
      <c r="D441" s="1" t="s">
        <v>12</v>
      </c>
      <c r="E441" t="b">
        <v>1</v>
      </c>
      <c r="F441" s="1" t="s">
        <v>1027</v>
      </c>
      <c r="G441" s="1" t="s">
        <v>55</v>
      </c>
      <c r="H441" s="1" t="s">
        <v>1473</v>
      </c>
      <c r="I441" s="1" t="s">
        <v>1474</v>
      </c>
    </row>
    <row r="442" spans="1:9" x14ac:dyDescent="0.25">
      <c r="A442" s="1" t="s">
        <v>1461</v>
      </c>
      <c r="B442" s="1" t="s">
        <v>1462</v>
      </c>
      <c r="C442" s="1" t="s">
        <v>4</v>
      </c>
      <c r="D442" s="1" t="s">
        <v>12</v>
      </c>
      <c r="E442" t="b">
        <v>1</v>
      </c>
      <c r="F442" s="1" t="s">
        <v>1027</v>
      </c>
      <c r="G442" s="1" t="s">
        <v>55</v>
      </c>
      <c r="H442" s="1" t="s">
        <v>1473</v>
      </c>
      <c r="I442" s="1" t="s">
        <v>1474</v>
      </c>
    </row>
    <row r="443" spans="1:9" x14ac:dyDescent="0.25">
      <c r="A443" s="1" t="s">
        <v>1461</v>
      </c>
      <c r="B443" s="1" t="s">
        <v>1475</v>
      </c>
      <c r="C443" s="1" t="s">
        <v>4</v>
      </c>
      <c r="D443" s="1" t="s">
        <v>12</v>
      </c>
      <c r="E443" t="b">
        <v>1</v>
      </c>
      <c r="F443" s="1" t="s">
        <v>1027</v>
      </c>
      <c r="G443" s="1" t="s">
        <v>55</v>
      </c>
      <c r="H443" s="1" t="s">
        <v>1473</v>
      </c>
      <c r="I443" s="1" t="s">
        <v>1474</v>
      </c>
    </row>
    <row r="444" spans="1:9" x14ac:dyDescent="0.25">
      <c r="A444" s="1" t="s">
        <v>1461</v>
      </c>
      <c r="B444" s="1" t="s">
        <v>1476</v>
      </c>
      <c r="C444" s="1" t="s">
        <v>4</v>
      </c>
      <c r="D444" s="1" t="s">
        <v>12</v>
      </c>
      <c r="E444" t="b">
        <v>1</v>
      </c>
      <c r="F444" s="1" t="s">
        <v>1027</v>
      </c>
      <c r="G444" s="1" t="s">
        <v>55</v>
      </c>
      <c r="H444" s="1" t="s">
        <v>1473</v>
      </c>
      <c r="I444" s="1" t="s">
        <v>1474</v>
      </c>
    </row>
    <row r="445" spans="1:9" x14ac:dyDescent="0.25">
      <c r="A445" s="1" t="s">
        <v>1461</v>
      </c>
      <c r="B445" s="1" t="s">
        <v>1477</v>
      </c>
      <c r="C445" s="1" t="s">
        <v>4</v>
      </c>
      <c r="D445" s="1" t="s">
        <v>12</v>
      </c>
      <c r="E445" t="b">
        <v>1</v>
      </c>
      <c r="F445" s="1" t="s">
        <v>1027</v>
      </c>
      <c r="G445" s="1" t="s">
        <v>1473</v>
      </c>
      <c r="H445" s="1" t="s">
        <v>1478</v>
      </c>
      <c r="I445" s="1" t="s">
        <v>1479</v>
      </c>
    </row>
    <row r="446" spans="1:9" x14ac:dyDescent="0.25">
      <c r="A446" s="1" t="s">
        <v>1461</v>
      </c>
      <c r="B446" s="1" t="s">
        <v>1480</v>
      </c>
      <c r="C446" s="1" t="s">
        <v>4</v>
      </c>
      <c r="D446" s="1" t="s">
        <v>12</v>
      </c>
      <c r="E446" t="b">
        <v>1</v>
      </c>
      <c r="F446" s="1" t="s">
        <v>1027</v>
      </c>
      <c r="G446" s="1" t="s">
        <v>1473</v>
      </c>
      <c r="H446" s="1" t="s">
        <v>1478</v>
      </c>
      <c r="I446" s="1" t="s">
        <v>1479</v>
      </c>
    </row>
    <row r="447" spans="1:9" x14ac:dyDescent="0.25">
      <c r="A447" s="1" t="s">
        <v>1461</v>
      </c>
      <c r="B447" s="1" t="s">
        <v>1481</v>
      </c>
      <c r="C447" s="1" t="s">
        <v>4</v>
      </c>
      <c r="D447" s="1" t="s">
        <v>12</v>
      </c>
      <c r="E447" t="b">
        <v>1</v>
      </c>
      <c r="F447" s="1" t="s">
        <v>1027</v>
      </c>
      <c r="G447" s="1" t="s">
        <v>1473</v>
      </c>
      <c r="H447" s="1" t="s">
        <v>1478</v>
      </c>
      <c r="I447" s="1" t="s">
        <v>1479</v>
      </c>
    </row>
    <row r="448" spans="1:9" x14ac:dyDescent="0.25">
      <c r="A448" s="1" t="s">
        <v>1461</v>
      </c>
      <c r="B448" s="1" t="s">
        <v>1482</v>
      </c>
      <c r="C448" s="1" t="s">
        <v>4</v>
      </c>
      <c r="D448" s="1" t="s">
        <v>12</v>
      </c>
      <c r="E448" t="b">
        <v>1</v>
      </c>
      <c r="F448" s="1" t="s">
        <v>1027</v>
      </c>
      <c r="G448" s="1" t="s">
        <v>1483</v>
      </c>
      <c r="H448" s="1" t="s">
        <v>1484</v>
      </c>
      <c r="I448" s="1" t="s">
        <v>1485</v>
      </c>
    </row>
    <row r="449" spans="1:9" x14ac:dyDescent="0.25">
      <c r="A449" s="1" t="s">
        <v>1461</v>
      </c>
      <c r="B449" s="1" t="s">
        <v>1462</v>
      </c>
      <c r="C449" s="1" t="s">
        <v>4</v>
      </c>
      <c r="D449" s="1" t="s">
        <v>12</v>
      </c>
      <c r="E449" t="b">
        <v>1</v>
      </c>
      <c r="F449" s="1" t="s">
        <v>1027</v>
      </c>
      <c r="G449" s="1" t="s">
        <v>1484</v>
      </c>
      <c r="H449" s="1" t="s">
        <v>1486</v>
      </c>
      <c r="I449" s="1" t="s">
        <v>1487</v>
      </c>
    </row>
    <row r="450" spans="1:9" x14ac:dyDescent="0.25">
      <c r="A450" s="1" t="s">
        <v>1461</v>
      </c>
      <c r="B450" s="1" t="s">
        <v>1472</v>
      </c>
      <c r="C450" s="1" t="s">
        <v>4</v>
      </c>
      <c r="D450" s="1" t="s">
        <v>12</v>
      </c>
      <c r="E450" t="b">
        <v>1</v>
      </c>
      <c r="F450" s="1" t="s">
        <v>1027</v>
      </c>
      <c r="G450" s="1" t="s">
        <v>1488</v>
      </c>
      <c r="H450" s="1" t="s">
        <v>1489</v>
      </c>
      <c r="I450" s="1" t="s">
        <v>1490</v>
      </c>
    </row>
    <row r="451" spans="1:9" x14ac:dyDescent="0.25">
      <c r="A451" s="1" t="s">
        <v>1461</v>
      </c>
      <c r="B451" s="1" t="s">
        <v>1491</v>
      </c>
      <c r="C451" s="1" t="s">
        <v>4</v>
      </c>
      <c r="D451" s="1" t="s">
        <v>12</v>
      </c>
      <c r="E451" t="b">
        <v>1</v>
      </c>
      <c r="F451" s="1" t="s">
        <v>1027</v>
      </c>
      <c r="G451" s="1" t="s">
        <v>1488</v>
      </c>
      <c r="H451" s="1" t="s">
        <v>1489</v>
      </c>
      <c r="I451" s="1" t="s">
        <v>1490</v>
      </c>
    </row>
    <row r="452" spans="1:9" x14ac:dyDescent="0.25">
      <c r="A452" s="1" t="s">
        <v>1461</v>
      </c>
      <c r="B452" s="1" t="s">
        <v>1472</v>
      </c>
      <c r="C452" s="1" t="s">
        <v>4</v>
      </c>
      <c r="D452" s="1" t="s">
        <v>12</v>
      </c>
      <c r="E452" t="b">
        <v>1</v>
      </c>
      <c r="F452" s="1" t="s">
        <v>1027</v>
      </c>
      <c r="G452" s="1" t="s">
        <v>1492</v>
      </c>
      <c r="H452" s="1" t="s">
        <v>1493</v>
      </c>
      <c r="I452" s="1" t="s">
        <v>1494</v>
      </c>
    </row>
    <row r="453" spans="1:9" x14ac:dyDescent="0.25">
      <c r="A453" s="1" t="s">
        <v>1461</v>
      </c>
      <c r="B453" s="1" t="s">
        <v>1475</v>
      </c>
      <c r="C453" s="1" t="s">
        <v>4</v>
      </c>
      <c r="D453" s="1" t="s">
        <v>12</v>
      </c>
      <c r="E453" t="b">
        <v>1</v>
      </c>
      <c r="F453" s="1" t="s">
        <v>1027</v>
      </c>
      <c r="G453" s="1" t="s">
        <v>1492</v>
      </c>
      <c r="H453" s="1" t="s">
        <v>1493</v>
      </c>
      <c r="I453" s="1" t="s">
        <v>1494</v>
      </c>
    </row>
    <row r="454" spans="1:9" x14ac:dyDescent="0.25">
      <c r="A454" s="1" t="s">
        <v>1461</v>
      </c>
      <c r="B454" s="1" t="s">
        <v>1476</v>
      </c>
      <c r="C454" s="1" t="s">
        <v>4</v>
      </c>
      <c r="D454" s="1" t="s">
        <v>12</v>
      </c>
      <c r="E454" t="b">
        <v>1</v>
      </c>
      <c r="F454" s="1" t="s">
        <v>1027</v>
      </c>
      <c r="G454" s="1" t="s">
        <v>1492</v>
      </c>
      <c r="H454" s="1" t="s">
        <v>1493</v>
      </c>
      <c r="I454" s="1" t="s">
        <v>1494</v>
      </c>
    </row>
    <row r="455" spans="1:9" x14ac:dyDescent="0.25">
      <c r="A455" s="1" t="s">
        <v>1461</v>
      </c>
      <c r="B455" s="1" t="s">
        <v>1495</v>
      </c>
      <c r="C455" s="1" t="s">
        <v>4</v>
      </c>
      <c r="D455" s="1" t="s">
        <v>12</v>
      </c>
      <c r="E455" t="b">
        <v>1</v>
      </c>
      <c r="F455" s="1" t="s">
        <v>1027</v>
      </c>
      <c r="G455" s="1" t="s">
        <v>1493</v>
      </c>
      <c r="H455" s="1" t="s">
        <v>1496</v>
      </c>
      <c r="I455" s="1" t="s">
        <v>1497</v>
      </c>
    </row>
    <row r="456" spans="1:9" x14ac:dyDescent="0.25">
      <c r="A456" s="1" t="s">
        <v>635</v>
      </c>
      <c r="B456" s="1" t="s">
        <v>636</v>
      </c>
      <c r="C456" s="1" t="s">
        <v>123</v>
      </c>
      <c r="D456" s="1" t="s">
        <v>111</v>
      </c>
      <c r="E456" t="b">
        <v>0</v>
      </c>
      <c r="F456" s="1" t="s">
        <v>542</v>
      </c>
      <c r="G456" s="1" t="s">
        <v>621</v>
      </c>
      <c r="H456" s="1" t="s">
        <v>637</v>
      </c>
      <c r="I456" s="1" t="s">
        <v>638</v>
      </c>
    </row>
    <row r="457" spans="1:9" x14ac:dyDescent="0.25">
      <c r="A457" s="1" t="s">
        <v>639</v>
      </c>
      <c r="B457" s="1" t="s">
        <v>640</v>
      </c>
      <c r="C457" s="1" t="s">
        <v>11</v>
      </c>
      <c r="D457" s="1" t="s">
        <v>111</v>
      </c>
      <c r="E457" t="b">
        <v>0</v>
      </c>
      <c r="F457" s="1" t="s">
        <v>542</v>
      </c>
      <c r="G457" s="1" t="s">
        <v>641</v>
      </c>
      <c r="H457" s="1" t="s">
        <v>642</v>
      </c>
      <c r="I457" s="1" t="s">
        <v>643</v>
      </c>
    </row>
    <row r="458" spans="1:9" x14ac:dyDescent="0.25">
      <c r="A458" s="1" t="s">
        <v>639</v>
      </c>
      <c r="B458" s="1" t="s">
        <v>644</v>
      </c>
      <c r="C458" s="1" t="s">
        <v>11</v>
      </c>
      <c r="D458" s="1" t="s">
        <v>111</v>
      </c>
      <c r="E458" t="b">
        <v>0</v>
      </c>
      <c r="F458" s="1" t="s">
        <v>542</v>
      </c>
      <c r="G458" s="1" t="s">
        <v>641</v>
      </c>
      <c r="H458" s="1" t="s">
        <v>642</v>
      </c>
      <c r="I458" s="1" t="s">
        <v>643</v>
      </c>
    </row>
    <row r="459" spans="1:9" x14ac:dyDescent="0.25">
      <c r="A459" s="1" t="s">
        <v>639</v>
      </c>
      <c r="B459" s="1" t="s">
        <v>645</v>
      </c>
      <c r="C459" s="1" t="s">
        <v>11</v>
      </c>
      <c r="D459" s="1" t="s">
        <v>111</v>
      </c>
      <c r="E459" t="b">
        <v>0</v>
      </c>
      <c r="F459" s="1" t="s">
        <v>542</v>
      </c>
      <c r="G459" s="1" t="s">
        <v>641</v>
      </c>
      <c r="H459" s="1" t="s">
        <v>642</v>
      </c>
      <c r="I459" s="1" t="s">
        <v>643</v>
      </c>
    </row>
    <row r="460" spans="1:9" x14ac:dyDescent="0.25">
      <c r="A460" s="1" t="s">
        <v>639</v>
      </c>
      <c r="B460" s="1" t="s">
        <v>646</v>
      </c>
      <c r="C460" s="1" t="s">
        <v>11</v>
      </c>
      <c r="D460" s="1" t="s">
        <v>111</v>
      </c>
      <c r="E460" t="b">
        <v>0</v>
      </c>
      <c r="F460" s="1" t="s">
        <v>542</v>
      </c>
      <c r="G460" s="1" t="s">
        <v>641</v>
      </c>
      <c r="H460" s="1" t="s">
        <v>642</v>
      </c>
      <c r="I460" s="1" t="s">
        <v>643</v>
      </c>
    </row>
    <row r="461" spans="1:9" x14ac:dyDescent="0.25">
      <c r="A461" s="1" t="s">
        <v>639</v>
      </c>
      <c r="B461" s="1" t="s">
        <v>647</v>
      </c>
      <c r="C461" s="1" t="s">
        <v>11</v>
      </c>
      <c r="D461" s="1" t="s">
        <v>111</v>
      </c>
      <c r="E461" t="b">
        <v>0</v>
      </c>
      <c r="F461" s="1" t="s">
        <v>542</v>
      </c>
      <c r="G461" s="1" t="s">
        <v>641</v>
      </c>
      <c r="H461" s="1" t="s">
        <v>642</v>
      </c>
      <c r="I461" s="1" t="s">
        <v>643</v>
      </c>
    </row>
    <row r="462" spans="1:9" x14ac:dyDescent="0.25">
      <c r="A462" s="1" t="s">
        <v>639</v>
      </c>
      <c r="B462" s="1" t="s">
        <v>648</v>
      </c>
      <c r="C462" s="1" t="s">
        <v>11</v>
      </c>
      <c r="D462" s="1" t="s">
        <v>111</v>
      </c>
      <c r="E462" t="b">
        <v>0</v>
      </c>
      <c r="F462" s="1" t="s">
        <v>542</v>
      </c>
      <c r="G462" s="1" t="s">
        <v>641</v>
      </c>
      <c r="H462" s="1" t="s">
        <v>642</v>
      </c>
      <c r="I462" s="1" t="s">
        <v>643</v>
      </c>
    </row>
    <row r="463" spans="1:9" x14ac:dyDescent="0.25">
      <c r="A463" s="1" t="s">
        <v>1498</v>
      </c>
      <c r="B463" s="1" t="s">
        <v>1499</v>
      </c>
      <c r="C463" s="1" t="s">
        <v>19</v>
      </c>
      <c r="D463" s="1" t="s">
        <v>111</v>
      </c>
      <c r="E463" t="b">
        <v>0</v>
      </c>
      <c r="F463" s="1" t="s">
        <v>1027</v>
      </c>
      <c r="G463" s="1" t="s">
        <v>1500</v>
      </c>
      <c r="H463" s="1" t="s">
        <v>1501</v>
      </c>
      <c r="I463" s="1" t="s">
        <v>1502</v>
      </c>
    </row>
    <row r="464" spans="1:9" x14ac:dyDescent="0.25">
      <c r="A464" s="1" t="s">
        <v>1503</v>
      </c>
      <c r="B464" s="1" t="s">
        <v>1504</v>
      </c>
      <c r="C464" s="1" t="s">
        <v>19</v>
      </c>
      <c r="D464" s="1" t="s">
        <v>20</v>
      </c>
      <c r="E464" t="b">
        <v>0</v>
      </c>
      <c r="F464" s="1" t="s">
        <v>1027</v>
      </c>
      <c r="G464" s="1" t="s">
        <v>1505</v>
      </c>
      <c r="H464" s="1" t="s">
        <v>1506</v>
      </c>
      <c r="I464" s="1" t="s">
        <v>1507</v>
      </c>
    </row>
    <row r="465" spans="1:9" x14ac:dyDescent="0.25">
      <c r="A465" s="1" t="s">
        <v>1503</v>
      </c>
      <c r="B465" s="1" t="s">
        <v>1508</v>
      </c>
      <c r="C465" s="1" t="s">
        <v>19</v>
      </c>
      <c r="D465" s="1" t="s">
        <v>20</v>
      </c>
      <c r="E465" t="b">
        <v>0</v>
      </c>
      <c r="F465" s="1" t="s">
        <v>1027</v>
      </c>
      <c r="G465" s="1" t="s">
        <v>1505</v>
      </c>
      <c r="H465" s="1" t="s">
        <v>1506</v>
      </c>
      <c r="I465" s="1" t="s">
        <v>1507</v>
      </c>
    </row>
    <row r="466" spans="1:9" x14ac:dyDescent="0.25">
      <c r="A466" s="1" t="s">
        <v>458</v>
      </c>
      <c r="B466" s="1" t="s">
        <v>459</v>
      </c>
      <c r="C466" s="1" t="s">
        <v>75</v>
      </c>
      <c r="D466" s="1" t="s">
        <v>76</v>
      </c>
      <c r="E466" t="b">
        <v>0</v>
      </c>
      <c r="F466" s="1" t="s">
        <v>13</v>
      </c>
      <c r="G466" s="1" t="s">
        <v>55</v>
      </c>
      <c r="H466" s="1" t="s">
        <v>460</v>
      </c>
      <c r="I466" s="1" t="s">
        <v>461</v>
      </c>
    </row>
    <row r="467" spans="1:9" x14ac:dyDescent="0.25">
      <c r="A467" s="1" t="s">
        <v>458</v>
      </c>
      <c r="B467" s="1" t="s">
        <v>462</v>
      </c>
      <c r="C467" s="1" t="s">
        <v>75</v>
      </c>
      <c r="D467" s="1" t="s">
        <v>76</v>
      </c>
      <c r="E467" t="b">
        <v>0</v>
      </c>
      <c r="F467" s="1" t="s">
        <v>13</v>
      </c>
      <c r="G467" s="1" t="s">
        <v>463</v>
      </c>
      <c r="H467" s="1" t="s">
        <v>464</v>
      </c>
      <c r="I467" s="1" t="s">
        <v>465</v>
      </c>
    </row>
    <row r="468" spans="1:9" x14ac:dyDescent="0.25">
      <c r="A468" s="1" t="s">
        <v>649</v>
      </c>
      <c r="B468" s="1" t="s">
        <v>650</v>
      </c>
      <c r="C468" s="1" t="s">
        <v>11</v>
      </c>
      <c r="D468" s="1" t="s">
        <v>111</v>
      </c>
      <c r="E468" t="b">
        <v>0</v>
      </c>
      <c r="F468" s="1" t="s">
        <v>542</v>
      </c>
      <c r="G468" s="1" t="s">
        <v>651</v>
      </c>
      <c r="H468" s="1" t="s">
        <v>652</v>
      </c>
      <c r="I468" s="1" t="s">
        <v>653</v>
      </c>
    </row>
    <row r="469" spans="1:9" x14ac:dyDescent="0.25">
      <c r="A469" s="1" t="s">
        <v>649</v>
      </c>
      <c r="B469" s="1" t="s">
        <v>654</v>
      </c>
      <c r="C469" s="1" t="s">
        <v>11</v>
      </c>
      <c r="D469" s="1" t="s">
        <v>111</v>
      </c>
      <c r="E469" t="b">
        <v>0</v>
      </c>
      <c r="F469" s="1" t="s">
        <v>542</v>
      </c>
      <c r="G469" s="1" t="s">
        <v>651</v>
      </c>
      <c r="H469" s="1" t="s">
        <v>652</v>
      </c>
      <c r="I469" s="1" t="s">
        <v>653</v>
      </c>
    </row>
    <row r="470" spans="1:9" x14ac:dyDescent="0.25">
      <c r="A470" s="1" t="s">
        <v>649</v>
      </c>
      <c r="B470" s="1" t="s">
        <v>1509</v>
      </c>
      <c r="C470" s="1" t="s">
        <v>11</v>
      </c>
      <c r="D470" s="1" t="s">
        <v>111</v>
      </c>
      <c r="E470" t="b">
        <v>0</v>
      </c>
      <c r="F470" s="1" t="s">
        <v>1027</v>
      </c>
      <c r="G470" s="1" t="s">
        <v>1510</v>
      </c>
      <c r="H470" s="1" t="s">
        <v>1511</v>
      </c>
      <c r="I470" s="1" t="s">
        <v>1512</v>
      </c>
    </row>
    <row r="471" spans="1:9" x14ac:dyDescent="0.25">
      <c r="A471" s="1" t="s">
        <v>649</v>
      </c>
      <c r="B471" s="1" t="s">
        <v>1513</v>
      </c>
      <c r="C471" s="1" t="s">
        <v>11</v>
      </c>
      <c r="D471" s="1" t="s">
        <v>111</v>
      </c>
      <c r="E471" t="b">
        <v>0</v>
      </c>
      <c r="F471" s="1" t="s">
        <v>1027</v>
      </c>
      <c r="G471" s="1" t="s">
        <v>1510</v>
      </c>
      <c r="H471" s="1" t="s">
        <v>1511</v>
      </c>
      <c r="I471" s="1" t="s">
        <v>1512</v>
      </c>
    </row>
    <row r="472" spans="1:9" x14ac:dyDescent="0.25">
      <c r="A472" s="1" t="s">
        <v>2375</v>
      </c>
      <c r="B472" s="1" t="s">
        <v>2376</v>
      </c>
      <c r="C472" s="1" t="s">
        <v>4</v>
      </c>
      <c r="D472" s="1" t="s">
        <v>12</v>
      </c>
      <c r="E472" t="b">
        <v>1</v>
      </c>
      <c r="F472" s="1" t="s">
        <v>1027</v>
      </c>
      <c r="G472" s="1" t="s">
        <v>55</v>
      </c>
      <c r="H472" s="1" t="s">
        <v>2377</v>
      </c>
      <c r="I472" s="1" t="s">
        <v>2378</v>
      </c>
    </row>
    <row r="473" spans="1:9" x14ac:dyDescent="0.25">
      <c r="A473" s="1" t="s">
        <v>1514</v>
      </c>
      <c r="B473" s="1" t="s">
        <v>1515</v>
      </c>
      <c r="C473" s="1" t="s">
        <v>11</v>
      </c>
      <c r="D473" s="1" t="s">
        <v>111</v>
      </c>
      <c r="E473" t="b">
        <v>0</v>
      </c>
      <c r="F473" s="1" t="s">
        <v>1027</v>
      </c>
      <c r="G473" s="1" t="s">
        <v>55</v>
      </c>
      <c r="H473" s="1" t="s">
        <v>1516</v>
      </c>
      <c r="I473" s="1" t="s">
        <v>1517</v>
      </c>
    </row>
    <row r="474" spans="1:9" x14ac:dyDescent="0.25">
      <c r="A474" s="1" t="s">
        <v>2379</v>
      </c>
      <c r="B474" s="1" t="s">
        <v>2380</v>
      </c>
      <c r="C474" s="1" t="s">
        <v>19</v>
      </c>
      <c r="D474" s="1" t="s">
        <v>20</v>
      </c>
      <c r="E474" t="b">
        <v>1</v>
      </c>
      <c r="F474" s="1" t="s">
        <v>1027</v>
      </c>
      <c r="G474" s="1" t="s">
        <v>2381</v>
      </c>
      <c r="H474" s="1" t="s">
        <v>2382</v>
      </c>
      <c r="I474" s="1" t="s">
        <v>2383</v>
      </c>
    </row>
    <row r="475" spans="1:9" x14ac:dyDescent="0.25">
      <c r="A475" s="1" t="s">
        <v>2379</v>
      </c>
      <c r="B475" s="1" t="s">
        <v>2384</v>
      </c>
      <c r="C475" s="1" t="s">
        <v>19</v>
      </c>
      <c r="D475" s="1" t="s">
        <v>20</v>
      </c>
      <c r="E475" t="b">
        <v>1</v>
      </c>
      <c r="F475" s="1" t="s">
        <v>1027</v>
      </c>
      <c r="G475" s="1" t="s">
        <v>2381</v>
      </c>
      <c r="H475" s="1" t="s">
        <v>2382</v>
      </c>
      <c r="I475" s="1" t="s">
        <v>2383</v>
      </c>
    </row>
    <row r="476" spans="1:9" x14ac:dyDescent="0.25">
      <c r="A476" s="1" t="s">
        <v>2379</v>
      </c>
      <c r="B476" s="1" t="s">
        <v>2385</v>
      </c>
      <c r="C476" s="1" t="s">
        <v>19</v>
      </c>
      <c r="D476" s="1" t="s">
        <v>20</v>
      </c>
      <c r="E476" t="b">
        <v>1</v>
      </c>
      <c r="F476" s="1" t="s">
        <v>1027</v>
      </c>
      <c r="G476" s="1" t="s">
        <v>2381</v>
      </c>
      <c r="H476" s="1" t="s">
        <v>2382</v>
      </c>
      <c r="I476" s="1" t="s">
        <v>2383</v>
      </c>
    </row>
    <row r="477" spans="1:9" x14ac:dyDescent="0.25">
      <c r="A477" s="1" t="s">
        <v>2379</v>
      </c>
      <c r="B477" s="1" t="s">
        <v>2386</v>
      </c>
      <c r="C477" s="1" t="s">
        <v>19</v>
      </c>
      <c r="D477" s="1" t="s">
        <v>20</v>
      </c>
      <c r="E477" t="b">
        <v>1</v>
      </c>
      <c r="F477" s="1" t="s">
        <v>1027</v>
      </c>
      <c r="G477" s="1" t="s">
        <v>2381</v>
      </c>
      <c r="H477" s="1" t="s">
        <v>2382</v>
      </c>
      <c r="I477" s="1" t="s">
        <v>2383</v>
      </c>
    </row>
    <row r="478" spans="1:9" x14ac:dyDescent="0.25">
      <c r="A478" s="1" t="s">
        <v>2379</v>
      </c>
      <c r="B478" s="1" t="s">
        <v>2387</v>
      </c>
      <c r="C478" s="1" t="s">
        <v>19</v>
      </c>
      <c r="D478" s="1" t="s">
        <v>20</v>
      </c>
      <c r="E478" t="b">
        <v>1</v>
      </c>
      <c r="F478" s="1" t="s">
        <v>1027</v>
      </c>
      <c r="G478" s="1" t="s">
        <v>2381</v>
      </c>
      <c r="H478" s="1" t="s">
        <v>2382</v>
      </c>
      <c r="I478" s="1" t="s">
        <v>2383</v>
      </c>
    </row>
    <row r="479" spans="1:9" x14ac:dyDescent="0.25">
      <c r="A479" s="1" t="s">
        <v>2379</v>
      </c>
      <c r="B479" s="1" t="s">
        <v>2388</v>
      </c>
      <c r="C479" s="1" t="s">
        <v>19</v>
      </c>
      <c r="D479" s="1" t="s">
        <v>20</v>
      </c>
      <c r="E479" t="b">
        <v>1</v>
      </c>
      <c r="F479" s="1" t="s">
        <v>1027</v>
      </c>
      <c r="G479" s="1" t="s">
        <v>2381</v>
      </c>
      <c r="H479" s="1" t="s">
        <v>2382</v>
      </c>
      <c r="I479" s="1" t="s">
        <v>2383</v>
      </c>
    </row>
    <row r="480" spans="1:9" x14ac:dyDescent="0.25">
      <c r="A480" s="1" t="s">
        <v>2379</v>
      </c>
      <c r="B480" s="1" t="s">
        <v>2389</v>
      </c>
      <c r="C480" s="1" t="s">
        <v>11</v>
      </c>
      <c r="D480" s="1" t="s">
        <v>12</v>
      </c>
      <c r="E480" t="b">
        <v>0</v>
      </c>
      <c r="F480" s="1" t="s">
        <v>1027</v>
      </c>
      <c r="G480" s="1" t="s">
        <v>2390</v>
      </c>
      <c r="H480" s="1" t="s">
        <v>2391</v>
      </c>
      <c r="I480" s="1" t="s">
        <v>2392</v>
      </c>
    </row>
    <row r="481" spans="1:9" x14ac:dyDescent="0.25">
      <c r="A481" s="1" t="s">
        <v>2393</v>
      </c>
      <c r="B481" s="1" t="s">
        <v>2394</v>
      </c>
      <c r="C481" s="1" t="s">
        <v>11</v>
      </c>
      <c r="D481" s="1" t="s">
        <v>111</v>
      </c>
      <c r="E481" t="b">
        <v>0</v>
      </c>
      <c r="F481" s="1" t="s">
        <v>1027</v>
      </c>
      <c r="G481" s="1" t="s">
        <v>2395</v>
      </c>
      <c r="H481" s="1" t="s">
        <v>2396</v>
      </c>
      <c r="I481" s="1" t="s">
        <v>2397</v>
      </c>
    </row>
    <row r="482" spans="1:9" x14ac:dyDescent="0.25">
      <c r="A482" s="1" t="s">
        <v>2393</v>
      </c>
      <c r="B482" s="1" t="s">
        <v>2398</v>
      </c>
      <c r="C482" s="1" t="s">
        <v>11</v>
      </c>
      <c r="D482" s="1" t="s">
        <v>111</v>
      </c>
      <c r="E482" t="b">
        <v>0</v>
      </c>
      <c r="F482" s="1" t="s">
        <v>1027</v>
      </c>
      <c r="G482" s="1" t="s">
        <v>2395</v>
      </c>
      <c r="H482" s="1" t="s">
        <v>2396</v>
      </c>
      <c r="I482" s="1" t="s">
        <v>2397</v>
      </c>
    </row>
    <row r="483" spans="1:9" x14ac:dyDescent="0.25">
      <c r="A483" s="1" t="s">
        <v>2393</v>
      </c>
      <c r="B483" s="1" t="s">
        <v>2399</v>
      </c>
      <c r="C483" s="1" t="s">
        <v>11</v>
      </c>
      <c r="D483" s="1" t="s">
        <v>111</v>
      </c>
      <c r="E483" t="b">
        <v>0</v>
      </c>
      <c r="F483" s="1" t="s">
        <v>1027</v>
      </c>
      <c r="G483" s="1" t="s">
        <v>2395</v>
      </c>
      <c r="H483" s="1" t="s">
        <v>2396</v>
      </c>
      <c r="I483" s="1" t="s">
        <v>2397</v>
      </c>
    </row>
    <row r="484" spans="1:9" x14ac:dyDescent="0.25">
      <c r="A484" s="1" t="s">
        <v>2393</v>
      </c>
      <c r="B484" s="1" t="s">
        <v>2400</v>
      </c>
      <c r="C484" s="1" t="s">
        <v>11</v>
      </c>
      <c r="D484" s="1" t="s">
        <v>111</v>
      </c>
      <c r="E484" t="b">
        <v>0</v>
      </c>
      <c r="F484" s="1" t="s">
        <v>1027</v>
      </c>
      <c r="G484" s="1" t="s">
        <v>2395</v>
      </c>
      <c r="H484" s="1" t="s">
        <v>2396</v>
      </c>
      <c r="I484" s="1" t="s">
        <v>2397</v>
      </c>
    </row>
    <row r="485" spans="1:9" x14ac:dyDescent="0.25">
      <c r="A485" s="1" t="s">
        <v>2401</v>
      </c>
      <c r="B485" s="1" t="s">
        <v>2402</v>
      </c>
      <c r="C485" s="1" t="s">
        <v>11</v>
      </c>
      <c r="D485" s="1" t="s">
        <v>12</v>
      </c>
      <c r="E485" t="b">
        <v>1</v>
      </c>
      <c r="F485" s="1" t="s">
        <v>1027</v>
      </c>
      <c r="G485" s="1" t="s">
        <v>2403</v>
      </c>
      <c r="H485" s="1" t="s">
        <v>2404</v>
      </c>
      <c r="I485" s="1" t="s">
        <v>2405</v>
      </c>
    </row>
    <row r="486" spans="1:9" x14ac:dyDescent="0.25">
      <c r="A486" s="1" t="s">
        <v>2401</v>
      </c>
      <c r="B486" s="1" t="s">
        <v>2402</v>
      </c>
      <c r="C486" s="1" t="s">
        <v>11</v>
      </c>
      <c r="D486" s="1" t="s">
        <v>12</v>
      </c>
      <c r="E486" t="b">
        <v>0</v>
      </c>
      <c r="F486" s="1" t="s">
        <v>1027</v>
      </c>
      <c r="G486" s="1" t="s">
        <v>2406</v>
      </c>
      <c r="H486" s="1" t="s">
        <v>2407</v>
      </c>
      <c r="I486" s="1" t="s">
        <v>55</v>
      </c>
    </row>
    <row r="487" spans="1:9" x14ac:dyDescent="0.25">
      <c r="A487" s="1" t="s">
        <v>2401</v>
      </c>
      <c r="B487" s="1" t="s">
        <v>2402</v>
      </c>
      <c r="C487" s="1" t="s">
        <v>11</v>
      </c>
      <c r="D487" s="1" t="s">
        <v>12</v>
      </c>
      <c r="E487" t="b">
        <v>0</v>
      </c>
      <c r="F487" s="1" t="s">
        <v>1027</v>
      </c>
      <c r="G487" s="1" t="s">
        <v>2408</v>
      </c>
      <c r="H487" s="1" t="s">
        <v>2409</v>
      </c>
      <c r="I487" s="1" t="s">
        <v>2410</v>
      </c>
    </row>
    <row r="488" spans="1:9" x14ac:dyDescent="0.25">
      <c r="A488" s="1" t="s">
        <v>2401</v>
      </c>
      <c r="B488" s="1" t="s">
        <v>2402</v>
      </c>
      <c r="C488" s="1" t="s">
        <v>60</v>
      </c>
      <c r="D488" s="1" t="s">
        <v>12</v>
      </c>
      <c r="E488" t="b">
        <v>0</v>
      </c>
      <c r="F488" s="1" t="s">
        <v>1027</v>
      </c>
      <c r="G488" s="1" t="s">
        <v>2411</v>
      </c>
      <c r="H488" s="1" t="s">
        <v>2412</v>
      </c>
      <c r="I488" s="1" t="s">
        <v>2413</v>
      </c>
    </row>
    <row r="489" spans="1:9" x14ac:dyDescent="0.25">
      <c r="A489" s="1" t="s">
        <v>655</v>
      </c>
      <c r="B489" s="1" t="s">
        <v>656</v>
      </c>
      <c r="C489" s="1" t="s">
        <v>11</v>
      </c>
      <c r="D489" s="1" t="s">
        <v>550</v>
      </c>
      <c r="E489" t="b">
        <v>0</v>
      </c>
      <c r="F489" s="1" t="s">
        <v>542</v>
      </c>
      <c r="G489" s="1" t="s">
        <v>657</v>
      </c>
      <c r="H489" s="1" t="s">
        <v>658</v>
      </c>
      <c r="I489" s="1" t="s">
        <v>659</v>
      </c>
    </row>
    <row r="490" spans="1:9" x14ac:dyDescent="0.25">
      <c r="A490" s="1" t="s">
        <v>655</v>
      </c>
      <c r="B490" s="1" t="s">
        <v>1518</v>
      </c>
      <c r="C490" s="1" t="s">
        <v>19</v>
      </c>
      <c r="D490" s="1" t="s">
        <v>167</v>
      </c>
      <c r="E490" t="b">
        <v>0</v>
      </c>
      <c r="F490" s="1" t="s">
        <v>1027</v>
      </c>
      <c r="G490" s="1" t="s">
        <v>1519</v>
      </c>
      <c r="H490" s="1" t="s">
        <v>1520</v>
      </c>
      <c r="I490" s="1" t="s">
        <v>1521</v>
      </c>
    </row>
    <row r="491" spans="1:9" x14ac:dyDescent="0.25">
      <c r="A491" s="1" t="s">
        <v>857</v>
      </c>
      <c r="B491" s="1" t="s">
        <v>858</v>
      </c>
      <c r="C491" s="1" t="s">
        <v>19</v>
      </c>
      <c r="D491" s="1" t="s">
        <v>669</v>
      </c>
      <c r="E491" t="b">
        <v>0</v>
      </c>
      <c r="F491" s="1" t="s">
        <v>542</v>
      </c>
      <c r="G491" s="1" t="s">
        <v>859</v>
      </c>
      <c r="H491" s="1" t="s">
        <v>860</v>
      </c>
      <c r="I491" s="1" t="s">
        <v>861</v>
      </c>
    </row>
    <row r="492" spans="1:9" x14ac:dyDescent="0.25">
      <c r="A492" s="1" t="s">
        <v>1522</v>
      </c>
      <c r="B492" s="1" t="s">
        <v>1523</v>
      </c>
      <c r="C492" s="1" t="s">
        <v>11</v>
      </c>
      <c r="D492" s="1" t="s">
        <v>111</v>
      </c>
      <c r="E492" t="b">
        <v>0</v>
      </c>
      <c r="F492" s="1" t="s">
        <v>1027</v>
      </c>
      <c r="G492" s="1" t="s">
        <v>1524</v>
      </c>
      <c r="H492" s="1" t="s">
        <v>1525</v>
      </c>
      <c r="I492" s="1" t="s">
        <v>1526</v>
      </c>
    </row>
    <row r="493" spans="1:9" x14ac:dyDescent="0.25">
      <c r="A493" s="1" t="s">
        <v>862</v>
      </c>
      <c r="B493" s="1" t="s">
        <v>863</v>
      </c>
      <c r="C493" s="1" t="s">
        <v>11</v>
      </c>
      <c r="D493" s="1" t="s">
        <v>111</v>
      </c>
      <c r="E493" t="b">
        <v>0</v>
      </c>
      <c r="F493" s="1" t="s">
        <v>542</v>
      </c>
      <c r="G493" s="1" t="s">
        <v>695</v>
      </c>
      <c r="H493" s="1" t="s">
        <v>864</v>
      </c>
      <c r="I493" s="1" t="s">
        <v>55</v>
      </c>
    </row>
    <row r="494" spans="1:9" x14ac:dyDescent="0.25">
      <c r="A494" s="1" t="s">
        <v>862</v>
      </c>
      <c r="B494" s="1" t="s">
        <v>865</v>
      </c>
      <c r="C494" s="1" t="s">
        <v>11</v>
      </c>
      <c r="D494" s="1" t="s">
        <v>111</v>
      </c>
      <c r="E494" t="b">
        <v>0</v>
      </c>
      <c r="F494" s="1" t="s">
        <v>542</v>
      </c>
      <c r="G494" s="1" t="s">
        <v>695</v>
      </c>
      <c r="H494" s="1" t="s">
        <v>864</v>
      </c>
      <c r="I494" s="1" t="s">
        <v>55</v>
      </c>
    </row>
    <row r="495" spans="1:9" x14ac:dyDescent="0.25">
      <c r="A495" s="1" t="s">
        <v>862</v>
      </c>
      <c r="B495" s="1" t="s">
        <v>2414</v>
      </c>
      <c r="C495" s="1" t="s">
        <v>11</v>
      </c>
      <c r="D495" s="1" t="s">
        <v>111</v>
      </c>
      <c r="E495" t="b">
        <v>0</v>
      </c>
      <c r="F495" s="1" t="s">
        <v>1027</v>
      </c>
      <c r="G495" s="1" t="s">
        <v>2415</v>
      </c>
      <c r="H495" s="1" t="s">
        <v>2416</v>
      </c>
      <c r="I495" s="1" t="s">
        <v>2417</v>
      </c>
    </row>
    <row r="496" spans="1:9" x14ac:dyDescent="0.25">
      <c r="A496" s="1" t="s">
        <v>862</v>
      </c>
      <c r="B496" s="1" t="s">
        <v>863</v>
      </c>
      <c r="C496" s="1" t="s">
        <v>11</v>
      </c>
      <c r="D496" s="1" t="s">
        <v>111</v>
      </c>
      <c r="E496" t="b">
        <v>0</v>
      </c>
      <c r="F496" s="1" t="s">
        <v>1027</v>
      </c>
      <c r="G496" s="1" t="s">
        <v>2415</v>
      </c>
      <c r="H496" s="1" t="s">
        <v>2416</v>
      </c>
      <c r="I496" s="1" t="s">
        <v>2417</v>
      </c>
    </row>
    <row r="497" spans="1:9" x14ac:dyDescent="0.25">
      <c r="A497" s="1" t="s">
        <v>1527</v>
      </c>
      <c r="B497" s="1" t="s">
        <v>1528</v>
      </c>
      <c r="C497" s="1" t="s">
        <v>11</v>
      </c>
      <c r="D497" s="1" t="s">
        <v>61</v>
      </c>
      <c r="E497" t="b">
        <v>0</v>
      </c>
      <c r="F497" s="1" t="s">
        <v>1027</v>
      </c>
      <c r="G497" s="1" t="s">
        <v>1529</v>
      </c>
      <c r="H497" s="1" t="s">
        <v>1530</v>
      </c>
      <c r="I497" s="1" t="s">
        <v>1531</v>
      </c>
    </row>
    <row r="498" spans="1:9" x14ac:dyDescent="0.25">
      <c r="A498" s="1" t="s">
        <v>1527</v>
      </c>
      <c r="B498" s="1" t="s">
        <v>1532</v>
      </c>
      <c r="C498" s="1" t="s">
        <v>11</v>
      </c>
      <c r="D498" s="1" t="s">
        <v>61</v>
      </c>
      <c r="E498" t="b">
        <v>0</v>
      </c>
      <c r="F498" s="1" t="s">
        <v>1027</v>
      </c>
      <c r="G498" s="1" t="s">
        <v>1529</v>
      </c>
      <c r="H498" s="1" t="s">
        <v>1530</v>
      </c>
      <c r="I498" s="1" t="s">
        <v>1531</v>
      </c>
    </row>
    <row r="499" spans="1:9" x14ac:dyDescent="0.25">
      <c r="A499" s="1" t="s">
        <v>1527</v>
      </c>
      <c r="B499" s="1" t="s">
        <v>1533</v>
      </c>
      <c r="C499" s="1" t="s">
        <v>11</v>
      </c>
      <c r="D499" s="1" t="s">
        <v>61</v>
      </c>
      <c r="E499" t="b">
        <v>0</v>
      </c>
      <c r="F499" s="1" t="s">
        <v>1027</v>
      </c>
      <c r="G499" s="1" t="s">
        <v>1529</v>
      </c>
      <c r="H499" s="1" t="s">
        <v>1530</v>
      </c>
      <c r="I499" s="1" t="s">
        <v>1531</v>
      </c>
    </row>
    <row r="500" spans="1:9" x14ac:dyDescent="0.25">
      <c r="A500" s="1" t="s">
        <v>660</v>
      </c>
      <c r="B500" s="1" t="s">
        <v>661</v>
      </c>
      <c r="C500" s="1" t="s">
        <v>19</v>
      </c>
      <c r="D500" s="1" t="s">
        <v>111</v>
      </c>
      <c r="E500" t="b">
        <v>0</v>
      </c>
      <c r="F500" s="1" t="s">
        <v>542</v>
      </c>
      <c r="G500" s="1" t="s">
        <v>662</v>
      </c>
      <c r="H500" s="1" t="s">
        <v>663</v>
      </c>
      <c r="I500" s="1" t="s">
        <v>55</v>
      </c>
    </row>
    <row r="501" spans="1:9" x14ac:dyDescent="0.25">
      <c r="A501" s="1" t="s">
        <v>660</v>
      </c>
      <c r="B501" s="1" t="s">
        <v>664</v>
      </c>
      <c r="C501" s="1" t="s">
        <v>19</v>
      </c>
      <c r="D501" s="1" t="s">
        <v>111</v>
      </c>
      <c r="E501" t="b">
        <v>0</v>
      </c>
      <c r="F501" s="1" t="s">
        <v>542</v>
      </c>
      <c r="G501" s="1" t="s">
        <v>665</v>
      </c>
      <c r="H501" s="1" t="s">
        <v>666</v>
      </c>
      <c r="I501" s="1" t="s">
        <v>55</v>
      </c>
    </row>
    <row r="502" spans="1:9" x14ac:dyDescent="0.25">
      <c r="A502" s="1" t="s">
        <v>660</v>
      </c>
      <c r="B502" s="1" t="s">
        <v>1534</v>
      </c>
      <c r="C502" s="1" t="s">
        <v>11</v>
      </c>
      <c r="D502" s="1" t="s">
        <v>111</v>
      </c>
      <c r="E502" t="b">
        <v>0</v>
      </c>
      <c r="F502" s="1" t="s">
        <v>1027</v>
      </c>
      <c r="G502" s="1" t="s">
        <v>1535</v>
      </c>
      <c r="H502" s="1" t="s">
        <v>1536</v>
      </c>
      <c r="I502" s="1" t="s">
        <v>1537</v>
      </c>
    </row>
    <row r="503" spans="1:9" x14ac:dyDescent="0.25">
      <c r="A503" s="1" t="s">
        <v>660</v>
      </c>
      <c r="B503" s="1" t="s">
        <v>1538</v>
      </c>
      <c r="C503" s="1" t="s">
        <v>11</v>
      </c>
      <c r="D503" s="1" t="s">
        <v>111</v>
      </c>
      <c r="E503" t="b">
        <v>0</v>
      </c>
      <c r="F503" s="1" t="s">
        <v>1027</v>
      </c>
      <c r="G503" s="1" t="s">
        <v>1535</v>
      </c>
      <c r="H503" s="1" t="s">
        <v>1536</v>
      </c>
      <c r="I503" s="1" t="s">
        <v>1537</v>
      </c>
    </row>
    <row r="504" spans="1:9" x14ac:dyDescent="0.25">
      <c r="A504" s="1" t="s">
        <v>660</v>
      </c>
      <c r="B504" s="1" t="s">
        <v>1539</v>
      </c>
      <c r="C504" s="1" t="s">
        <v>11</v>
      </c>
      <c r="D504" s="1" t="s">
        <v>111</v>
      </c>
      <c r="E504" t="b">
        <v>0</v>
      </c>
      <c r="F504" s="1" t="s">
        <v>1027</v>
      </c>
      <c r="G504" s="1" t="s">
        <v>1535</v>
      </c>
      <c r="H504" s="1" t="s">
        <v>1536</v>
      </c>
      <c r="I504" s="1" t="s">
        <v>1537</v>
      </c>
    </row>
    <row r="505" spans="1:9" x14ac:dyDescent="0.25">
      <c r="A505" s="1" t="s">
        <v>660</v>
      </c>
      <c r="B505" s="1" t="s">
        <v>1540</v>
      </c>
      <c r="C505" s="1" t="s">
        <v>11</v>
      </c>
      <c r="D505" s="1" t="s">
        <v>111</v>
      </c>
      <c r="E505" t="b">
        <v>0</v>
      </c>
      <c r="F505" s="1" t="s">
        <v>1027</v>
      </c>
      <c r="G505" s="1" t="s">
        <v>1535</v>
      </c>
      <c r="H505" s="1" t="s">
        <v>1536</v>
      </c>
      <c r="I505" s="1" t="s">
        <v>1537</v>
      </c>
    </row>
    <row r="506" spans="1:9" x14ac:dyDescent="0.25">
      <c r="A506" s="1" t="s">
        <v>660</v>
      </c>
      <c r="B506" s="1" t="s">
        <v>1541</v>
      </c>
      <c r="C506" s="1" t="s">
        <v>19</v>
      </c>
      <c r="D506" s="1" t="s">
        <v>111</v>
      </c>
      <c r="E506" t="b">
        <v>0</v>
      </c>
      <c r="F506" s="1" t="s">
        <v>1027</v>
      </c>
      <c r="G506" s="1" t="s">
        <v>1542</v>
      </c>
      <c r="H506" s="1" t="s">
        <v>1543</v>
      </c>
      <c r="I506" s="1" t="s">
        <v>1544</v>
      </c>
    </row>
    <row r="507" spans="1:9" x14ac:dyDescent="0.25">
      <c r="A507" s="1" t="s">
        <v>660</v>
      </c>
      <c r="B507" s="1" t="s">
        <v>1545</v>
      </c>
      <c r="C507" s="1" t="s">
        <v>19</v>
      </c>
      <c r="D507" s="1" t="s">
        <v>111</v>
      </c>
      <c r="E507" t="b">
        <v>0</v>
      </c>
      <c r="F507" s="1" t="s">
        <v>1027</v>
      </c>
      <c r="G507" s="1" t="s">
        <v>1542</v>
      </c>
      <c r="H507" s="1" t="s">
        <v>1543</v>
      </c>
      <c r="I507" s="1" t="s">
        <v>1544</v>
      </c>
    </row>
    <row r="508" spans="1:9" x14ac:dyDescent="0.25">
      <c r="A508" s="1" t="s">
        <v>660</v>
      </c>
      <c r="B508" s="1" t="s">
        <v>1546</v>
      </c>
      <c r="C508" s="1" t="s">
        <v>19</v>
      </c>
      <c r="D508" s="1" t="s">
        <v>111</v>
      </c>
      <c r="E508" t="b">
        <v>0</v>
      </c>
      <c r="F508" s="1" t="s">
        <v>1027</v>
      </c>
      <c r="G508" s="1" t="s">
        <v>1542</v>
      </c>
      <c r="H508" s="1" t="s">
        <v>1543</v>
      </c>
      <c r="I508" s="1" t="s">
        <v>1544</v>
      </c>
    </row>
    <row r="509" spans="1:9" x14ac:dyDescent="0.25">
      <c r="A509" s="1" t="s">
        <v>660</v>
      </c>
      <c r="B509" s="1" t="s">
        <v>1547</v>
      </c>
      <c r="C509" s="1" t="s">
        <v>19</v>
      </c>
      <c r="D509" s="1" t="s">
        <v>111</v>
      </c>
      <c r="E509" t="b">
        <v>0</v>
      </c>
      <c r="F509" s="1" t="s">
        <v>1027</v>
      </c>
      <c r="G509" s="1" t="s">
        <v>1548</v>
      </c>
      <c r="H509" s="1" t="s">
        <v>1549</v>
      </c>
      <c r="I509" s="1" t="s">
        <v>1550</v>
      </c>
    </row>
    <row r="510" spans="1:9" x14ac:dyDescent="0.25">
      <c r="A510" s="1" t="s">
        <v>660</v>
      </c>
      <c r="B510" s="1" t="s">
        <v>1547</v>
      </c>
      <c r="C510" s="1" t="s">
        <v>19</v>
      </c>
      <c r="D510" s="1" t="s">
        <v>111</v>
      </c>
      <c r="E510" t="b">
        <v>0</v>
      </c>
      <c r="F510" s="1" t="s">
        <v>1027</v>
      </c>
      <c r="G510" s="1" t="s">
        <v>1551</v>
      </c>
      <c r="H510" s="1" t="s">
        <v>665</v>
      </c>
      <c r="I510" s="1" t="s">
        <v>666</v>
      </c>
    </row>
    <row r="511" spans="1:9" x14ac:dyDescent="0.25">
      <c r="A511" s="1" t="s">
        <v>2418</v>
      </c>
      <c r="B511" s="1" t="s">
        <v>2419</v>
      </c>
      <c r="C511" s="1" t="s">
        <v>11</v>
      </c>
      <c r="D511" s="1" t="s">
        <v>111</v>
      </c>
      <c r="E511" t="b">
        <v>0</v>
      </c>
      <c r="F511" s="1" t="s">
        <v>1027</v>
      </c>
      <c r="G511" s="1" t="s">
        <v>55</v>
      </c>
      <c r="H511" s="1" t="s">
        <v>2420</v>
      </c>
      <c r="I511" s="1" t="s">
        <v>2421</v>
      </c>
    </row>
    <row r="512" spans="1:9" x14ac:dyDescent="0.25">
      <c r="A512" s="1" t="s">
        <v>667</v>
      </c>
      <c r="B512" s="1" t="s">
        <v>668</v>
      </c>
      <c r="C512" s="1" t="s">
        <v>19</v>
      </c>
      <c r="D512" s="1" t="s">
        <v>669</v>
      </c>
      <c r="E512" t="b">
        <v>0</v>
      </c>
      <c r="F512" s="1" t="s">
        <v>542</v>
      </c>
      <c r="G512" s="1" t="s">
        <v>670</v>
      </c>
      <c r="H512" s="1" t="s">
        <v>671</v>
      </c>
      <c r="I512" s="1" t="s">
        <v>672</v>
      </c>
    </row>
    <row r="513" spans="1:9" x14ac:dyDescent="0.25">
      <c r="A513" s="1" t="s">
        <v>667</v>
      </c>
      <c r="B513" s="1" t="s">
        <v>668</v>
      </c>
      <c r="C513" s="1" t="s">
        <v>19</v>
      </c>
      <c r="D513" s="1" t="s">
        <v>669</v>
      </c>
      <c r="E513" t="b">
        <v>0</v>
      </c>
      <c r="F513" s="1" t="s">
        <v>542</v>
      </c>
      <c r="G513" s="1" t="s">
        <v>673</v>
      </c>
      <c r="H513" s="1" t="s">
        <v>674</v>
      </c>
      <c r="I513" s="1" t="s">
        <v>675</v>
      </c>
    </row>
    <row r="514" spans="1:9" x14ac:dyDescent="0.25">
      <c r="A514" s="1" t="s">
        <v>126</v>
      </c>
      <c r="B514" s="1" t="s">
        <v>127</v>
      </c>
      <c r="C514" s="1" t="s">
        <v>123</v>
      </c>
      <c r="D514" s="1" t="s">
        <v>61</v>
      </c>
      <c r="E514" t="b">
        <v>0</v>
      </c>
      <c r="F514" s="1" t="s">
        <v>13</v>
      </c>
      <c r="G514" s="1" t="s">
        <v>128</v>
      </c>
      <c r="H514" s="1" t="s">
        <v>129</v>
      </c>
      <c r="I514" s="1" t="s">
        <v>130</v>
      </c>
    </row>
    <row r="515" spans="1:9" x14ac:dyDescent="0.25">
      <c r="A515" s="1" t="s">
        <v>126</v>
      </c>
      <c r="B515" s="1" t="s">
        <v>131</v>
      </c>
      <c r="C515" s="1" t="s">
        <v>123</v>
      </c>
      <c r="D515" s="1" t="s">
        <v>61</v>
      </c>
      <c r="E515" t="b">
        <v>0</v>
      </c>
      <c r="F515" s="1" t="s">
        <v>13</v>
      </c>
      <c r="G515" s="1" t="s">
        <v>128</v>
      </c>
      <c r="H515" s="1" t="s">
        <v>129</v>
      </c>
      <c r="I515" s="1" t="s">
        <v>130</v>
      </c>
    </row>
    <row r="516" spans="1:9" x14ac:dyDescent="0.25">
      <c r="A516" s="1" t="s">
        <v>126</v>
      </c>
      <c r="B516" s="1" t="s">
        <v>132</v>
      </c>
      <c r="C516" s="1" t="s">
        <v>123</v>
      </c>
      <c r="D516" s="1" t="s">
        <v>61</v>
      </c>
      <c r="E516" t="b">
        <v>0</v>
      </c>
      <c r="F516" s="1" t="s">
        <v>13</v>
      </c>
      <c r="G516" s="1" t="s">
        <v>128</v>
      </c>
      <c r="H516" s="1" t="s">
        <v>129</v>
      </c>
      <c r="I516" s="1" t="s">
        <v>130</v>
      </c>
    </row>
    <row r="517" spans="1:9" x14ac:dyDescent="0.25">
      <c r="A517" s="1" t="s">
        <v>126</v>
      </c>
      <c r="B517" s="1" t="s">
        <v>133</v>
      </c>
      <c r="C517" s="1" t="s">
        <v>123</v>
      </c>
      <c r="D517" s="1" t="s">
        <v>61</v>
      </c>
      <c r="E517" t="b">
        <v>0</v>
      </c>
      <c r="F517" s="1" t="s">
        <v>13</v>
      </c>
      <c r="G517" s="1" t="s">
        <v>128</v>
      </c>
      <c r="H517" s="1" t="s">
        <v>129</v>
      </c>
      <c r="I517" s="1" t="s">
        <v>130</v>
      </c>
    </row>
    <row r="518" spans="1:9" x14ac:dyDescent="0.25">
      <c r="A518" s="1" t="s">
        <v>126</v>
      </c>
      <c r="B518" s="1" t="s">
        <v>1552</v>
      </c>
      <c r="C518" s="1" t="s">
        <v>123</v>
      </c>
      <c r="D518" s="1" t="s">
        <v>61</v>
      </c>
      <c r="E518" t="b">
        <v>0</v>
      </c>
      <c r="F518" s="1" t="s">
        <v>1027</v>
      </c>
      <c r="G518" s="1" t="s">
        <v>1553</v>
      </c>
      <c r="H518" s="1" t="s">
        <v>1554</v>
      </c>
      <c r="I518" s="1" t="s">
        <v>1555</v>
      </c>
    </row>
    <row r="519" spans="1:9" x14ac:dyDescent="0.25">
      <c r="A519" s="1" t="s">
        <v>126</v>
      </c>
      <c r="B519" s="1" t="s">
        <v>1556</v>
      </c>
      <c r="C519" s="1" t="s">
        <v>123</v>
      </c>
      <c r="D519" s="1" t="s">
        <v>61</v>
      </c>
      <c r="E519" t="b">
        <v>0</v>
      </c>
      <c r="F519" s="1" t="s">
        <v>1027</v>
      </c>
      <c r="G519" s="1" t="s">
        <v>1553</v>
      </c>
      <c r="H519" s="1" t="s">
        <v>1554</v>
      </c>
      <c r="I519" s="1" t="s">
        <v>1555</v>
      </c>
    </row>
    <row r="520" spans="1:9" x14ac:dyDescent="0.25">
      <c r="A520" s="1" t="s">
        <v>2422</v>
      </c>
      <c r="B520" s="1" t="s">
        <v>2423</v>
      </c>
      <c r="C520" s="1" t="s">
        <v>19</v>
      </c>
      <c r="D520" s="1" t="s">
        <v>12</v>
      </c>
      <c r="E520" t="b">
        <v>0</v>
      </c>
      <c r="F520" s="1" t="s">
        <v>1027</v>
      </c>
      <c r="G520" s="1" t="s">
        <v>2424</v>
      </c>
      <c r="H520" s="1" t="s">
        <v>2425</v>
      </c>
      <c r="I520" s="1" t="s">
        <v>2426</v>
      </c>
    </row>
    <row r="521" spans="1:9" x14ac:dyDescent="0.25">
      <c r="A521" s="1" t="s">
        <v>2422</v>
      </c>
      <c r="B521" s="1" t="s">
        <v>2423</v>
      </c>
      <c r="C521" s="1" t="s">
        <v>19</v>
      </c>
      <c r="D521" s="1" t="s">
        <v>12</v>
      </c>
      <c r="E521" t="b">
        <v>0</v>
      </c>
      <c r="F521" s="1" t="s">
        <v>1027</v>
      </c>
      <c r="G521" s="1" t="s">
        <v>2427</v>
      </c>
      <c r="H521" s="1" t="s">
        <v>2428</v>
      </c>
      <c r="I521" s="1" t="s">
        <v>2429</v>
      </c>
    </row>
    <row r="522" spans="1:9" x14ac:dyDescent="0.25">
      <c r="A522" s="1" t="s">
        <v>2422</v>
      </c>
      <c r="B522" s="1" t="s">
        <v>2430</v>
      </c>
      <c r="C522" s="1" t="s">
        <v>11</v>
      </c>
      <c r="D522" s="1" t="s">
        <v>12</v>
      </c>
      <c r="E522" t="b">
        <v>0</v>
      </c>
      <c r="F522" s="1" t="s">
        <v>1027</v>
      </c>
      <c r="G522" s="1" t="s">
        <v>2431</v>
      </c>
      <c r="H522" s="1" t="s">
        <v>2432</v>
      </c>
      <c r="I522" s="1" t="s">
        <v>2433</v>
      </c>
    </row>
    <row r="523" spans="1:9" x14ac:dyDescent="0.25">
      <c r="A523" s="1" t="s">
        <v>2422</v>
      </c>
      <c r="B523" s="1" t="s">
        <v>2430</v>
      </c>
      <c r="C523" s="1" t="s">
        <v>11</v>
      </c>
      <c r="D523" s="1" t="s">
        <v>12</v>
      </c>
      <c r="E523" t="b">
        <v>0</v>
      </c>
      <c r="F523" s="1" t="s">
        <v>1027</v>
      </c>
      <c r="G523" s="1" t="s">
        <v>2434</v>
      </c>
      <c r="H523" s="1" t="s">
        <v>2435</v>
      </c>
      <c r="I523" s="1" t="s">
        <v>2436</v>
      </c>
    </row>
    <row r="524" spans="1:9" x14ac:dyDescent="0.25">
      <c r="A524" s="1" t="s">
        <v>134</v>
      </c>
      <c r="B524" s="1" t="s">
        <v>135</v>
      </c>
      <c r="C524" s="1" t="s">
        <v>11</v>
      </c>
      <c r="D524" s="1" t="s">
        <v>136</v>
      </c>
      <c r="E524" t="b">
        <v>0</v>
      </c>
      <c r="F524" s="1" t="s">
        <v>13</v>
      </c>
      <c r="G524" s="1" t="s">
        <v>137</v>
      </c>
      <c r="H524" s="1" t="s">
        <v>138</v>
      </c>
      <c r="I524" s="1" t="s">
        <v>139</v>
      </c>
    </row>
    <row r="525" spans="1:9" x14ac:dyDescent="0.25">
      <c r="A525" s="1" t="s">
        <v>140</v>
      </c>
      <c r="B525" s="1" t="s">
        <v>141</v>
      </c>
      <c r="C525" s="1" t="s">
        <v>75</v>
      </c>
      <c r="D525" s="1" t="s">
        <v>61</v>
      </c>
      <c r="E525" t="b">
        <v>0</v>
      </c>
      <c r="F525" s="1" t="s">
        <v>13</v>
      </c>
      <c r="G525" s="1" t="s">
        <v>142</v>
      </c>
      <c r="H525" s="1" t="s">
        <v>143</v>
      </c>
      <c r="I525" s="1" t="s">
        <v>144</v>
      </c>
    </row>
    <row r="526" spans="1:9" x14ac:dyDescent="0.25">
      <c r="A526" s="1" t="s">
        <v>145</v>
      </c>
      <c r="B526" s="1" t="s">
        <v>146</v>
      </c>
      <c r="C526" s="1" t="s">
        <v>11</v>
      </c>
      <c r="D526" s="1" t="s">
        <v>111</v>
      </c>
      <c r="E526" t="b">
        <v>0</v>
      </c>
      <c r="F526" s="1" t="s">
        <v>13</v>
      </c>
      <c r="G526" s="1" t="s">
        <v>147</v>
      </c>
      <c r="H526" s="1" t="s">
        <v>148</v>
      </c>
      <c r="I526" s="1" t="s">
        <v>149</v>
      </c>
    </row>
    <row r="527" spans="1:9" x14ac:dyDescent="0.25">
      <c r="A527" s="1" t="s">
        <v>2437</v>
      </c>
      <c r="B527" s="1" t="s">
        <v>2438</v>
      </c>
      <c r="C527" s="1" t="s">
        <v>4</v>
      </c>
      <c r="D527" s="1" t="s">
        <v>12</v>
      </c>
      <c r="E527" t="b">
        <v>1</v>
      </c>
      <c r="F527" s="1" t="s">
        <v>1027</v>
      </c>
      <c r="G527" s="1" t="s">
        <v>2439</v>
      </c>
      <c r="H527" s="1" t="s">
        <v>2440</v>
      </c>
      <c r="I527" s="1" t="s">
        <v>2441</v>
      </c>
    </row>
    <row r="528" spans="1:9" x14ac:dyDescent="0.25">
      <c r="A528" s="1" t="s">
        <v>2437</v>
      </c>
      <c r="B528" s="1" t="s">
        <v>2442</v>
      </c>
      <c r="C528" s="1" t="s">
        <v>4</v>
      </c>
      <c r="D528" s="1" t="s">
        <v>12</v>
      </c>
      <c r="E528" t="b">
        <v>1</v>
      </c>
      <c r="F528" s="1" t="s">
        <v>1027</v>
      </c>
      <c r="G528" s="1" t="s">
        <v>2439</v>
      </c>
      <c r="H528" s="1" t="s">
        <v>2440</v>
      </c>
      <c r="I528" s="1" t="s">
        <v>2441</v>
      </c>
    </row>
    <row r="529" spans="1:9" x14ac:dyDescent="0.25">
      <c r="A529" s="1" t="s">
        <v>2437</v>
      </c>
      <c r="B529" s="1" t="s">
        <v>2443</v>
      </c>
      <c r="C529" s="1" t="s">
        <v>4</v>
      </c>
      <c r="D529" s="1" t="s">
        <v>12</v>
      </c>
      <c r="E529" t="b">
        <v>1</v>
      </c>
      <c r="F529" s="1" t="s">
        <v>1027</v>
      </c>
      <c r="G529" s="1" t="s">
        <v>2439</v>
      </c>
      <c r="H529" s="1" t="s">
        <v>2440</v>
      </c>
      <c r="I529" s="1" t="s">
        <v>2441</v>
      </c>
    </row>
    <row r="530" spans="1:9" x14ac:dyDescent="0.25">
      <c r="A530" s="1" t="s">
        <v>2437</v>
      </c>
      <c r="B530" s="1" t="s">
        <v>2438</v>
      </c>
      <c r="C530" s="1" t="s">
        <v>4</v>
      </c>
      <c r="D530" s="1" t="s">
        <v>12</v>
      </c>
      <c r="E530" t="b">
        <v>1</v>
      </c>
      <c r="F530" s="1" t="s">
        <v>1027</v>
      </c>
      <c r="G530" s="1" t="s">
        <v>2444</v>
      </c>
      <c r="H530" s="1" t="s">
        <v>2445</v>
      </c>
      <c r="I530" s="1" t="s">
        <v>2446</v>
      </c>
    </row>
    <row r="531" spans="1:9" x14ac:dyDescent="0.25">
      <c r="A531" s="1" t="s">
        <v>2437</v>
      </c>
      <c r="B531" s="1" t="s">
        <v>2438</v>
      </c>
      <c r="C531" s="1" t="s">
        <v>4</v>
      </c>
      <c r="D531" s="1" t="s">
        <v>12</v>
      </c>
      <c r="E531" t="b">
        <v>1</v>
      </c>
      <c r="F531" s="1" t="s">
        <v>1027</v>
      </c>
      <c r="G531" s="1" t="s">
        <v>2447</v>
      </c>
      <c r="H531" s="1" t="s">
        <v>2448</v>
      </c>
      <c r="I531" s="1" t="s">
        <v>55</v>
      </c>
    </row>
    <row r="532" spans="1:9" x14ac:dyDescent="0.25">
      <c r="A532" s="1" t="s">
        <v>2437</v>
      </c>
      <c r="B532" s="1" t="s">
        <v>2442</v>
      </c>
      <c r="C532" s="1" t="s">
        <v>4</v>
      </c>
      <c r="D532" s="1" t="s">
        <v>12</v>
      </c>
      <c r="E532" t="b">
        <v>1</v>
      </c>
      <c r="F532" s="1" t="s">
        <v>1027</v>
      </c>
      <c r="G532" s="1" t="s">
        <v>2447</v>
      </c>
      <c r="H532" s="1" t="s">
        <v>2448</v>
      </c>
      <c r="I532" s="1" t="s">
        <v>55</v>
      </c>
    </row>
    <row r="533" spans="1:9" x14ac:dyDescent="0.25">
      <c r="A533" s="1" t="s">
        <v>2437</v>
      </c>
      <c r="B533" s="1" t="s">
        <v>2443</v>
      </c>
      <c r="C533" s="1" t="s">
        <v>4</v>
      </c>
      <c r="D533" s="1" t="s">
        <v>12</v>
      </c>
      <c r="E533" t="b">
        <v>1</v>
      </c>
      <c r="F533" s="1" t="s">
        <v>1027</v>
      </c>
      <c r="G533" s="1" t="s">
        <v>2447</v>
      </c>
      <c r="H533" s="1" t="s">
        <v>2448</v>
      </c>
      <c r="I533" s="1" t="s">
        <v>55</v>
      </c>
    </row>
    <row r="534" spans="1:9" x14ac:dyDescent="0.25">
      <c r="A534" s="1" t="s">
        <v>2437</v>
      </c>
      <c r="B534" s="1" t="s">
        <v>2449</v>
      </c>
      <c r="C534" s="1" t="s">
        <v>4</v>
      </c>
      <c r="D534" s="1" t="s">
        <v>12</v>
      </c>
      <c r="E534" t="b">
        <v>1</v>
      </c>
      <c r="F534" s="1" t="s">
        <v>1027</v>
      </c>
      <c r="G534" s="1" t="s">
        <v>2447</v>
      </c>
      <c r="H534" s="1" t="s">
        <v>2448</v>
      </c>
      <c r="I534" s="1" t="s">
        <v>55</v>
      </c>
    </row>
    <row r="535" spans="1:9" x14ac:dyDescent="0.25">
      <c r="A535" s="1" t="s">
        <v>2437</v>
      </c>
      <c r="B535" s="1" t="s">
        <v>2450</v>
      </c>
      <c r="C535" s="1" t="s">
        <v>4</v>
      </c>
      <c r="D535" s="1" t="s">
        <v>12</v>
      </c>
      <c r="E535" t="b">
        <v>1</v>
      </c>
      <c r="F535" s="1" t="s">
        <v>1027</v>
      </c>
      <c r="G535" s="1" t="s">
        <v>2447</v>
      </c>
      <c r="H535" s="1" t="s">
        <v>2448</v>
      </c>
      <c r="I535" s="1" t="s">
        <v>55</v>
      </c>
    </row>
    <row r="536" spans="1:9" x14ac:dyDescent="0.25">
      <c r="A536" s="1" t="s">
        <v>2437</v>
      </c>
      <c r="B536" s="1" t="s">
        <v>2451</v>
      </c>
      <c r="C536" s="1" t="s">
        <v>4</v>
      </c>
      <c r="D536" s="1" t="s">
        <v>12</v>
      </c>
      <c r="E536" t="b">
        <v>1</v>
      </c>
      <c r="F536" s="1" t="s">
        <v>1027</v>
      </c>
      <c r="G536" s="1" t="s">
        <v>2447</v>
      </c>
      <c r="H536" s="1" t="s">
        <v>2448</v>
      </c>
      <c r="I536" s="1" t="s">
        <v>55</v>
      </c>
    </row>
    <row r="537" spans="1:9" x14ac:dyDescent="0.25">
      <c r="A537" s="1" t="s">
        <v>2437</v>
      </c>
      <c r="B537" s="1" t="s">
        <v>2452</v>
      </c>
      <c r="C537" s="1" t="s">
        <v>4</v>
      </c>
      <c r="D537" s="1" t="s">
        <v>12</v>
      </c>
      <c r="E537" t="b">
        <v>1</v>
      </c>
      <c r="F537" s="1" t="s">
        <v>1027</v>
      </c>
      <c r="G537" s="1" t="s">
        <v>2447</v>
      </c>
      <c r="H537" s="1" t="s">
        <v>2448</v>
      </c>
      <c r="I537" s="1" t="s">
        <v>55</v>
      </c>
    </row>
    <row r="538" spans="1:9" x14ac:dyDescent="0.25">
      <c r="A538" s="1" t="s">
        <v>2437</v>
      </c>
      <c r="B538" s="1" t="s">
        <v>2453</v>
      </c>
      <c r="C538" s="1" t="s">
        <v>4</v>
      </c>
      <c r="D538" s="1" t="s">
        <v>12</v>
      </c>
      <c r="E538" t="b">
        <v>1</v>
      </c>
      <c r="F538" s="1" t="s">
        <v>1027</v>
      </c>
      <c r="G538" s="1" t="s">
        <v>2447</v>
      </c>
      <c r="H538" s="1" t="s">
        <v>2448</v>
      </c>
      <c r="I538" s="1" t="s">
        <v>55</v>
      </c>
    </row>
    <row r="539" spans="1:9" x14ac:dyDescent="0.25">
      <c r="A539" s="1" t="s">
        <v>2437</v>
      </c>
      <c r="B539" s="1" t="s">
        <v>2454</v>
      </c>
      <c r="C539" s="1" t="s">
        <v>4</v>
      </c>
      <c r="D539" s="1" t="s">
        <v>12</v>
      </c>
      <c r="E539" t="b">
        <v>1</v>
      </c>
      <c r="F539" s="1" t="s">
        <v>1027</v>
      </c>
      <c r="G539" s="1" t="s">
        <v>2447</v>
      </c>
      <c r="H539" s="1" t="s">
        <v>2448</v>
      </c>
      <c r="I539" s="1" t="s">
        <v>55</v>
      </c>
    </row>
    <row r="540" spans="1:9" x14ac:dyDescent="0.25">
      <c r="A540" s="1" t="s">
        <v>2437</v>
      </c>
      <c r="B540" s="1" t="s">
        <v>2455</v>
      </c>
      <c r="C540" s="1" t="s">
        <v>4</v>
      </c>
      <c r="D540" s="1" t="s">
        <v>12</v>
      </c>
      <c r="E540" t="b">
        <v>1</v>
      </c>
      <c r="F540" s="1" t="s">
        <v>1027</v>
      </c>
      <c r="G540" s="1" t="s">
        <v>2447</v>
      </c>
      <c r="H540" s="1" t="s">
        <v>2448</v>
      </c>
      <c r="I540" s="1" t="s">
        <v>55</v>
      </c>
    </row>
    <row r="541" spans="1:9" x14ac:dyDescent="0.25">
      <c r="A541" s="1" t="s">
        <v>2437</v>
      </c>
      <c r="B541" s="1" t="s">
        <v>2456</v>
      </c>
      <c r="C541" s="1" t="s">
        <v>4</v>
      </c>
      <c r="D541" s="1" t="s">
        <v>12</v>
      </c>
      <c r="E541" t="b">
        <v>1</v>
      </c>
      <c r="F541" s="1" t="s">
        <v>1027</v>
      </c>
      <c r="G541" s="1" t="s">
        <v>2447</v>
      </c>
      <c r="H541" s="1" t="s">
        <v>2448</v>
      </c>
      <c r="I541" s="1" t="s">
        <v>55</v>
      </c>
    </row>
    <row r="542" spans="1:9" x14ac:dyDescent="0.25">
      <c r="A542" s="1" t="s">
        <v>2437</v>
      </c>
      <c r="B542" s="1" t="s">
        <v>2452</v>
      </c>
      <c r="C542" s="1" t="s">
        <v>4</v>
      </c>
      <c r="D542" s="1" t="s">
        <v>12</v>
      </c>
      <c r="E542" t="b">
        <v>1</v>
      </c>
      <c r="F542" s="1" t="s">
        <v>1027</v>
      </c>
      <c r="G542" s="1" t="s">
        <v>2457</v>
      </c>
      <c r="H542" s="1" t="s">
        <v>2458</v>
      </c>
      <c r="I542" s="1" t="s">
        <v>55</v>
      </c>
    </row>
    <row r="543" spans="1:9" x14ac:dyDescent="0.25">
      <c r="A543" s="1" t="s">
        <v>2437</v>
      </c>
      <c r="B543" s="1" t="s">
        <v>2459</v>
      </c>
      <c r="C543" s="1" t="s">
        <v>4</v>
      </c>
      <c r="D543" s="1" t="s">
        <v>12</v>
      </c>
      <c r="E543" t="b">
        <v>1</v>
      </c>
      <c r="F543" s="1" t="s">
        <v>1027</v>
      </c>
      <c r="G543" s="1" t="s">
        <v>55</v>
      </c>
      <c r="H543" s="1" t="s">
        <v>2460</v>
      </c>
      <c r="I543" s="1" t="s">
        <v>2461</v>
      </c>
    </row>
    <row r="544" spans="1:9" x14ac:dyDescent="0.25">
      <c r="A544" s="1" t="s">
        <v>2437</v>
      </c>
      <c r="B544" s="1" t="s">
        <v>2438</v>
      </c>
      <c r="C544" s="1" t="s">
        <v>4</v>
      </c>
      <c r="D544" s="1" t="s">
        <v>12</v>
      </c>
      <c r="E544" t="b">
        <v>1</v>
      </c>
      <c r="F544" s="1" t="s">
        <v>1027</v>
      </c>
      <c r="G544" s="1" t="s">
        <v>2462</v>
      </c>
      <c r="H544" s="1" t="s">
        <v>2463</v>
      </c>
      <c r="I544" s="1" t="s">
        <v>2464</v>
      </c>
    </row>
    <row r="545" spans="1:9" x14ac:dyDescent="0.25">
      <c r="A545" s="1" t="s">
        <v>2437</v>
      </c>
      <c r="B545" s="1" t="s">
        <v>2442</v>
      </c>
      <c r="C545" s="1" t="s">
        <v>4</v>
      </c>
      <c r="D545" s="1" t="s">
        <v>12</v>
      </c>
      <c r="E545" t="b">
        <v>1</v>
      </c>
      <c r="F545" s="1" t="s">
        <v>1027</v>
      </c>
      <c r="G545" s="1" t="s">
        <v>2462</v>
      </c>
      <c r="H545" s="1" t="s">
        <v>2463</v>
      </c>
      <c r="I545" s="1" t="s">
        <v>2464</v>
      </c>
    </row>
    <row r="546" spans="1:9" x14ac:dyDescent="0.25">
      <c r="A546" s="1" t="s">
        <v>2437</v>
      </c>
      <c r="B546" s="1" t="s">
        <v>2443</v>
      </c>
      <c r="C546" s="1" t="s">
        <v>4</v>
      </c>
      <c r="D546" s="1" t="s">
        <v>12</v>
      </c>
      <c r="E546" t="b">
        <v>1</v>
      </c>
      <c r="F546" s="1" t="s">
        <v>1027</v>
      </c>
      <c r="G546" s="1" t="s">
        <v>2462</v>
      </c>
      <c r="H546" s="1" t="s">
        <v>2463</v>
      </c>
      <c r="I546" s="1" t="s">
        <v>2464</v>
      </c>
    </row>
    <row r="547" spans="1:9" x14ac:dyDescent="0.25">
      <c r="A547" s="1" t="s">
        <v>2437</v>
      </c>
      <c r="B547" s="1" t="s">
        <v>2465</v>
      </c>
      <c r="C547" s="1" t="s">
        <v>4</v>
      </c>
      <c r="D547" s="1" t="s">
        <v>12</v>
      </c>
      <c r="E547" t="b">
        <v>1</v>
      </c>
      <c r="F547" s="1" t="s">
        <v>1027</v>
      </c>
      <c r="G547" s="1" t="s">
        <v>2462</v>
      </c>
      <c r="H547" s="1" t="s">
        <v>2463</v>
      </c>
      <c r="I547" s="1" t="s">
        <v>2464</v>
      </c>
    </row>
    <row r="548" spans="1:9" x14ac:dyDescent="0.25">
      <c r="A548" s="1" t="s">
        <v>2437</v>
      </c>
      <c r="B548" s="1" t="s">
        <v>2466</v>
      </c>
      <c r="C548" s="1" t="s">
        <v>4</v>
      </c>
      <c r="D548" s="1" t="s">
        <v>12</v>
      </c>
      <c r="E548" t="b">
        <v>1</v>
      </c>
      <c r="F548" s="1" t="s">
        <v>1027</v>
      </c>
      <c r="G548" s="1" t="s">
        <v>2462</v>
      </c>
      <c r="H548" s="1" t="s">
        <v>2463</v>
      </c>
      <c r="I548" s="1" t="s">
        <v>2464</v>
      </c>
    </row>
    <row r="549" spans="1:9" x14ac:dyDescent="0.25">
      <c r="A549" s="1" t="s">
        <v>2437</v>
      </c>
      <c r="B549" s="1" t="s">
        <v>2467</v>
      </c>
      <c r="C549" s="1" t="s">
        <v>4</v>
      </c>
      <c r="D549" s="1" t="s">
        <v>12</v>
      </c>
      <c r="E549" t="b">
        <v>1</v>
      </c>
      <c r="F549" s="1" t="s">
        <v>1027</v>
      </c>
      <c r="G549" s="1" t="s">
        <v>2462</v>
      </c>
      <c r="H549" s="1" t="s">
        <v>2463</v>
      </c>
      <c r="I549" s="1" t="s">
        <v>2464</v>
      </c>
    </row>
    <row r="550" spans="1:9" x14ac:dyDescent="0.25">
      <c r="A550" s="1" t="s">
        <v>2437</v>
      </c>
      <c r="B550" s="1" t="s">
        <v>2468</v>
      </c>
      <c r="C550" s="1" t="s">
        <v>4</v>
      </c>
      <c r="D550" s="1" t="s">
        <v>12</v>
      </c>
      <c r="E550" t="b">
        <v>1</v>
      </c>
      <c r="F550" s="1" t="s">
        <v>1027</v>
      </c>
      <c r="G550" s="1" t="s">
        <v>2462</v>
      </c>
      <c r="H550" s="1" t="s">
        <v>2463</v>
      </c>
      <c r="I550" s="1" t="s">
        <v>2464</v>
      </c>
    </row>
    <row r="551" spans="1:9" x14ac:dyDescent="0.25">
      <c r="A551" s="1" t="s">
        <v>2437</v>
      </c>
      <c r="B551" s="1" t="s">
        <v>2469</v>
      </c>
      <c r="C551" s="1" t="s">
        <v>4</v>
      </c>
      <c r="D551" s="1" t="s">
        <v>12</v>
      </c>
      <c r="E551" t="b">
        <v>1</v>
      </c>
      <c r="F551" s="1" t="s">
        <v>1027</v>
      </c>
      <c r="G551" s="1" t="s">
        <v>2462</v>
      </c>
      <c r="H551" s="1" t="s">
        <v>2463</v>
      </c>
      <c r="I551" s="1" t="s">
        <v>2464</v>
      </c>
    </row>
    <row r="552" spans="1:9" x14ac:dyDescent="0.25">
      <c r="A552" s="1" t="s">
        <v>2437</v>
      </c>
      <c r="B552" s="1" t="s">
        <v>2470</v>
      </c>
      <c r="C552" s="1" t="s">
        <v>4</v>
      </c>
      <c r="D552" s="1" t="s">
        <v>12</v>
      </c>
      <c r="E552" t="b">
        <v>1</v>
      </c>
      <c r="F552" s="1" t="s">
        <v>1027</v>
      </c>
      <c r="G552" s="1" t="s">
        <v>2462</v>
      </c>
      <c r="H552" s="1" t="s">
        <v>2463</v>
      </c>
      <c r="I552" s="1" t="s">
        <v>2464</v>
      </c>
    </row>
    <row r="553" spans="1:9" x14ac:dyDescent="0.25">
      <c r="A553" s="1" t="s">
        <v>2437</v>
      </c>
      <c r="B553" s="1" t="s">
        <v>2459</v>
      </c>
      <c r="C553" s="1" t="s">
        <v>4</v>
      </c>
      <c r="D553" s="1" t="s">
        <v>12</v>
      </c>
      <c r="E553" t="b">
        <v>1</v>
      </c>
      <c r="F553" s="1" t="s">
        <v>1027</v>
      </c>
      <c r="G553" s="1" t="s">
        <v>2471</v>
      </c>
      <c r="H553" s="1" t="s">
        <v>2472</v>
      </c>
      <c r="I553" s="1" t="s">
        <v>2473</v>
      </c>
    </row>
    <row r="554" spans="1:9" x14ac:dyDescent="0.25">
      <c r="A554" s="1" t="s">
        <v>2474</v>
      </c>
      <c r="B554" s="1" t="s">
        <v>2475</v>
      </c>
      <c r="C554" s="1" t="s">
        <v>19</v>
      </c>
      <c r="D554" s="1" t="s">
        <v>76</v>
      </c>
      <c r="E554" t="b">
        <v>0</v>
      </c>
      <c r="F554" s="1" t="s">
        <v>1027</v>
      </c>
      <c r="G554" s="1" t="s">
        <v>55</v>
      </c>
      <c r="H554" s="1" t="s">
        <v>2476</v>
      </c>
      <c r="I554" s="1" t="s">
        <v>2477</v>
      </c>
    </row>
    <row r="555" spans="1:9" x14ac:dyDescent="0.25">
      <c r="A555" s="1" t="s">
        <v>866</v>
      </c>
      <c r="B555" s="1" t="s">
        <v>867</v>
      </c>
      <c r="C555" s="1" t="s">
        <v>11</v>
      </c>
      <c r="D555" s="1" t="s">
        <v>669</v>
      </c>
      <c r="E555" t="b">
        <v>0</v>
      </c>
      <c r="F555" s="1" t="s">
        <v>542</v>
      </c>
      <c r="G555" s="1" t="s">
        <v>868</v>
      </c>
      <c r="H555" s="1" t="s">
        <v>869</v>
      </c>
      <c r="I555" s="1" t="s">
        <v>870</v>
      </c>
    </row>
    <row r="556" spans="1:9" x14ac:dyDescent="0.25">
      <c r="A556" s="1" t="s">
        <v>1557</v>
      </c>
      <c r="B556" s="1" t="s">
        <v>1558</v>
      </c>
      <c r="C556" s="1" t="s">
        <v>11</v>
      </c>
      <c r="D556" s="1" t="s">
        <v>550</v>
      </c>
      <c r="E556" t="b">
        <v>0</v>
      </c>
      <c r="F556" s="1" t="s">
        <v>1027</v>
      </c>
      <c r="G556" s="1" t="s">
        <v>1559</v>
      </c>
      <c r="H556" s="1" t="s">
        <v>1560</v>
      </c>
      <c r="I556" s="1" t="s">
        <v>1561</v>
      </c>
    </row>
    <row r="557" spans="1:9" x14ac:dyDescent="0.25">
      <c r="A557" s="1" t="s">
        <v>1557</v>
      </c>
      <c r="B557" s="1" t="s">
        <v>1562</v>
      </c>
      <c r="C557" s="1" t="s">
        <v>11</v>
      </c>
      <c r="D557" s="1" t="s">
        <v>1563</v>
      </c>
      <c r="E557" t="b">
        <v>0</v>
      </c>
      <c r="F557" s="1" t="s">
        <v>1027</v>
      </c>
      <c r="G557" s="1" t="s">
        <v>1559</v>
      </c>
      <c r="H557" s="1" t="s">
        <v>1560</v>
      </c>
      <c r="I557" s="1" t="s">
        <v>1561</v>
      </c>
    </row>
    <row r="558" spans="1:9" x14ac:dyDescent="0.25">
      <c r="A558" s="1" t="s">
        <v>1557</v>
      </c>
      <c r="B558" s="1" t="s">
        <v>1564</v>
      </c>
      <c r="C558" s="1" t="s">
        <v>11</v>
      </c>
      <c r="D558" s="1" t="s">
        <v>550</v>
      </c>
      <c r="E558" t="b">
        <v>0</v>
      </c>
      <c r="F558" s="1" t="s">
        <v>1027</v>
      </c>
      <c r="G558" s="1" t="s">
        <v>1559</v>
      </c>
      <c r="H558" s="1" t="s">
        <v>1560</v>
      </c>
      <c r="I558" s="1" t="s">
        <v>1561</v>
      </c>
    </row>
    <row r="559" spans="1:9" x14ac:dyDescent="0.25">
      <c r="A559" s="1" t="s">
        <v>1557</v>
      </c>
      <c r="B559" s="1" t="s">
        <v>1565</v>
      </c>
      <c r="C559" s="1" t="s">
        <v>11</v>
      </c>
      <c r="D559" s="1" t="s">
        <v>550</v>
      </c>
      <c r="E559" t="b">
        <v>0</v>
      </c>
      <c r="F559" s="1" t="s">
        <v>1027</v>
      </c>
      <c r="G559" s="1" t="s">
        <v>1559</v>
      </c>
      <c r="H559" s="1" t="s">
        <v>1560</v>
      </c>
      <c r="I559" s="1" t="s">
        <v>1561</v>
      </c>
    </row>
    <row r="560" spans="1:9" x14ac:dyDescent="0.25">
      <c r="A560" s="1" t="s">
        <v>1557</v>
      </c>
      <c r="B560" s="1" t="s">
        <v>1562</v>
      </c>
      <c r="C560" s="1" t="s">
        <v>11</v>
      </c>
      <c r="D560" s="1" t="s">
        <v>1563</v>
      </c>
      <c r="E560" t="b">
        <v>0</v>
      </c>
      <c r="F560" s="1" t="s">
        <v>1027</v>
      </c>
      <c r="G560" s="1" t="s">
        <v>1560</v>
      </c>
      <c r="H560" s="1" t="s">
        <v>1566</v>
      </c>
      <c r="I560" s="1" t="s">
        <v>1567</v>
      </c>
    </row>
    <row r="561" spans="1:9" x14ac:dyDescent="0.25">
      <c r="A561" s="1" t="s">
        <v>1557</v>
      </c>
      <c r="B561" s="1" t="s">
        <v>1568</v>
      </c>
      <c r="C561" s="1" t="s">
        <v>11</v>
      </c>
      <c r="D561" s="1" t="s">
        <v>550</v>
      </c>
      <c r="E561" t="b">
        <v>0</v>
      </c>
      <c r="F561" s="1" t="s">
        <v>1027</v>
      </c>
      <c r="G561" s="1" t="s">
        <v>1560</v>
      </c>
      <c r="H561" s="1" t="s">
        <v>1566</v>
      </c>
      <c r="I561" s="1" t="s">
        <v>1567</v>
      </c>
    </row>
    <row r="562" spans="1:9" x14ac:dyDescent="0.25">
      <c r="A562" s="1" t="s">
        <v>1557</v>
      </c>
      <c r="B562" s="1" t="s">
        <v>1562</v>
      </c>
      <c r="C562" s="1" t="s">
        <v>19</v>
      </c>
      <c r="D562" s="1" t="s">
        <v>1563</v>
      </c>
      <c r="E562" t="b">
        <v>0</v>
      </c>
      <c r="F562" s="1" t="s">
        <v>1027</v>
      </c>
      <c r="G562" s="1" t="s">
        <v>1569</v>
      </c>
      <c r="H562" s="1" t="s">
        <v>1570</v>
      </c>
      <c r="I562" s="1" t="s">
        <v>1571</v>
      </c>
    </row>
    <row r="563" spans="1:9" x14ac:dyDescent="0.25">
      <c r="A563" s="1" t="s">
        <v>1557</v>
      </c>
      <c r="B563" s="1" t="s">
        <v>1562</v>
      </c>
      <c r="C563" s="1" t="s">
        <v>19</v>
      </c>
      <c r="D563" s="1" t="s">
        <v>1563</v>
      </c>
      <c r="E563" t="b">
        <v>1</v>
      </c>
      <c r="F563" s="1" t="s">
        <v>1027</v>
      </c>
      <c r="G563" s="1" t="s">
        <v>1572</v>
      </c>
      <c r="H563" s="1" t="s">
        <v>1573</v>
      </c>
      <c r="I563" s="1" t="s">
        <v>1574</v>
      </c>
    </row>
    <row r="564" spans="1:9" x14ac:dyDescent="0.25">
      <c r="A564" s="1" t="s">
        <v>1557</v>
      </c>
      <c r="B564" s="1" t="s">
        <v>1562</v>
      </c>
      <c r="C564" s="1" t="s">
        <v>19</v>
      </c>
      <c r="D564" s="1" t="s">
        <v>1563</v>
      </c>
      <c r="E564" t="b">
        <v>0</v>
      </c>
      <c r="F564" s="1" t="s">
        <v>1027</v>
      </c>
      <c r="G564" s="1" t="s">
        <v>1575</v>
      </c>
      <c r="H564" s="1" t="s">
        <v>1576</v>
      </c>
      <c r="I564" s="1" t="s">
        <v>1577</v>
      </c>
    </row>
    <row r="565" spans="1:9" x14ac:dyDescent="0.25">
      <c r="A565" s="1" t="s">
        <v>1557</v>
      </c>
      <c r="B565" s="1" t="s">
        <v>1562</v>
      </c>
      <c r="C565" s="1" t="s">
        <v>19</v>
      </c>
      <c r="D565" s="1" t="s">
        <v>1563</v>
      </c>
      <c r="E565" t="b">
        <v>0</v>
      </c>
      <c r="F565" s="1" t="s">
        <v>1027</v>
      </c>
      <c r="G565" s="1" t="s">
        <v>1576</v>
      </c>
      <c r="H565" s="1" t="s">
        <v>1578</v>
      </c>
      <c r="I565" s="1" t="s">
        <v>1579</v>
      </c>
    </row>
    <row r="566" spans="1:9" x14ac:dyDescent="0.25">
      <c r="A566" s="1" t="s">
        <v>1557</v>
      </c>
      <c r="B566" s="1" t="s">
        <v>1562</v>
      </c>
      <c r="C566" s="1" t="s">
        <v>19</v>
      </c>
      <c r="D566" s="1" t="s">
        <v>1563</v>
      </c>
      <c r="E566" t="b">
        <v>1</v>
      </c>
      <c r="F566" s="1" t="s">
        <v>1027</v>
      </c>
      <c r="G566" s="1" t="s">
        <v>55</v>
      </c>
      <c r="H566" s="1" t="s">
        <v>1580</v>
      </c>
      <c r="I566" s="1" t="s">
        <v>1581</v>
      </c>
    </row>
    <row r="567" spans="1:9" x14ac:dyDescent="0.25">
      <c r="A567" s="1" t="s">
        <v>2478</v>
      </c>
      <c r="B567" s="1" t="s">
        <v>2479</v>
      </c>
      <c r="C567" s="1" t="s">
        <v>19</v>
      </c>
      <c r="D567" s="1" t="s">
        <v>20</v>
      </c>
      <c r="E567" t="b">
        <v>0</v>
      </c>
      <c r="F567" s="1" t="s">
        <v>1027</v>
      </c>
      <c r="G567" s="1" t="s">
        <v>2480</v>
      </c>
      <c r="H567" s="1" t="s">
        <v>2481</v>
      </c>
      <c r="I567" s="1" t="s">
        <v>2482</v>
      </c>
    </row>
    <row r="568" spans="1:9" x14ac:dyDescent="0.25">
      <c r="A568" s="1" t="s">
        <v>2478</v>
      </c>
      <c r="B568" s="1" t="s">
        <v>2483</v>
      </c>
      <c r="C568" s="1" t="s">
        <v>19</v>
      </c>
      <c r="D568" s="1" t="s">
        <v>20</v>
      </c>
      <c r="E568" t="b">
        <v>0</v>
      </c>
      <c r="F568" s="1" t="s">
        <v>1027</v>
      </c>
      <c r="G568" s="1" t="s">
        <v>55</v>
      </c>
      <c r="H568" s="1" t="s">
        <v>2484</v>
      </c>
      <c r="I568" s="1" t="s">
        <v>2485</v>
      </c>
    </row>
    <row r="569" spans="1:9" x14ac:dyDescent="0.25">
      <c r="A569" s="1" t="s">
        <v>871</v>
      </c>
      <c r="B569" s="1" t="s">
        <v>872</v>
      </c>
      <c r="C569" s="1" t="s">
        <v>11</v>
      </c>
      <c r="D569" s="1" t="s">
        <v>12</v>
      </c>
      <c r="E569" t="b">
        <v>0</v>
      </c>
      <c r="F569" s="1" t="s">
        <v>542</v>
      </c>
      <c r="G569" s="1" t="s">
        <v>55</v>
      </c>
      <c r="H569" s="1" t="s">
        <v>873</v>
      </c>
      <c r="I569" s="1" t="s">
        <v>874</v>
      </c>
    </row>
    <row r="570" spans="1:9" x14ac:dyDescent="0.25">
      <c r="A570" s="1" t="s">
        <v>871</v>
      </c>
      <c r="B570" s="1" t="s">
        <v>875</v>
      </c>
      <c r="C570" s="1" t="s">
        <v>11</v>
      </c>
      <c r="D570" s="1" t="s">
        <v>12</v>
      </c>
      <c r="E570" t="b">
        <v>0</v>
      </c>
      <c r="F570" s="1" t="s">
        <v>542</v>
      </c>
      <c r="G570" s="1" t="s">
        <v>55</v>
      </c>
      <c r="H570" s="1" t="s">
        <v>873</v>
      </c>
      <c r="I570" s="1" t="s">
        <v>874</v>
      </c>
    </row>
    <row r="571" spans="1:9" x14ac:dyDescent="0.25">
      <c r="A571" s="1" t="s">
        <v>871</v>
      </c>
      <c r="B571" s="1" t="s">
        <v>2486</v>
      </c>
      <c r="C571" s="1" t="s">
        <v>11</v>
      </c>
      <c r="D571" s="1" t="s">
        <v>12</v>
      </c>
      <c r="E571" t="b">
        <v>0</v>
      </c>
      <c r="F571" s="1" t="s">
        <v>1027</v>
      </c>
      <c r="G571" s="1" t="s">
        <v>2487</v>
      </c>
      <c r="H571" s="1" t="s">
        <v>2488</v>
      </c>
      <c r="I571" s="1" t="s">
        <v>2489</v>
      </c>
    </row>
    <row r="572" spans="1:9" x14ac:dyDescent="0.25">
      <c r="A572" s="1" t="s">
        <v>871</v>
      </c>
      <c r="B572" s="1" t="s">
        <v>2490</v>
      </c>
      <c r="C572" s="1" t="s">
        <v>11</v>
      </c>
      <c r="D572" s="1" t="s">
        <v>12</v>
      </c>
      <c r="E572" t="b">
        <v>0</v>
      </c>
      <c r="F572" s="1" t="s">
        <v>1027</v>
      </c>
      <c r="G572" s="1" t="s">
        <v>2487</v>
      </c>
      <c r="H572" s="1" t="s">
        <v>2488</v>
      </c>
      <c r="I572" s="1" t="s">
        <v>2489</v>
      </c>
    </row>
    <row r="573" spans="1:9" x14ac:dyDescent="0.25">
      <c r="A573" s="1" t="s">
        <v>871</v>
      </c>
      <c r="B573" s="1" t="s">
        <v>2491</v>
      </c>
      <c r="C573" s="1" t="s">
        <v>11</v>
      </c>
      <c r="D573" s="1" t="s">
        <v>111</v>
      </c>
      <c r="E573" t="b">
        <v>0</v>
      </c>
      <c r="F573" s="1" t="s">
        <v>1027</v>
      </c>
      <c r="G573" s="1" t="s">
        <v>2492</v>
      </c>
      <c r="H573" s="1" t="s">
        <v>2493</v>
      </c>
      <c r="I573" s="1" t="s">
        <v>2494</v>
      </c>
    </row>
    <row r="574" spans="1:9" x14ac:dyDescent="0.25">
      <c r="A574" s="1" t="s">
        <v>871</v>
      </c>
      <c r="B574" s="1" t="s">
        <v>2495</v>
      </c>
      <c r="C574" s="1" t="s">
        <v>11</v>
      </c>
      <c r="D574" s="1" t="s">
        <v>12</v>
      </c>
      <c r="E574" t="b">
        <v>0</v>
      </c>
      <c r="F574" s="1" t="s">
        <v>1027</v>
      </c>
      <c r="G574" s="1" t="s">
        <v>2496</v>
      </c>
      <c r="H574" s="1" t="s">
        <v>2497</v>
      </c>
      <c r="I574" s="1" t="s">
        <v>2498</v>
      </c>
    </row>
    <row r="575" spans="1:9" x14ac:dyDescent="0.25">
      <c r="A575" s="1" t="s">
        <v>871</v>
      </c>
      <c r="B575" s="1" t="s">
        <v>2490</v>
      </c>
      <c r="C575" s="1" t="s">
        <v>11</v>
      </c>
      <c r="D575" s="1" t="s">
        <v>12</v>
      </c>
      <c r="E575" t="b">
        <v>0</v>
      </c>
      <c r="F575" s="1" t="s">
        <v>1027</v>
      </c>
      <c r="G575" s="1" t="s">
        <v>2496</v>
      </c>
      <c r="H575" s="1" t="s">
        <v>2497</v>
      </c>
      <c r="I575" s="1" t="s">
        <v>2498</v>
      </c>
    </row>
    <row r="576" spans="1:9" x14ac:dyDescent="0.25">
      <c r="A576" s="1" t="s">
        <v>871</v>
      </c>
      <c r="B576" s="1" t="s">
        <v>2499</v>
      </c>
      <c r="C576" s="1" t="s">
        <v>11</v>
      </c>
      <c r="D576" s="1" t="s">
        <v>12</v>
      </c>
      <c r="E576" t="b">
        <v>0</v>
      </c>
      <c r="F576" s="1" t="s">
        <v>1027</v>
      </c>
      <c r="G576" s="1" t="s">
        <v>2500</v>
      </c>
      <c r="H576" s="1" t="s">
        <v>2501</v>
      </c>
      <c r="I576" s="1" t="s">
        <v>2502</v>
      </c>
    </row>
    <row r="577" spans="1:9" x14ac:dyDescent="0.25">
      <c r="A577" s="1" t="s">
        <v>150</v>
      </c>
      <c r="B577" s="1" t="s">
        <v>151</v>
      </c>
      <c r="C577" s="1" t="s">
        <v>75</v>
      </c>
      <c r="D577" s="1" t="s">
        <v>76</v>
      </c>
      <c r="E577" t="b">
        <v>0</v>
      </c>
      <c r="F577" s="1" t="s">
        <v>13</v>
      </c>
      <c r="G577" s="1" t="s">
        <v>152</v>
      </c>
      <c r="H577" s="1" t="s">
        <v>153</v>
      </c>
      <c r="I577" s="1" t="s">
        <v>154</v>
      </c>
    </row>
    <row r="578" spans="1:9" x14ac:dyDescent="0.25">
      <c r="A578" s="1" t="s">
        <v>150</v>
      </c>
      <c r="B578" s="1" t="s">
        <v>155</v>
      </c>
      <c r="C578" s="1" t="s">
        <v>75</v>
      </c>
      <c r="D578" s="1" t="s">
        <v>76</v>
      </c>
      <c r="E578" t="b">
        <v>0</v>
      </c>
      <c r="F578" s="1" t="s">
        <v>13</v>
      </c>
      <c r="G578" s="1" t="s">
        <v>156</v>
      </c>
      <c r="H578" s="1" t="s">
        <v>157</v>
      </c>
      <c r="I578" s="1" t="s">
        <v>158</v>
      </c>
    </row>
    <row r="579" spans="1:9" x14ac:dyDescent="0.25">
      <c r="A579" s="1" t="s">
        <v>150</v>
      </c>
      <c r="B579" s="1" t="s">
        <v>155</v>
      </c>
      <c r="C579" s="1" t="s">
        <v>75</v>
      </c>
      <c r="D579" s="1" t="s">
        <v>76</v>
      </c>
      <c r="E579" t="b">
        <v>0</v>
      </c>
      <c r="F579" s="1" t="s">
        <v>13</v>
      </c>
      <c r="G579" s="1" t="s">
        <v>157</v>
      </c>
      <c r="H579" s="1" t="s">
        <v>159</v>
      </c>
      <c r="I579" s="1" t="s">
        <v>160</v>
      </c>
    </row>
    <row r="580" spans="1:9" x14ac:dyDescent="0.25">
      <c r="A580" s="1" t="s">
        <v>150</v>
      </c>
      <c r="B580" s="1" t="s">
        <v>1582</v>
      </c>
      <c r="C580" s="1" t="s">
        <v>440</v>
      </c>
      <c r="D580" s="1" t="s">
        <v>136</v>
      </c>
      <c r="E580" t="b">
        <v>0</v>
      </c>
      <c r="F580" s="1" t="s">
        <v>1027</v>
      </c>
      <c r="G580" s="1" t="s">
        <v>1583</v>
      </c>
      <c r="H580" s="1" t="s">
        <v>1584</v>
      </c>
      <c r="I580" s="1" t="s">
        <v>1585</v>
      </c>
    </row>
    <row r="581" spans="1:9" x14ac:dyDescent="0.25">
      <c r="A581" s="1" t="s">
        <v>150</v>
      </c>
      <c r="B581" s="1" t="s">
        <v>1586</v>
      </c>
      <c r="C581" s="1" t="s">
        <v>440</v>
      </c>
      <c r="D581" s="1" t="s">
        <v>136</v>
      </c>
      <c r="E581" t="b">
        <v>0</v>
      </c>
      <c r="F581" s="1" t="s">
        <v>1027</v>
      </c>
      <c r="G581" s="1" t="s">
        <v>1583</v>
      </c>
      <c r="H581" s="1" t="s">
        <v>1584</v>
      </c>
      <c r="I581" s="1" t="s">
        <v>1585</v>
      </c>
    </row>
    <row r="582" spans="1:9" x14ac:dyDescent="0.25">
      <c r="A582" s="1" t="s">
        <v>150</v>
      </c>
      <c r="B582" s="1" t="s">
        <v>1582</v>
      </c>
      <c r="C582" s="1" t="s">
        <v>75</v>
      </c>
      <c r="D582" s="1" t="s">
        <v>136</v>
      </c>
      <c r="E582" t="b">
        <v>0</v>
      </c>
      <c r="F582" s="1" t="s">
        <v>1027</v>
      </c>
      <c r="G582" s="1" t="s">
        <v>1587</v>
      </c>
      <c r="H582" s="1" t="s">
        <v>1588</v>
      </c>
      <c r="I582" s="1" t="s">
        <v>1589</v>
      </c>
    </row>
    <row r="583" spans="1:9" x14ac:dyDescent="0.25">
      <c r="A583" s="1" t="s">
        <v>150</v>
      </c>
      <c r="B583" s="1" t="s">
        <v>1590</v>
      </c>
      <c r="C583" s="1" t="s">
        <v>75</v>
      </c>
      <c r="D583" s="1" t="s">
        <v>76</v>
      </c>
      <c r="E583" t="b">
        <v>0</v>
      </c>
      <c r="F583" s="1" t="s">
        <v>1027</v>
      </c>
      <c r="G583" s="1" t="s">
        <v>1587</v>
      </c>
      <c r="H583" s="1" t="s">
        <v>1588</v>
      </c>
      <c r="I583" s="1" t="s">
        <v>1589</v>
      </c>
    </row>
    <row r="584" spans="1:9" x14ac:dyDescent="0.25">
      <c r="A584" s="1" t="s">
        <v>150</v>
      </c>
      <c r="B584" s="1" t="s">
        <v>1591</v>
      </c>
      <c r="C584" s="1" t="s">
        <v>75</v>
      </c>
      <c r="D584" s="1" t="s">
        <v>136</v>
      </c>
      <c r="E584" t="b">
        <v>0</v>
      </c>
      <c r="F584" s="1" t="s">
        <v>1027</v>
      </c>
      <c r="G584" s="1" t="s">
        <v>1587</v>
      </c>
      <c r="H584" s="1" t="s">
        <v>1588</v>
      </c>
      <c r="I584" s="1" t="s">
        <v>1589</v>
      </c>
    </row>
    <row r="585" spans="1:9" x14ac:dyDescent="0.25">
      <c r="A585" s="1" t="s">
        <v>150</v>
      </c>
      <c r="B585" s="1" t="s">
        <v>1592</v>
      </c>
      <c r="C585" s="1" t="s">
        <v>75</v>
      </c>
      <c r="D585" s="1" t="s">
        <v>76</v>
      </c>
      <c r="E585" t="b">
        <v>0</v>
      </c>
      <c r="F585" s="1" t="s">
        <v>1027</v>
      </c>
      <c r="G585" s="1" t="s">
        <v>1587</v>
      </c>
      <c r="H585" s="1" t="s">
        <v>1588</v>
      </c>
      <c r="I585" s="1" t="s">
        <v>1589</v>
      </c>
    </row>
    <row r="586" spans="1:9" x14ac:dyDescent="0.25">
      <c r="A586" s="1" t="s">
        <v>150</v>
      </c>
      <c r="B586" s="1" t="s">
        <v>1593</v>
      </c>
      <c r="C586" s="1" t="s">
        <v>19</v>
      </c>
      <c r="D586" s="1" t="s">
        <v>136</v>
      </c>
      <c r="E586" t="b">
        <v>0</v>
      </c>
      <c r="F586" s="1" t="s">
        <v>1027</v>
      </c>
      <c r="G586" s="1" t="s">
        <v>1594</v>
      </c>
      <c r="H586" s="1" t="s">
        <v>1595</v>
      </c>
      <c r="I586" s="1" t="s">
        <v>1596</v>
      </c>
    </row>
    <row r="587" spans="1:9" x14ac:dyDescent="0.25">
      <c r="A587" s="1" t="s">
        <v>150</v>
      </c>
      <c r="B587" s="1" t="s">
        <v>1597</v>
      </c>
      <c r="C587" s="1" t="s">
        <v>19</v>
      </c>
      <c r="D587" s="1" t="s">
        <v>76</v>
      </c>
      <c r="E587" t="b">
        <v>0</v>
      </c>
      <c r="F587" s="1" t="s">
        <v>1027</v>
      </c>
      <c r="G587" s="1" t="s">
        <v>1594</v>
      </c>
      <c r="H587" s="1" t="s">
        <v>1595</v>
      </c>
      <c r="I587" s="1" t="s">
        <v>1596</v>
      </c>
    </row>
    <row r="588" spans="1:9" x14ac:dyDescent="0.25">
      <c r="A588" s="1" t="s">
        <v>150</v>
      </c>
      <c r="B588" s="1" t="s">
        <v>1598</v>
      </c>
      <c r="C588" s="1" t="s">
        <v>19</v>
      </c>
      <c r="D588" s="1" t="s">
        <v>136</v>
      </c>
      <c r="E588" t="b">
        <v>0</v>
      </c>
      <c r="F588" s="1" t="s">
        <v>1027</v>
      </c>
      <c r="G588" s="1" t="s">
        <v>1594</v>
      </c>
      <c r="H588" s="1" t="s">
        <v>1595</v>
      </c>
      <c r="I588" s="1" t="s">
        <v>1596</v>
      </c>
    </row>
    <row r="589" spans="1:9" x14ac:dyDescent="0.25">
      <c r="A589" s="1" t="s">
        <v>150</v>
      </c>
      <c r="B589" s="1" t="s">
        <v>1599</v>
      </c>
      <c r="C589" s="1" t="s">
        <v>19</v>
      </c>
      <c r="D589" s="1" t="s">
        <v>76</v>
      </c>
      <c r="E589" t="b">
        <v>0</v>
      </c>
      <c r="F589" s="1" t="s">
        <v>1027</v>
      </c>
      <c r="G589" s="1" t="s">
        <v>1594</v>
      </c>
      <c r="H589" s="1" t="s">
        <v>1595</v>
      </c>
      <c r="I589" s="1" t="s">
        <v>1596</v>
      </c>
    </row>
    <row r="590" spans="1:9" x14ac:dyDescent="0.25">
      <c r="A590" s="1" t="s">
        <v>150</v>
      </c>
      <c r="B590" s="1" t="s">
        <v>1600</v>
      </c>
      <c r="C590" s="1" t="s">
        <v>19</v>
      </c>
      <c r="D590" s="1" t="s">
        <v>76</v>
      </c>
      <c r="E590" t="b">
        <v>0</v>
      </c>
      <c r="F590" s="1" t="s">
        <v>1027</v>
      </c>
      <c r="G590" s="1" t="s">
        <v>1601</v>
      </c>
      <c r="H590" s="1" t="s">
        <v>1602</v>
      </c>
      <c r="I590" s="1" t="s">
        <v>1603</v>
      </c>
    </row>
    <row r="591" spans="1:9" x14ac:dyDescent="0.25">
      <c r="A591" s="1" t="s">
        <v>150</v>
      </c>
      <c r="B591" s="1" t="s">
        <v>1586</v>
      </c>
      <c r="C591" s="1" t="s">
        <v>440</v>
      </c>
      <c r="D591" s="1" t="s">
        <v>136</v>
      </c>
      <c r="E591" t="b">
        <v>0</v>
      </c>
      <c r="F591" s="1" t="s">
        <v>1027</v>
      </c>
      <c r="G591" s="1" t="s">
        <v>1604</v>
      </c>
      <c r="H591" s="1" t="s">
        <v>1605</v>
      </c>
      <c r="I591" s="1" t="s">
        <v>1606</v>
      </c>
    </row>
    <row r="592" spans="1:9" x14ac:dyDescent="0.25">
      <c r="A592" s="1" t="s">
        <v>150</v>
      </c>
      <c r="B592" s="1" t="s">
        <v>1582</v>
      </c>
      <c r="C592" s="1" t="s">
        <v>19</v>
      </c>
      <c r="D592" s="1" t="s">
        <v>136</v>
      </c>
      <c r="E592" t="b">
        <v>0</v>
      </c>
      <c r="F592" s="1" t="s">
        <v>1027</v>
      </c>
      <c r="G592" s="1" t="s">
        <v>1604</v>
      </c>
      <c r="H592" s="1" t="s">
        <v>1605</v>
      </c>
      <c r="I592" s="1" t="s">
        <v>1606</v>
      </c>
    </row>
    <row r="593" spans="1:9" x14ac:dyDescent="0.25">
      <c r="A593" s="1" t="s">
        <v>2503</v>
      </c>
      <c r="B593" s="1" t="s">
        <v>2504</v>
      </c>
      <c r="C593" s="1" t="s">
        <v>19</v>
      </c>
      <c r="D593" s="1" t="s">
        <v>20</v>
      </c>
      <c r="E593" t="b">
        <v>1</v>
      </c>
      <c r="F593" s="1" t="s">
        <v>1027</v>
      </c>
      <c r="G593" s="1" t="s">
        <v>2505</v>
      </c>
      <c r="H593" s="1" t="s">
        <v>2506</v>
      </c>
      <c r="I593" s="1" t="s">
        <v>2507</v>
      </c>
    </row>
    <row r="594" spans="1:9" x14ac:dyDescent="0.25">
      <c r="A594" s="1" t="s">
        <v>2503</v>
      </c>
      <c r="B594" s="1" t="s">
        <v>2508</v>
      </c>
      <c r="C594" s="1" t="s">
        <v>19</v>
      </c>
      <c r="D594" s="1" t="s">
        <v>20</v>
      </c>
      <c r="E594" t="b">
        <v>1</v>
      </c>
      <c r="F594" s="1" t="s">
        <v>1027</v>
      </c>
      <c r="G594" s="1" t="s">
        <v>2505</v>
      </c>
      <c r="H594" s="1" t="s">
        <v>2506</v>
      </c>
      <c r="I594" s="1" t="s">
        <v>2507</v>
      </c>
    </row>
    <row r="595" spans="1:9" x14ac:dyDescent="0.25">
      <c r="A595" s="1" t="s">
        <v>1607</v>
      </c>
      <c r="B595" s="1" t="s">
        <v>1608</v>
      </c>
      <c r="C595" s="1" t="s">
        <v>11</v>
      </c>
      <c r="D595" s="1" t="s">
        <v>111</v>
      </c>
      <c r="E595" t="b">
        <v>0</v>
      </c>
      <c r="F595" s="1" t="s">
        <v>1027</v>
      </c>
      <c r="G595" s="1" t="s">
        <v>1609</v>
      </c>
      <c r="H595" s="1" t="s">
        <v>1610</v>
      </c>
      <c r="I595" s="1" t="s">
        <v>1611</v>
      </c>
    </row>
    <row r="596" spans="1:9" x14ac:dyDescent="0.25">
      <c r="A596" s="1" t="s">
        <v>1607</v>
      </c>
      <c r="B596" s="1" t="s">
        <v>1612</v>
      </c>
      <c r="C596" s="1" t="s">
        <v>11</v>
      </c>
      <c r="D596" s="1" t="s">
        <v>111</v>
      </c>
      <c r="E596" t="b">
        <v>0</v>
      </c>
      <c r="F596" s="1" t="s">
        <v>1027</v>
      </c>
      <c r="G596" s="1" t="s">
        <v>1609</v>
      </c>
      <c r="H596" s="1" t="s">
        <v>1610</v>
      </c>
      <c r="I596" s="1" t="s">
        <v>1611</v>
      </c>
    </row>
    <row r="597" spans="1:9" x14ac:dyDescent="0.25">
      <c r="A597" s="1" t="s">
        <v>1607</v>
      </c>
      <c r="B597" s="1" t="s">
        <v>1613</v>
      </c>
      <c r="C597" s="1" t="s">
        <v>11</v>
      </c>
      <c r="D597" s="1" t="s">
        <v>111</v>
      </c>
      <c r="E597" t="b">
        <v>0</v>
      </c>
      <c r="F597" s="1" t="s">
        <v>1027</v>
      </c>
      <c r="G597" s="1" t="s">
        <v>1609</v>
      </c>
      <c r="H597" s="1" t="s">
        <v>1610</v>
      </c>
      <c r="I597" s="1" t="s">
        <v>1611</v>
      </c>
    </row>
    <row r="598" spans="1:9" x14ac:dyDescent="0.25">
      <c r="A598" s="1" t="s">
        <v>1607</v>
      </c>
      <c r="B598" s="1" t="s">
        <v>1608</v>
      </c>
      <c r="C598" s="1" t="s">
        <v>11</v>
      </c>
      <c r="D598" s="1" t="s">
        <v>111</v>
      </c>
      <c r="E598" t="b">
        <v>0</v>
      </c>
      <c r="F598" s="1" t="s">
        <v>1027</v>
      </c>
      <c r="G598" s="1" t="s">
        <v>1614</v>
      </c>
      <c r="H598" s="1" t="s">
        <v>1615</v>
      </c>
      <c r="I598" s="1" t="s">
        <v>1616</v>
      </c>
    </row>
    <row r="599" spans="1:9" x14ac:dyDescent="0.25">
      <c r="A599" s="1" t="s">
        <v>1607</v>
      </c>
      <c r="B599" s="1" t="s">
        <v>1612</v>
      </c>
      <c r="C599" s="1" t="s">
        <v>11</v>
      </c>
      <c r="D599" s="1" t="s">
        <v>111</v>
      </c>
      <c r="E599" t="b">
        <v>0</v>
      </c>
      <c r="F599" s="1" t="s">
        <v>1027</v>
      </c>
      <c r="G599" s="1" t="s">
        <v>1614</v>
      </c>
      <c r="H599" s="1" t="s">
        <v>1615</v>
      </c>
      <c r="I599" s="1" t="s">
        <v>1616</v>
      </c>
    </row>
    <row r="600" spans="1:9" x14ac:dyDescent="0.25">
      <c r="A600" s="1" t="s">
        <v>1607</v>
      </c>
      <c r="B600" s="1" t="s">
        <v>1617</v>
      </c>
      <c r="C600" s="1" t="s">
        <v>19</v>
      </c>
      <c r="D600" s="1" t="s">
        <v>20</v>
      </c>
      <c r="E600" t="b">
        <v>0</v>
      </c>
      <c r="F600" s="1" t="s">
        <v>1027</v>
      </c>
      <c r="G600" s="1" t="s">
        <v>1618</v>
      </c>
      <c r="H600" s="1" t="s">
        <v>1619</v>
      </c>
      <c r="I600" s="1" t="s">
        <v>1620</v>
      </c>
    </row>
    <row r="601" spans="1:9" x14ac:dyDescent="0.25">
      <c r="A601" s="1" t="s">
        <v>1607</v>
      </c>
      <c r="B601" s="1" t="s">
        <v>1621</v>
      </c>
      <c r="C601" s="1" t="s">
        <v>19</v>
      </c>
      <c r="D601" s="1" t="s">
        <v>1622</v>
      </c>
      <c r="E601" t="b">
        <v>0</v>
      </c>
      <c r="F601" s="1" t="s">
        <v>1027</v>
      </c>
      <c r="G601" s="1" t="s">
        <v>1623</v>
      </c>
      <c r="H601" s="1" t="s">
        <v>1624</v>
      </c>
      <c r="I601" s="1" t="s">
        <v>1625</v>
      </c>
    </row>
    <row r="602" spans="1:9" x14ac:dyDescent="0.25">
      <c r="A602" s="1" t="s">
        <v>1607</v>
      </c>
      <c r="B602" s="1" t="s">
        <v>1626</v>
      </c>
      <c r="C602" s="1" t="s">
        <v>19</v>
      </c>
      <c r="D602" s="1" t="s">
        <v>111</v>
      </c>
      <c r="E602" t="b">
        <v>0</v>
      </c>
      <c r="F602" s="1" t="s">
        <v>1027</v>
      </c>
      <c r="G602" s="1" t="s">
        <v>1627</v>
      </c>
      <c r="H602" s="1" t="s">
        <v>1628</v>
      </c>
      <c r="I602" s="1" t="s">
        <v>1629</v>
      </c>
    </row>
    <row r="603" spans="1:9" x14ac:dyDescent="0.25">
      <c r="A603" s="1" t="s">
        <v>1607</v>
      </c>
      <c r="B603" s="1" t="s">
        <v>1630</v>
      </c>
      <c r="C603" s="1" t="s">
        <v>19</v>
      </c>
      <c r="D603" s="1" t="s">
        <v>111</v>
      </c>
      <c r="E603" t="b">
        <v>0</v>
      </c>
      <c r="F603" s="1" t="s">
        <v>1027</v>
      </c>
      <c r="G603" s="1" t="s">
        <v>1631</v>
      </c>
      <c r="H603" s="1" t="s">
        <v>1632</v>
      </c>
      <c r="I603" s="1" t="s">
        <v>55</v>
      </c>
    </row>
    <row r="604" spans="1:9" x14ac:dyDescent="0.25">
      <c r="A604" s="1" t="s">
        <v>1607</v>
      </c>
      <c r="B604" s="1" t="s">
        <v>1633</v>
      </c>
      <c r="C604" s="1" t="s">
        <v>19</v>
      </c>
      <c r="D604" s="1" t="s">
        <v>1622</v>
      </c>
      <c r="E604" t="b">
        <v>0</v>
      </c>
      <c r="F604" s="1" t="s">
        <v>1027</v>
      </c>
      <c r="G604" s="1" t="s">
        <v>1634</v>
      </c>
      <c r="H604" s="1" t="s">
        <v>1635</v>
      </c>
      <c r="I604" s="1" t="s">
        <v>1636</v>
      </c>
    </row>
    <row r="605" spans="1:9" x14ac:dyDescent="0.25">
      <c r="A605" s="1" t="s">
        <v>1607</v>
      </c>
      <c r="B605" s="1" t="s">
        <v>1637</v>
      </c>
      <c r="C605" s="1" t="s">
        <v>19</v>
      </c>
      <c r="D605" s="1" t="s">
        <v>111</v>
      </c>
      <c r="E605" t="b">
        <v>0</v>
      </c>
      <c r="F605" s="1" t="s">
        <v>1027</v>
      </c>
      <c r="G605" s="1" t="s">
        <v>1638</v>
      </c>
      <c r="H605" s="1" t="s">
        <v>1639</v>
      </c>
      <c r="I605" s="1" t="s">
        <v>1640</v>
      </c>
    </row>
    <row r="606" spans="1:9" x14ac:dyDescent="0.25">
      <c r="A606" s="1" t="s">
        <v>1607</v>
      </c>
      <c r="B606" s="1" t="s">
        <v>1621</v>
      </c>
      <c r="C606" s="1" t="s">
        <v>19</v>
      </c>
      <c r="D606" s="1" t="s">
        <v>1622</v>
      </c>
      <c r="E606" t="b">
        <v>0</v>
      </c>
      <c r="F606" s="1" t="s">
        <v>1027</v>
      </c>
      <c r="G606" s="1" t="s">
        <v>1641</v>
      </c>
      <c r="H606" s="1" t="s">
        <v>1642</v>
      </c>
      <c r="I606" s="1" t="s">
        <v>1643</v>
      </c>
    </row>
    <row r="607" spans="1:9" x14ac:dyDescent="0.25">
      <c r="A607" s="1" t="s">
        <v>1644</v>
      </c>
      <c r="B607" s="1" t="s">
        <v>1645</v>
      </c>
      <c r="C607" s="1" t="s">
        <v>19</v>
      </c>
      <c r="D607" s="1" t="s">
        <v>167</v>
      </c>
      <c r="E607" t="b">
        <v>0</v>
      </c>
      <c r="F607" s="1" t="s">
        <v>1027</v>
      </c>
      <c r="G607" s="1" t="s">
        <v>1646</v>
      </c>
      <c r="H607" s="1" t="s">
        <v>1647</v>
      </c>
      <c r="I607" s="1" t="s">
        <v>1648</v>
      </c>
    </row>
    <row r="608" spans="1:9" x14ac:dyDescent="0.25">
      <c r="A608" s="1" t="s">
        <v>1644</v>
      </c>
      <c r="B608" s="1" t="s">
        <v>1649</v>
      </c>
      <c r="C608" s="1" t="s">
        <v>19</v>
      </c>
      <c r="D608" s="1" t="s">
        <v>167</v>
      </c>
      <c r="E608" t="b">
        <v>0</v>
      </c>
      <c r="F608" s="1" t="s">
        <v>1027</v>
      </c>
      <c r="G608" s="1" t="s">
        <v>1646</v>
      </c>
      <c r="H608" s="1" t="s">
        <v>1647</v>
      </c>
      <c r="I608" s="1" t="s">
        <v>1648</v>
      </c>
    </row>
    <row r="609" spans="1:9" x14ac:dyDescent="0.25">
      <c r="A609" s="1" t="s">
        <v>1644</v>
      </c>
      <c r="B609" s="1" t="s">
        <v>1650</v>
      </c>
      <c r="C609" s="1" t="s">
        <v>19</v>
      </c>
      <c r="D609" s="1" t="s">
        <v>167</v>
      </c>
      <c r="E609" t="b">
        <v>0</v>
      </c>
      <c r="F609" s="1" t="s">
        <v>1027</v>
      </c>
      <c r="G609" s="1" t="s">
        <v>1646</v>
      </c>
      <c r="H609" s="1" t="s">
        <v>1647</v>
      </c>
      <c r="I609" s="1" t="s">
        <v>1648</v>
      </c>
    </row>
    <row r="610" spans="1:9" x14ac:dyDescent="0.25">
      <c r="A610" s="1" t="s">
        <v>1644</v>
      </c>
      <c r="B610" s="1" t="s">
        <v>1651</v>
      </c>
      <c r="C610" s="1" t="s">
        <v>19</v>
      </c>
      <c r="D610" s="1" t="s">
        <v>167</v>
      </c>
      <c r="E610" t="b">
        <v>0</v>
      </c>
      <c r="F610" s="1" t="s">
        <v>1027</v>
      </c>
      <c r="G610" s="1" t="s">
        <v>1646</v>
      </c>
      <c r="H610" s="1" t="s">
        <v>1647</v>
      </c>
      <c r="I610" s="1" t="s">
        <v>1648</v>
      </c>
    </row>
    <row r="611" spans="1:9" x14ac:dyDescent="0.25">
      <c r="A611" s="1" t="s">
        <v>1644</v>
      </c>
      <c r="B611" s="1" t="s">
        <v>1652</v>
      </c>
      <c r="C611" s="1" t="s">
        <v>19</v>
      </c>
      <c r="D611" s="1" t="s">
        <v>167</v>
      </c>
      <c r="E611" t="b">
        <v>0</v>
      </c>
      <c r="F611" s="1" t="s">
        <v>1027</v>
      </c>
      <c r="G611" s="1" t="s">
        <v>1646</v>
      </c>
      <c r="H611" s="1" t="s">
        <v>1647</v>
      </c>
      <c r="I611" s="1" t="s">
        <v>1648</v>
      </c>
    </row>
    <row r="612" spans="1:9" x14ac:dyDescent="0.25">
      <c r="A612" s="1" t="s">
        <v>1644</v>
      </c>
      <c r="B612" s="1" t="s">
        <v>1653</v>
      </c>
      <c r="C612" s="1" t="s">
        <v>19</v>
      </c>
      <c r="D612" s="1" t="s">
        <v>167</v>
      </c>
      <c r="E612" t="b">
        <v>0</v>
      </c>
      <c r="F612" s="1" t="s">
        <v>1027</v>
      </c>
      <c r="G612" s="1" t="s">
        <v>1646</v>
      </c>
      <c r="H612" s="1" t="s">
        <v>1647</v>
      </c>
      <c r="I612" s="1" t="s">
        <v>1648</v>
      </c>
    </row>
    <row r="613" spans="1:9" x14ac:dyDescent="0.25">
      <c r="A613" s="1" t="s">
        <v>1644</v>
      </c>
      <c r="B613" s="1" t="s">
        <v>1654</v>
      </c>
      <c r="C613" s="1" t="s">
        <v>19</v>
      </c>
      <c r="D613" s="1" t="s">
        <v>167</v>
      </c>
      <c r="E613" t="b">
        <v>0</v>
      </c>
      <c r="F613" s="1" t="s">
        <v>1027</v>
      </c>
      <c r="G613" s="1" t="s">
        <v>1646</v>
      </c>
      <c r="H613" s="1" t="s">
        <v>1647</v>
      </c>
      <c r="I613" s="1" t="s">
        <v>1648</v>
      </c>
    </row>
    <row r="614" spans="1:9" x14ac:dyDescent="0.25">
      <c r="A614" s="1" t="s">
        <v>1644</v>
      </c>
      <c r="B614" s="1" t="s">
        <v>1655</v>
      </c>
      <c r="C614" s="1" t="s">
        <v>19</v>
      </c>
      <c r="D614" s="1" t="s">
        <v>167</v>
      </c>
      <c r="E614" t="b">
        <v>0</v>
      </c>
      <c r="F614" s="1" t="s">
        <v>1027</v>
      </c>
      <c r="G614" s="1" t="s">
        <v>1646</v>
      </c>
      <c r="H614" s="1" t="s">
        <v>1647</v>
      </c>
      <c r="I614" s="1" t="s">
        <v>1648</v>
      </c>
    </row>
    <row r="615" spans="1:9" x14ac:dyDescent="0.25">
      <c r="A615" s="1" t="s">
        <v>1644</v>
      </c>
      <c r="B615" s="1" t="s">
        <v>1035</v>
      </c>
      <c r="C615" s="1" t="s">
        <v>19</v>
      </c>
      <c r="D615" s="1" t="s">
        <v>167</v>
      </c>
      <c r="E615" t="b">
        <v>0</v>
      </c>
      <c r="F615" s="1" t="s">
        <v>1027</v>
      </c>
      <c r="G615" s="1" t="s">
        <v>1646</v>
      </c>
      <c r="H615" s="1" t="s">
        <v>1647</v>
      </c>
      <c r="I615" s="1" t="s">
        <v>1648</v>
      </c>
    </row>
    <row r="616" spans="1:9" x14ac:dyDescent="0.25">
      <c r="A616" s="1" t="s">
        <v>676</v>
      </c>
      <c r="B616" s="1" t="s">
        <v>677</v>
      </c>
      <c r="C616" s="1" t="s">
        <v>304</v>
      </c>
      <c r="D616" s="1" t="s">
        <v>111</v>
      </c>
      <c r="E616" t="b">
        <v>0</v>
      </c>
      <c r="F616" s="1" t="s">
        <v>542</v>
      </c>
      <c r="G616" s="1" t="s">
        <v>678</v>
      </c>
      <c r="H616" s="1" t="s">
        <v>679</v>
      </c>
      <c r="I616" s="1" t="s">
        <v>55</v>
      </c>
    </row>
    <row r="617" spans="1:9" x14ac:dyDescent="0.25">
      <c r="A617" s="1" t="s">
        <v>2509</v>
      </c>
      <c r="B617" s="1" t="s">
        <v>2510</v>
      </c>
      <c r="C617" s="1" t="s">
        <v>11</v>
      </c>
      <c r="D617" s="1" t="s">
        <v>2173</v>
      </c>
      <c r="E617" t="b">
        <v>0</v>
      </c>
      <c r="F617" s="1" t="s">
        <v>1027</v>
      </c>
      <c r="G617" s="1" t="s">
        <v>2511</v>
      </c>
      <c r="H617" s="1" t="s">
        <v>2512</v>
      </c>
      <c r="I617" s="1" t="s">
        <v>2513</v>
      </c>
    </row>
    <row r="618" spans="1:9" x14ac:dyDescent="0.25">
      <c r="A618" s="1" t="s">
        <v>466</v>
      </c>
      <c r="B618" s="1" t="s">
        <v>467</v>
      </c>
      <c r="C618" s="1" t="s">
        <v>75</v>
      </c>
      <c r="D618" s="1" t="s">
        <v>12</v>
      </c>
      <c r="E618" t="b">
        <v>0</v>
      </c>
      <c r="F618" s="1" t="s">
        <v>13</v>
      </c>
      <c r="G618" s="1" t="s">
        <v>468</v>
      </c>
      <c r="H618" s="1" t="s">
        <v>469</v>
      </c>
      <c r="I618" s="1" t="s">
        <v>470</v>
      </c>
    </row>
    <row r="619" spans="1:9" x14ac:dyDescent="0.25">
      <c r="A619" s="1" t="s">
        <v>466</v>
      </c>
      <c r="B619" s="1" t="s">
        <v>471</v>
      </c>
      <c r="C619" s="1" t="s">
        <v>75</v>
      </c>
      <c r="D619" s="1" t="s">
        <v>12</v>
      </c>
      <c r="E619" t="b">
        <v>0</v>
      </c>
      <c r="F619" s="1" t="s">
        <v>13</v>
      </c>
      <c r="G619" s="1" t="s">
        <v>468</v>
      </c>
      <c r="H619" s="1" t="s">
        <v>469</v>
      </c>
      <c r="I619" s="1" t="s">
        <v>470</v>
      </c>
    </row>
    <row r="620" spans="1:9" x14ac:dyDescent="0.25">
      <c r="A620" s="1" t="s">
        <v>466</v>
      </c>
      <c r="B620" s="1" t="s">
        <v>2514</v>
      </c>
      <c r="C620" s="1" t="s">
        <v>11</v>
      </c>
      <c r="D620" s="1" t="s">
        <v>12</v>
      </c>
      <c r="E620" t="b">
        <v>0</v>
      </c>
      <c r="F620" s="1" t="s">
        <v>1027</v>
      </c>
      <c r="G620" s="1" t="s">
        <v>2515</v>
      </c>
      <c r="H620" s="1" t="s">
        <v>2516</v>
      </c>
      <c r="I620" s="1" t="s">
        <v>2517</v>
      </c>
    </row>
    <row r="621" spans="1:9" x14ac:dyDescent="0.25">
      <c r="A621" s="1" t="s">
        <v>466</v>
      </c>
      <c r="B621" s="1" t="s">
        <v>467</v>
      </c>
      <c r="C621" s="1" t="s">
        <v>11</v>
      </c>
      <c r="D621" s="1" t="s">
        <v>12</v>
      </c>
      <c r="E621" t="b">
        <v>0</v>
      </c>
      <c r="F621" s="1" t="s">
        <v>1027</v>
      </c>
      <c r="G621" s="1" t="s">
        <v>2518</v>
      </c>
      <c r="H621" s="1" t="s">
        <v>2519</v>
      </c>
      <c r="I621" s="1" t="s">
        <v>2520</v>
      </c>
    </row>
    <row r="622" spans="1:9" x14ac:dyDescent="0.25">
      <c r="A622" s="1" t="s">
        <v>466</v>
      </c>
      <c r="B622" s="1" t="s">
        <v>471</v>
      </c>
      <c r="C622" s="1" t="s">
        <v>19</v>
      </c>
      <c r="D622" s="1" t="s">
        <v>12</v>
      </c>
      <c r="E622" t="b">
        <v>0</v>
      </c>
      <c r="F622" s="1" t="s">
        <v>1027</v>
      </c>
      <c r="G622" s="1" t="s">
        <v>2521</v>
      </c>
      <c r="H622" s="1" t="s">
        <v>2522</v>
      </c>
      <c r="I622" s="1" t="s">
        <v>2523</v>
      </c>
    </row>
    <row r="623" spans="1:9" x14ac:dyDescent="0.25">
      <c r="A623" s="1" t="s">
        <v>466</v>
      </c>
      <c r="B623" s="1" t="s">
        <v>467</v>
      </c>
      <c r="C623" s="1" t="s">
        <v>19</v>
      </c>
      <c r="D623" s="1" t="s">
        <v>12</v>
      </c>
      <c r="E623" t="b">
        <v>0</v>
      </c>
      <c r="F623" s="1" t="s">
        <v>1027</v>
      </c>
      <c r="G623" s="1" t="s">
        <v>2521</v>
      </c>
      <c r="H623" s="1" t="s">
        <v>2522</v>
      </c>
      <c r="I623" s="1" t="s">
        <v>2523</v>
      </c>
    </row>
    <row r="624" spans="1:9" x14ac:dyDescent="0.25">
      <c r="A624" s="1" t="s">
        <v>466</v>
      </c>
      <c r="B624" s="1" t="s">
        <v>2514</v>
      </c>
      <c r="C624" s="1" t="s">
        <v>19</v>
      </c>
      <c r="D624" s="1" t="s">
        <v>12</v>
      </c>
      <c r="E624" t="b">
        <v>0</v>
      </c>
      <c r="F624" s="1" t="s">
        <v>1027</v>
      </c>
      <c r="G624" s="1" t="s">
        <v>2522</v>
      </c>
      <c r="H624" s="1" t="s">
        <v>2524</v>
      </c>
      <c r="I624" s="1" t="s">
        <v>2525</v>
      </c>
    </row>
    <row r="625" spans="1:9" x14ac:dyDescent="0.25">
      <c r="A625" s="1" t="s">
        <v>466</v>
      </c>
      <c r="B625" s="1" t="s">
        <v>2514</v>
      </c>
      <c r="C625" s="1" t="s">
        <v>19</v>
      </c>
      <c r="D625" s="1" t="s">
        <v>12</v>
      </c>
      <c r="E625" t="b">
        <v>0</v>
      </c>
      <c r="F625" s="1" t="s">
        <v>1027</v>
      </c>
      <c r="G625" s="1" t="s">
        <v>2526</v>
      </c>
      <c r="H625" s="1" t="s">
        <v>2527</v>
      </c>
      <c r="I625" s="1" t="s">
        <v>2528</v>
      </c>
    </row>
    <row r="626" spans="1:9" x14ac:dyDescent="0.25">
      <c r="A626" s="1" t="s">
        <v>466</v>
      </c>
      <c r="B626" s="1" t="s">
        <v>2529</v>
      </c>
      <c r="C626" s="1" t="s">
        <v>19</v>
      </c>
      <c r="D626" s="1" t="s">
        <v>12</v>
      </c>
      <c r="E626" t="b">
        <v>0</v>
      </c>
      <c r="F626" s="1" t="s">
        <v>1027</v>
      </c>
      <c r="G626" s="1" t="s">
        <v>2526</v>
      </c>
      <c r="H626" s="1" t="s">
        <v>2527</v>
      </c>
      <c r="I626" s="1" t="s">
        <v>2528</v>
      </c>
    </row>
    <row r="627" spans="1:9" x14ac:dyDescent="0.25">
      <c r="A627" s="1" t="s">
        <v>680</v>
      </c>
      <c r="B627" s="1" t="s">
        <v>681</v>
      </c>
      <c r="C627" s="1" t="s">
        <v>123</v>
      </c>
      <c r="D627" s="1" t="s">
        <v>111</v>
      </c>
      <c r="E627" t="b">
        <v>0</v>
      </c>
      <c r="F627" s="1" t="s">
        <v>542</v>
      </c>
      <c r="G627" s="1" t="s">
        <v>682</v>
      </c>
      <c r="H627" s="1" t="s">
        <v>683</v>
      </c>
      <c r="I627" s="1" t="s">
        <v>684</v>
      </c>
    </row>
    <row r="628" spans="1:9" x14ac:dyDescent="0.25">
      <c r="A628" s="1" t="s">
        <v>680</v>
      </c>
      <c r="B628" s="1" t="s">
        <v>685</v>
      </c>
      <c r="C628" s="1" t="s">
        <v>123</v>
      </c>
      <c r="D628" s="1" t="s">
        <v>111</v>
      </c>
      <c r="E628" t="b">
        <v>0</v>
      </c>
      <c r="F628" s="1" t="s">
        <v>542</v>
      </c>
      <c r="G628" s="1" t="s">
        <v>682</v>
      </c>
      <c r="H628" s="1" t="s">
        <v>683</v>
      </c>
      <c r="I628" s="1" t="s">
        <v>684</v>
      </c>
    </row>
    <row r="629" spans="1:9" x14ac:dyDescent="0.25">
      <c r="A629" s="1" t="s">
        <v>686</v>
      </c>
      <c r="B629" s="1" t="s">
        <v>687</v>
      </c>
      <c r="C629" s="1" t="s">
        <v>304</v>
      </c>
      <c r="D629" s="1" t="s">
        <v>588</v>
      </c>
      <c r="E629" t="b">
        <v>0</v>
      </c>
      <c r="F629" s="1" t="s">
        <v>542</v>
      </c>
      <c r="G629" s="1" t="s">
        <v>688</v>
      </c>
      <c r="H629" s="1" t="s">
        <v>689</v>
      </c>
      <c r="I629" s="1" t="s">
        <v>55</v>
      </c>
    </row>
    <row r="630" spans="1:9" x14ac:dyDescent="0.25">
      <c r="A630" s="1" t="s">
        <v>686</v>
      </c>
      <c r="B630" s="1" t="s">
        <v>1656</v>
      </c>
      <c r="C630" s="1" t="s">
        <v>11</v>
      </c>
      <c r="D630" s="1" t="s">
        <v>841</v>
      </c>
      <c r="E630" t="b">
        <v>0</v>
      </c>
      <c r="F630" s="1" t="s">
        <v>1027</v>
      </c>
      <c r="G630" s="1" t="s">
        <v>55</v>
      </c>
      <c r="H630" s="1" t="s">
        <v>1657</v>
      </c>
      <c r="I630" s="1" t="s">
        <v>1658</v>
      </c>
    </row>
    <row r="631" spans="1:9" x14ac:dyDescent="0.25">
      <c r="A631" s="1" t="s">
        <v>686</v>
      </c>
      <c r="B631" s="1" t="s">
        <v>1659</v>
      </c>
      <c r="C631" s="1" t="s">
        <v>11</v>
      </c>
      <c r="D631" s="1" t="s">
        <v>841</v>
      </c>
      <c r="E631" t="b">
        <v>0</v>
      </c>
      <c r="F631" s="1" t="s">
        <v>1027</v>
      </c>
      <c r="G631" s="1" t="s">
        <v>55</v>
      </c>
      <c r="H631" s="1" t="s">
        <v>1657</v>
      </c>
      <c r="I631" s="1" t="s">
        <v>1658</v>
      </c>
    </row>
    <row r="632" spans="1:9" x14ac:dyDescent="0.25">
      <c r="A632" s="1" t="s">
        <v>161</v>
      </c>
      <c r="B632" s="1" t="s">
        <v>162</v>
      </c>
      <c r="C632" s="1" t="s">
        <v>19</v>
      </c>
      <c r="D632" s="1" t="s">
        <v>12</v>
      </c>
      <c r="E632" t="b">
        <v>0</v>
      </c>
      <c r="F632" s="1" t="s">
        <v>13</v>
      </c>
      <c r="G632" s="1" t="s">
        <v>163</v>
      </c>
      <c r="H632" s="1" t="s">
        <v>164</v>
      </c>
      <c r="I632" s="1" t="s">
        <v>165</v>
      </c>
    </row>
    <row r="633" spans="1:9" x14ac:dyDescent="0.25">
      <c r="A633" s="1" t="s">
        <v>161</v>
      </c>
      <c r="B633" s="1" t="s">
        <v>166</v>
      </c>
      <c r="C633" s="1" t="s">
        <v>19</v>
      </c>
      <c r="D633" s="1" t="s">
        <v>167</v>
      </c>
      <c r="E633" t="b">
        <v>0</v>
      </c>
      <c r="F633" s="1" t="s">
        <v>13</v>
      </c>
      <c r="G633" s="1" t="s">
        <v>168</v>
      </c>
      <c r="H633" s="1" t="s">
        <v>169</v>
      </c>
      <c r="I633" s="1" t="s">
        <v>170</v>
      </c>
    </row>
    <row r="634" spans="1:9" x14ac:dyDescent="0.25">
      <c r="A634" s="1" t="s">
        <v>161</v>
      </c>
      <c r="B634" s="1" t="s">
        <v>171</v>
      </c>
      <c r="C634" s="1" t="s">
        <v>19</v>
      </c>
      <c r="D634" s="1" t="s">
        <v>167</v>
      </c>
      <c r="E634" t="b">
        <v>0</v>
      </c>
      <c r="F634" s="1" t="s">
        <v>13</v>
      </c>
      <c r="G634" s="1" t="s">
        <v>168</v>
      </c>
      <c r="H634" s="1" t="s">
        <v>169</v>
      </c>
      <c r="I634" s="1" t="s">
        <v>170</v>
      </c>
    </row>
    <row r="635" spans="1:9" x14ac:dyDescent="0.25">
      <c r="A635" s="1" t="s">
        <v>161</v>
      </c>
      <c r="B635" s="1" t="s">
        <v>172</v>
      </c>
      <c r="C635" s="1" t="s">
        <v>19</v>
      </c>
      <c r="D635" s="1" t="s">
        <v>167</v>
      </c>
      <c r="E635" t="b">
        <v>0</v>
      </c>
      <c r="F635" s="1" t="s">
        <v>13</v>
      </c>
      <c r="G635" s="1" t="s">
        <v>168</v>
      </c>
      <c r="H635" s="1" t="s">
        <v>169</v>
      </c>
      <c r="I635" s="1" t="s">
        <v>170</v>
      </c>
    </row>
    <row r="636" spans="1:9" x14ac:dyDescent="0.25">
      <c r="A636" s="1" t="s">
        <v>161</v>
      </c>
      <c r="B636" s="1" t="s">
        <v>162</v>
      </c>
      <c r="C636" s="1" t="s">
        <v>11</v>
      </c>
      <c r="D636" s="1" t="s">
        <v>12</v>
      </c>
      <c r="E636" t="b">
        <v>0</v>
      </c>
      <c r="F636" s="1" t="s">
        <v>1027</v>
      </c>
      <c r="G636" s="1" t="s">
        <v>1660</v>
      </c>
      <c r="H636" s="1" t="s">
        <v>1661</v>
      </c>
      <c r="I636" s="1" t="s">
        <v>1662</v>
      </c>
    </row>
    <row r="637" spans="1:9" x14ac:dyDescent="0.25">
      <c r="A637" s="1" t="s">
        <v>161</v>
      </c>
      <c r="B637" s="1" t="s">
        <v>162</v>
      </c>
      <c r="C637" s="1" t="s">
        <v>19</v>
      </c>
      <c r="D637" s="1" t="s">
        <v>12</v>
      </c>
      <c r="E637" t="b">
        <v>0</v>
      </c>
      <c r="F637" s="1" t="s">
        <v>1027</v>
      </c>
      <c r="G637" s="1" t="s">
        <v>1663</v>
      </c>
      <c r="H637" s="1" t="s">
        <v>1664</v>
      </c>
      <c r="I637" s="1" t="s">
        <v>1665</v>
      </c>
    </row>
    <row r="638" spans="1:9" x14ac:dyDescent="0.25">
      <c r="A638" s="1" t="s">
        <v>876</v>
      </c>
      <c r="B638" s="1" t="s">
        <v>877</v>
      </c>
      <c r="C638" s="1" t="s">
        <v>11</v>
      </c>
      <c r="D638" s="1" t="s">
        <v>878</v>
      </c>
      <c r="E638" t="b">
        <v>0</v>
      </c>
      <c r="F638" s="1" t="s">
        <v>542</v>
      </c>
      <c r="G638" s="1" t="s">
        <v>879</v>
      </c>
      <c r="H638" s="1" t="s">
        <v>880</v>
      </c>
      <c r="I638" s="1" t="s">
        <v>881</v>
      </c>
    </row>
    <row r="639" spans="1:9" x14ac:dyDescent="0.25">
      <c r="A639" s="1" t="s">
        <v>876</v>
      </c>
      <c r="B639" s="1" t="s">
        <v>877</v>
      </c>
      <c r="C639" s="1" t="s">
        <v>11</v>
      </c>
      <c r="D639" s="1" t="s">
        <v>878</v>
      </c>
      <c r="E639" t="b">
        <v>0</v>
      </c>
      <c r="F639" s="1" t="s">
        <v>542</v>
      </c>
      <c r="G639" s="1" t="s">
        <v>882</v>
      </c>
      <c r="H639" s="1" t="s">
        <v>883</v>
      </c>
      <c r="I639" s="1" t="s">
        <v>884</v>
      </c>
    </row>
    <row r="640" spans="1:9" x14ac:dyDescent="0.25">
      <c r="A640" s="1" t="s">
        <v>173</v>
      </c>
      <c r="B640" s="1" t="s">
        <v>174</v>
      </c>
      <c r="C640" s="1" t="s">
        <v>75</v>
      </c>
      <c r="D640" s="1" t="s">
        <v>76</v>
      </c>
      <c r="E640" t="b">
        <v>0</v>
      </c>
      <c r="F640" s="1" t="s">
        <v>13</v>
      </c>
      <c r="G640" s="1" t="s">
        <v>55</v>
      </c>
      <c r="H640" s="1" t="s">
        <v>175</v>
      </c>
      <c r="I640" s="1" t="s">
        <v>176</v>
      </c>
    </row>
    <row r="641" spans="1:9" x14ac:dyDescent="0.25">
      <c r="A641" s="1" t="s">
        <v>173</v>
      </c>
      <c r="B641" s="1" t="s">
        <v>177</v>
      </c>
      <c r="C641" s="1" t="s">
        <v>75</v>
      </c>
      <c r="D641" s="1" t="s">
        <v>76</v>
      </c>
      <c r="E641" t="b">
        <v>0</v>
      </c>
      <c r="F641" s="1" t="s">
        <v>13</v>
      </c>
      <c r="G641" s="1" t="s">
        <v>175</v>
      </c>
      <c r="H641" s="1" t="s">
        <v>178</v>
      </c>
      <c r="I641" s="1" t="s">
        <v>179</v>
      </c>
    </row>
    <row r="642" spans="1:9" x14ac:dyDescent="0.25">
      <c r="A642" s="1" t="s">
        <v>173</v>
      </c>
      <c r="B642" s="1" t="s">
        <v>180</v>
      </c>
      <c r="C642" s="1" t="s">
        <v>75</v>
      </c>
      <c r="D642" s="1" t="s">
        <v>76</v>
      </c>
      <c r="E642" t="b">
        <v>0</v>
      </c>
      <c r="F642" s="1" t="s">
        <v>13</v>
      </c>
      <c r="G642" s="1" t="s">
        <v>175</v>
      </c>
      <c r="H642" s="1" t="s">
        <v>178</v>
      </c>
      <c r="I642" s="1" t="s">
        <v>179</v>
      </c>
    </row>
    <row r="643" spans="1:9" x14ac:dyDescent="0.25">
      <c r="A643" s="1" t="s">
        <v>173</v>
      </c>
      <c r="B643" s="1" t="s">
        <v>181</v>
      </c>
      <c r="C643" s="1" t="s">
        <v>11</v>
      </c>
      <c r="D643" s="1" t="s">
        <v>76</v>
      </c>
      <c r="E643" t="b">
        <v>0</v>
      </c>
      <c r="F643" s="1" t="s">
        <v>13</v>
      </c>
      <c r="G643" s="1" t="s">
        <v>182</v>
      </c>
      <c r="H643" s="1" t="s">
        <v>183</v>
      </c>
      <c r="I643" s="1" t="s">
        <v>184</v>
      </c>
    </row>
    <row r="644" spans="1:9" x14ac:dyDescent="0.25">
      <c r="A644" s="1" t="s">
        <v>173</v>
      </c>
      <c r="B644" s="1" t="s">
        <v>185</v>
      </c>
      <c r="C644" s="1" t="s">
        <v>60</v>
      </c>
      <c r="D644" s="1" t="s">
        <v>76</v>
      </c>
      <c r="E644" t="b">
        <v>0</v>
      </c>
      <c r="F644" s="1" t="s">
        <v>13</v>
      </c>
      <c r="G644" s="1" t="s">
        <v>186</v>
      </c>
      <c r="H644" s="1" t="s">
        <v>187</v>
      </c>
      <c r="I644" s="1" t="s">
        <v>188</v>
      </c>
    </row>
    <row r="645" spans="1:9" x14ac:dyDescent="0.25">
      <c r="A645" s="1" t="s">
        <v>173</v>
      </c>
      <c r="B645" s="1" t="s">
        <v>1666</v>
      </c>
      <c r="C645" s="1" t="s">
        <v>11</v>
      </c>
      <c r="D645" s="1" t="s">
        <v>76</v>
      </c>
      <c r="E645" t="b">
        <v>0</v>
      </c>
      <c r="F645" s="1" t="s">
        <v>1027</v>
      </c>
      <c r="G645" s="1" t="s">
        <v>1667</v>
      </c>
      <c r="H645" s="1" t="s">
        <v>1668</v>
      </c>
      <c r="I645" s="1" t="s">
        <v>1669</v>
      </c>
    </row>
    <row r="646" spans="1:9" x14ac:dyDescent="0.25">
      <c r="A646" s="1" t="s">
        <v>173</v>
      </c>
      <c r="B646" s="1" t="s">
        <v>1670</v>
      </c>
      <c r="C646" s="1" t="s">
        <v>11</v>
      </c>
      <c r="D646" s="1" t="s">
        <v>76</v>
      </c>
      <c r="E646" t="b">
        <v>0</v>
      </c>
      <c r="F646" s="1" t="s">
        <v>1027</v>
      </c>
      <c r="G646" s="1" t="s">
        <v>1667</v>
      </c>
      <c r="H646" s="1" t="s">
        <v>1668</v>
      </c>
      <c r="I646" s="1" t="s">
        <v>1669</v>
      </c>
    </row>
    <row r="647" spans="1:9" x14ac:dyDescent="0.25">
      <c r="A647" s="1" t="s">
        <v>173</v>
      </c>
      <c r="B647" s="1" t="s">
        <v>1671</v>
      </c>
      <c r="C647" s="1" t="s">
        <v>11</v>
      </c>
      <c r="D647" s="1" t="s">
        <v>76</v>
      </c>
      <c r="E647" t="b">
        <v>0</v>
      </c>
      <c r="F647" s="1" t="s">
        <v>1027</v>
      </c>
      <c r="G647" s="1" t="s">
        <v>1672</v>
      </c>
      <c r="H647" s="1" t="s">
        <v>1673</v>
      </c>
      <c r="I647" s="1" t="s">
        <v>1674</v>
      </c>
    </row>
    <row r="648" spans="1:9" x14ac:dyDescent="0.25">
      <c r="A648" s="1" t="s">
        <v>885</v>
      </c>
      <c r="B648" s="1" t="s">
        <v>886</v>
      </c>
      <c r="C648" s="1" t="s">
        <v>304</v>
      </c>
      <c r="D648" s="1" t="s">
        <v>588</v>
      </c>
      <c r="E648" t="b">
        <v>0</v>
      </c>
      <c r="F648" s="1" t="s">
        <v>542</v>
      </c>
      <c r="G648" s="1" t="s">
        <v>695</v>
      </c>
      <c r="H648" s="1" t="s">
        <v>887</v>
      </c>
      <c r="I648" s="1" t="s">
        <v>888</v>
      </c>
    </row>
    <row r="649" spans="1:9" x14ac:dyDescent="0.25">
      <c r="A649" s="1" t="s">
        <v>189</v>
      </c>
      <c r="B649" s="1" t="s">
        <v>190</v>
      </c>
      <c r="C649" s="1" t="s">
        <v>11</v>
      </c>
      <c r="D649" s="1" t="s">
        <v>111</v>
      </c>
      <c r="E649" t="b">
        <v>0</v>
      </c>
      <c r="F649" s="1" t="s">
        <v>13</v>
      </c>
      <c r="G649" s="1" t="s">
        <v>191</v>
      </c>
      <c r="H649" s="1" t="s">
        <v>192</v>
      </c>
      <c r="I649" s="1" t="s">
        <v>193</v>
      </c>
    </row>
    <row r="650" spans="1:9" x14ac:dyDescent="0.25">
      <c r="A650" s="1" t="s">
        <v>189</v>
      </c>
      <c r="B650" s="1" t="s">
        <v>194</v>
      </c>
      <c r="C650" s="1" t="s">
        <v>11</v>
      </c>
      <c r="D650" s="1" t="s">
        <v>111</v>
      </c>
      <c r="E650" t="b">
        <v>0</v>
      </c>
      <c r="F650" s="1" t="s">
        <v>13</v>
      </c>
      <c r="G650" s="1" t="s">
        <v>191</v>
      </c>
      <c r="H650" s="1" t="s">
        <v>192</v>
      </c>
      <c r="I650" s="1" t="s">
        <v>193</v>
      </c>
    </row>
    <row r="651" spans="1:9" x14ac:dyDescent="0.25">
      <c r="A651" s="1" t="s">
        <v>189</v>
      </c>
      <c r="B651" s="1" t="s">
        <v>690</v>
      </c>
      <c r="C651" s="1" t="s">
        <v>11</v>
      </c>
      <c r="D651" s="1" t="s">
        <v>111</v>
      </c>
      <c r="E651" t="b">
        <v>0</v>
      </c>
      <c r="F651" s="1" t="s">
        <v>542</v>
      </c>
      <c r="G651" s="1" t="s">
        <v>691</v>
      </c>
      <c r="H651" s="1" t="s">
        <v>692</v>
      </c>
      <c r="I651" s="1" t="s">
        <v>693</v>
      </c>
    </row>
    <row r="652" spans="1:9" x14ac:dyDescent="0.25">
      <c r="A652" s="1" t="s">
        <v>189</v>
      </c>
      <c r="B652" s="1" t="s">
        <v>694</v>
      </c>
      <c r="C652" s="1" t="s">
        <v>11</v>
      </c>
      <c r="D652" s="1" t="s">
        <v>111</v>
      </c>
      <c r="E652" t="b">
        <v>0</v>
      </c>
      <c r="F652" s="1" t="s">
        <v>542</v>
      </c>
      <c r="G652" s="1" t="s">
        <v>695</v>
      </c>
      <c r="H652" s="1" t="s">
        <v>696</v>
      </c>
      <c r="I652" s="1" t="s">
        <v>697</v>
      </c>
    </row>
    <row r="653" spans="1:9" x14ac:dyDescent="0.25">
      <c r="A653" s="1" t="s">
        <v>189</v>
      </c>
      <c r="B653" s="1" t="s">
        <v>690</v>
      </c>
      <c r="C653" s="1" t="s">
        <v>11</v>
      </c>
      <c r="D653" s="1" t="s">
        <v>111</v>
      </c>
      <c r="E653" t="b">
        <v>0</v>
      </c>
      <c r="F653" s="1" t="s">
        <v>542</v>
      </c>
      <c r="G653" s="1" t="s">
        <v>696</v>
      </c>
      <c r="H653" s="1" t="s">
        <v>697</v>
      </c>
      <c r="I653" s="1" t="s">
        <v>55</v>
      </c>
    </row>
    <row r="654" spans="1:9" x14ac:dyDescent="0.25">
      <c r="A654" s="1" t="s">
        <v>189</v>
      </c>
      <c r="B654" s="1" t="s">
        <v>694</v>
      </c>
      <c r="C654" s="1" t="s">
        <v>19</v>
      </c>
      <c r="D654" s="1" t="s">
        <v>111</v>
      </c>
      <c r="E654" t="b">
        <v>0</v>
      </c>
      <c r="F654" s="1" t="s">
        <v>1027</v>
      </c>
      <c r="G654" s="1" t="s">
        <v>1675</v>
      </c>
      <c r="H654" s="1" t="s">
        <v>1676</v>
      </c>
      <c r="I654" s="1" t="s">
        <v>1677</v>
      </c>
    </row>
    <row r="655" spans="1:9" x14ac:dyDescent="0.25">
      <c r="A655" s="1" t="s">
        <v>189</v>
      </c>
      <c r="B655" s="1" t="s">
        <v>1678</v>
      </c>
      <c r="C655" s="1" t="s">
        <v>19</v>
      </c>
      <c r="D655" s="1" t="s">
        <v>111</v>
      </c>
      <c r="E655" t="b">
        <v>0</v>
      </c>
      <c r="F655" s="1" t="s">
        <v>1027</v>
      </c>
      <c r="G655" s="1" t="s">
        <v>1679</v>
      </c>
      <c r="H655" s="1" t="s">
        <v>1680</v>
      </c>
      <c r="I655" s="1" t="s">
        <v>1681</v>
      </c>
    </row>
    <row r="656" spans="1:9" x14ac:dyDescent="0.25">
      <c r="A656" s="1" t="s">
        <v>698</v>
      </c>
      <c r="B656" s="1" t="s">
        <v>699</v>
      </c>
      <c r="C656" s="1" t="s">
        <v>11</v>
      </c>
      <c r="D656" s="1" t="s">
        <v>550</v>
      </c>
      <c r="E656" t="b">
        <v>0</v>
      </c>
      <c r="F656" s="1" t="s">
        <v>542</v>
      </c>
      <c r="G656" s="1" t="s">
        <v>55</v>
      </c>
      <c r="H656" s="1" t="s">
        <v>700</v>
      </c>
      <c r="I656" s="1" t="s">
        <v>55</v>
      </c>
    </row>
    <row r="657" spans="1:9" x14ac:dyDescent="0.25">
      <c r="A657" s="1" t="s">
        <v>698</v>
      </c>
      <c r="B657" s="1" t="s">
        <v>699</v>
      </c>
      <c r="C657" s="1" t="s">
        <v>19</v>
      </c>
      <c r="D657" s="1" t="s">
        <v>550</v>
      </c>
      <c r="E657" t="b">
        <v>0</v>
      </c>
      <c r="F657" s="1" t="s">
        <v>1027</v>
      </c>
      <c r="G657" s="1" t="s">
        <v>1682</v>
      </c>
      <c r="H657" s="1" t="s">
        <v>1683</v>
      </c>
      <c r="I657" s="1" t="s">
        <v>1684</v>
      </c>
    </row>
    <row r="658" spans="1:9" x14ac:dyDescent="0.25">
      <c r="A658" s="1" t="s">
        <v>889</v>
      </c>
      <c r="B658" s="1" t="s">
        <v>890</v>
      </c>
      <c r="C658" s="1" t="s">
        <v>19</v>
      </c>
      <c r="D658" s="1" t="s">
        <v>111</v>
      </c>
      <c r="E658" t="b">
        <v>0</v>
      </c>
      <c r="F658" s="1" t="s">
        <v>542</v>
      </c>
      <c r="G658" s="1" t="s">
        <v>891</v>
      </c>
      <c r="H658" s="1" t="s">
        <v>892</v>
      </c>
      <c r="I658" s="1" t="s">
        <v>55</v>
      </c>
    </row>
    <row r="659" spans="1:9" x14ac:dyDescent="0.25">
      <c r="A659" s="1" t="s">
        <v>889</v>
      </c>
      <c r="B659" s="1" t="s">
        <v>2530</v>
      </c>
      <c r="C659" s="1" t="s">
        <v>60</v>
      </c>
      <c r="D659" s="1" t="s">
        <v>1622</v>
      </c>
      <c r="E659" t="b">
        <v>0</v>
      </c>
      <c r="F659" s="1" t="s">
        <v>1027</v>
      </c>
      <c r="G659" s="1" t="s">
        <v>2531</v>
      </c>
      <c r="H659" s="1" t="s">
        <v>2532</v>
      </c>
      <c r="I659" s="1" t="s">
        <v>2533</v>
      </c>
    </row>
    <row r="660" spans="1:9" x14ac:dyDescent="0.25">
      <c r="A660" s="1" t="s">
        <v>1685</v>
      </c>
      <c r="B660" s="1" t="s">
        <v>1686</v>
      </c>
      <c r="C660" s="1" t="s">
        <v>123</v>
      </c>
      <c r="D660" s="1" t="s">
        <v>12</v>
      </c>
      <c r="E660" t="b">
        <v>0</v>
      </c>
      <c r="F660" s="1" t="s">
        <v>1027</v>
      </c>
      <c r="G660" s="1" t="s">
        <v>1687</v>
      </c>
      <c r="H660" s="1" t="s">
        <v>1688</v>
      </c>
      <c r="I660" s="1" t="s">
        <v>1689</v>
      </c>
    </row>
    <row r="661" spans="1:9" x14ac:dyDescent="0.25">
      <c r="A661" s="1" t="s">
        <v>1685</v>
      </c>
      <c r="B661" s="1" t="s">
        <v>1686</v>
      </c>
      <c r="C661" s="1" t="s">
        <v>4</v>
      </c>
      <c r="D661" s="1" t="s">
        <v>12</v>
      </c>
      <c r="E661" t="b">
        <v>1</v>
      </c>
      <c r="F661" s="1" t="s">
        <v>1027</v>
      </c>
      <c r="G661" s="1" t="s">
        <v>1690</v>
      </c>
      <c r="H661" s="1" t="s">
        <v>1691</v>
      </c>
      <c r="I661" s="1" t="s">
        <v>1692</v>
      </c>
    </row>
    <row r="662" spans="1:9" x14ac:dyDescent="0.25">
      <c r="A662" s="1" t="s">
        <v>1693</v>
      </c>
      <c r="B662" s="1" t="s">
        <v>1694</v>
      </c>
      <c r="C662" s="1" t="s">
        <v>11</v>
      </c>
      <c r="D662" s="1" t="s">
        <v>111</v>
      </c>
      <c r="E662" t="b">
        <v>0</v>
      </c>
      <c r="F662" s="1" t="s">
        <v>1027</v>
      </c>
      <c r="G662" s="1" t="s">
        <v>1695</v>
      </c>
      <c r="H662" s="1" t="s">
        <v>1696</v>
      </c>
      <c r="I662" s="1" t="s">
        <v>1697</v>
      </c>
    </row>
    <row r="663" spans="1:9" x14ac:dyDescent="0.25">
      <c r="A663" s="1" t="s">
        <v>893</v>
      </c>
      <c r="B663" s="1" t="s">
        <v>894</v>
      </c>
      <c r="C663" s="1" t="s">
        <v>19</v>
      </c>
      <c r="D663" s="1" t="s">
        <v>12</v>
      </c>
      <c r="E663" t="b">
        <v>0</v>
      </c>
      <c r="F663" s="1" t="s">
        <v>542</v>
      </c>
      <c r="G663" s="1" t="s">
        <v>895</v>
      </c>
      <c r="H663" s="1" t="s">
        <v>896</v>
      </c>
      <c r="I663" s="1" t="s">
        <v>897</v>
      </c>
    </row>
    <row r="664" spans="1:9" x14ac:dyDescent="0.25">
      <c r="A664" s="1" t="s">
        <v>893</v>
      </c>
      <c r="B664" s="1" t="s">
        <v>894</v>
      </c>
      <c r="C664" s="1" t="s">
        <v>4</v>
      </c>
      <c r="D664" s="1" t="s">
        <v>12</v>
      </c>
      <c r="E664" t="b">
        <v>1</v>
      </c>
      <c r="F664" s="1" t="s">
        <v>1027</v>
      </c>
      <c r="G664" s="1" t="s">
        <v>2534</v>
      </c>
      <c r="H664" s="1" t="s">
        <v>2535</v>
      </c>
      <c r="I664" s="1" t="s">
        <v>2536</v>
      </c>
    </row>
    <row r="665" spans="1:9" x14ac:dyDescent="0.25">
      <c r="A665" s="1" t="s">
        <v>893</v>
      </c>
      <c r="B665" s="1" t="s">
        <v>2537</v>
      </c>
      <c r="C665" s="1" t="s">
        <v>11</v>
      </c>
      <c r="D665" s="1" t="s">
        <v>12</v>
      </c>
      <c r="E665" t="b">
        <v>0</v>
      </c>
      <c r="F665" s="1" t="s">
        <v>1027</v>
      </c>
      <c r="G665" s="1" t="s">
        <v>2538</v>
      </c>
      <c r="H665" s="1" t="s">
        <v>2539</v>
      </c>
      <c r="I665" s="1" t="s">
        <v>2540</v>
      </c>
    </row>
    <row r="666" spans="1:9" x14ac:dyDescent="0.25">
      <c r="A666" s="1" t="s">
        <v>701</v>
      </c>
      <c r="B666" s="1" t="s">
        <v>702</v>
      </c>
      <c r="C666" s="1" t="s">
        <v>11</v>
      </c>
      <c r="D666" s="1" t="s">
        <v>550</v>
      </c>
      <c r="E666" t="b">
        <v>0</v>
      </c>
      <c r="F666" s="1" t="s">
        <v>542</v>
      </c>
      <c r="G666" s="1" t="s">
        <v>55</v>
      </c>
      <c r="H666" s="1" t="s">
        <v>703</v>
      </c>
      <c r="I666" s="1" t="s">
        <v>704</v>
      </c>
    </row>
    <row r="667" spans="1:9" x14ac:dyDescent="0.25">
      <c r="A667" s="1" t="s">
        <v>2541</v>
      </c>
      <c r="B667" s="1" t="s">
        <v>2542</v>
      </c>
      <c r="C667" s="1" t="s">
        <v>11</v>
      </c>
      <c r="D667" s="1" t="s">
        <v>111</v>
      </c>
      <c r="E667" t="b">
        <v>0</v>
      </c>
      <c r="F667" s="1" t="s">
        <v>1027</v>
      </c>
      <c r="G667" s="1" t="s">
        <v>2543</v>
      </c>
      <c r="H667" s="1" t="s">
        <v>2544</v>
      </c>
      <c r="I667" s="1" t="s">
        <v>2545</v>
      </c>
    </row>
    <row r="668" spans="1:9" x14ac:dyDescent="0.25">
      <c r="A668" s="1" t="s">
        <v>2541</v>
      </c>
      <c r="B668" s="1" t="s">
        <v>2546</v>
      </c>
      <c r="C668" s="1" t="s">
        <v>11</v>
      </c>
      <c r="D668" s="1" t="s">
        <v>111</v>
      </c>
      <c r="E668" t="b">
        <v>0</v>
      </c>
      <c r="F668" s="1" t="s">
        <v>1027</v>
      </c>
      <c r="G668" s="1" t="s">
        <v>2544</v>
      </c>
      <c r="H668" s="1" t="s">
        <v>2547</v>
      </c>
      <c r="I668" s="1" t="s">
        <v>2548</v>
      </c>
    </row>
    <row r="669" spans="1:9" x14ac:dyDescent="0.25">
      <c r="A669" s="1" t="s">
        <v>2541</v>
      </c>
      <c r="B669" s="1" t="s">
        <v>2549</v>
      </c>
      <c r="C669" s="1" t="s">
        <v>11</v>
      </c>
      <c r="D669" s="1" t="s">
        <v>111</v>
      </c>
      <c r="E669" t="b">
        <v>0</v>
      </c>
      <c r="F669" s="1" t="s">
        <v>1027</v>
      </c>
      <c r="G669" s="1" t="s">
        <v>2544</v>
      </c>
      <c r="H669" s="1" t="s">
        <v>2547</v>
      </c>
      <c r="I669" s="1" t="s">
        <v>2548</v>
      </c>
    </row>
    <row r="670" spans="1:9" x14ac:dyDescent="0.25">
      <c r="A670" s="1" t="s">
        <v>2541</v>
      </c>
      <c r="B670" s="1" t="s">
        <v>2550</v>
      </c>
      <c r="C670" s="1" t="s">
        <v>11</v>
      </c>
      <c r="D670" s="1" t="s">
        <v>12</v>
      </c>
      <c r="E670" t="b">
        <v>0</v>
      </c>
      <c r="F670" s="1" t="s">
        <v>1027</v>
      </c>
      <c r="G670" s="1" t="s">
        <v>2551</v>
      </c>
      <c r="H670" s="1" t="s">
        <v>2552</v>
      </c>
      <c r="I670" s="1" t="s">
        <v>2553</v>
      </c>
    </row>
    <row r="671" spans="1:9" x14ac:dyDescent="0.25">
      <c r="A671" s="1" t="s">
        <v>2541</v>
      </c>
      <c r="B671" s="1" t="s">
        <v>2554</v>
      </c>
      <c r="C671" s="1" t="s">
        <v>11</v>
      </c>
      <c r="D671" s="1" t="s">
        <v>111</v>
      </c>
      <c r="E671" t="b">
        <v>0</v>
      </c>
      <c r="F671" s="1" t="s">
        <v>1027</v>
      </c>
      <c r="G671" s="1" t="s">
        <v>2555</v>
      </c>
      <c r="H671" s="1" t="s">
        <v>2556</v>
      </c>
      <c r="I671" s="1" t="s">
        <v>2557</v>
      </c>
    </row>
    <row r="672" spans="1:9" x14ac:dyDescent="0.25">
      <c r="A672" s="1" t="s">
        <v>2541</v>
      </c>
      <c r="B672" s="1" t="s">
        <v>2558</v>
      </c>
      <c r="C672" s="1" t="s">
        <v>11</v>
      </c>
      <c r="D672" s="1" t="s">
        <v>111</v>
      </c>
      <c r="E672" t="b">
        <v>0</v>
      </c>
      <c r="F672" s="1" t="s">
        <v>1027</v>
      </c>
      <c r="G672" s="1" t="s">
        <v>2559</v>
      </c>
      <c r="H672" s="1" t="s">
        <v>2560</v>
      </c>
      <c r="I672" s="1" t="s">
        <v>2561</v>
      </c>
    </row>
    <row r="673" spans="1:9" x14ac:dyDescent="0.25">
      <c r="A673" s="1" t="s">
        <v>2562</v>
      </c>
      <c r="B673" s="1" t="s">
        <v>2563</v>
      </c>
      <c r="C673" s="1" t="s">
        <v>11</v>
      </c>
      <c r="D673" s="1" t="s">
        <v>111</v>
      </c>
      <c r="E673" t="b">
        <v>0</v>
      </c>
      <c r="F673" s="1" t="s">
        <v>1027</v>
      </c>
      <c r="G673" s="1" t="s">
        <v>2564</v>
      </c>
      <c r="H673" s="1" t="s">
        <v>2565</v>
      </c>
      <c r="I673" s="1" t="s">
        <v>2566</v>
      </c>
    </row>
    <row r="674" spans="1:9" x14ac:dyDescent="0.25">
      <c r="A674" s="1" t="s">
        <v>2562</v>
      </c>
      <c r="B674" s="1" t="s">
        <v>2563</v>
      </c>
      <c r="C674" s="1" t="s">
        <v>19</v>
      </c>
      <c r="D674" s="1" t="s">
        <v>111</v>
      </c>
      <c r="E674" t="b">
        <v>0</v>
      </c>
      <c r="F674" s="1" t="s">
        <v>1027</v>
      </c>
      <c r="G674" s="1" t="s">
        <v>55</v>
      </c>
      <c r="H674" s="1" t="s">
        <v>2567</v>
      </c>
      <c r="I674" s="1" t="s">
        <v>2568</v>
      </c>
    </row>
    <row r="675" spans="1:9" x14ac:dyDescent="0.25">
      <c r="A675" s="1" t="s">
        <v>705</v>
      </c>
      <c r="B675" s="1" t="s">
        <v>706</v>
      </c>
      <c r="C675" s="1" t="s">
        <v>123</v>
      </c>
      <c r="D675" s="1" t="s">
        <v>111</v>
      </c>
      <c r="E675" t="b">
        <v>0</v>
      </c>
      <c r="F675" s="1" t="s">
        <v>542</v>
      </c>
      <c r="G675" s="1" t="s">
        <v>55</v>
      </c>
      <c r="H675" s="1" t="s">
        <v>707</v>
      </c>
      <c r="I675" s="1" t="s">
        <v>708</v>
      </c>
    </row>
    <row r="676" spans="1:9" x14ac:dyDescent="0.25">
      <c r="A676" s="1" t="s">
        <v>705</v>
      </c>
      <c r="B676" s="1" t="s">
        <v>709</v>
      </c>
      <c r="C676" s="1" t="s">
        <v>123</v>
      </c>
      <c r="D676" s="1" t="s">
        <v>111</v>
      </c>
      <c r="E676" t="b">
        <v>0</v>
      </c>
      <c r="F676" s="1" t="s">
        <v>542</v>
      </c>
      <c r="G676" s="1" t="s">
        <v>55</v>
      </c>
      <c r="H676" s="1" t="s">
        <v>707</v>
      </c>
      <c r="I676" s="1" t="s">
        <v>708</v>
      </c>
    </row>
    <row r="677" spans="1:9" x14ac:dyDescent="0.25">
      <c r="A677" s="1" t="s">
        <v>705</v>
      </c>
      <c r="B677" s="1" t="s">
        <v>710</v>
      </c>
      <c r="C677" s="1" t="s">
        <v>123</v>
      </c>
      <c r="D677" s="1" t="s">
        <v>111</v>
      </c>
      <c r="E677" t="b">
        <v>0</v>
      </c>
      <c r="F677" s="1" t="s">
        <v>542</v>
      </c>
      <c r="G677" s="1" t="s">
        <v>55</v>
      </c>
      <c r="H677" s="1" t="s">
        <v>707</v>
      </c>
      <c r="I677" s="1" t="s">
        <v>708</v>
      </c>
    </row>
    <row r="678" spans="1:9" x14ac:dyDescent="0.25">
      <c r="A678" s="1" t="s">
        <v>195</v>
      </c>
      <c r="B678" s="1" t="s">
        <v>196</v>
      </c>
      <c r="C678" s="1" t="s">
        <v>197</v>
      </c>
      <c r="D678" s="1" t="s">
        <v>28</v>
      </c>
      <c r="E678" t="b">
        <v>0</v>
      </c>
      <c r="F678" s="1" t="s">
        <v>13</v>
      </c>
      <c r="G678" s="1" t="s">
        <v>198</v>
      </c>
      <c r="H678" s="1" t="s">
        <v>199</v>
      </c>
      <c r="I678" s="1" t="s">
        <v>200</v>
      </c>
    </row>
    <row r="679" spans="1:9" x14ac:dyDescent="0.25">
      <c r="A679" s="1" t="s">
        <v>195</v>
      </c>
      <c r="B679" s="1" t="s">
        <v>1698</v>
      </c>
      <c r="C679" s="1" t="s">
        <v>11</v>
      </c>
      <c r="D679" s="1" t="s">
        <v>28</v>
      </c>
      <c r="E679" t="b">
        <v>0</v>
      </c>
      <c r="F679" s="1" t="s">
        <v>1027</v>
      </c>
      <c r="G679" s="1" t="s">
        <v>55</v>
      </c>
      <c r="H679" s="1" t="s">
        <v>1699</v>
      </c>
      <c r="I679" s="1" t="s">
        <v>1700</v>
      </c>
    </row>
    <row r="680" spans="1:9" x14ac:dyDescent="0.25">
      <c r="A680" s="1" t="s">
        <v>195</v>
      </c>
      <c r="B680" s="1" t="s">
        <v>196</v>
      </c>
      <c r="C680" s="1" t="s">
        <v>19</v>
      </c>
      <c r="D680" s="1" t="s">
        <v>28</v>
      </c>
      <c r="E680" t="b">
        <v>1</v>
      </c>
      <c r="F680" s="1" t="s">
        <v>1027</v>
      </c>
      <c r="G680" s="1" t="s">
        <v>55</v>
      </c>
      <c r="H680" s="1" t="s">
        <v>1701</v>
      </c>
      <c r="I680" s="1" t="s">
        <v>1702</v>
      </c>
    </row>
    <row r="681" spans="1:9" x14ac:dyDescent="0.25">
      <c r="A681" s="1" t="s">
        <v>195</v>
      </c>
      <c r="B681" s="1" t="s">
        <v>1698</v>
      </c>
      <c r="C681" s="1" t="s">
        <v>19</v>
      </c>
      <c r="D681" s="1" t="s">
        <v>28</v>
      </c>
      <c r="E681" t="b">
        <v>1</v>
      </c>
      <c r="F681" s="1" t="s">
        <v>1027</v>
      </c>
      <c r="G681" s="1" t="s">
        <v>55</v>
      </c>
      <c r="H681" s="1" t="s">
        <v>1701</v>
      </c>
      <c r="I681" s="1" t="s">
        <v>1702</v>
      </c>
    </row>
    <row r="682" spans="1:9" x14ac:dyDescent="0.25">
      <c r="A682" s="1" t="s">
        <v>195</v>
      </c>
      <c r="B682" s="1" t="s">
        <v>196</v>
      </c>
      <c r="C682" s="1" t="s">
        <v>19</v>
      </c>
      <c r="D682" s="1" t="s">
        <v>28</v>
      </c>
      <c r="E682" t="b">
        <v>1</v>
      </c>
      <c r="F682" s="1" t="s">
        <v>1027</v>
      </c>
      <c r="G682" s="1" t="s">
        <v>1703</v>
      </c>
      <c r="H682" s="1" t="s">
        <v>1704</v>
      </c>
      <c r="I682" s="1" t="s">
        <v>1705</v>
      </c>
    </row>
    <row r="683" spans="1:9" x14ac:dyDescent="0.25">
      <c r="A683" s="1" t="s">
        <v>195</v>
      </c>
      <c r="B683" s="1" t="s">
        <v>1698</v>
      </c>
      <c r="C683" s="1" t="s">
        <v>19</v>
      </c>
      <c r="D683" s="1" t="s">
        <v>28</v>
      </c>
      <c r="E683" t="b">
        <v>1</v>
      </c>
      <c r="F683" s="1" t="s">
        <v>1027</v>
      </c>
      <c r="G683" s="1" t="s">
        <v>1706</v>
      </c>
      <c r="H683" s="1" t="s">
        <v>1707</v>
      </c>
      <c r="I683" s="1" t="s">
        <v>1708</v>
      </c>
    </row>
    <row r="684" spans="1:9" x14ac:dyDescent="0.25">
      <c r="A684" s="1" t="s">
        <v>195</v>
      </c>
      <c r="B684" s="1" t="s">
        <v>196</v>
      </c>
      <c r="C684" s="1" t="s">
        <v>19</v>
      </c>
      <c r="D684" s="1" t="s">
        <v>28</v>
      </c>
      <c r="E684" t="b">
        <v>1</v>
      </c>
      <c r="F684" s="1" t="s">
        <v>1027</v>
      </c>
      <c r="G684" s="1" t="s">
        <v>1706</v>
      </c>
      <c r="H684" s="1" t="s">
        <v>1707</v>
      </c>
      <c r="I684" s="1" t="s">
        <v>1708</v>
      </c>
    </row>
    <row r="685" spans="1:9" x14ac:dyDescent="0.25">
      <c r="A685" s="1" t="s">
        <v>195</v>
      </c>
      <c r="B685" s="1" t="s">
        <v>1698</v>
      </c>
      <c r="C685" s="1" t="s">
        <v>19</v>
      </c>
      <c r="D685" s="1" t="s">
        <v>28</v>
      </c>
      <c r="E685" t="b">
        <v>1</v>
      </c>
      <c r="F685" s="1" t="s">
        <v>1027</v>
      </c>
      <c r="G685" s="1" t="s">
        <v>1709</v>
      </c>
      <c r="H685" s="1" t="s">
        <v>1710</v>
      </c>
      <c r="I685" s="1" t="s">
        <v>1711</v>
      </c>
    </row>
    <row r="686" spans="1:9" x14ac:dyDescent="0.25">
      <c r="A686" s="1" t="s">
        <v>195</v>
      </c>
      <c r="B686" s="1" t="s">
        <v>196</v>
      </c>
      <c r="C686" s="1" t="s">
        <v>19</v>
      </c>
      <c r="D686" s="1" t="s">
        <v>28</v>
      </c>
      <c r="E686" t="b">
        <v>1</v>
      </c>
      <c r="F686" s="1" t="s">
        <v>1027</v>
      </c>
      <c r="G686" s="1" t="s">
        <v>1709</v>
      </c>
      <c r="H686" s="1" t="s">
        <v>1710</v>
      </c>
      <c r="I686" s="1" t="s">
        <v>1711</v>
      </c>
    </row>
    <row r="687" spans="1:9" x14ac:dyDescent="0.25">
      <c r="A687" s="1" t="s">
        <v>1712</v>
      </c>
      <c r="B687" s="1" t="s">
        <v>1713</v>
      </c>
      <c r="C687" s="1" t="s">
        <v>11</v>
      </c>
      <c r="D687" s="1" t="s">
        <v>12</v>
      </c>
      <c r="E687" t="b">
        <v>0</v>
      </c>
      <c r="F687" s="1" t="s">
        <v>1027</v>
      </c>
      <c r="G687" s="1" t="s">
        <v>1714</v>
      </c>
      <c r="H687" s="1" t="s">
        <v>1715</v>
      </c>
      <c r="I687" s="1" t="s">
        <v>1716</v>
      </c>
    </row>
    <row r="688" spans="1:9" x14ac:dyDescent="0.25">
      <c r="A688" s="1" t="s">
        <v>2569</v>
      </c>
      <c r="B688" s="1" t="s">
        <v>2570</v>
      </c>
      <c r="C688" s="1" t="s">
        <v>19</v>
      </c>
      <c r="D688" s="1" t="s">
        <v>12</v>
      </c>
      <c r="E688" t="b">
        <v>0</v>
      </c>
      <c r="F688" s="1" t="s">
        <v>1027</v>
      </c>
      <c r="G688" s="1" t="s">
        <v>2571</v>
      </c>
      <c r="H688" s="1" t="s">
        <v>2572</v>
      </c>
      <c r="I688" s="1" t="s">
        <v>55</v>
      </c>
    </row>
    <row r="689" spans="1:9" x14ac:dyDescent="0.25">
      <c r="A689" s="1" t="s">
        <v>2569</v>
      </c>
      <c r="B689" s="1" t="s">
        <v>2573</v>
      </c>
      <c r="C689" s="1" t="s">
        <v>19</v>
      </c>
      <c r="D689" s="1" t="s">
        <v>12</v>
      </c>
      <c r="E689" t="b">
        <v>0</v>
      </c>
      <c r="F689" s="1" t="s">
        <v>1027</v>
      </c>
      <c r="G689" s="1" t="s">
        <v>2571</v>
      </c>
      <c r="H689" s="1" t="s">
        <v>2572</v>
      </c>
      <c r="I689" s="1" t="s">
        <v>55</v>
      </c>
    </row>
    <row r="690" spans="1:9" x14ac:dyDescent="0.25">
      <c r="A690" s="1" t="s">
        <v>2569</v>
      </c>
      <c r="B690" s="1" t="s">
        <v>2570</v>
      </c>
      <c r="C690" s="1" t="s">
        <v>19</v>
      </c>
      <c r="D690" s="1" t="s">
        <v>12</v>
      </c>
      <c r="E690" t="b">
        <v>0</v>
      </c>
      <c r="F690" s="1" t="s">
        <v>1027</v>
      </c>
      <c r="G690" s="1" t="s">
        <v>55</v>
      </c>
      <c r="H690" s="1" t="s">
        <v>2574</v>
      </c>
      <c r="I690" s="1" t="s">
        <v>2575</v>
      </c>
    </row>
    <row r="691" spans="1:9" x14ac:dyDescent="0.25">
      <c r="A691" s="1" t="s">
        <v>2569</v>
      </c>
      <c r="B691" s="1" t="s">
        <v>2573</v>
      </c>
      <c r="C691" s="1" t="s">
        <v>19</v>
      </c>
      <c r="D691" s="1" t="s">
        <v>12</v>
      </c>
      <c r="E691" t="b">
        <v>0</v>
      </c>
      <c r="F691" s="1" t="s">
        <v>1027</v>
      </c>
      <c r="G691" s="1" t="s">
        <v>55</v>
      </c>
      <c r="H691" s="1" t="s">
        <v>2574</v>
      </c>
      <c r="I691" s="1" t="s">
        <v>2575</v>
      </c>
    </row>
    <row r="692" spans="1:9" x14ac:dyDescent="0.25">
      <c r="A692" s="1" t="s">
        <v>2569</v>
      </c>
      <c r="B692" s="1" t="s">
        <v>2576</v>
      </c>
      <c r="C692" s="1" t="s">
        <v>19</v>
      </c>
      <c r="D692" s="1" t="s">
        <v>12</v>
      </c>
      <c r="E692" t="b">
        <v>0</v>
      </c>
      <c r="F692" s="1" t="s">
        <v>1027</v>
      </c>
      <c r="G692" s="1" t="s">
        <v>55</v>
      </c>
      <c r="H692" s="1" t="s">
        <v>2574</v>
      </c>
      <c r="I692" s="1" t="s">
        <v>2575</v>
      </c>
    </row>
    <row r="693" spans="1:9" x14ac:dyDescent="0.25">
      <c r="A693" s="1" t="s">
        <v>2569</v>
      </c>
      <c r="B693" s="1" t="s">
        <v>2577</v>
      </c>
      <c r="C693" s="1" t="s">
        <v>19</v>
      </c>
      <c r="D693" s="1" t="s">
        <v>12</v>
      </c>
      <c r="E693" t="b">
        <v>0</v>
      </c>
      <c r="F693" s="1" t="s">
        <v>1027</v>
      </c>
      <c r="G693" s="1" t="s">
        <v>55</v>
      </c>
      <c r="H693" s="1" t="s">
        <v>2574</v>
      </c>
      <c r="I693" s="1" t="s">
        <v>2575</v>
      </c>
    </row>
    <row r="694" spans="1:9" x14ac:dyDescent="0.25">
      <c r="A694" s="1" t="s">
        <v>201</v>
      </c>
      <c r="B694" s="1" t="s">
        <v>202</v>
      </c>
      <c r="C694" s="1" t="s">
        <v>75</v>
      </c>
      <c r="D694" s="1" t="s">
        <v>76</v>
      </c>
      <c r="E694" t="b">
        <v>0</v>
      </c>
      <c r="F694" s="1" t="s">
        <v>13</v>
      </c>
      <c r="G694" s="1" t="s">
        <v>55</v>
      </c>
      <c r="H694" s="1" t="s">
        <v>203</v>
      </c>
      <c r="I694" s="1" t="s">
        <v>204</v>
      </c>
    </row>
    <row r="695" spans="1:9" x14ac:dyDescent="0.25">
      <c r="A695" s="1" t="s">
        <v>711</v>
      </c>
      <c r="B695" s="1" t="s">
        <v>712</v>
      </c>
      <c r="C695" s="1" t="s">
        <v>19</v>
      </c>
      <c r="D695" s="1" t="s">
        <v>111</v>
      </c>
      <c r="E695" t="b">
        <v>0</v>
      </c>
      <c r="F695" s="1" t="s">
        <v>542</v>
      </c>
      <c r="G695" s="1" t="s">
        <v>713</v>
      </c>
      <c r="H695" s="1" t="s">
        <v>714</v>
      </c>
      <c r="I695" s="1" t="s">
        <v>715</v>
      </c>
    </row>
    <row r="696" spans="1:9" x14ac:dyDescent="0.25">
      <c r="A696" s="1" t="s">
        <v>1717</v>
      </c>
      <c r="B696" s="1" t="s">
        <v>1718</v>
      </c>
      <c r="C696" s="1" t="s">
        <v>11</v>
      </c>
      <c r="D696" s="1" t="s">
        <v>111</v>
      </c>
      <c r="E696" t="b">
        <v>0</v>
      </c>
      <c r="F696" s="1" t="s">
        <v>1027</v>
      </c>
      <c r="G696" s="1" t="s">
        <v>1719</v>
      </c>
      <c r="H696" s="1" t="s">
        <v>1720</v>
      </c>
      <c r="I696" s="1" t="s">
        <v>1721</v>
      </c>
    </row>
    <row r="697" spans="1:9" x14ac:dyDescent="0.25">
      <c r="A697" s="1" t="s">
        <v>1717</v>
      </c>
      <c r="B697" s="1" t="s">
        <v>1722</v>
      </c>
      <c r="C697" s="1" t="s">
        <v>11</v>
      </c>
      <c r="D697" s="1" t="s">
        <v>111</v>
      </c>
      <c r="E697" t="b">
        <v>0</v>
      </c>
      <c r="F697" s="1" t="s">
        <v>1027</v>
      </c>
      <c r="G697" s="1" t="s">
        <v>1719</v>
      </c>
      <c r="H697" s="1" t="s">
        <v>1720</v>
      </c>
      <c r="I697" s="1" t="s">
        <v>1721</v>
      </c>
    </row>
    <row r="698" spans="1:9" x14ac:dyDescent="0.25">
      <c r="A698" s="1" t="s">
        <v>2578</v>
      </c>
      <c r="B698" s="1" t="s">
        <v>2579</v>
      </c>
      <c r="C698" s="1" t="s">
        <v>11</v>
      </c>
      <c r="D698" s="1" t="s">
        <v>12</v>
      </c>
      <c r="E698" t="b">
        <v>0</v>
      </c>
      <c r="F698" s="1" t="s">
        <v>1027</v>
      </c>
      <c r="G698" s="1" t="s">
        <v>2580</v>
      </c>
      <c r="H698" s="1" t="s">
        <v>2581</v>
      </c>
      <c r="I698" s="1" t="s">
        <v>2582</v>
      </c>
    </row>
    <row r="699" spans="1:9" x14ac:dyDescent="0.25">
      <c r="A699" s="1" t="s">
        <v>472</v>
      </c>
      <c r="B699" s="1" t="s">
        <v>473</v>
      </c>
      <c r="C699" s="1" t="s">
        <v>304</v>
      </c>
      <c r="D699" s="1" t="s">
        <v>111</v>
      </c>
      <c r="E699" t="b">
        <v>0</v>
      </c>
      <c r="F699" s="1" t="s">
        <v>13</v>
      </c>
      <c r="G699" s="1" t="s">
        <v>474</v>
      </c>
      <c r="H699" s="1" t="s">
        <v>475</v>
      </c>
      <c r="I699" s="1" t="s">
        <v>476</v>
      </c>
    </row>
    <row r="700" spans="1:9" x14ac:dyDescent="0.25">
      <c r="A700" s="1" t="s">
        <v>1723</v>
      </c>
      <c r="B700" s="1" t="s">
        <v>1724</v>
      </c>
      <c r="C700" s="1" t="s">
        <v>19</v>
      </c>
      <c r="D700" s="1" t="s">
        <v>61</v>
      </c>
      <c r="E700" t="b">
        <v>0</v>
      </c>
      <c r="F700" s="1" t="s">
        <v>1027</v>
      </c>
      <c r="G700" s="1" t="s">
        <v>1725</v>
      </c>
      <c r="H700" s="1" t="s">
        <v>1726</v>
      </c>
      <c r="I700" s="1" t="s">
        <v>1727</v>
      </c>
    </row>
    <row r="701" spans="1:9" x14ac:dyDescent="0.25">
      <c r="A701" s="1" t="s">
        <v>1723</v>
      </c>
      <c r="B701" s="1" t="s">
        <v>1728</v>
      </c>
      <c r="C701" s="1" t="s">
        <v>19</v>
      </c>
      <c r="D701" s="1" t="s">
        <v>61</v>
      </c>
      <c r="E701" t="b">
        <v>0</v>
      </c>
      <c r="F701" s="1" t="s">
        <v>1027</v>
      </c>
      <c r="G701" s="1" t="s">
        <v>1725</v>
      </c>
      <c r="H701" s="1" t="s">
        <v>1726</v>
      </c>
      <c r="I701" s="1" t="s">
        <v>1727</v>
      </c>
    </row>
    <row r="702" spans="1:9" x14ac:dyDescent="0.25">
      <c r="A702" s="1" t="s">
        <v>2583</v>
      </c>
      <c r="B702" s="1" t="s">
        <v>2584</v>
      </c>
      <c r="C702" s="1" t="s">
        <v>123</v>
      </c>
      <c r="D702" s="1" t="s">
        <v>12</v>
      </c>
      <c r="E702" t="b">
        <v>0</v>
      </c>
      <c r="F702" s="1" t="s">
        <v>1027</v>
      </c>
      <c r="G702" s="1" t="s">
        <v>2585</v>
      </c>
      <c r="H702" s="1" t="s">
        <v>2586</v>
      </c>
      <c r="I702" s="1" t="s">
        <v>2587</v>
      </c>
    </row>
    <row r="703" spans="1:9" x14ac:dyDescent="0.25">
      <c r="A703" s="1" t="s">
        <v>898</v>
      </c>
      <c r="B703" s="1" t="s">
        <v>899</v>
      </c>
      <c r="C703" s="1" t="s">
        <v>11</v>
      </c>
      <c r="D703" s="1" t="s">
        <v>111</v>
      </c>
      <c r="E703" t="b">
        <v>0</v>
      </c>
      <c r="F703" s="1" t="s">
        <v>542</v>
      </c>
      <c r="G703" s="1" t="s">
        <v>900</v>
      </c>
      <c r="H703" s="1" t="s">
        <v>901</v>
      </c>
      <c r="I703" s="1" t="s">
        <v>902</v>
      </c>
    </row>
    <row r="704" spans="1:9" x14ac:dyDescent="0.25">
      <c r="A704" s="1" t="s">
        <v>898</v>
      </c>
      <c r="B704" s="1" t="s">
        <v>903</v>
      </c>
      <c r="C704" s="1" t="s">
        <v>11</v>
      </c>
      <c r="D704" s="1" t="s">
        <v>111</v>
      </c>
      <c r="E704" t="b">
        <v>0</v>
      </c>
      <c r="F704" s="1" t="s">
        <v>542</v>
      </c>
      <c r="G704" s="1" t="s">
        <v>904</v>
      </c>
      <c r="H704" s="1" t="s">
        <v>905</v>
      </c>
      <c r="I704" s="1" t="s">
        <v>55</v>
      </c>
    </row>
    <row r="705" spans="1:9" x14ac:dyDescent="0.25">
      <c r="A705" s="1" t="s">
        <v>2588</v>
      </c>
      <c r="B705" s="1" t="s">
        <v>2589</v>
      </c>
      <c r="C705" s="1" t="s">
        <v>1378</v>
      </c>
      <c r="D705" s="1" t="s">
        <v>111</v>
      </c>
      <c r="E705" t="b">
        <v>0</v>
      </c>
      <c r="F705" s="1" t="s">
        <v>1027</v>
      </c>
      <c r="G705" s="1" t="s">
        <v>2590</v>
      </c>
      <c r="H705" s="1" t="s">
        <v>2591</v>
      </c>
      <c r="I705" s="1" t="s">
        <v>2592</v>
      </c>
    </row>
    <row r="706" spans="1:9" x14ac:dyDescent="0.25">
      <c r="A706" s="1" t="s">
        <v>2588</v>
      </c>
      <c r="B706" s="1" t="s">
        <v>2593</v>
      </c>
      <c r="C706" s="1" t="s">
        <v>1378</v>
      </c>
      <c r="D706" s="1" t="s">
        <v>111</v>
      </c>
      <c r="E706" t="b">
        <v>0</v>
      </c>
      <c r="F706" s="1" t="s">
        <v>1027</v>
      </c>
      <c r="G706" s="1" t="s">
        <v>2590</v>
      </c>
      <c r="H706" s="1" t="s">
        <v>2591</v>
      </c>
      <c r="I706" s="1" t="s">
        <v>2592</v>
      </c>
    </row>
    <row r="707" spans="1:9" x14ac:dyDescent="0.25">
      <c r="A707" s="1" t="s">
        <v>2588</v>
      </c>
      <c r="B707" s="1" t="s">
        <v>2594</v>
      </c>
      <c r="C707" s="1" t="s">
        <v>1378</v>
      </c>
      <c r="D707" s="1" t="s">
        <v>111</v>
      </c>
      <c r="E707" t="b">
        <v>0</v>
      </c>
      <c r="F707" s="1" t="s">
        <v>1027</v>
      </c>
      <c r="G707" s="1" t="s">
        <v>2590</v>
      </c>
      <c r="H707" s="1" t="s">
        <v>2591</v>
      </c>
      <c r="I707" s="1" t="s">
        <v>2592</v>
      </c>
    </row>
    <row r="708" spans="1:9" x14ac:dyDescent="0.25">
      <c r="A708" s="1" t="s">
        <v>2588</v>
      </c>
      <c r="B708" s="1" t="s">
        <v>2593</v>
      </c>
      <c r="C708" s="1" t="s">
        <v>1378</v>
      </c>
      <c r="D708" s="1" t="s">
        <v>111</v>
      </c>
      <c r="E708" t="b">
        <v>0</v>
      </c>
      <c r="F708" s="1" t="s">
        <v>1027</v>
      </c>
      <c r="G708" s="1" t="s">
        <v>2595</v>
      </c>
      <c r="H708" s="1" t="s">
        <v>2596</v>
      </c>
      <c r="I708" s="1" t="s">
        <v>2597</v>
      </c>
    </row>
    <row r="709" spans="1:9" x14ac:dyDescent="0.25">
      <c r="A709" s="1" t="s">
        <v>2588</v>
      </c>
      <c r="B709" s="1" t="s">
        <v>2594</v>
      </c>
      <c r="C709" s="1" t="s">
        <v>1378</v>
      </c>
      <c r="D709" s="1" t="s">
        <v>111</v>
      </c>
      <c r="E709" t="b">
        <v>0</v>
      </c>
      <c r="F709" s="1" t="s">
        <v>1027</v>
      </c>
      <c r="G709" s="1" t="s">
        <v>2595</v>
      </c>
      <c r="H709" s="1" t="s">
        <v>2596</v>
      </c>
      <c r="I709" s="1" t="s">
        <v>2597</v>
      </c>
    </row>
    <row r="710" spans="1:9" x14ac:dyDescent="0.25">
      <c r="A710" s="1" t="s">
        <v>2588</v>
      </c>
      <c r="B710" s="1" t="s">
        <v>2589</v>
      </c>
      <c r="C710" s="1" t="s">
        <v>1378</v>
      </c>
      <c r="D710" s="1" t="s">
        <v>111</v>
      </c>
      <c r="E710" t="b">
        <v>0</v>
      </c>
      <c r="F710" s="1" t="s">
        <v>1027</v>
      </c>
      <c r="G710" s="1" t="s">
        <v>2595</v>
      </c>
      <c r="H710" s="1" t="s">
        <v>2596</v>
      </c>
      <c r="I710" s="1" t="s">
        <v>2597</v>
      </c>
    </row>
    <row r="711" spans="1:9" x14ac:dyDescent="0.25">
      <c r="A711" s="1" t="s">
        <v>2598</v>
      </c>
      <c r="B711" s="1" t="s">
        <v>2599</v>
      </c>
      <c r="C711" s="1" t="s">
        <v>11</v>
      </c>
      <c r="D711" s="1" t="s">
        <v>111</v>
      </c>
      <c r="E711" t="b">
        <v>0</v>
      </c>
      <c r="F711" s="1" t="s">
        <v>1027</v>
      </c>
      <c r="G711" s="1" t="s">
        <v>2600</v>
      </c>
      <c r="H711" s="1" t="s">
        <v>2601</v>
      </c>
      <c r="I711" s="1" t="s">
        <v>55</v>
      </c>
    </row>
    <row r="712" spans="1:9" x14ac:dyDescent="0.25">
      <c r="A712" s="1" t="s">
        <v>205</v>
      </c>
      <c r="B712" s="1" t="s">
        <v>206</v>
      </c>
      <c r="C712" s="1" t="s">
        <v>75</v>
      </c>
      <c r="D712" s="1" t="s">
        <v>76</v>
      </c>
      <c r="E712" t="b">
        <v>0</v>
      </c>
      <c r="F712" s="1" t="s">
        <v>13</v>
      </c>
      <c r="G712" s="1" t="s">
        <v>207</v>
      </c>
      <c r="H712" s="1" t="s">
        <v>208</v>
      </c>
      <c r="I712" s="1" t="s">
        <v>209</v>
      </c>
    </row>
    <row r="713" spans="1:9" x14ac:dyDescent="0.25">
      <c r="A713" s="1" t="s">
        <v>1729</v>
      </c>
      <c r="B713" s="1" t="s">
        <v>1730</v>
      </c>
      <c r="C713" s="1" t="s">
        <v>11</v>
      </c>
      <c r="D713" s="1" t="s">
        <v>111</v>
      </c>
      <c r="E713" t="b">
        <v>0</v>
      </c>
      <c r="F713" s="1" t="s">
        <v>1027</v>
      </c>
      <c r="G713" s="1" t="s">
        <v>1731</v>
      </c>
      <c r="H713" s="1" t="s">
        <v>1732</v>
      </c>
      <c r="I713" s="1" t="s">
        <v>1733</v>
      </c>
    </row>
    <row r="714" spans="1:9" x14ac:dyDescent="0.25">
      <c r="A714" s="1" t="s">
        <v>1729</v>
      </c>
      <c r="B714" s="1" t="s">
        <v>1734</v>
      </c>
      <c r="C714" s="1" t="s">
        <v>19</v>
      </c>
      <c r="D714" s="1" t="s">
        <v>111</v>
      </c>
      <c r="E714" t="b">
        <v>0</v>
      </c>
      <c r="F714" s="1" t="s">
        <v>1027</v>
      </c>
      <c r="G714" s="1" t="s">
        <v>1731</v>
      </c>
      <c r="H714" s="1" t="s">
        <v>1732</v>
      </c>
      <c r="I714" s="1" t="s">
        <v>1733</v>
      </c>
    </row>
    <row r="715" spans="1:9" x14ac:dyDescent="0.25">
      <c r="A715" s="1" t="s">
        <v>2602</v>
      </c>
      <c r="B715" s="1" t="s">
        <v>2603</v>
      </c>
      <c r="C715" s="1" t="s">
        <v>11</v>
      </c>
      <c r="D715" s="1" t="s">
        <v>111</v>
      </c>
      <c r="E715" t="b">
        <v>0</v>
      </c>
      <c r="F715" s="1" t="s">
        <v>1027</v>
      </c>
      <c r="G715" s="1" t="s">
        <v>2604</v>
      </c>
      <c r="H715" s="1" t="s">
        <v>2605</v>
      </c>
      <c r="I715" s="1" t="s">
        <v>2606</v>
      </c>
    </row>
    <row r="716" spans="1:9" x14ac:dyDescent="0.25">
      <c r="A716" s="1" t="s">
        <v>2602</v>
      </c>
      <c r="B716" s="1" t="s">
        <v>2607</v>
      </c>
      <c r="C716" s="1" t="s">
        <v>11</v>
      </c>
      <c r="D716" s="1" t="s">
        <v>111</v>
      </c>
      <c r="E716" t="b">
        <v>0</v>
      </c>
      <c r="F716" s="1" t="s">
        <v>1027</v>
      </c>
      <c r="G716" s="1" t="s">
        <v>2604</v>
      </c>
      <c r="H716" s="1" t="s">
        <v>2605</v>
      </c>
      <c r="I716" s="1" t="s">
        <v>2606</v>
      </c>
    </row>
    <row r="717" spans="1:9" x14ac:dyDescent="0.25">
      <c r="A717" s="1" t="s">
        <v>906</v>
      </c>
      <c r="B717" s="1" t="s">
        <v>907</v>
      </c>
      <c r="C717" s="1" t="s">
        <v>11</v>
      </c>
      <c r="D717" s="1" t="s">
        <v>111</v>
      </c>
      <c r="E717" t="b">
        <v>0</v>
      </c>
      <c r="F717" s="1" t="s">
        <v>542</v>
      </c>
      <c r="G717" s="1" t="s">
        <v>55</v>
      </c>
      <c r="H717" s="1" t="s">
        <v>908</v>
      </c>
      <c r="I717" s="1" t="s">
        <v>55</v>
      </c>
    </row>
    <row r="718" spans="1:9" x14ac:dyDescent="0.25">
      <c r="A718" s="1" t="s">
        <v>1735</v>
      </c>
      <c r="B718" s="1" t="s">
        <v>1736</v>
      </c>
      <c r="C718" s="1" t="s">
        <v>11</v>
      </c>
      <c r="D718" s="1" t="s">
        <v>111</v>
      </c>
      <c r="E718" t="b">
        <v>0</v>
      </c>
      <c r="F718" s="1" t="s">
        <v>1027</v>
      </c>
      <c r="G718" s="1" t="s">
        <v>1737</v>
      </c>
      <c r="H718" s="1" t="s">
        <v>1738</v>
      </c>
      <c r="I718" s="1" t="s">
        <v>1739</v>
      </c>
    </row>
    <row r="719" spans="1:9" x14ac:dyDescent="0.25">
      <c r="A719" s="1" t="s">
        <v>1735</v>
      </c>
      <c r="B719" s="1" t="s">
        <v>1740</v>
      </c>
      <c r="C719" s="1" t="s">
        <v>11</v>
      </c>
      <c r="D719" s="1" t="s">
        <v>111</v>
      </c>
      <c r="E719" t="b">
        <v>0</v>
      </c>
      <c r="F719" s="1" t="s">
        <v>1027</v>
      </c>
      <c r="G719" s="1" t="s">
        <v>1737</v>
      </c>
      <c r="H719" s="1" t="s">
        <v>1738</v>
      </c>
      <c r="I719" s="1" t="s">
        <v>1739</v>
      </c>
    </row>
    <row r="720" spans="1:9" x14ac:dyDescent="0.25">
      <c r="A720" s="1" t="s">
        <v>1735</v>
      </c>
      <c r="B720" s="1" t="s">
        <v>1741</v>
      </c>
      <c r="C720" s="1" t="s">
        <v>11</v>
      </c>
      <c r="D720" s="1" t="s">
        <v>111</v>
      </c>
      <c r="E720" t="b">
        <v>0</v>
      </c>
      <c r="F720" s="1" t="s">
        <v>1027</v>
      </c>
      <c r="G720" s="1" t="s">
        <v>1738</v>
      </c>
      <c r="H720" s="1" t="s">
        <v>1742</v>
      </c>
      <c r="I720" s="1" t="s">
        <v>1743</v>
      </c>
    </row>
    <row r="721" spans="1:9" x14ac:dyDescent="0.25">
      <c r="A721" s="1" t="s">
        <v>1735</v>
      </c>
      <c r="B721" s="1" t="s">
        <v>1744</v>
      </c>
      <c r="C721" s="1" t="s">
        <v>11</v>
      </c>
      <c r="D721" s="1" t="s">
        <v>111</v>
      </c>
      <c r="E721" t="b">
        <v>0</v>
      </c>
      <c r="F721" s="1" t="s">
        <v>1027</v>
      </c>
      <c r="G721" s="1" t="s">
        <v>1738</v>
      </c>
      <c r="H721" s="1" t="s">
        <v>1742</v>
      </c>
      <c r="I721" s="1" t="s">
        <v>1743</v>
      </c>
    </row>
    <row r="722" spans="1:9" x14ac:dyDescent="0.25">
      <c r="A722" s="1" t="s">
        <v>1735</v>
      </c>
      <c r="B722" s="1" t="s">
        <v>1745</v>
      </c>
      <c r="C722" s="1" t="s">
        <v>11</v>
      </c>
      <c r="D722" s="1" t="s">
        <v>111</v>
      </c>
      <c r="E722" t="b">
        <v>0</v>
      </c>
      <c r="F722" s="1" t="s">
        <v>1027</v>
      </c>
      <c r="G722" s="1" t="s">
        <v>1746</v>
      </c>
      <c r="H722" s="1" t="s">
        <v>1747</v>
      </c>
      <c r="I722" s="1" t="s">
        <v>1748</v>
      </c>
    </row>
    <row r="723" spans="1:9" x14ac:dyDescent="0.25">
      <c r="A723" s="1" t="s">
        <v>1735</v>
      </c>
      <c r="B723" s="1" t="s">
        <v>1749</v>
      </c>
      <c r="C723" s="1" t="s">
        <v>11</v>
      </c>
      <c r="D723" s="1" t="s">
        <v>111</v>
      </c>
      <c r="E723" t="b">
        <v>0</v>
      </c>
      <c r="F723" s="1" t="s">
        <v>1027</v>
      </c>
      <c r="G723" s="1" t="s">
        <v>1746</v>
      </c>
      <c r="H723" s="1" t="s">
        <v>1747</v>
      </c>
      <c r="I723" s="1" t="s">
        <v>1748</v>
      </c>
    </row>
    <row r="724" spans="1:9" x14ac:dyDescent="0.25">
      <c r="A724" s="1" t="s">
        <v>2608</v>
      </c>
      <c r="B724" s="1" t="s">
        <v>2609</v>
      </c>
      <c r="C724" s="1" t="s">
        <v>19</v>
      </c>
      <c r="D724" s="1" t="s">
        <v>12</v>
      </c>
      <c r="E724" t="b">
        <v>0</v>
      </c>
      <c r="F724" s="1" t="s">
        <v>1027</v>
      </c>
      <c r="G724" s="1" t="s">
        <v>2610</v>
      </c>
      <c r="H724" s="1" t="s">
        <v>2611</v>
      </c>
      <c r="I724" s="1" t="s">
        <v>2612</v>
      </c>
    </row>
    <row r="725" spans="1:9" x14ac:dyDescent="0.25">
      <c r="A725" s="1" t="s">
        <v>2608</v>
      </c>
      <c r="B725" s="1" t="s">
        <v>2613</v>
      </c>
      <c r="C725" s="1" t="s">
        <v>19</v>
      </c>
      <c r="D725" s="1" t="s">
        <v>12</v>
      </c>
      <c r="E725" t="b">
        <v>0</v>
      </c>
      <c r="F725" s="1" t="s">
        <v>1027</v>
      </c>
      <c r="G725" s="1" t="s">
        <v>2610</v>
      </c>
      <c r="H725" s="1" t="s">
        <v>2611</v>
      </c>
      <c r="I725" s="1" t="s">
        <v>2612</v>
      </c>
    </row>
    <row r="726" spans="1:9" x14ac:dyDescent="0.25">
      <c r="A726" s="1" t="s">
        <v>2608</v>
      </c>
      <c r="B726" s="1" t="s">
        <v>2614</v>
      </c>
      <c r="C726" s="1" t="s">
        <v>19</v>
      </c>
      <c r="D726" s="1" t="s">
        <v>12</v>
      </c>
      <c r="E726" t="b">
        <v>0</v>
      </c>
      <c r="F726" s="1" t="s">
        <v>1027</v>
      </c>
      <c r="G726" s="1" t="s">
        <v>2610</v>
      </c>
      <c r="H726" s="1" t="s">
        <v>2611</v>
      </c>
      <c r="I726" s="1" t="s">
        <v>2612</v>
      </c>
    </row>
    <row r="727" spans="1:9" x14ac:dyDescent="0.25">
      <c r="A727" s="1" t="s">
        <v>2608</v>
      </c>
      <c r="B727" s="1" t="s">
        <v>2609</v>
      </c>
      <c r="C727" s="1" t="s">
        <v>4</v>
      </c>
      <c r="D727" s="1" t="s">
        <v>12</v>
      </c>
      <c r="E727" t="b">
        <v>1</v>
      </c>
      <c r="F727" s="1" t="s">
        <v>1027</v>
      </c>
      <c r="G727" s="1" t="s">
        <v>55</v>
      </c>
      <c r="H727" s="1" t="s">
        <v>2615</v>
      </c>
      <c r="I727" s="1" t="s">
        <v>2616</v>
      </c>
    </row>
    <row r="728" spans="1:9" x14ac:dyDescent="0.25">
      <c r="A728" s="1" t="s">
        <v>2608</v>
      </c>
      <c r="B728" s="1" t="s">
        <v>2613</v>
      </c>
      <c r="C728" s="1" t="s">
        <v>4</v>
      </c>
      <c r="D728" s="1" t="s">
        <v>12</v>
      </c>
      <c r="E728" t="b">
        <v>1</v>
      </c>
      <c r="F728" s="1" t="s">
        <v>1027</v>
      </c>
      <c r="G728" s="1" t="s">
        <v>55</v>
      </c>
      <c r="H728" s="1" t="s">
        <v>2615</v>
      </c>
      <c r="I728" s="1" t="s">
        <v>2616</v>
      </c>
    </row>
    <row r="729" spans="1:9" x14ac:dyDescent="0.25">
      <c r="A729" s="1" t="s">
        <v>2608</v>
      </c>
      <c r="B729" s="1" t="s">
        <v>2609</v>
      </c>
      <c r="C729" s="1" t="s">
        <v>11</v>
      </c>
      <c r="D729" s="1" t="s">
        <v>12</v>
      </c>
      <c r="E729" t="b">
        <v>0</v>
      </c>
      <c r="F729" s="1" t="s">
        <v>1027</v>
      </c>
      <c r="G729" s="1" t="s">
        <v>2617</v>
      </c>
      <c r="H729" s="1" t="s">
        <v>2618</v>
      </c>
      <c r="I729" s="1" t="s">
        <v>2619</v>
      </c>
    </row>
    <row r="730" spans="1:9" x14ac:dyDescent="0.25">
      <c r="A730" s="1" t="s">
        <v>2608</v>
      </c>
      <c r="B730" s="1" t="s">
        <v>2613</v>
      </c>
      <c r="C730" s="1" t="s">
        <v>11</v>
      </c>
      <c r="D730" s="1" t="s">
        <v>12</v>
      </c>
      <c r="E730" t="b">
        <v>0</v>
      </c>
      <c r="F730" s="1" t="s">
        <v>1027</v>
      </c>
      <c r="G730" s="1" t="s">
        <v>2617</v>
      </c>
      <c r="H730" s="1" t="s">
        <v>2618</v>
      </c>
      <c r="I730" s="1" t="s">
        <v>2619</v>
      </c>
    </row>
    <row r="731" spans="1:9" x14ac:dyDescent="0.25">
      <c r="A731" s="1" t="s">
        <v>1750</v>
      </c>
      <c r="B731" s="1" t="s">
        <v>1751</v>
      </c>
      <c r="C731" s="1" t="s">
        <v>19</v>
      </c>
      <c r="D731" s="1" t="s">
        <v>12</v>
      </c>
      <c r="E731" t="b">
        <v>1</v>
      </c>
      <c r="F731" s="1" t="s">
        <v>1027</v>
      </c>
      <c r="G731" s="1" t="s">
        <v>1752</v>
      </c>
      <c r="H731" s="1" t="s">
        <v>1753</v>
      </c>
      <c r="I731" s="1" t="s">
        <v>1754</v>
      </c>
    </row>
    <row r="732" spans="1:9" x14ac:dyDescent="0.25">
      <c r="A732" s="1" t="s">
        <v>1755</v>
      </c>
      <c r="B732" s="1" t="s">
        <v>1756</v>
      </c>
      <c r="C732" s="1" t="s">
        <v>19</v>
      </c>
      <c r="D732" s="1" t="s">
        <v>76</v>
      </c>
      <c r="E732" t="b">
        <v>0</v>
      </c>
      <c r="F732" s="1" t="s">
        <v>1027</v>
      </c>
      <c r="G732" s="1" t="s">
        <v>1757</v>
      </c>
      <c r="H732" s="1" t="s">
        <v>1758</v>
      </c>
      <c r="I732" s="1" t="s">
        <v>1759</v>
      </c>
    </row>
    <row r="733" spans="1:9" x14ac:dyDescent="0.25">
      <c r="A733" s="1" t="s">
        <v>1755</v>
      </c>
      <c r="B733" s="1" t="s">
        <v>1760</v>
      </c>
      <c r="C733" s="1" t="s">
        <v>19</v>
      </c>
      <c r="D733" s="1" t="s">
        <v>61</v>
      </c>
      <c r="E733" t="b">
        <v>0</v>
      </c>
      <c r="F733" s="1" t="s">
        <v>1027</v>
      </c>
      <c r="G733" s="1" t="s">
        <v>1758</v>
      </c>
      <c r="H733" s="1" t="s">
        <v>1761</v>
      </c>
      <c r="I733" s="1" t="s">
        <v>1762</v>
      </c>
    </row>
    <row r="734" spans="1:9" x14ac:dyDescent="0.25">
      <c r="A734" s="1" t="s">
        <v>1755</v>
      </c>
      <c r="B734" s="1" t="s">
        <v>1763</v>
      </c>
      <c r="C734" s="1" t="s">
        <v>19</v>
      </c>
      <c r="D734" s="1" t="s">
        <v>61</v>
      </c>
      <c r="E734" t="b">
        <v>0</v>
      </c>
      <c r="F734" s="1" t="s">
        <v>1027</v>
      </c>
      <c r="G734" s="1" t="s">
        <v>1764</v>
      </c>
      <c r="H734" s="1" t="s">
        <v>1765</v>
      </c>
      <c r="I734" s="1" t="s">
        <v>1766</v>
      </c>
    </row>
    <row r="735" spans="1:9" x14ac:dyDescent="0.25">
      <c r="A735" s="1" t="s">
        <v>2620</v>
      </c>
      <c r="B735" s="1" t="s">
        <v>2621</v>
      </c>
      <c r="C735" s="1" t="s">
        <v>11</v>
      </c>
      <c r="D735" s="1" t="s">
        <v>111</v>
      </c>
      <c r="E735" t="b">
        <v>0</v>
      </c>
      <c r="F735" s="1" t="s">
        <v>1027</v>
      </c>
      <c r="G735" s="1" t="s">
        <v>2622</v>
      </c>
      <c r="H735" s="1" t="s">
        <v>2623</v>
      </c>
      <c r="I735" s="1" t="s">
        <v>2624</v>
      </c>
    </row>
    <row r="736" spans="1:9" x14ac:dyDescent="0.25">
      <c r="A736" s="1" t="s">
        <v>2620</v>
      </c>
      <c r="B736" s="1" t="s">
        <v>2625</v>
      </c>
      <c r="C736" s="1" t="s">
        <v>11</v>
      </c>
      <c r="D736" s="1" t="s">
        <v>111</v>
      </c>
      <c r="E736" t="b">
        <v>0</v>
      </c>
      <c r="F736" s="1" t="s">
        <v>1027</v>
      </c>
      <c r="G736" s="1" t="s">
        <v>2622</v>
      </c>
      <c r="H736" s="1" t="s">
        <v>2623</v>
      </c>
      <c r="I736" s="1" t="s">
        <v>2624</v>
      </c>
    </row>
    <row r="737" spans="1:9" x14ac:dyDescent="0.25">
      <c r="A737" s="1" t="s">
        <v>2620</v>
      </c>
      <c r="B737" s="1" t="s">
        <v>2626</v>
      </c>
      <c r="C737" s="1" t="s">
        <v>11</v>
      </c>
      <c r="D737" s="1" t="s">
        <v>111</v>
      </c>
      <c r="E737" t="b">
        <v>0</v>
      </c>
      <c r="F737" s="1" t="s">
        <v>1027</v>
      </c>
      <c r="G737" s="1" t="s">
        <v>2623</v>
      </c>
      <c r="H737" s="1" t="s">
        <v>2627</v>
      </c>
      <c r="I737" s="1" t="s">
        <v>2628</v>
      </c>
    </row>
    <row r="738" spans="1:9" x14ac:dyDescent="0.25">
      <c r="A738" s="1" t="s">
        <v>2620</v>
      </c>
      <c r="B738" s="1" t="s">
        <v>2629</v>
      </c>
      <c r="C738" s="1" t="s">
        <v>11</v>
      </c>
      <c r="D738" s="1" t="s">
        <v>111</v>
      </c>
      <c r="E738" t="b">
        <v>0</v>
      </c>
      <c r="F738" s="1" t="s">
        <v>1027</v>
      </c>
      <c r="G738" s="1" t="s">
        <v>2623</v>
      </c>
      <c r="H738" s="1" t="s">
        <v>2627</v>
      </c>
      <c r="I738" s="1" t="s">
        <v>2628</v>
      </c>
    </row>
    <row r="739" spans="1:9" x14ac:dyDescent="0.25">
      <c r="A739" s="1" t="s">
        <v>2620</v>
      </c>
      <c r="B739" s="1" t="s">
        <v>2630</v>
      </c>
      <c r="C739" s="1" t="s">
        <v>11</v>
      </c>
      <c r="D739" s="1" t="s">
        <v>111</v>
      </c>
      <c r="E739" t="b">
        <v>0</v>
      </c>
      <c r="F739" s="1" t="s">
        <v>1027</v>
      </c>
      <c r="G739" s="1" t="s">
        <v>2623</v>
      </c>
      <c r="H739" s="1" t="s">
        <v>2627</v>
      </c>
      <c r="I739" s="1" t="s">
        <v>2628</v>
      </c>
    </row>
    <row r="740" spans="1:9" x14ac:dyDescent="0.25">
      <c r="A740" s="1" t="s">
        <v>2620</v>
      </c>
      <c r="B740" s="1" t="s">
        <v>2631</v>
      </c>
      <c r="C740" s="1" t="s">
        <v>11</v>
      </c>
      <c r="D740" s="1" t="s">
        <v>111</v>
      </c>
      <c r="E740" t="b">
        <v>0</v>
      </c>
      <c r="F740" s="1" t="s">
        <v>1027</v>
      </c>
      <c r="G740" s="1" t="s">
        <v>2623</v>
      </c>
      <c r="H740" s="1" t="s">
        <v>2627</v>
      </c>
      <c r="I740" s="1" t="s">
        <v>2628</v>
      </c>
    </row>
    <row r="741" spans="1:9" x14ac:dyDescent="0.25">
      <c r="A741" s="1" t="s">
        <v>1767</v>
      </c>
      <c r="B741" s="1" t="s">
        <v>1768</v>
      </c>
      <c r="C741" s="1" t="s">
        <v>11</v>
      </c>
      <c r="D741" s="1" t="s">
        <v>136</v>
      </c>
      <c r="E741" t="b">
        <v>0</v>
      </c>
      <c r="F741" s="1" t="s">
        <v>1027</v>
      </c>
      <c r="G741" s="1" t="s">
        <v>55</v>
      </c>
      <c r="H741" s="1" t="s">
        <v>1769</v>
      </c>
      <c r="I741" s="1" t="s">
        <v>1770</v>
      </c>
    </row>
    <row r="742" spans="1:9" x14ac:dyDescent="0.25">
      <c r="A742" s="1" t="s">
        <v>1767</v>
      </c>
      <c r="B742" s="1" t="s">
        <v>1771</v>
      </c>
      <c r="C742" s="1" t="s">
        <v>11</v>
      </c>
      <c r="D742" s="1" t="s">
        <v>111</v>
      </c>
      <c r="E742" t="b">
        <v>0</v>
      </c>
      <c r="F742" s="1" t="s">
        <v>1027</v>
      </c>
      <c r="G742" s="1" t="s">
        <v>55</v>
      </c>
      <c r="H742" s="1" t="s">
        <v>1769</v>
      </c>
      <c r="I742" s="1" t="s">
        <v>1770</v>
      </c>
    </row>
    <row r="743" spans="1:9" x14ac:dyDescent="0.25">
      <c r="A743" s="1" t="s">
        <v>1767</v>
      </c>
      <c r="B743" s="1" t="s">
        <v>1772</v>
      </c>
      <c r="C743" s="1" t="s">
        <v>11</v>
      </c>
      <c r="D743" s="1" t="s">
        <v>111</v>
      </c>
      <c r="E743" t="b">
        <v>0</v>
      </c>
      <c r="F743" s="1" t="s">
        <v>1027</v>
      </c>
      <c r="G743" s="1" t="s">
        <v>1773</v>
      </c>
      <c r="H743" s="1" t="s">
        <v>1774</v>
      </c>
      <c r="I743" s="1" t="s">
        <v>1775</v>
      </c>
    </row>
    <row r="744" spans="1:9" x14ac:dyDescent="0.25">
      <c r="A744" s="1" t="s">
        <v>2632</v>
      </c>
      <c r="B744" s="1" t="s">
        <v>2633</v>
      </c>
      <c r="C744" s="1" t="s">
        <v>11</v>
      </c>
      <c r="D744" s="1" t="s">
        <v>111</v>
      </c>
      <c r="E744" t="b">
        <v>0</v>
      </c>
      <c r="F744" s="1" t="s">
        <v>1027</v>
      </c>
      <c r="G744" s="1" t="s">
        <v>2634</v>
      </c>
      <c r="H744" s="1" t="s">
        <v>2635</v>
      </c>
      <c r="I744" s="1" t="s">
        <v>2636</v>
      </c>
    </row>
    <row r="745" spans="1:9" x14ac:dyDescent="0.25">
      <c r="A745" s="1" t="s">
        <v>2637</v>
      </c>
      <c r="B745" s="1" t="s">
        <v>2638</v>
      </c>
      <c r="C745" s="1" t="s">
        <v>19</v>
      </c>
      <c r="D745" s="1" t="s">
        <v>12</v>
      </c>
      <c r="E745" t="b">
        <v>0</v>
      </c>
      <c r="F745" s="1" t="s">
        <v>1027</v>
      </c>
      <c r="G745" s="1" t="s">
        <v>2639</v>
      </c>
      <c r="H745" s="1" t="s">
        <v>2640</v>
      </c>
      <c r="I745" s="1" t="s">
        <v>2641</v>
      </c>
    </row>
    <row r="746" spans="1:9" x14ac:dyDescent="0.25">
      <c r="A746" s="1" t="s">
        <v>2637</v>
      </c>
      <c r="B746" s="1" t="s">
        <v>2642</v>
      </c>
      <c r="C746" s="1" t="s">
        <v>19</v>
      </c>
      <c r="D746" s="1" t="s">
        <v>12</v>
      </c>
      <c r="E746" t="b">
        <v>0</v>
      </c>
      <c r="F746" s="1" t="s">
        <v>1027</v>
      </c>
      <c r="G746" s="1" t="s">
        <v>2639</v>
      </c>
      <c r="H746" s="1" t="s">
        <v>2640</v>
      </c>
      <c r="I746" s="1" t="s">
        <v>2641</v>
      </c>
    </row>
    <row r="747" spans="1:9" x14ac:dyDescent="0.25">
      <c r="A747" s="1" t="s">
        <v>909</v>
      </c>
      <c r="B747" s="1" t="s">
        <v>910</v>
      </c>
      <c r="C747" s="1" t="s">
        <v>11</v>
      </c>
      <c r="D747" s="1" t="s">
        <v>111</v>
      </c>
      <c r="E747" t="b">
        <v>0</v>
      </c>
      <c r="F747" s="1" t="s">
        <v>542</v>
      </c>
      <c r="G747" s="1" t="s">
        <v>55</v>
      </c>
      <c r="H747" s="1" t="s">
        <v>911</v>
      </c>
      <c r="I747" s="1" t="s">
        <v>912</v>
      </c>
    </row>
    <row r="748" spans="1:9" x14ac:dyDescent="0.25">
      <c r="A748" s="1" t="s">
        <v>210</v>
      </c>
      <c r="B748" s="1" t="s">
        <v>211</v>
      </c>
      <c r="C748" s="1" t="s">
        <v>60</v>
      </c>
      <c r="D748" s="1" t="s">
        <v>111</v>
      </c>
      <c r="E748" t="b">
        <v>0</v>
      </c>
      <c r="F748" s="1" t="s">
        <v>13</v>
      </c>
      <c r="G748" s="1" t="s">
        <v>212</v>
      </c>
      <c r="H748" s="1" t="s">
        <v>213</v>
      </c>
      <c r="I748" s="1" t="s">
        <v>214</v>
      </c>
    </row>
    <row r="749" spans="1:9" x14ac:dyDescent="0.25">
      <c r="A749" s="1" t="s">
        <v>210</v>
      </c>
      <c r="B749" s="1" t="s">
        <v>716</v>
      </c>
      <c r="C749" s="1" t="s">
        <v>19</v>
      </c>
      <c r="D749" s="1" t="s">
        <v>111</v>
      </c>
      <c r="E749" t="b">
        <v>0</v>
      </c>
      <c r="F749" s="1" t="s">
        <v>542</v>
      </c>
      <c r="G749" s="1" t="s">
        <v>717</v>
      </c>
      <c r="H749" s="1" t="s">
        <v>718</v>
      </c>
      <c r="I749" s="1" t="s">
        <v>719</v>
      </c>
    </row>
    <row r="750" spans="1:9" x14ac:dyDescent="0.25">
      <c r="A750" s="1" t="s">
        <v>210</v>
      </c>
      <c r="B750" s="1" t="s">
        <v>1776</v>
      </c>
      <c r="C750" s="1" t="s">
        <v>19</v>
      </c>
      <c r="D750" s="1" t="s">
        <v>167</v>
      </c>
      <c r="E750" t="b">
        <v>0</v>
      </c>
      <c r="F750" s="1" t="s">
        <v>1027</v>
      </c>
      <c r="G750" s="1" t="s">
        <v>1777</v>
      </c>
      <c r="H750" s="1" t="s">
        <v>1778</v>
      </c>
      <c r="I750" s="1" t="s">
        <v>1779</v>
      </c>
    </row>
    <row r="751" spans="1:9" x14ac:dyDescent="0.25">
      <c r="A751" s="1" t="s">
        <v>210</v>
      </c>
      <c r="B751" s="1" t="s">
        <v>1780</v>
      </c>
      <c r="C751" s="1" t="s">
        <v>19</v>
      </c>
      <c r="D751" s="1" t="s">
        <v>167</v>
      </c>
      <c r="E751" t="b">
        <v>0</v>
      </c>
      <c r="F751" s="1" t="s">
        <v>1027</v>
      </c>
      <c r="G751" s="1" t="s">
        <v>1777</v>
      </c>
      <c r="H751" s="1" t="s">
        <v>1778</v>
      </c>
      <c r="I751" s="1" t="s">
        <v>1779</v>
      </c>
    </row>
    <row r="752" spans="1:9" x14ac:dyDescent="0.25">
      <c r="A752" s="1" t="s">
        <v>210</v>
      </c>
      <c r="B752" s="1" t="s">
        <v>1781</v>
      </c>
      <c r="C752" s="1" t="s">
        <v>19</v>
      </c>
      <c r="D752" s="1" t="s">
        <v>167</v>
      </c>
      <c r="E752" t="b">
        <v>0</v>
      </c>
      <c r="F752" s="1" t="s">
        <v>1027</v>
      </c>
      <c r="G752" s="1" t="s">
        <v>1777</v>
      </c>
      <c r="H752" s="1" t="s">
        <v>1778</v>
      </c>
      <c r="I752" s="1" t="s">
        <v>1779</v>
      </c>
    </row>
    <row r="753" spans="1:9" x14ac:dyDescent="0.25">
      <c r="A753" s="1" t="s">
        <v>210</v>
      </c>
      <c r="B753" s="1" t="s">
        <v>1782</v>
      </c>
      <c r="C753" s="1" t="s">
        <v>19</v>
      </c>
      <c r="D753" s="1" t="s">
        <v>167</v>
      </c>
      <c r="E753" t="b">
        <v>0</v>
      </c>
      <c r="F753" s="1" t="s">
        <v>1027</v>
      </c>
      <c r="G753" s="1" t="s">
        <v>1777</v>
      </c>
      <c r="H753" s="1" t="s">
        <v>1778</v>
      </c>
      <c r="I753" s="1" t="s">
        <v>1779</v>
      </c>
    </row>
    <row r="754" spans="1:9" x14ac:dyDescent="0.25">
      <c r="A754" s="1" t="s">
        <v>210</v>
      </c>
      <c r="B754" s="1" t="s">
        <v>1783</v>
      </c>
      <c r="C754" s="1" t="s">
        <v>19</v>
      </c>
      <c r="D754" s="1" t="s">
        <v>167</v>
      </c>
      <c r="E754" t="b">
        <v>0</v>
      </c>
      <c r="F754" s="1" t="s">
        <v>1027</v>
      </c>
      <c r="G754" s="1" t="s">
        <v>1777</v>
      </c>
      <c r="H754" s="1" t="s">
        <v>1778</v>
      </c>
      <c r="I754" s="1" t="s">
        <v>1779</v>
      </c>
    </row>
    <row r="755" spans="1:9" x14ac:dyDescent="0.25">
      <c r="A755" s="1" t="s">
        <v>210</v>
      </c>
      <c r="B755" s="1" t="s">
        <v>1784</v>
      </c>
      <c r="C755" s="1" t="s">
        <v>19</v>
      </c>
      <c r="D755" s="1" t="s">
        <v>167</v>
      </c>
      <c r="E755" t="b">
        <v>0</v>
      </c>
      <c r="F755" s="1" t="s">
        <v>1027</v>
      </c>
      <c r="G755" s="1" t="s">
        <v>1777</v>
      </c>
      <c r="H755" s="1" t="s">
        <v>1778</v>
      </c>
      <c r="I755" s="1" t="s">
        <v>1779</v>
      </c>
    </row>
    <row r="756" spans="1:9" x14ac:dyDescent="0.25">
      <c r="A756" s="1" t="s">
        <v>210</v>
      </c>
      <c r="B756" s="1" t="s">
        <v>1785</v>
      </c>
      <c r="C756" s="1" t="s">
        <v>19</v>
      </c>
      <c r="D756" s="1" t="s">
        <v>167</v>
      </c>
      <c r="E756" t="b">
        <v>0</v>
      </c>
      <c r="F756" s="1" t="s">
        <v>1027</v>
      </c>
      <c r="G756" s="1" t="s">
        <v>1777</v>
      </c>
      <c r="H756" s="1" t="s">
        <v>1778</v>
      </c>
      <c r="I756" s="1" t="s">
        <v>1779</v>
      </c>
    </row>
    <row r="757" spans="1:9" x14ac:dyDescent="0.25">
      <c r="A757" s="1" t="s">
        <v>210</v>
      </c>
      <c r="B757" s="1" t="s">
        <v>1786</v>
      </c>
      <c r="C757" s="1" t="s">
        <v>19</v>
      </c>
      <c r="D757" s="1" t="s">
        <v>167</v>
      </c>
      <c r="E757" t="b">
        <v>0</v>
      </c>
      <c r="F757" s="1" t="s">
        <v>1027</v>
      </c>
      <c r="G757" s="1" t="s">
        <v>1777</v>
      </c>
      <c r="H757" s="1" t="s">
        <v>1778</v>
      </c>
      <c r="I757" s="1" t="s">
        <v>1779</v>
      </c>
    </row>
    <row r="758" spans="1:9" x14ac:dyDescent="0.25">
      <c r="A758" s="1" t="s">
        <v>1787</v>
      </c>
      <c r="B758" s="1" t="s">
        <v>1788</v>
      </c>
      <c r="C758" s="1" t="s">
        <v>11</v>
      </c>
      <c r="D758" s="1" t="s">
        <v>550</v>
      </c>
      <c r="E758" t="b">
        <v>0</v>
      </c>
      <c r="F758" s="1" t="s">
        <v>1027</v>
      </c>
      <c r="G758" s="1" t="s">
        <v>1789</v>
      </c>
      <c r="H758" s="1" t="s">
        <v>1790</v>
      </c>
      <c r="I758" s="1" t="s">
        <v>1791</v>
      </c>
    </row>
    <row r="759" spans="1:9" x14ac:dyDescent="0.25">
      <c r="A759" s="1" t="s">
        <v>2643</v>
      </c>
      <c r="B759" s="1" t="s">
        <v>2644</v>
      </c>
      <c r="C759" s="1" t="s">
        <v>4</v>
      </c>
      <c r="D759" s="1" t="s">
        <v>12</v>
      </c>
      <c r="E759" t="b">
        <v>1</v>
      </c>
      <c r="F759" s="1" t="s">
        <v>1027</v>
      </c>
      <c r="G759" s="1" t="s">
        <v>2645</v>
      </c>
      <c r="H759" s="1" t="s">
        <v>2646</v>
      </c>
      <c r="I759" s="1" t="s">
        <v>2647</v>
      </c>
    </row>
    <row r="760" spans="1:9" x14ac:dyDescent="0.25">
      <c r="A760" s="1" t="s">
        <v>2648</v>
      </c>
      <c r="B760" s="1" t="s">
        <v>2649</v>
      </c>
      <c r="C760" s="1" t="s">
        <v>11</v>
      </c>
      <c r="D760" s="1" t="s">
        <v>802</v>
      </c>
      <c r="E760" t="b">
        <v>0</v>
      </c>
      <c r="F760" s="1" t="s">
        <v>1027</v>
      </c>
      <c r="G760" s="1" t="s">
        <v>2650</v>
      </c>
      <c r="H760" s="1" t="s">
        <v>2651</v>
      </c>
      <c r="I760" s="1" t="s">
        <v>2652</v>
      </c>
    </row>
    <row r="761" spans="1:9" x14ac:dyDescent="0.25">
      <c r="A761" s="1" t="s">
        <v>2648</v>
      </c>
      <c r="B761" s="1" t="s">
        <v>2653</v>
      </c>
      <c r="C761" s="1" t="s">
        <v>11</v>
      </c>
      <c r="D761" s="1" t="s">
        <v>802</v>
      </c>
      <c r="E761" t="b">
        <v>0</v>
      </c>
      <c r="F761" s="1" t="s">
        <v>1027</v>
      </c>
      <c r="G761" s="1" t="s">
        <v>2650</v>
      </c>
      <c r="H761" s="1" t="s">
        <v>2651</v>
      </c>
      <c r="I761" s="1" t="s">
        <v>2652</v>
      </c>
    </row>
    <row r="762" spans="1:9" x14ac:dyDescent="0.25">
      <c r="A762" s="1" t="s">
        <v>2654</v>
      </c>
      <c r="B762" s="1" t="s">
        <v>2655</v>
      </c>
      <c r="C762" s="1" t="s">
        <v>19</v>
      </c>
      <c r="D762" s="1" t="s">
        <v>20</v>
      </c>
      <c r="E762" t="b">
        <v>0</v>
      </c>
      <c r="F762" s="1" t="s">
        <v>1027</v>
      </c>
      <c r="G762" s="1" t="s">
        <v>2656</v>
      </c>
      <c r="H762" s="1" t="s">
        <v>2657</v>
      </c>
      <c r="I762" s="1" t="s">
        <v>2658</v>
      </c>
    </row>
    <row r="763" spans="1:9" x14ac:dyDescent="0.25">
      <c r="A763" s="1" t="s">
        <v>477</v>
      </c>
      <c r="B763" s="1" t="s">
        <v>478</v>
      </c>
      <c r="C763" s="1" t="s">
        <v>75</v>
      </c>
      <c r="D763" s="1" t="s">
        <v>111</v>
      </c>
      <c r="E763" t="b">
        <v>0</v>
      </c>
      <c r="F763" s="1" t="s">
        <v>13</v>
      </c>
      <c r="G763" s="1" t="s">
        <v>479</v>
      </c>
      <c r="H763" s="1" t="s">
        <v>480</v>
      </c>
      <c r="I763" s="1" t="s">
        <v>481</v>
      </c>
    </row>
    <row r="764" spans="1:9" x14ac:dyDescent="0.25">
      <c r="A764" s="1" t="s">
        <v>477</v>
      </c>
      <c r="B764" s="1" t="s">
        <v>482</v>
      </c>
      <c r="C764" s="1" t="s">
        <v>75</v>
      </c>
      <c r="D764" s="1" t="s">
        <v>111</v>
      </c>
      <c r="E764" t="b">
        <v>0</v>
      </c>
      <c r="F764" s="1" t="s">
        <v>13</v>
      </c>
      <c r="G764" s="1" t="s">
        <v>483</v>
      </c>
      <c r="H764" s="1" t="s">
        <v>484</v>
      </c>
      <c r="I764" s="1" t="s">
        <v>485</v>
      </c>
    </row>
    <row r="765" spans="1:9" x14ac:dyDescent="0.25">
      <c r="A765" s="1" t="s">
        <v>477</v>
      </c>
      <c r="B765" s="1" t="s">
        <v>486</v>
      </c>
      <c r="C765" s="1" t="s">
        <v>75</v>
      </c>
      <c r="D765" s="1" t="s">
        <v>111</v>
      </c>
      <c r="E765" t="b">
        <v>0</v>
      </c>
      <c r="F765" s="1" t="s">
        <v>13</v>
      </c>
      <c r="G765" s="1" t="s">
        <v>487</v>
      </c>
      <c r="H765" s="1" t="s">
        <v>488</v>
      </c>
      <c r="I765" s="1" t="s">
        <v>489</v>
      </c>
    </row>
    <row r="766" spans="1:9" x14ac:dyDescent="0.25">
      <c r="A766" s="1" t="s">
        <v>477</v>
      </c>
      <c r="B766" s="1" t="s">
        <v>478</v>
      </c>
      <c r="C766" s="1" t="s">
        <v>19</v>
      </c>
      <c r="D766" s="1" t="s">
        <v>111</v>
      </c>
      <c r="E766" t="b">
        <v>0</v>
      </c>
      <c r="F766" s="1" t="s">
        <v>13</v>
      </c>
      <c r="G766" s="1" t="s">
        <v>490</v>
      </c>
      <c r="H766" s="1" t="s">
        <v>491</v>
      </c>
      <c r="I766" s="1" t="s">
        <v>492</v>
      </c>
    </row>
    <row r="767" spans="1:9" x14ac:dyDescent="0.25">
      <c r="A767" s="1" t="s">
        <v>477</v>
      </c>
      <c r="B767" s="1" t="s">
        <v>482</v>
      </c>
      <c r="C767" s="1" t="s">
        <v>19</v>
      </c>
      <c r="D767" s="1" t="s">
        <v>111</v>
      </c>
      <c r="E767" t="b">
        <v>0</v>
      </c>
      <c r="F767" s="1" t="s">
        <v>1027</v>
      </c>
      <c r="G767" s="1" t="s">
        <v>2659</v>
      </c>
      <c r="H767" s="1" t="s">
        <v>2660</v>
      </c>
      <c r="I767" s="1" t="s">
        <v>2661</v>
      </c>
    </row>
    <row r="768" spans="1:9" x14ac:dyDescent="0.25">
      <c r="A768" s="1" t="s">
        <v>477</v>
      </c>
      <c r="B768" s="1" t="s">
        <v>2662</v>
      </c>
      <c r="C768" s="1" t="s">
        <v>19</v>
      </c>
      <c r="D768" s="1" t="s">
        <v>12</v>
      </c>
      <c r="E768" t="b">
        <v>0</v>
      </c>
      <c r="F768" s="1" t="s">
        <v>1027</v>
      </c>
      <c r="G768" s="1" t="s">
        <v>2660</v>
      </c>
      <c r="H768" s="1" t="s">
        <v>490</v>
      </c>
      <c r="I768" s="1" t="s">
        <v>2663</v>
      </c>
    </row>
    <row r="769" spans="1:9" x14ac:dyDescent="0.25">
      <c r="A769" s="1" t="s">
        <v>477</v>
      </c>
      <c r="B769" s="1" t="s">
        <v>2664</v>
      </c>
      <c r="C769" s="1" t="s">
        <v>19</v>
      </c>
      <c r="D769" s="1" t="s">
        <v>12</v>
      </c>
      <c r="E769" t="b">
        <v>0</v>
      </c>
      <c r="F769" s="1" t="s">
        <v>1027</v>
      </c>
      <c r="G769" s="1" t="s">
        <v>2660</v>
      </c>
      <c r="H769" s="1" t="s">
        <v>490</v>
      </c>
      <c r="I769" s="1" t="s">
        <v>2663</v>
      </c>
    </row>
    <row r="770" spans="1:9" x14ac:dyDescent="0.25">
      <c r="A770" s="1" t="s">
        <v>477</v>
      </c>
      <c r="B770" s="1" t="s">
        <v>2665</v>
      </c>
      <c r="C770" s="1" t="s">
        <v>19</v>
      </c>
      <c r="D770" s="1" t="s">
        <v>12</v>
      </c>
      <c r="E770" t="b">
        <v>0</v>
      </c>
      <c r="F770" s="1" t="s">
        <v>1027</v>
      </c>
      <c r="G770" s="1" t="s">
        <v>2666</v>
      </c>
      <c r="H770" s="1" t="s">
        <v>2667</v>
      </c>
      <c r="I770" s="1" t="s">
        <v>2668</v>
      </c>
    </row>
    <row r="771" spans="1:9" x14ac:dyDescent="0.25">
      <c r="A771" s="1" t="s">
        <v>477</v>
      </c>
      <c r="B771" s="1" t="s">
        <v>2669</v>
      </c>
      <c r="C771" s="1" t="s">
        <v>19</v>
      </c>
      <c r="D771" s="1" t="s">
        <v>12</v>
      </c>
      <c r="E771" t="b">
        <v>0</v>
      </c>
      <c r="F771" s="1" t="s">
        <v>1027</v>
      </c>
      <c r="G771" s="1" t="s">
        <v>2666</v>
      </c>
      <c r="H771" s="1" t="s">
        <v>2667</v>
      </c>
      <c r="I771" s="1" t="s">
        <v>2668</v>
      </c>
    </row>
    <row r="772" spans="1:9" x14ac:dyDescent="0.25">
      <c r="A772" s="1" t="s">
        <v>2670</v>
      </c>
      <c r="B772" s="1" t="s">
        <v>2671</v>
      </c>
      <c r="C772" s="1" t="s">
        <v>19</v>
      </c>
      <c r="D772" s="1" t="s">
        <v>2017</v>
      </c>
      <c r="E772" t="b">
        <v>0</v>
      </c>
      <c r="F772" s="1" t="s">
        <v>1027</v>
      </c>
      <c r="G772" s="1" t="s">
        <v>2672</v>
      </c>
      <c r="H772" s="1" t="s">
        <v>2673</v>
      </c>
      <c r="I772" s="1" t="s">
        <v>2674</v>
      </c>
    </row>
    <row r="773" spans="1:9" x14ac:dyDescent="0.25">
      <c r="A773" s="1" t="s">
        <v>493</v>
      </c>
      <c r="B773" s="1" t="s">
        <v>494</v>
      </c>
      <c r="C773" s="1" t="s">
        <v>75</v>
      </c>
      <c r="D773" s="1" t="s">
        <v>76</v>
      </c>
      <c r="E773" t="b">
        <v>0</v>
      </c>
      <c r="F773" s="1" t="s">
        <v>13</v>
      </c>
      <c r="G773" s="1" t="s">
        <v>55</v>
      </c>
      <c r="H773" s="1" t="s">
        <v>495</v>
      </c>
      <c r="I773" s="1" t="s">
        <v>496</v>
      </c>
    </row>
    <row r="774" spans="1:9" x14ac:dyDescent="0.25">
      <c r="A774" s="1" t="s">
        <v>493</v>
      </c>
      <c r="B774" s="1" t="s">
        <v>913</v>
      </c>
      <c r="C774" s="1" t="s">
        <v>11</v>
      </c>
      <c r="D774" s="1" t="s">
        <v>878</v>
      </c>
      <c r="E774" t="b">
        <v>0</v>
      </c>
      <c r="F774" s="1" t="s">
        <v>542</v>
      </c>
      <c r="G774" s="1" t="s">
        <v>914</v>
      </c>
      <c r="H774" s="1" t="s">
        <v>915</v>
      </c>
      <c r="I774" s="1" t="s">
        <v>916</v>
      </c>
    </row>
    <row r="775" spans="1:9" x14ac:dyDescent="0.25">
      <c r="A775" s="1" t="s">
        <v>493</v>
      </c>
      <c r="B775" s="1" t="s">
        <v>2675</v>
      </c>
      <c r="C775" s="1" t="s">
        <v>60</v>
      </c>
      <c r="D775" s="1" t="s">
        <v>76</v>
      </c>
      <c r="E775" t="b">
        <v>0</v>
      </c>
      <c r="F775" s="1" t="s">
        <v>1027</v>
      </c>
      <c r="G775" s="1" t="s">
        <v>2676</v>
      </c>
      <c r="H775" s="1" t="s">
        <v>2677</v>
      </c>
      <c r="I775" s="1" t="s">
        <v>2678</v>
      </c>
    </row>
    <row r="776" spans="1:9" x14ac:dyDescent="0.25">
      <c r="A776" s="1" t="s">
        <v>493</v>
      </c>
      <c r="B776" s="1" t="s">
        <v>2679</v>
      </c>
      <c r="C776" s="1" t="s">
        <v>60</v>
      </c>
      <c r="D776" s="1" t="s">
        <v>76</v>
      </c>
      <c r="E776" t="b">
        <v>0</v>
      </c>
      <c r="F776" s="1" t="s">
        <v>1027</v>
      </c>
      <c r="G776" s="1" t="s">
        <v>2680</v>
      </c>
      <c r="H776" s="1" t="s">
        <v>2681</v>
      </c>
      <c r="I776" s="1" t="s">
        <v>2682</v>
      </c>
    </row>
    <row r="777" spans="1:9" x14ac:dyDescent="0.25">
      <c r="A777" s="1" t="s">
        <v>497</v>
      </c>
      <c r="B777" s="1" t="s">
        <v>498</v>
      </c>
      <c r="C777" s="1" t="s">
        <v>123</v>
      </c>
      <c r="D777" s="1" t="s">
        <v>20</v>
      </c>
      <c r="E777" t="b">
        <v>0</v>
      </c>
      <c r="F777" s="1" t="s">
        <v>13</v>
      </c>
      <c r="G777" s="1" t="s">
        <v>499</v>
      </c>
      <c r="H777" s="1" t="s">
        <v>500</v>
      </c>
      <c r="I777" s="1" t="s">
        <v>501</v>
      </c>
    </row>
    <row r="778" spans="1:9" x14ac:dyDescent="0.25">
      <c r="A778" s="1" t="s">
        <v>497</v>
      </c>
      <c r="B778" s="1" t="s">
        <v>502</v>
      </c>
      <c r="C778" s="1" t="s">
        <v>123</v>
      </c>
      <c r="D778" s="1" t="s">
        <v>111</v>
      </c>
      <c r="E778" t="b">
        <v>0</v>
      </c>
      <c r="F778" s="1" t="s">
        <v>13</v>
      </c>
      <c r="G778" s="1" t="s">
        <v>499</v>
      </c>
      <c r="H778" s="1" t="s">
        <v>500</v>
      </c>
      <c r="I778" s="1" t="s">
        <v>501</v>
      </c>
    </row>
    <row r="779" spans="1:9" x14ac:dyDescent="0.25">
      <c r="A779" s="1" t="s">
        <v>497</v>
      </c>
      <c r="B779" s="1" t="s">
        <v>2683</v>
      </c>
      <c r="C779" s="1" t="s">
        <v>123</v>
      </c>
      <c r="D779" s="1" t="s">
        <v>12</v>
      </c>
      <c r="E779" t="b">
        <v>0</v>
      </c>
      <c r="F779" s="1" t="s">
        <v>1027</v>
      </c>
      <c r="G779" s="1" t="s">
        <v>2684</v>
      </c>
      <c r="H779" s="1" t="s">
        <v>2685</v>
      </c>
      <c r="I779" s="1" t="s">
        <v>2686</v>
      </c>
    </row>
    <row r="780" spans="1:9" x14ac:dyDescent="0.25">
      <c r="A780" s="1" t="s">
        <v>497</v>
      </c>
      <c r="B780" s="1" t="s">
        <v>2687</v>
      </c>
      <c r="C780" s="1" t="s">
        <v>123</v>
      </c>
      <c r="D780" s="1" t="s">
        <v>12</v>
      </c>
      <c r="E780" t="b">
        <v>0</v>
      </c>
      <c r="F780" s="1" t="s">
        <v>1027</v>
      </c>
      <c r="G780" s="1" t="s">
        <v>2684</v>
      </c>
      <c r="H780" s="1" t="s">
        <v>2685</v>
      </c>
      <c r="I780" s="1" t="s">
        <v>2686</v>
      </c>
    </row>
    <row r="781" spans="1:9" x14ac:dyDescent="0.25">
      <c r="A781" s="1" t="s">
        <v>497</v>
      </c>
      <c r="B781" s="1" t="s">
        <v>2688</v>
      </c>
      <c r="C781" s="1" t="s">
        <v>123</v>
      </c>
      <c r="D781" s="1" t="s">
        <v>12</v>
      </c>
      <c r="E781" t="b">
        <v>0</v>
      </c>
      <c r="F781" s="1" t="s">
        <v>1027</v>
      </c>
      <c r="G781" s="1" t="s">
        <v>2684</v>
      </c>
      <c r="H781" s="1" t="s">
        <v>2685</v>
      </c>
      <c r="I781" s="1" t="s">
        <v>2686</v>
      </c>
    </row>
    <row r="782" spans="1:9" x14ac:dyDescent="0.25">
      <c r="A782" s="1" t="s">
        <v>497</v>
      </c>
      <c r="B782" s="1" t="s">
        <v>2689</v>
      </c>
      <c r="C782" s="1" t="s">
        <v>123</v>
      </c>
      <c r="D782" s="1" t="s">
        <v>12</v>
      </c>
      <c r="E782" t="b">
        <v>0</v>
      </c>
      <c r="F782" s="1" t="s">
        <v>1027</v>
      </c>
      <c r="G782" s="1" t="s">
        <v>2684</v>
      </c>
      <c r="H782" s="1" t="s">
        <v>2685</v>
      </c>
      <c r="I782" s="1" t="s">
        <v>2686</v>
      </c>
    </row>
    <row r="783" spans="1:9" x14ac:dyDescent="0.25">
      <c r="A783" s="1" t="s">
        <v>497</v>
      </c>
      <c r="B783" s="1" t="s">
        <v>2683</v>
      </c>
      <c r="C783" s="1" t="s">
        <v>123</v>
      </c>
      <c r="D783" s="1" t="s">
        <v>12</v>
      </c>
      <c r="E783" t="b">
        <v>0</v>
      </c>
      <c r="F783" s="1" t="s">
        <v>1027</v>
      </c>
      <c r="G783" s="1" t="s">
        <v>55</v>
      </c>
      <c r="H783" s="1" t="s">
        <v>2690</v>
      </c>
      <c r="I783" s="1" t="s">
        <v>2691</v>
      </c>
    </row>
    <row r="784" spans="1:9" x14ac:dyDescent="0.25">
      <c r="A784" s="1" t="s">
        <v>497</v>
      </c>
      <c r="B784" s="1" t="s">
        <v>2692</v>
      </c>
      <c r="C784" s="1" t="s">
        <v>123</v>
      </c>
      <c r="D784" s="1" t="s">
        <v>12</v>
      </c>
      <c r="E784" t="b">
        <v>0</v>
      </c>
      <c r="F784" s="1" t="s">
        <v>1027</v>
      </c>
      <c r="G784" s="1" t="s">
        <v>2693</v>
      </c>
      <c r="H784" s="1" t="s">
        <v>2694</v>
      </c>
      <c r="I784" s="1" t="s">
        <v>2695</v>
      </c>
    </row>
    <row r="785" spans="1:9" x14ac:dyDescent="0.25">
      <c r="A785" s="1" t="s">
        <v>497</v>
      </c>
      <c r="B785" s="1" t="s">
        <v>2696</v>
      </c>
      <c r="C785" s="1" t="s">
        <v>123</v>
      </c>
      <c r="D785" s="1" t="s">
        <v>12</v>
      </c>
      <c r="E785" t="b">
        <v>0</v>
      </c>
      <c r="F785" s="1" t="s">
        <v>1027</v>
      </c>
      <c r="G785" s="1" t="s">
        <v>55</v>
      </c>
      <c r="H785" s="1" t="s">
        <v>2697</v>
      </c>
      <c r="I785" s="1" t="s">
        <v>2698</v>
      </c>
    </row>
    <row r="786" spans="1:9" x14ac:dyDescent="0.25">
      <c r="A786" s="1" t="s">
        <v>2699</v>
      </c>
      <c r="B786" s="1" t="s">
        <v>2700</v>
      </c>
      <c r="C786" s="1" t="s">
        <v>11</v>
      </c>
      <c r="D786" s="1" t="s">
        <v>111</v>
      </c>
      <c r="E786" t="b">
        <v>0</v>
      </c>
      <c r="F786" s="1" t="s">
        <v>1027</v>
      </c>
      <c r="G786" s="1" t="s">
        <v>2701</v>
      </c>
      <c r="H786" s="1" t="s">
        <v>2702</v>
      </c>
      <c r="I786" s="1" t="s">
        <v>2703</v>
      </c>
    </row>
    <row r="787" spans="1:9" x14ac:dyDescent="0.25">
      <c r="A787" s="1" t="s">
        <v>720</v>
      </c>
      <c r="B787" s="1" t="s">
        <v>721</v>
      </c>
      <c r="C787" s="1" t="s">
        <v>11</v>
      </c>
      <c r="D787" s="1" t="s">
        <v>669</v>
      </c>
      <c r="E787" t="b">
        <v>0</v>
      </c>
      <c r="F787" s="1" t="s">
        <v>542</v>
      </c>
      <c r="G787" s="1" t="s">
        <v>722</v>
      </c>
      <c r="H787" s="1" t="s">
        <v>723</v>
      </c>
      <c r="I787" s="1" t="s">
        <v>724</v>
      </c>
    </row>
    <row r="788" spans="1:9" x14ac:dyDescent="0.25">
      <c r="A788" s="1" t="s">
        <v>720</v>
      </c>
      <c r="B788" s="1" t="s">
        <v>725</v>
      </c>
      <c r="C788" s="1" t="s">
        <v>11</v>
      </c>
      <c r="D788" s="1" t="s">
        <v>111</v>
      </c>
      <c r="E788" t="b">
        <v>0</v>
      </c>
      <c r="F788" s="1" t="s">
        <v>542</v>
      </c>
      <c r="G788" s="1" t="s">
        <v>723</v>
      </c>
      <c r="H788" s="1" t="s">
        <v>724</v>
      </c>
      <c r="I788" s="1" t="s">
        <v>55</v>
      </c>
    </row>
    <row r="789" spans="1:9" x14ac:dyDescent="0.25">
      <c r="A789" s="1" t="s">
        <v>720</v>
      </c>
      <c r="B789" s="1" t="s">
        <v>726</v>
      </c>
      <c r="C789" s="1" t="s">
        <v>11</v>
      </c>
      <c r="D789" s="1" t="s">
        <v>111</v>
      </c>
      <c r="E789" t="b">
        <v>0</v>
      </c>
      <c r="F789" s="1" t="s">
        <v>542</v>
      </c>
      <c r="G789" s="1" t="s">
        <v>723</v>
      </c>
      <c r="H789" s="1" t="s">
        <v>724</v>
      </c>
      <c r="I789" s="1" t="s">
        <v>55</v>
      </c>
    </row>
    <row r="790" spans="1:9" x14ac:dyDescent="0.25">
      <c r="A790" s="1" t="s">
        <v>917</v>
      </c>
      <c r="B790" s="1" t="s">
        <v>918</v>
      </c>
      <c r="C790" s="1" t="s">
        <v>123</v>
      </c>
      <c r="D790" s="1" t="s">
        <v>919</v>
      </c>
      <c r="E790" t="b">
        <v>0</v>
      </c>
      <c r="F790" s="1" t="s">
        <v>542</v>
      </c>
      <c r="G790" s="1" t="s">
        <v>55</v>
      </c>
      <c r="H790" s="1" t="s">
        <v>920</v>
      </c>
      <c r="I790" s="1" t="s">
        <v>55</v>
      </c>
    </row>
    <row r="791" spans="1:9" x14ac:dyDescent="0.25">
      <c r="A791" s="1" t="s">
        <v>917</v>
      </c>
      <c r="B791" s="1" t="s">
        <v>2704</v>
      </c>
      <c r="C791" s="1" t="s">
        <v>11</v>
      </c>
      <c r="D791" s="1" t="s">
        <v>111</v>
      </c>
      <c r="E791" t="b">
        <v>0</v>
      </c>
      <c r="F791" s="1" t="s">
        <v>1027</v>
      </c>
      <c r="G791" s="1" t="s">
        <v>2705</v>
      </c>
      <c r="H791" s="1" t="s">
        <v>2706</v>
      </c>
      <c r="I791" s="1" t="s">
        <v>55</v>
      </c>
    </row>
    <row r="792" spans="1:9" x14ac:dyDescent="0.25">
      <c r="A792" s="1" t="s">
        <v>534</v>
      </c>
      <c r="B792" s="1" t="s">
        <v>535</v>
      </c>
      <c r="C792" s="1" t="s">
        <v>19</v>
      </c>
      <c r="D792" s="1" t="s">
        <v>111</v>
      </c>
      <c r="E792" t="b">
        <v>0</v>
      </c>
      <c r="F792" s="1" t="s">
        <v>530</v>
      </c>
      <c r="G792" s="1" t="s">
        <v>536</v>
      </c>
      <c r="H792" s="1" t="s">
        <v>537</v>
      </c>
      <c r="I792" s="1" t="s">
        <v>538</v>
      </c>
    </row>
    <row r="793" spans="1:9" x14ac:dyDescent="0.25">
      <c r="A793" s="1" t="s">
        <v>534</v>
      </c>
      <c r="B793" s="1" t="s">
        <v>539</v>
      </c>
      <c r="C793" s="1" t="s">
        <v>19</v>
      </c>
      <c r="D793" s="1" t="s">
        <v>111</v>
      </c>
      <c r="E793" t="b">
        <v>0</v>
      </c>
      <c r="F793" s="1" t="s">
        <v>530</v>
      </c>
      <c r="G793" s="1" t="s">
        <v>536</v>
      </c>
      <c r="H793" s="1" t="s">
        <v>537</v>
      </c>
      <c r="I793" s="1" t="s">
        <v>538</v>
      </c>
    </row>
    <row r="794" spans="1:9" x14ac:dyDescent="0.25">
      <c r="A794" s="1" t="s">
        <v>534</v>
      </c>
      <c r="B794" s="1" t="s">
        <v>921</v>
      </c>
      <c r="C794" s="1" t="s">
        <v>11</v>
      </c>
      <c r="D794" s="1" t="s">
        <v>111</v>
      </c>
      <c r="E794" t="b">
        <v>0</v>
      </c>
      <c r="F794" s="1" t="s">
        <v>542</v>
      </c>
      <c r="G794" s="1" t="s">
        <v>922</v>
      </c>
      <c r="H794" s="1" t="s">
        <v>923</v>
      </c>
      <c r="I794" s="1" t="s">
        <v>55</v>
      </c>
    </row>
    <row r="795" spans="1:9" x14ac:dyDescent="0.25">
      <c r="A795" s="1" t="s">
        <v>534</v>
      </c>
      <c r="B795" s="1" t="s">
        <v>924</v>
      </c>
      <c r="C795" s="1" t="s">
        <v>11</v>
      </c>
      <c r="D795" s="1" t="s">
        <v>111</v>
      </c>
      <c r="E795" t="b">
        <v>0</v>
      </c>
      <c r="F795" s="1" t="s">
        <v>542</v>
      </c>
      <c r="G795" s="1" t="s">
        <v>922</v>
      </c>
      <c r="H795" s="1" t="s">
        <v>923</v>
      </c>
      <c r="I795" s="1" t="s">
        <v>55</v>
      </c>
    </row>
    <row r="796" spans="1:9" x14ac:dyDescent="0.25">
      <c r="A796" s="1" t="s">
        <v>534</v>
      </c>
      <c r="B796" s="1" t="s">
        <v>2707</v>
      </c>
      <c r="C796" s="1" t="s">
        <v>197</v>
      </c>
      <c r="D796" s="1" t="s">
        <v>111</v>
      </c>
      <c r="E796" t="b">
        <v>0</v>
      </c>
      <c r="F796" s="1" t="s">
        <v>1027</v>
      </c>
      <c r="G796" s="1" t="s">
        <v>2708</v>
      </c>
      <c r="H796" s="1" t="s">
        <v>2709</v>
      </c>
      <c r="I796" s="1" t="s">
        <v>55</v>
      </c>
    </row>
    <row r="797" spans="1:9" x14ac:dyDescent="0.25">
      <c r="A797" s="1" t="s">
        <v>534</v>
      </c>
      <c r="B797" s="1" t="s">
        <v>2710</v>
      </c>
      <c r="C797" s="1" t="s">
        <v>19</v>
      </c>
      <c r="D797" s="1" t="s">
        <v>111</v>
      </c>
      <c r="E797" t="b">
        <v>0</v>
      </c>
      <c r="F797" s="1" t="s">
        <v>1027</v>
      </c>
      <c r="G797" s="1" t="s">
        <v>2711</v>
      </c>
      <c r="H797" s="1" t="s">
        <v>2712</v>
      </c>
      <c r="I797" s="1" t="s">
        <v>2713</v>
      </c>
    </row>
    <row r="798" spans="1:9" x14ac:dyDescent="0.25">
      <c r="A798" s="1" t="s">
        <v>534</v>
      </c>
      <c r="B798" s="1" t="s">
        <v>2714</v>
      </c>
      <c r="C798" s="1" t="s">
        <v>19</v>
      </c>
      <c r="D798" s="1" t="s">
        <v>111</v>
      </c>
      <c r="E798" t="b">
        <v>0</v>
      </c>
      <c r="F798" s="1" t="s">
        <v>1027</v>
      </c>
      <c r="G798" s="1" t="s">
        <v>2711</v>
      </c>
      <c r="H798" s="1" t="s">
        <v>2712</v>
      </c>
      <c r="I798" s="1" t="s">
        <v>2713</v>
      </c>
    </row>
    <row r="799" spans="1:9" x14ac:dyDescent="0.25">
      <c r="A799" s="1" t="s">
        <v>534</v>
      </c>
      <c r="B799" s="1" t="s">
        <v>2715</v>
      </c>
      <c r="C799" s="1" t="s">
        <v>19</v>
      </c>
      <c r="D799" s="1" t="s">
        <v>111</v>
      </c>
      <c r="E799" t="b">
        <v>0</v>
      </c>
      <c r="F799" s="1" t="s">
        <v>1027</v>
      </c>
      <c r="G799" s="1" t="s">
        <v>2711</v>
      </c>
      <c r="H799" s="1" t="s">
        <v>2712</v>
      </c>
      <c r="I799" s="1" t="s">
        <v>2713</v>
      </c>
    </row>
    <row r="800" spans="1:9" x14ac:dyDescent="0.25">
      <c r="A800" s="1" t="s">
        <v>503</v>
      </c>
      <c r="B800" s="1" t="s">
        <v>504</v>
      </c>
      <c r="C800" s="1" t="s">
        <v>19</v>
      </c>
      <c r="D800" s="1" t="s">
        <v>12</v>
      </c>
      <c r="E800" t="b">
        <v>0</v>
      </c>
      <c r="F800" s="1" t="s">
        <v>13</v>
      </c>
      <c r="G800" s="1" t="s">
        <v>505</v>
      </c>
      <c r="H800" s="1" t="s">
        <v>506</v>
      </c>
      <c r="I800" s="1" t="s">
        <v>507</v>
      </c>
    </row>
    <row r="801" spans="1:9" x14ac:dyDescent="0.25">
      <c r="A801" s="1" t="s">
        <v>503</v>
      </c>
      <c r="B801" s="1" t="s">
        <v>504</v>
      </c>
      <c r="C801" s="1" t="s">
        <v>11</v>
      </c>
      <c r="D801" s="1" t="s">
        <v>12</v>
      </c>
      <c r="E801" t="b">
        <v>0</v>
      </c>
      <c r="F801" s="1" t="s">
        <v>1027</v>
      </c>
      <c r="G801" s="1" t="s">
        <v>2716</v>
      </c>
      <c r="H801" s="1" t="s">
        <v>2717</v>
      </c>
      <c r="I801" s="1" t="s">
        <v>2718</v>
      </c>
    </row>
    <row r="802" spans="1:9" x14ac:dyDescent="0.25">
      <c r="A802" s="1" t="s">
        <v>503</v>
      </c>
      <c r="B802" s="1" t="s">
        <v>2719</v>
      </c>
      <c r="C802" s="1" t="s">
        <v>19</v>
      </c>
      <c r="D802" s="1" t="s">
        <v>12</v>
      </c>
      <c r="E802" t="b">
        <v>0</v>
      </c>
      <c r="F802" s="1" t="s">
        <v>1027</v>
      </c>
      <c r="G802" s="1" t="s">
        <v>2720</v>
      </c>
      <c r="H802" s="1" t="s">
        <v>505</v>
      </c>
      <c r="I802" s="1" t="s">
        <v>2721</v>
      </c>
    </row>
    <row r="803" spans="1:9" x14ac:dyDescent="0.25">
      <c r="A803" s="1" t="s">
        <v>503</v>
      </c>
      <c r="B803" s="1" t="s">
        <v>2719</v>
      </c>
      <c r="C803" s="1" t="s">
        <v>19</v>
      </c>
      <c r="D803" s="1" t="s">
        <v>12</v>
      </c>
      <c r="E803" t="b">
        <v>0</v>
      </c>
      <c r="F803" s="1" t="s">
        <v>1027</v>
      </c>
      <c r="G803" s="1" t="s">
        <v>2722</v>
      </c>
      <c r="H803" s="1" t="s">
        <v>2723</v>
      </c>
      <c r="I803" s="1" t="s">
        <v>2724</v>
      </c>
    </row>
    <row r="804" spans="1:9" x14ac:dyDescent="0.25">
      <c r="A804" s="1" t="s">
        <v>503</v>
      </c>
      <c r="B804" s="1" t="s">
        <v>504</v>
      </c>
      <c r="C804" s="1" t="s">
        <v>19</v>
      </c>
      <c r="D804" s="1" t="s">
        <v>12</v>
      </c>
      <c r="E804" t="b">
        <v>0</v>
      </c>
      <c r="F804" s="1" t="s">
        <v>1027</v>
      </c>
      <c r="G804" s="1" t="s">
        <v>2723</v>
      </c>
      <c r="H804" s="1" t="s">
        <v>2725</v>
      </c>
      <c r="I804" s="1" t="s">
        <v>2726</v>
      </c>
    </row>
    <row r="805" spans="1:9" x14ac:dyDescent="0.25">
      <c r="A805" s="1" t="s">
        <v>215</v>
      </c>
      <c r="B805" s="1" t="s">
        <v>216</v>
      </c>
      <c r="C805" s="1" t="s">
        <v>123</v>
      </c>
      <c r="D805" s="1" t="s">
        <v>111</v>
      </c>
      <c r="E805" t="b">
        <v>0</v>
      </c>
      <c r="F805" s="1" t="s">
        <v>13</v>
      </c>
      <c r="G805" s="1" t="s">
        <v>217</v>
      </c>
      <c r="H805" s="1" t="s">
        <v>218</v>
      </c>
      <c r="I805" s="1" t="s">
        <v>219</v>
      </c>
    </row>
    <row r="806" spans="1:9" x14ac:dyDescent="0.25">
      <c r="A806" s="1" t="s">
        <v>215</v>
      </c>
      <c r="B806" s="1" t="s">
        <v>220</v>
      </c>
      <c r="C806" s="1" t="s">
        <v>123</v>
      </c>
      <c r="D806" s="1" t="s">
        <v>61</v>
      </c>
      <c r="E806" t="b">
        <v>0</v>
      </c>
      <c r="F806" s="1" t="s">
        <v>13</v>
      </c>
      <c r="G806" s="1" t="s">
        <v>221</v>
      </c>
      <c r="H806" s="1" t="s">
        <v>222</v>
      </c>
      <c r="I806" s="1" t="s">
        <v>223</v>
      </c>
    </row>
    <row r="807" spans="1:9" x14ac:dyDescent="0.25">
      <c r="A807" s="1" t="s">
        <v>215</v>
      </c>
      <c r="B807" s="1" t="s">
        <v>224</v>
      </c>
      <c r="C807" s="1" t="s">
        <v>123</v>
      </c>
      <c r="D807" s="1" t="s">
        <v>61</v>
      </c>
      <c r="E807" t="b">
        <v>0</v>
      </c>
      <c r="F807" s="1" t="s">
        <v>13</v>
      </c>
      <c r="G807" s="1" t="s">
        <v>221</v>
      </c>
      <c r="H807" s="1" t="s">
        <v>222</v>
      </c>
      <c r="I807" s="1" t="s">
        <v>223</v>
      </c>
    </row>
    <row r="808" spans="1:9" x14ac:dyDescent="0.25">
      <c r="A808" s="1" t="s">
        <v>215</v>
      </c>
      <c r="B808" s="1" t="s">
        <v>225</v>
      </c>
      <c r="C808" s="1" t="s">
        <v>123</v>
      </c>
      <c r="D808" s="1" t="s">
        <v>61</v>
      </c>
      <c r="E808" t="b">
        <v>0</v>
      </c>
      <c r="F808" s="1" t="s">
        <v>13</v>
      </c>
      <c r="G808" s="1" t="s">
        <v>221</v>
      </c>
      <c r="H808" s="1" t="s">
        <v>222</v>
      </c>
      <c r="I808" s="1" t="s">
        <v>223</v>
      </c>
    </row>
    <row r="809" spans="1:9" x14ac:dyDescent="0.25">
      <c r="A809" s="1" t="s">
        <v>2727</v>
      </c>
      <c r="B809" s="1" t="s">
        <v>2728</v>
      </c>
      <c r="C809" s="1" t="s">
        <v>19</v>
      </c>
      <c r="D809" s="1" t="s">
        <v>12</v>
      </c>
      <c r="E809" t="b">
        <v>0</v>
      </c>
      <c r="F809" s="1" t="s">
        <v>1027</v>
      </c>
      <c r="G809" s="1" t="s">
        <v>2729</v>
      </c>
      <c r="H809" s="1" t="s">
        <v>2730</v>
      </c>
      <c r="I809" s="1" t="s">
        <v>2731</v>
      </c>
    </row>
    <row r="810" spans="1:9" x14ac:dyDescent="0.25">
      <c r="A810" s="1" t="s">
        <v>2727</v>
      </c>
      <c r="B810" s="1" t="s">
        <v>2732</v>
      </c>
      <c r="C810" s="1" t="s">
        <v>19</v>
      </c>
      <c r="D810" s="1" t="s">
        <v>12</v>
      </c>
      <c r="E810" t="b">
        <v>0</v>
      </c>
      <c r="F810" s="1" t="s">
        <v>1027</v>
      </c>
      <c r="G810" s="1" t="s">
        <v>2733</v>
      </c>
      <c r="H810" s="1" t="s">
        <v>2734</v>
      </c>
      <c r="I810" s="1" t="s">
        <v>2735</v>
      </c>
    </row>
    <row r="811" spans="1:9" x14ac:dyDescent="0.25">
      <c r="A811" s="1" t="s">
        <v>2727</v>
      </c>
      <c r="B811" s="1" t="s">
        <v>2736</v>
      </c>
      <c r="C811" s="1" t="s">
        <v>19</v>
      </c>
      <c r="D811" s="1" t="s">
        <v>12</v>
      </c>
      <c r="E811" t="b">
        <v>0</v>
      </c>
      <c r="F811" s="1" t="s">
        <v>1027</v>
      </c>
      <c r="G811" s="1" t="s">
        <v>2733</v>
      </c>
      <c r="H811" s="1" t="s">
        <v>2734</v>
      </c>
      <c r="I811" s="1" t="s">
        <v>2735</v>
      </c>
    </row>
    <row r="812" spans="1:9" x14ac:dyDescent="0.25">
      <c r="A812" s="1" t="s">
        <v>2727</v>
      </c>
      <c r="B812" s="1" t="s">
        <v>2732</v>
      </c>
      <c r="C812" s="1" t="s">
        <v>197</v>
      </c>
      <c r="D812" s="1" t="s">
        <v>12</v>
      </c>
      <c r="E812" t="b">
        <v>0</v>
      </c>
      <c r="F812" s="1" t="s">
        <v>1027</v>
      </c>
      <c r="G812" s="1" t="s">
        <v>2737</v>
      </c>
      <c r="H812" s="1" t="s">
        <v>2738</v>
      </c>
      <c r="I812" s="1" t="s">
        <v>2739</v>
      </c>
    </row>
    <row r="813" spans="1:9" x14ac:dyDescent="0.25">
      <c r="A813" s="1" t="s">
        <v>2727</v>
      </c>
      <c r="B813" s="1" t="s">
        <v>2736</v>
      </c>
      <c r="C813" s="1" t="s">
        <v>197</v>
      </c>
      <c r="D813" s="1" t="s">
        <v>12</v>
      </c>
      <c r="E813" t="b">
        <v>0</v>
      </c>
      <c r="F813" s="1" t="s">
        <v>1027</v>
      </c>
      <c r="G813" s="1" t="s">
        <v>2737</v>
      </c>
      <c r="H813" s="1" t="s">
        <v>2738</v>
      </c>
      <c r="I813" s="1" t="s">
        <v>2739</v>
      </c>
    </row>
    <row r="814" spans="1:9" x14ac:dyDescent="0.25">
      <c r="A814" s="1" t="s">
        <v>2727</v>
      </c>
      <c r="B814" s="1" t="s">
        <v>2740</v>
      </c>
      <c r="C814" s="1" t="s">
        <v>197</v>
      </c>
      <c r="D814" s="1" t="s">
        <v>12</v>
      </c>
      <c r="E814" t="b">
        <v>0</v>
      </c>
      <c r="F814" s="1" t="s">
        <v>1027</v>
      </c>
      <c r="G814" s="1" t="s">
        <v>2741</v>
      </c>
      <c r="H814" s="1" t="s">
        <v>2742</v>
      </c>
      <c r="I814" s="1" t="s">
        <v>2743</v>
      </c>
    </row>
    <row r="815" spans="1:9" x14ac:dyDescent="0.25">
      <c r="A815" s="1" t="s">
        <v>2744</v>
      </c>
      <c r="B815" s="1" t="s">
        <v>2745</v>
      </c>
      <c r="C815" s="1" t="s">
        <v>4</v>
      </c>
      <c r="D815" s="1" t="s">
        <v>111</v>
      </c>
      <c r="E815" t="b">
        <v>1</v>
      </c>
      <c r="F815" s="1" t="s">
        <v>1027</v>
      </c>
      <c r="G815" s="1" t="s">
        <v>2746</v>
      </c>
      <c r="H815" s="1" t="s">
        <v>2747</v>
      </c>
      <c r="I815" s="1" t="s">
        <v>2748</v>
      </c>
    </row>
    <row r="816" spans="1:9" x14ac:dyDescent="0.25">
      <c r="A816" s="1" t="s">
        <v>2744</v>
      </c>
      <c r="B816" s="1" t="s">
        <v>2745</v>
      </c>
      <c r="C816" s="1" t="s">
        <v>19</v>
      </c>
      <c r="D816" s="1" t="s">
        <v>111</v>
      </c>
      <c r="E816" t="b">
        <v>0</v>
      </c>
      <c r="F816" s="1" t="s">
        <v>1027</v>
      </c>
      <c r="G816" s="1" t="s">
        <v>55</v>
      </c>
      <c r="H816" s="1" t="s">
        <v>2749</v>
      </c>
      <c r="I816" s="1" t="s">
        <v>2750</v>
      </c>
    </row>
    <row r="817" spans="1:9" x14ac:dyDescent="0.25">
      <c r="A817" s="1" t="s">
        <v>2744</v>
      </c>
      <c r="B817" s="1" t="s">
        <v>2745</v>
      </c>
      <c r="C817" s="1" t="s">
        <v>11</v>
      </c>
      <c r="D817" s="1" t="s">
        <v>111</v>
      </c>
      <c r="E817" t="b">
        <v>0</v>
      </c>
      <c r="F817" s="1" t="s">
        <v>1027</v>
      </c>
      <c r="G817" s="1" t="s">
        <v>55</v>
      </c>
      <c r="H817" s="1" t="s">
        <v>2751</v>
      </c>
      <c r="I817" s="1" t="s">
        <v>55</v>
      </c>
    </row>
    <row r="818" spans="1:9" x14ac:dyDescent="0.25">
      <c r="A818" s="1" t="s">
        <v>226</v>
      </c>
      <c r="B818" s="1" t="s">
        <v>227</v>
      </c>
      <c r="C818" s="1" t="s">
        <v>11</v>
      </c>
      <c r="D818" s="1" t="s">
        <v>20</v>
      </c>
      <c r="E818" t="b">
        <v>0</v>
      </c>
      <c r="F818" s="1" t="s">
        <v>13</v>
      </c>
      <c r="G818" s="1" t="s">
        <v>228</v>
      </c>
      <c r="H818" s="1" t="s">
        <v>229</v>
      </c>
      <c r="I818" s="1" t="s">
        <v>230</v>
      </c>
    </row>
    <row r="819" spans="1:9" x14ac:dyDescent="0.25">
      <c r="A819" s="1" t="s">
        <v>226</v>
      </c>
      <c r="B819" s="1" t="s">
        <v>1792</v>
      </c>
      <c r="C819" s="1" t="s">
        <v>19</v>
      </c>
      <c r="D819" s="1" t="s">
        <v>12</v>
      </c>
      <c r="E819" t="b">
        <v>1</v>
      </c>
      <c r="F819" s="1" t="s">
        <v>1027</v>
      </c>
      <c r="G819" s="1" t="s">
        <v>1793</v>
      </c>
      <c r="H819" s="1" t="s">
        <v>1794</v>
      </c>
      <c r="I819" s="1" t="s">
        <v>1795</v>
      </c>
    </row>
    <row r="820" spans="1:9" x14ac:dyDescent="0.25">
      <c r="A820" s="1" t="s">
        <v>226</v>
      </c>
      <c r="B820" s="1" t="s">
        <v>1796</v>
      </c>
      <c r="C820" s="1" t="s">
        <v>19</v>
      </c>
      <c r="D820" s="1" t="s">
        <v>12</v>
      </c>
      <c r="E820" t="b">
        <v>1</v>
      </c>
      <c r="F820" s="1" t="s">
        <v>1027</v>
      </c>
      <c r="G820" s="1" t="s">
        <v>1793</v>
      </c>
      <c r="H820" s="1" t="s">
        <v>1794</v>
      </c>
      <c r="I820" s="1" t="s">
        <v>1795</v>
      </c>
    </row>
    <row r="821" spans="1:9" x14ac:dyDescent="0.25">
      <c r="A821" s="1" t="s">
        <v>231</v>
      </c>
      <c r="B821" s="1" t="s">
        <v>232</v>
      </c>
      <c r="C821" s="1" t="s">
        <v>11</v>
      </c>
      <c r="D821" s="1" t="s">
        <v>136</v>
      </c>
      <c r="E821" t="b">
        <v>0</v>
      </c>
      <c r="F821" s="1" t="s">
        <v>13</v>
      </c>
      <c r="G821" s="1" t="s">
        <v>233</v>
      </c>
      <c r="H821" s="1" t="s">
        <v>234</v>
      </c>
      <c r="I821" s="1" t="s">
        <v>235</v>
      </c>
    </row>
    <row r="822" spans="1:9" x14ac:dyDescent="0.25">
      <c r="A822" s="1" t="s">
        <v>236</v>
      </c>
      <c r="B822" s="1" t="s">
        <v>237</v>
      </c>
      <c r="C822" s="1" t="s">
        <v>123</v>
      </c>
      <c r="D822" s="1" t="s">
        <v>111</v>
      </c>
      <c r="E822" t="b">
        <v>0</v>
      </c>
      <c r="F822" s="1" t="s">
        <v>13</v>
      </c>
      <c r="G822" s="1" t="s">
        <v>238</v>
      </c>
      <c r="H822" s="1" t="s">
        <v>239</v>
      </c>
      <c r="I822" s="1" t="s">
        <v>240</v>
      </c>
    </row>
    <row r="823" spans="1:9" x14ac:dyDescent="0.25">
      <c r="A823" s="1" t="s">
        <v>236</v>
      </c>
      <c r="B823" s="1" t="s">
        <v>241</v>
      </c>
      <c r="C823" s="1" t="s">
        <v>123</v>
      </c>
      <c r="D823" s="1" t="s">
        <v>111</v>
      </c>
      <c r="E823" t="b">
        <v>0</v>
      </c>
      <c r="F823" s="1" t="s">
        <v>13</v>
      </c>
      <c r="G823" s="1" t="s">
        <v>238</v>
      </c>
      <c r="H823" s="1" t="s">
        <v>239</v>
      </c>
      <c r="I823" s="1" t="s">
        <v>240</v>
      </c>
    </row>
    <row r="824" spans="1:9" x14ac:dyDescent="0.25">
      <c r="A824" s="1" t="s">
        <v>2752</v>
      </c>
      <c r="B824" s="1" t="s">
        <v>2753</v>
      </c>
      <c r="C824" s="1" t="s">
        <v>11</v>
      </c>
      <c r="D824" s="1" t="s">
        <v>802</v>
      </c>
      <c r="E824" t="b">
        <v>0</v>
      </c>
      <c r="F824" s="1" t="s">
        <v>1027</v>
      </c>
      <c r="G824" s="1" t="s">
        <v>2754</v>
      </c>
      <c r="H824" s="1" t="s">
        <v>2755</v>
      </c>
      <c r="I824" s="1" t="s">
        <v>2756</v>
      </c>
    </row>
    <row r="825" spans="1:9" x14ac:dyDescent="0.25">
      <c r="A825" s="1" t="s">
        <v>2752</v>
      </c>
      <c r="B825" s="1" t="s">
        <v>2757</v>
      </c>
      <c r="C825" s="1" t="s">
        <v>11</v>
      </c>
      <c r="D825" s="1" t="s">
        <v>802</v>
      </c>
      <c r="E825" t="b">
        <v>0</v>
      </c>
      <c r="F825" s="1" t="s">
        <v>1027</v>
      </c>
      <c r="G825" s="1" t="s">
        <v>2758</v>
      </c>
      <c r="H825" s="1" t="s">
        <v>2759</v>
      </c>
      <c r="I825" s="1" t="s">
        <v>2760</v>
      </c>
    </row>
    <row r="826" spans="1:9" x14ac:dyDescent="0.25">
      <c r="A826" s="1" t="s">
        <v>2752</v>
      </c>
      <c r="B826" s="1" t="s">
        <v>2761</v>
      </c>
      <c r="C826" s="1" t="s">
        <v>11</v>
      </c>
      <c r="D826" s="1" t="s">
        <v>802</v>
      </c>
      <c r="E826" t="b">
        <v>0</v>
      </c>
      <c r="F826" s="1" t="s">
        <v>1027</v>
      </c>
      <c r="G826" s="1" t="s">
        <v>2762</v>
      </c>
      <c r="H826" s="1" t="s">
        <v>2763</v>
      </c>
      <c r="I826" s="1" t="s">
        <v>2764</v>
      </c>
    </row>
    <row r="827" spans="1:9" x14ac:dyDescent="0.25">
      <c r="A827" s="1" t="s">
        <v>727</v>
      </c>
      <c r="B827" s="1" t="s">
        <v>728</v>
      </c>
      <c r="C827" s="1" t="s">
        <v>11</v>
      </c>
      <c r="D827" s="1" t="s">
        <v>550</v>
      </c>
      <c r="E827" t="b">
        <v>0</v>
      </c>
      <c r="F827" s="1" t="s">
        <v>542</v>
      </c>
      <c r="G827" s="1" t="s">
        <v>729</v>
      </c>
      <c r="H827" s="1" t="s">
        <v>730</v>
      </c>
      <c r="I827" s="1" t="s">
        <v>731</v>
      </c>
    </row>
    <row r="828" spans="1:9" x14ac:dyDescent="0.25">
      <c r="A828" s="1" t="s">
        <v>727</v>
      </c>
      <c r="B828" s="1" t="s">
        <v>1797</v>
      </c>
      <c r="C828" s="1" t="s">
        <v>19</v>
      </c>
      <c r="D828" s="1" t="s">
        <v>136</v>
      </c>
      <c r="E828" t="b">
        <v>1</v>
      </c>
      <c r="F828" s="1" t="s">
        <v>1027</v>
      </c>
      <c r="G828" s="1" t="s">
        <v>1798</v>
      </c>
      <c r="H828" s="1" t="s">
        <v>1799</v>
      </c>
      <c r="I828" s="1" t="s">
        <v>1800</v>
      </c>
    </row>
    <row r="829" spans="1:9" x14ac:dyDescent="0.25">
      <c r="A829" s="1" t="s">
        <v>727</v>
      </c>
      <c r="B829" s="1" t="s">
        <v>1801</v>
      </c>
      <c r="C829" s="1" t="s">
        <v>19</v>
      </c>
      <c r="D829" s="1" t="s">
        <v>136</v>
      </c>
      <c r="E829" t="b">
        <v>1</v>
      </c>
      <c r="F829" s="1" t="s">
        <v>1027</v>
      </c>
      <c r="G829" s="1" t="s">
        <v>1798</v>
      </c>
      <c r="H829" s="1" t="s">
        <v>1799</v>
      </c>
      <c r="I829" s="1" t="s">
        <v>1800</v>
      </c>
    </row>
    <row r="830" spans="1:9" x14ac:dyDescent="0.25">
      <c r="A830" s="1" t="s">
        <v>727</v>
      </c>
      <c r="B830" s="1" t="s">
        <v>728</v>
      </c>
      <c r="C830" s="1" t="s">
        <v>19</v>
      </c>
      <c r="D830" s="1" t="s">
        <v>550</v>
      </c>
      <c r="E830" t="b">
        <v>0</v>
      </c>
      <c r="F830" s="1" t="s">
        <v>1027</v>
      </c>
      <c r="G830" s="1" t="s">
        <v>1802</v>
      </c>
      <c r="H830" s="1" t="s">
        <v>1803</v>
      </c>
      <c r="I830" s="1" t="s">
        <v>1804</v>
      </c>
    </row>
    <row r="831" spans="1:9" x14ac:dyDescent="0.25">
      <c r="A831" s="1" t="s">
        <v>1805</v>
      </c>
      <c r="B831" s="1" t="s">
        <v>1806</v>
      </c>
      <c r="C831" s="1" t="s">
        <v>440</v>
      </c>
      <c r="D831" s="1" t="s">
        <v>550</v>
      </c>
      <c r="E831" t="b">
        <v>0</v>
      </c>
      <c r="F831" s="1" t="s">
        <v>1027</v>
      </c>
      <c r="G831" s="1" t="s">
        <v>1807</v>
      </c>
      <c r="H831" s="1" t="s">
        <v>1808</v>
      </c>
      <c r="I831" s="1" t="s">
        <v>1809</v>
      </c>
    </row>
    <row r="832" spans="1:9" x14ac:dyDescent="0.25">
      <c r="A832" s="1" t="s">
        <v>1805</v>
      </c>
      <c r="B832" s="1" t="s">
        <v>1806</v>
      </c>
      <c r="C832" s="1" t="s">
        <v>75</v>
      </c>
      <c r="D832" s="1" t="s">
        <v>550</v>
      </c>
      <c r="E832" t="b">
        <v>0</v>
      </c>
      <c r="F832" s="1" t="s">
        <v>1027</v>
      </c>
      <c r="G832" s="1" t="s">
        <v>1810</v>
      </c>
      <c r="H832" s="1" t="s">
        <v>1811</v>
      </c>
      <c r="I832" s="1" t="s">
        <v>1812</v>
      </c>
    </row>
    <row r="833" spans="1:9" x14ac:dyDescent="0.25">
      <c r="A833" s="1" t="s">
        <v>925</v>
      </c>
      <c r="B833" s="1" t="s">
        <v>926</v>
      </c>
      <c r="C833" s="1" t="s">
        <v>19</v>
      </c>
      <c r="D833" s="1" t="s">
        <v>111</v>
      </c>
      <c r="E833" t="b">
        <v>0</v>
      </c>
      <c r="F833" s="1" t="s">
        <v>542</v>
      </c>
      <c r="G833" s="1" t="s">
        <v>927</v>
      </c>
      <c r="H833" s="1" t="s">
        <v>928</v>
      </c>
      <c r="I833" s="1" t="s">
        <v>929</v>
      </c>
    </row>
    <row r="834" spans="1:9" x14ac:dyDescent="0.25">
      <c r="A834" s="1" t="s">
        <v>925</v>
      </c>
      <c r="B834" s="1" t="s">
        <v>930</v>
      </c>
      <c r="C834" s="1" t="s">
        <v>19</v>
      </c>
      <c r="D834" s="1" t="s">
        <v>111</v>
      </c>
      <c r="E834" t="b">
        <v>0</v>
      </c>
      <c r="F834" s="1" t="s">
        <v>542</v>
      </c>
      <c r="G834" s="1" t="s">
        <v>927</v>
      </c>
      <c r="H834" s="1" t="s">
        <v>928</v>
      </c>
      <c r="I834" s="1" t="s">
        <v>929</v>
      </c>
    </row>
    <row r="835" spans="1:9" x14ac:dyDescent="0.25">
      <c r="A835" s="1" t="s">
        <v>925</v>
      </c>
      <c r="B835" s="1" t="s">
        <v>931</v>
      </c>
      <c r="C835" s="1" t="s">
        <v>19</v>
      </c>
      <c r="D835" s="1" t="s">
        <v>111</v>
      </c>
      <c r="E835" t="b">
        <v>0</v>
      </c>
      <c r="F835" s="1" t="s">
        <v>542</v>
      </c>
      <c r="G835" s="1" t="s">
        <v>927</v>
      </c>
      <c r="H835" s="1" t="s">
        <v>928</v>
      </c>
      <c r="I835" s="1" t="s">
        <v>929</v>
      </c>
    </row>
    <row r="836" spans="1:9" x14ac:dyDescent="0.25">
      <c r="A836" s="1" t="s">
        <v>925</v>
      </c>
      <c r="B836" s="1" t="s">
        <v>2765</v>
      </c>
      <c r="C836" s="1" t="s">
        <v>60</v>
      </c>
      <c r="D836" s="1" t="s">
        <v>111</v>
      </c>
      <c r="E836" t="b">
        <v>0</v>
      </c>
      <c r="F836" s="1" t="s">
        <v>1027</v>
      </c>
      <c r="G836" s="1" t="s">
        <v>2766</v>
      </c>
      <c r="H836" s="1" t="s">
        <v>2767</v>
      </c>
      <c r="I836" s="1" t="s">
        <v>2768</v>
      </c>
    </row>
    <row r="837" spans="1:9" x14ac:dyDescent="0.25">
      <c r="A837" s="1" t="s">
        <v>925</v>
      </c>
      <c r="B837" s="1" t="s">
        <v>2769</v>
      </c>
      <c r="C837" s="1" t="s">
        <v>60</v>
      </c>
      <c r="D837" s="1" t="s">
        <v>111</v>
      </c>
      <c r="E837" t="b">
        <v>0</v>
      </c>
      <c r="F837" s="1" t="s">
        <v>1027</v>
      </c>
      <c r="G837" s="1" t="s">
        <v>2766</v>
      </c>
      <c r="H837" s="1" t="s">
        <v>2767</v>
      </c>
      <c r="I837" s="1" t="s">
        <v>2768</v>
      </c>
    </row>
    <row r="838" spans="1:9" x14ac:dyDescent="0.25">
      <c r="A838" s="1" t="s">
        <v>925</v>
      </c>
      <c r="B838" s="1" t="s">
        <v>2770</v>
      </c>
      <c r="C838" s="1" t="s">
        <v>60</v>
      </c>
      <c r="D838" s="1" t="s">
        <v>111</v>
      </c>
      <c r="E838" t="b">
        <v>0</v>
      </c>
      <c r="F838" s="1" t="s">
        <v>1027</v>
      </c>
      <c r="G838" s="1" t="s">
        <v>2766</v>
      </c>
      <c r="H838" s="1" t="s">
        <v>2767</v>
      </c>
      <c r="I838" s="1" t="s">
        <v>2768</v>
      </c>
    </row>
    <row r="839" spans="1:9" x14ac:dyDescent="0.25">
      <c r="A839" s="1" t="s">
        <v>925</v>
      </c>
      <c r="B839" s="1" t="s">
        <v>2771</v>
      </c>
      <c r="C839" s="1" t="s">
        <v>60</v>
      </c>
      <c r="D839" s="1" t="s">
        <v>111</v>
      </c>
      <c r="E839" t="b">
        <v>0</v>
      </c>
      <c r="F839" s="1" t="s">
        <v>1027</v>
      </c>
      <c r="G839" s="1" t="s">
        <v>2766</v>
      </c>
      <c r="H839" s="1" t="s">
        <v>2767</v>
      </c>
      <c r="I839" s="1" t="s">
        <v>2768</v>
      </c>
    </row>
    <row r="840" spans="1:9" x14ac:dyDescent="0.25">
      <c r="A840" s="1" t="s">
        <v>925</v>
      </c>
      <c r="B840" s="1" t="s">
        <v>2772</v>
      </c>
      <c r="C840" s="1" t="s">
        <v>60</v>
      </c>
      <c r="D840" s="1" t="s">
        <v>111</v>
      </c>
      <c r="E840" t="b">
        <v>0</v>
      </c>
      <c r="F840" s="1" t="s">
        <v>1027</v>
      </c>
      <c r="G840" s="1" t="s">
        <v>2766</v>
      </c>
      <c r="H840" s="1" t="s">
        <v>2767</v>
      </c>
      <c r="I840" s="1" t="s">
        <v>2768</v>
      </c>
    </row>
    <row r="841" spans="1:9" x14ac:dyDescent="0.25">
      <c r="A841" s="1" t="s">
        <v>925</v>
      </c>
      <c r="B841" s="1" t="s">
        <v>2773</v>
      </c>
      <c r="C841" s="1" t="s">
        <v>60</v>
      </c>
      <c r="D841" s="1" t="s">
        <v>111</v>
      </c>
      <c r="E841" t="b">
        <v>0</v>
      </c>
      <c r="F841" s="1" t="s">
        <v>1027</v>
      </c>
      <c r="G841" s="1" t="s">
        <v>2766</v>
      </c>
      <c r="H841" s="1" t="s">
        <v>2767</v>
      </c>
      <c r="I841" s="1" t="s">
        <v>2768</v>
      </c>
    </row>
    <row r="842" spans="1:9" x14ac:dyDescent="0.25">
      <c r="A842" s="1" t="s">
        <v>925</v>
      </c>
      <c r="B842" s="1" t="s">
        <v>2774</v>
      </c>
      <c r="C842" s="1" t="s">
        <v>60</v>
      </c>
      <c r="D842" s="1" t="s">
        <v>111</v>
      </c>
      <c r="E842" t="b">
        <v>0</v>
      </c>
      <c r="F842" s="1" t="s">
        <v>1027</v>
      </c>
      <c r="G842" s="1" t="s">
        <v>2766</v>
      </c>
      <c r="H842" s="1" t="s">
        <v>2767</v>
      </c>
      <c r="I842" s="1" t="s">
        <v>2768</v>
      </c>
    </row>
    <row r="843" spans="1:9" x14ac:dyDescent="0.25">
      <c r="A843" s="1" t="s">
        <v>2775</v>
      </c>
      <c r="B843" s="1" t="s">
        <v>2776</v>
      </c>
      <c r="C843" s="1" t="s">
        <v>75</v>
      </c>
      <c r="D843" s="1" t="s">
        <v>111</v>
      </c>
      <c r="E843" t="b">
        <v>0</v>
      </c>
      <c r="F843" s="1" t="s">
        <v>1027</v>
      </c>
      <c r="G843" s="1" t="s">
        <v>2777</v>
      </c>
      <c r="H843" s="1" t="s">
        <v>2778</v>
      </c>
      <c r="I843" s="1" t="s">
        <v>2779</v>
      </c>
    </row>
    <row r="844" spans="1:9" x14ac:dyDescent="0.25">
      <c r="A844" s="1" t="s">
        <v>732</v>
      </c>
      <c r="B844" s="1" t="s">
        <v>733</v>
      </c>
      <c r="C844" s="1" t="s">
        <v>11</v>
      </c>
      <c r="D844" s="1" t="s">
        <v>111</v>
      </c>
      <c r="E844" t="b">
        <v>0</v>
      </c>
      <c r="F844" s="1" t="s">
        <v>542</v>
      </c>
      <c r="G844" s="1" t="s">
        <v>734</v>
      </c>
      <c r="H844" s="1" t="s">
        <v>735</v>
      </c>
      <c r="I844" s="1" t="s">
        <v>736</v>
      </c>
    </row>
    <row r="845" spans="1:9" x14ac:dyDescent="0.25">
      <c r="A845" s="1" t="s">
        <v>932</v>
      </c>
      <c r="B845" s="1" t="s">
        <v>933</v>
      </c>
      <c r="C845" s="1" t="s">
        <v>19</v>
      </c>
      <c r="D845" s="1" t="s">
        <v>669</v>
      </c>
      <c r="E845" t="b">
        <v>0</v>
      </c>
      <c r="F845" s="1" t="s">
        <v>542</v>
      </c>
      <c r="G845" s="1" t="s">
        <v>934</v>
      </c>
      <c r="H845" s="1" t="s">
        <v>935</v>
      </c>
      <c r="I845" s="1" t="s">
        <v>936</v>
      </c>
    </row>
    <row r="846" spans="1:9" x14ac:dyDescent="0.25">
      <c r="A846" s="1" t="s">
        <v>932</v>
      </c>
      <c r="B846" s="1" t="s">
        <v>933</v>
      </c>
      <c r="C846" s="1" t="s">
        <v>123</v>
      </c>
      <c r="D846" s="1" t="s">
        <v>669</v>
      </c>
      <c r="E846" t="b">
        <v>0</v>
      </c>
      <c r="F846" s="1" t="s">
        <v>542</v>
      </c>
      <c r="G846" s="1" t="s">
        <v>55</v>
      </c>
      <c r="H846" s="1" t="s">
        <v>937</v>
      </c>
      <c r="I846" s="1" t="s">
        <v>938</v>
      </c>
    </row>
    <row r="847" spans="1:9" x14ac:dyDescent="0.25">
      <c r="A847" s="1" t="s">
        <v>932</v>
      </c>
      <c r="B847" s="1" t="s">
        <v>939</v>
      </c>
      <c r="C847" s="1" t="s">
        <v>123</v>
      </c>
      <c r="D847" s="1" t="s">
        <v>111</v>
      </c>
      <c r="E847" t="b">
        <v>0</v>
      </c>
      <c r="F847" s="1" t="s">
        <v>542</v>
      </c>
      <c r="G847" s="1" t="s">
        <v>55</v>
      </c>
      <c r="H847" s="1" t="s">
        <v>937</v>
      </c>
      <c r="I847" s="1" t="s">
        <v>938</v>
      </c>
    </row>
    <row r="848" spans="1:9" x14ac:dyDescent="0.25">
      <c r="A848" s="1" t="s">
        <v>242</v>
      </c>
      <c r="B848" s="1" t="s">
        <v>243</v>
      </c>
      <c r="C848" s="1" t="s">
        <v>19</v>
      </c>
      <c r="D848" s="1" t="s">
        <v>111</v>
      </c>
      <c r="E848" t="b">
        <v>0</v>
      </c>
      <c r="F848" s="1" t="s">
        <v>13</v>
      </c>
      <c r="G848" s="1" t="s">
        <v>244</v>
      </c>
      <c r="H848" s="1" t="s">
        <v>245</v>
      </c>
      <c r="I848" s="1" t="s">
        <v>246</v>
      </c>
    </row>
    <row r="849" spans="1:9" x14ac:dyDescent="0.25">
      <c r="A849" s="1" t="s">
        <v>247</v>
      </c>
      <c r="B849" s="1" t="s">
        <v>248</v>
      </c>
      <c r="C849" s="1" t="s">
        <v>123</v>
      </c>
      <c r="D849" s="1" t="s">
        <v>61</v>
      </c>
      <c r="E849" t="b">
        <v>0</v>
      </c>
      <c r="F849" s="1" t="s">
        <v>13</v>
      </c>
      <c r="G849" s="1" t="s">
        <v>249</v>
      </c>
      <c r="H849" s="1" t="s">
        <v>250</v>
      </c>
      <c r="I849" s="1" t="s">
        <v>251</v>
      </c>
    </row>
    <row r="850" spans="1:9" x14ac:dyDescent="0.25">
      <c r="A850" s="1" t="s">
        <v>247</v>
      </c>
      <c r="B850" s="1" t="s">
        <v>252</v>
      </c>
      <c r="C850" s="1" t="s">
        <v>123</v>
      </c>
      <c r="D850" s="1" t="s">
        <v>61</v>
      </c>
      <c r="E850" t="b">
        <v>0</v>
      </c>
      <c r="F850" s="1" t="s">
        <v>13</v>
      </c>
      <c r="G850" s="1" t="s">
        <v>249</v>
      </c>
      <c r="H850" s="1" t="s">
        <v>250</v>
      </c>
      <c r="I850" s="1" t="s">
        <v>251</v>
      </c>
    </row>
    <row r="851" spans="1:9" x14ac:dyDescent="0.25">
      <c r="A851" s="1" t="s">
        <v>247</v>
      </c>
      <c r="B851" s="1" t="s">
        <v>253</v>
      </c>
      <c r="C851" s="1" t="s">
        <v>123</v>
      </c>
      <c r="D851" s="1" t="s">
        <v>61</v>
      </c>
      <c r="E851" t="b">
        <v>0</v>
      </c>
      <c r="F851" s="1" t="s">
        <v>13</v>
      </c>
      <c r="G851" s="1" t="s">
        <v>249</v>
      </c>
      <c r="H851" s="1" t="s">
        <v>250</v>
      </c>
      <c r="I851" s="1" t="s">
        <v>251</v>
      </c>
    </row>
    <row r="852" spans="1:9" x14ac:dyDescent="0.25">
      <c r="A852" s="1" t="s">
        <v>247</v>
      </c>
      <c r="B852" s="1" t="s">
        <v>254</v>
      </c>
      <c r="C852" s="1" t="s">
        <v>123</v>
      </c>
      <c r="D852" s="1" t="s">
        <v>61</v>
      </c>
      <c r="E852" t="b">
        <v>0</v>
      </c>
      <c r="F852" s="1" t="s">
        <v>13</v>
      </c>
      <c r="G852" s="1" t="s">
        <v>55</v>
      </c>
      <c r="H852" s="1" t="s">
        <v>255</v>
      </c>
      <c r="I852" s="1" t="s">
        <v>256</v>
      </c>
    </row>
    <row r="853" spans="1:9" x14ac:dyDescent="0.25">
      <c r="A853" s="1" t="s">
        <v>247</v>
      </c>
      <c r="B853" s="1" t="s">
        <v>257</v>
      </c>
      <c r="C853" s="1" t="s">
        <v>123</v>
      </c>
      <c r="D853" s="1" t="s">
        <v>61</v>
      </c>
      <c r="E853" t="b">
        <v>0</v>
      </c>
      <c r="F853" s="1" t="s">
        <v>13</v>
      </c>
      <c r="G853" s="1" t="s">
        <v>255</v>
      </c>
      <c r="H853" s="1" t="s">
        <v>258</v>
      </c>
      <c r="I853" s="1" t="s">
        <v>259</v>
      </c>
    </row>
    <row r="854" spans="1:9" x14ac:dyDescent="0.25">
      <c r="A854" s="1" t="s">
        <v>247</v>
      </c>
      <c r="B854" s="1" t="s">
        <v>260</v>
      </c>
      <c r="C854" s="1" t="s">
        <v>123</v>
      </c>
      <c r="D854" s="1" t="s">
        <v>61</v>
      </c>
      <c r="E854" t="b">
        <v>0</v>
      </c>
      <c r="F854" s="1" t="s">
        <v>13</v>
      </c>
      <c r="G854" s="1" t="s">
        <v>255</v>
      </c>
      <c r="H854" s="1" t="s">
        <v>258</v>
      </c>
      <c r="I854" s="1" t="s">
        <v>259</v>
      </c>
    </row>
    <row r="855" spans="1:9" x14ac:dyDescent="0.25">
      <c r="A855" s="1" t="s">
        <v>247</v>
      </c>
      <c r="B855" s="1" t="s">
        <v>261</v>
      </c>
      <c r="C855" s="1" t="s">
        <v>123</v>
      </c>
      <c r="D855" s="1" t="s">
        <v>61</v>
      </c>
      <c r="E855" t="b">
        <v>0</v>
      </c>
      <c r="F855" s="1" t="s">
        <v>13</v>
      </c>
      <c r="G855" s="1" t="s">
        <v>255</v>
      </c>
      <c r="H855" s="1" t="s">
        <v>258</v>
      </c>
      <c r="I855" s="1" t="s">
        <v>259</v>
      </c>
    </row>
    <row r="856" spans="1:9" x14ac:dyDescent="0.25">
      <c r="A856" s="1" t="s">
        <v>247</v>
      </c>
      <c r="B856" s="1" t="s">
        <v>262</v>
      </c>
      <c r="C856" s="1" t="s">
        <v>123</v>
      </c>
      <c r="D856" s="1" t="s">
        <v>61</v>
      </c>
      <c r="E856" t="b">
        <v>0</v>
      </c>
      <c r="F856" s="1" t="s">
        <v>13</v>
      </c>
      <c r="G856" s="1" t="s">
        <v>255</v>
      </c>
      <c r="H856" s="1" t="s">
        <v>258</v>
      </c>
      <c r="I856" s="1" t="s">
        <v>259</v>
      </c>
    </row>
    <row r="857" spans="1:9" x14ac:dyDescent="0.25">
      <c r="A857" s="1" t="s">
        <v>247</v>
      </c>
      <c r="B857" s="1" t="s">
        <v>263</v>
      </c>
      <c r="C857" s="1" t="s">
        <v>123</v>
      </c>
      <c r="D857" s="1" t="s">
        <v>61</v>
      </c>
      <c r="E857" t="b">
        <v>0</v>
      </c>
      <c r="F857" s="1" t="s">
        <v>13</v>
      </c>
      <c r="G857" s="1" t="s">
        <v>255</v>
      </c>
      <c r="H857" s="1" t="s">
        <v>258</v>
      </c>
      <c r="I857" s="1" t="s">
        <v>259</v>
      </c>
    </row>
    <row r="858" spans="1:9" x14ac:dyDescent="0.25">
      <c r="A858" s="1" t="s">
        <v>247</v>
      </c>
      <c r="B858" s="1" t="s">
        <v>264</v>
      </c>
      <c r="C858" s="1" t="s">
        <v>123</v>
      </c>
      <c r="D858" s="1" t="s">
        <v>61</v>
      </c>
      <c r="E858" t="b">
        <v>0</v>
      </c>
      <c r="F858" s="1" t="s">
        <v>13</v>
      </c>
      <c r="G858" s="1" t="s">
        <v>265</v>
      </c>
      <c r="H858" s="1" t="s">
        <v>266</v>
      </c>
      <c r="I858" s="1" t="s">
        <v>267</v>
      </c>
    </row>
    <row r="859" spans="1:9" x14ac:dyDescent="0.25">
      <c r="A859" s="1" t="s">
        <v>247</v>
      </c>
      <c r="B859" s="1" t="s">
        <v>268</v>
      </c>
      <c r="C859" s="1" t="s">
        <v>123</v>
      </c>
      <c r="D859" s="1" t="s">
        <v>61</v>
      </c>
      <c r="E859" t="b">
        <v>0</v>
      </c>
      <c r="F859" s="1" t="s">
        <v>13</v>
      </c>
      <c r="G859" s="1" t="s">
        <v>265</v>
      </c>
      <c r="H859" s="1" t="s">
        <v>266</v>
      </c>
      <c r="I859" s="1" t="s">
        <v>267</v>
      </c>
    </row>
    <row r="860" spans="1:9" x14ac:dyDescent="0.25">
      <c r="A860" s="1" t="s">
        <v>247</v>
      </c>
      <c r="B860" s="1" t="s">
        <v>269</v>
      </c>
      <c r="C860" s="1" t="s">
        <v>123</v>
      </c>
      <c r="D860" s="1" t="s">
        <v>61</v>
      </c>
      <c r="E860" t="b">
        <v>0</v>
      </c>
      <c r="F860" s="1" t="s">
        <v>13</v>
      </c>
      <c r="G860" s="1" t="s">
        <v>265</v>
      </c>
      <c r="H860" s="1" t="s">
        <v>266</v>
      </c>
      <c r="I860" s="1" t="s">
        <v>267</v>
      </c>
    </row>
    <row r="861" spans="1:9" x14ac:dyDescent="0.25">
      <c r="A861" s="1" t="s">
        <v>247</v>
      </c>
      <c r="B861" s="1" t="s">
        <v>270</v>
      </c>
      <c r="C861" s="1" t="s">
        <v>123</v>
      </c>
      <c r="D861" s="1" t="s">
        <v>61</v>
      </c>
      <c r="E861" t="b">
        <v>0</v>
      </c>
      <c r="F861" s="1" t="s">
        <v>13</v>
      </c>
      <c r="G861" s="1" t="s">
        <v>265</v>
      </c>
      <c r="H861" s="1" t="s">
        <v>266</v>
      </c>
      <c r="I861" s="1" t="s">
        <v>267</v>
      </c>
    </row>
    <row r="862" spans="1:9" x14ac:dyDescent="0.25">
      <c r="A862" s="1" t="s">
        <v>247</v>
      </c>
      <c r="B862" s="1" t="s">
        <v>271</v>
      </c>
      <c r="C862" s="1" t="s">
        <v>123</v>
      </c>
      <c r="D862" s="1" t="s">
        <v>61</v>
      </c>
      <c r="E862" t="b">
        <v>0</v>
      </c>
      <c r="F862" s="1" t="s">
        <v>13</v>
      </c>
      <c r="G862" s="1" t="s">
        <v>266</v>
      </c>
      <c r="H862" s="1" t="s">
        <v>272</v>
      </c>
      <c r="I862" s="1" t="s">
        <v>273</v>
      </c>
    </row>
    <row r="863" spans="1:9" x14ac:dyDescent="0.25">
      <c r="A863" s="1" t="s">
        <v>247</v>
      </c>
      <c r="B863" s="1" t="s">
        <v>274</v>
      </c>
      <c r="C863" s="1" t="s">
        <v>123</v>
      </c>
      <c r="D863" s="1" t="s">
        <v>61</v>
      </c>
      <c r="E863" t="b">
        <v>0</v>
      </c>
      <c r="F863" s="1" t="s">
        <v>13</v>
      </c>
      <c r="G863" s="1" t="s">
        <v>266</v>
      </c>
      <c r="H863" s="1" t="s">
        <v>272</v>
      </c>
      <c r="I863" s="1" t="s">
        <v>273</v>
      </c>
    </row>
    <row r="864" spans="1:9" x14ac:dyDescent="0.25">
      <c r="A864" s="1" t="s">
        <v>1813</v>
      </c>
      <c r="B864" s="1" t="s">
        <v>1814</v>
      </c>
      <c r="C864" s="1" t="s">
        <v>11</v>
      </c>
      <c r="D864" s="1" t="s">
        <v>878</v>
      </c>
      <c r="E864" t="b">
        <v>0</v>
      </c>
      <c r="F864" s="1" t="s">
        <v>1027</v>
      </c>
      <c r="G864" s="1" t="s">
        <v>1815</v>
      </c>
      <c r="H864" s="1" t="s">
        <v>1816</v>
      </c>
      <c r="I864" s="1" t="s">
        <v>55</v>
      </c>
    </row>
    <row r="865" spans="1:9" x14ac:dyDescent="0.25">
      <c r="A865" s="1" t="s">
        <v>1817</v>
      </c>
      <c r="B865" s="1" t="s">
        <v>1818</v>
      </c>
      <c r="C865" s="1" t="s">
        <v>123</v>
      </c>
      <c r="D865" s="1" t="s">
        <v>12</v>
      </c>
      <c r="E865" t="b">
        <v>0</v>
      </c>
      <c r="F865" s="1" t="s">
        <v>1027</v>
      </c>
      <c r="G865" s="1" t="s">
        <v>1819</v>
      </c>
      <c r="H865" s="1" t="s">
        <v>1820</v>
      </c>
      <c r="I865" s="1" t="s">
        <v>1821</v>
      </c>
    </row>
    <row r="866" spans="1:9" x14ac:dyDescent="0.25">
      <c r="A866" s="1" t="s">
        <v>1817</v>
      </c>
      <c r="B866" s="1" t="s">
        <v>1818</v>
      </c>
      <c r="C866" s="1" t="s">
        <v>123</v>
      </c>
      <c r="D866" s="1" t="s">
        <v>12</v>
      </c>
      <c r="E866" t="b">
        <v>0</v>
      </c>
      <c r="F866" s="1" t="s">
        <v>1027</v>
      </c>
      <c r="G866" s="1" t="s">
        <v>1822</v>
      </c>
      <c r="H866" s="1" t="s">
        <v>1823</v>
      </c>
      <c r="I866" s="1" t="s">
        <v>1824</v>
      </c>
    </row>
    <row r="867" spans="1:9" x14ac:dyDescent="0.25">
      <c r="A867" s="1" t="s">
        <v>275</v>
      </c>
      <c r="B867" s="1" t="s">
        <v>276</v>
      </c>
      <c r="C867" s="1" t="s">
        <v>60</v>
      </c>
      <c r="D867" s="1" t="s">
        <v>61</v>
      </c>
      <c r="E867" t="b">
        <v>0</v>
      </c>
      <c r="F867" s="1" t="s">
        <v>13</v>
      </c>
      <c r="G867" s="1" t="s">
        <v>277</v>
      </c>
      <c r="H867" s="1" t="s">
        <v>278</v>
      </c>
      <c r="I867" s="1" t="s">
        <v>279</v>
      </c>
    </row>
    <row r="868" spans="1:9" x14ac:dyDescent="0.25">
      <c r="A868" s="1" t="s">
        <v>275</v>
      </c>
      <c r="B868" s="1" t="s">
        <v>276</v>
      </c>
      <c r="C868" s="1" t="s">
        <v>60</v>
      </c>
      <c r="D868" s="1" t="s">
        <v>61</v>
      </c>
      <c r="E868" t="b">
        <v>0</v>
      </c>
      <c r="F868" s="1" t="s">
        <v>13</v>
      </c>
      <c r="G868" s="1" t="s">
        <v>280</v>
      </c>
      <c r="H868" s="1" t="s">
        <v>281</v>
      </c>
      <c r="I868" s="1" t="s">
        <v>282</v>
      </c>
    </row>
    <row r="869" spans="1:9" x14ac:dyDescent="0.25">
      <c r="A869" s="1" t="s">
        <v>275</v>
      </c>
      <c r="B869" s="1" t="s">
        <v>283</v>
      </c>
      <c r="C869" s="1" t="s">
        <v>60</v>
      </c>
      <c r="D869" s="1" t="s">
        <v>61</v>
      </c>
      <c r="E869" t="b">
        <v>0</v>
      </c>
      <c r="F869" s="1" t="s">
        <v>13</v>
      </c>
      <c r="G869" s="1" t="s">
        <v>284</v>
      </c>
      <c r="H869" s="1" t="s">
        <v>285</v>
      </c>
      <c r="I869" s="1" t="s">
        <v>286</v>
      </c>
    </row>
    <row r="870" spans="1:9" x14ac:dyDescent="0.25">
      <c r="A870" s="1" t="s">
        <v>275</v>
      </c>
      <c r="B870" s="1" t="s">
        <v>287</v>
      </c>
      <c r="C870" s="1" t="s">
        <v>60</v>
      </c>
      <c r="D870" s="1" t="s">
        <v>61</v>
      </c>
      <c r="E870" t="b">
        <v>0</v>
      </c>
      <c r="F870" s="1" t="s">
        <v>13</v>
      </c>
      <c r="G870" s="1" t="s">
        <v>284</v>
      </c>
      <c r="H870" s="1" t="s">
        <v>285</v>
      </c>
      <c r="I870" s="1" t="s">
        <v>286</v>
      </c>
    </row>
    <row r="871" spans="1:9" x14ac:dyDescent="0.25">
      <c r="A871" s="1" t="s">
        <v>275</v>
      </c>
      <c r="B871" s="1" t="s">
        <v>288</v>
      </c>
      <c r="C871" s="1" t="s">
        <v>60</v>
      </c>
      <c r="D871" s="1" t="s">
        <v>61</v>
      </c>
      <c r="E871" t="b">
        <v>0</v>
      </c>
      <c r="F871" s="1" t="s">
        <v>13</v>
      </c>
      <c r="G871" s="1" t="s">
        <v>289</v>
      </c>
      <c r="H871" s="1" t="s">
        <v>290</v>
      </c>
      <c r="I871" s="1" t="s">
        <v>291</v>
      </c>
    </row>
    <row r="872" spans="1:9" x14ac:dyDescent="0.25">
      <c r="A872" s="1" t="s">
        <v>275</v>
      </c>
      <c r="B872" s="1" t="s">
        <v>292</v>
      </c>
      <c r="C872" s="1" t="s">
        <v>60</v>
      </c>
      <c r="D872" s="1" t="s">
        <v>61</v>
      </c>
      <c r="E872" t="b">
        <v>0</v>
      </c>
      <c r="F872" s="1" t="s">
        <v>13</v>
      </c>
      <c r="G872" s="1" t="s">
        <v>289</v>
      </c>
      <c r="H872" s="1" t="s">
        <v>290</v>
      </c>
      <c r="I872" s="1" t="s">
        <v>291</v>
      </c>
    </row>
    <row r="873" spans="1:9" x14ac:dyDescent="0.25">
      <c r="A873" s="1" t="s">
        <v>275</v>
      </c>
      <c r="B873" s="1" t="s">
        <v>293</v>
      </c>
      <c r="C873" s="1" t="s">
        <v>60</v>
      </c>
      <c r="D873" s="1" t="s">
        <v>61</v>
      </c>
      <c r="E873" t="b">
        <v>0</v>
      </c>
      <c r="F873" s="1" t="s">
        <v>13</v>
      </c>
      <c r="G873" s="1" t="s">
        <v>294</v>
      </c>
      <c r="H873" s="1" t="s">
        <v>295</v>
      </c>
      <c r="I873" s="1" t="s">
        <v>296</v>
      </c>
    </row>
    <row r="874" spans="1:9" x14ac:dyDescent="0.25">
      <c r="A874" s="1" t="s">
        <v>275</v>
      </c>
      <c r="B874" s="1" t="s">
        <v>297</v>
      </c>
      <c r="C874" s="1" t="s">
        <v>60</v>
      </c>
      <c r="D874" s="1" t="s">
        <v>61</v>
      </c>
      <c r="E874" t="b">
        <v>0</v>
      </c>
      <c r="F874" s="1" t="s">
        <v>13</v>
      </c>
      <c r="G874" s="1" t="s">
        <v>294</v>
      </c>
      <c r="H874" s="1" t="s">
        <v>295</v>
      </c>
      <c r="I874" s="1" t="s">
        <v>296</v>
      </c>
    </row>
    <row r="875" spans="1:9" x14ac:dyDescent="0.25">
      <c r="A875" s="1" t="s">
        <v>275</v>
      </c>
      <c r="B875" s="1" t="s">
        <v>298</v>
      </c>
      <c r="C875" s="1" t="s">
        <v>60</v>
      </c>
      <c r="D875" s="1" t="s">
        <v>61</v>
      </c>
      <c r="E875" t="b">
        <v>0</v>
      </c>
      <c r="F875" s="1" t="s">
        <v>13</v>
      </c>
      <c r="G875" s="1" t="s">
        <v>294</v>
      </c>
      <c r="H875" s="1" t="s">
        <v>295</v>
      </c>
      <c r="I875" s="1" t="s">
        <v>296</v>
      </c>
    </row>
    <row r="876" spans="1:9" x14ac:dyDescent="0.25">
      <c r="A876" s="1" t="s">
        <v>275</v>
      </c>
      <c r="B876" s="1" t="s">
        <v>299</v>
      </c>
      <c r="C876" s="1" t="s">
        <v>60</v>
      </c>
      <c r="D876" s="1" t="s">
        <v>61</v>
      </c>
      <c r="E876" t="b">
        <v>0</v>
      </c>
      <c r="F876" s="1" t="s">
        <v>13</v>
      </c>
      <c r="G876" s="1" t="s">
        <v>294</v>
      </c>
      <c r="H876" s="1" t="s">
        <v>295</v>
      </c>
      <c r="I876" s="1" t="s">
        <v>296</v>
      </c>
    </row>
    <row r="877" spans="1:9" x14ac:dyDescent="0.25">
      <c r="A877" s="1" t="s">
        <v>275</v>
      </c>
      <c r="B877" s="1" t="s">
        <v>300</v>
      </c>
      <c r="C877" s="1" t="s">
        <v>60</v>
      </c>
      <c r="D877" s="1" t="s">
        <v>61</v>
      </c>
      <c r="E877" t="b">
        <v>0</v>
      </c>
      <c r="F877" s="1" t="s">
        <v>13</v>
      </c>
      <c r="G877" s="1" t="s">
        <v>301</v>
      </c>
      <c r="H877" s="1" t="s">
        <v>302</v>
      </c>
      <c r="I877" s="1" t="s">
        <v>303</v>
      </c>
    </row>
    <row r="878" spans="1:9" x14ac:dyDescent="0.25">
      <c r="A878" s="1" t="s">
        <v>275</v>
      </c>
      <c r="B878" s="1" t="s">
        <v>276</v>
      </c>
      <c r="C878" s="1" t="s">
        <v>304</v>
      </c>
      <c r="D878" s="1" t="s">
        <v>61</v>
      </c>
      <c r="E878" t="b">
        <v>0</v>
      </c>
      <c r="F878" s="1" t="s">
        <v>13</v>
      </c>
      <c r="G878" s="1" t="s">
        <v>305</v>
      </c>
      <c r="H878" s="1" t="s">
        <v>306</v>
      </c>
      <c r="I878" s="1" t="s">
        <v>307</v>
      </c>
    </row>
    <row r="879" spans="1:9" x14ac:dyDescent="0.25">
      <c r="A879" s="1" t="s">
        <v>275</v>
      </c>
      <c r="B879" s="1" t="s">
        <v>276</v>
      </c>
      <c r="C879" s="1" t="s">
        <v>440</v>
      </c>
      <c r="D879" s="1" t="s">
        <v>61</v>
      </c>
      <c r="E879" t="b">
        <v>0</v>
      </c>
      <c r="F879" s="1" t="s">
        <v>1027</v>
      </c>
      <c r="G879" s="1" t="s">
        <v>55</v>
      </c>
      <c r="H879" s="1" t="s">
        <v>1825</v>
      </c>
      <c r="I879" s="1" t="s">
        <v>1826</v>
      </c>
    </row>
    <row r="880" spans="1:9" x14ac:dyDescent="0.25">
      <c r="A880" s="1" t="s">
        <v>275</v>
      </c>
      <c r="B880" s="1" t="s">
        <v>1827</v>
      </c>
      <c r="C880" s="1" t="s">
        <v>11</v>
      </c>
      <c r="D880" s="1" t="s">
        <v>61</v>
      </c>
      <c r="E880" t="b">
        <v>0</v>
      </c>
      <c r="F880" s="1" t="s">
        <v>1027</v>
      </c>
      <c r="G880" s="1" t="s">
        <v>1828</v>
      </c>
      <c r="H880" s="1" t="s">
        <v>1829</v>
      </c>
      <c r="I880" s="1" t="s">
        <v>1830</v>
      </c>
    </row>
    <row r="881" spans="1:9" x14ac:dyDescent="0.25">
      <c r="A881" s="1" t="s">
        <v>275</v>
      </c>
      <c r="B881" s="1" t="s">
        <v>1831</v>
      </c>
      <c r="C881" s="1" t="s">
        <v>11</v>
      </c>
      <c r="D881" s="1" t="s">
        <v>61</v>
      </c>
      <c r="E881" t="b">
        <v>0</v>
      </c>
      <c r="F881" s="1" t="s">
        <v>1027</v>
      </c>
      <c r="G881" s="1" t="s">
        <v>1832</v>
      </c>
      <c r="H881" s="1" t="s">
        <v>1833</v>
      </c>
      <c r="I881" s="1" t="s">
        <v>1834</v>
      </c>
    </row>
    <row r="882" spans="1:9" x14ac:dyDescent="0.25">
      <c r="A882" s="1" t="s">
        <v>275</v>
      </c>
      <c r="B882" s="1" t="s">
        <v>276</v>
      </c>
      <c r="C882" s="1" t="s">
        <v>19</v>
      </c>
      <c r="D882" s="1" t="s">
        <v>61</v>
      </c>
      <c r="E882" t="b">
        <v>1</v>
      </c>
      <c r="F882" s="1" t="s">
        <v>1027</v>
      </c>
      <c r="G882" s="1" t="s">
        <v>1835</v>
      </c>
      <c r="H882" s="1" t="s">
        <v>1836</v>
      </c>
      <c r="I882" s="1" t="s">
        <v>1837</v>
      </c>
    </row>
    <row r="883" spans="1:9" x14ac:dyDescent="0.25">
      <c r="A883" s="1" t="s">
        <v>275</v>
      </c>
      <c r="B883" s="1" t="s">
        <v>276</v>
      </c>
      <c r="C883" s="1" t="s">
        <v>60</v>
      </c>
      <c r="D883" s="1" t="s">
        <v>61</v>
      </c>
      <c r="E883" t="b">
        <v>0</v>
      </c>
      <c r="F883" s="1" t="s">
        <v>1027</v>
      </c>
      <c r="G883" s="1" t="s">
        <v>1838</v>
      </c>
      <c r="H883" s="1" t="s">
        <v>1839</v>
      </c>
      <c r="I883" s="1" t="s">
        <v>1840</v>
      </c>
    </row>
    <row r="884" spans="1:9" x14ac:dyDescent="0.25">
      <c r="A884" s="1" t="s">
        <v>275</v>
      </c>
      <c r="B884" s="1" t="s">
        <v>276</v>
      </c>
      <c r="C884" s="1" t="s">
        <v>304</v>
      </c>
      <c r="D884" s="1" t="s">
        <v>61</v>
      </c>
      <c r="E884" t="b">
        <v>0</v>
      </c>
      <c r="F884" s="1" t="s">
        <v>1027</v>
      </c>
      <c r="G884" s="1" t="s">
        <v>55</v>
      </c>
      <c r="H884" s="1" t="s">
        <v>305</v>
      </c>
      <c r="I884" s="1" t="s">
        <v>1841</v>
      </c>
    </row>
    <row r="885" spans="1:9" x14ac:dyDescent="0.25">
      <c r="A885" s="1" t="s">
        <v>2780</v>
      </c>
      <c r="B885" s="1" t="s">
        <v>2781</v>
      </c>
      <c r="C885" s="1" t="s">
        <v>11</v>
      </c>
      <c r="D885" s="1" t="s">
        <v>12</v>
      </c>
      <c r="E885" t="b">
        <v>0</v>
      </c>
      <c r="F885" s="1" t="s">
        <v>1027</v>
      </c>
      <c r="G885" s="1" t="s">
        <v>2782</v>
      </c>
      <c r="H885" s="1" t="s">
        <v>2783</v>
      </c>
      <c r="I885" s="1" t="s">
        <v>2784</v>
      </c>
    </row>
    <row r="886" spans="1:9" x14ac:dyDescent="0.25">
      <c r="A886" s="1" t="s">
        <v>2785</v>
      </c>
      <c r="B886" s="1" t="s">
        <v>2786</v>
      </c>
      <c r="C886" s="1" t="s">
        <v>11</v>
      </c>
      <c r="D886" s="1" t="s">
        <v>28</v>
      </c>
      <c r="E886" t="b">
        <v>0</v>
      </c>
      <c r="F886" s="1" t="s">
        <v>1027</v>
      </c>
      <c r="G886" s="1" t="s">
        <v>2787</v>
      </c>
      <c r="H886" s="1" t="s">
        <v>2788</v>
      </c>
      <c r="I886" s="1" t="s">
        <v>2789</v>
      </c>
    </row>
    <row r="887" spans="1:9" x14ac:dyDescent="0.25">
      <c r="A887" s="1" t="s">
        <v>2785</v>
      </c>
      <c r="B887" s="1" t="s">
        <v>2790</v>
      </c>
      <c r="C887" s="1" t="s">
        <v>11</v>
      </c>
      <c r="D887" s="1" t="s">
        <v>111</v>
      </c>
      <c r="E887" t="b">
        <v>0</v>
      </c>
      <c r="F887" s="1" t="s">
        <v>1027</v>
      </c>
      <c r="G887" s="1" t="s">
        <v>2791</v>
      </c>
      <c r="H887" s="1" t="s">
        <v>2792</v>
      </c>
      <c r="I887" s="1" t="s">
        <v>2793</v>
      </c>
    </row>
    <row r="888" spans="1:9" x14ac:dyDescent="0.25">
      <c r="A888" s="1" t="s">
        <v>2785</v>
      </c>
      <c r="B888" s="1" t="s">
        <v>2794</v>
      </c>
      <c r="C888" s="1" t="s">
        <v>11</v>
      </c>
      <c r="D888" s="1" t="s">
        <v>111</v>
      </c>
      <c r="E888" t="b">
        <v>0</v>
      </c>
      <c r="F888" s="1" t="s">
        <v>1027</v>
      </c>
      <c r="G888" s="1" t="s">
        <v>2791</v>
      </c>
      <c r="H888" s="1" t="s">
        <v>2792</v>
      </c>
      <c r="I888" s="1" t="s">
        <v>2793</v>
      </c>
    </row>
    <row r="889" spans="1:9" x14ac:dyDescent="0.25">
      <c r="A889" s="1" t="s">
        <v>1842</v>
      </c>
      <c r="B889" s="1" t="s">
        <v>1843</v>
      </c>
      <c r="C889" s="1" t="s">
        <v>440</v>
      </c>
      <c r="D889" s="1" t="s">
        <v>61</v>
      </c>
      <c r="E889" t="b">
        <v>0</v>
      </c>
      <c r="F889" s="1" t="s">
        <v>1027</v>
      </c>
      <c r="G889" s="1" t="s">
        <v>1844</v>
      </c>
      <c r="H889" s="1" t="s">
        <v>1845</v>
      </c>
      <c r="I889" s="1" t="s">
        <v>1846</v>
      </c>
    </row>
    <row r="890" spans="1:9" x14ac:dyDescent="0.25">
      <c r="A890" s="1" t="s">
        <v>1842</v>
      </c>
      <c r="B890" s="1" t="s">
        <v>1847</v>
      </c>
      <c r="C890" s="1" t="s">
        <v>440</v>
      </c>
      <c r="D890" s="1" t="s">
        <v>61</v>
      </c>
      <c r="E890" t="b">
        <v>0</v>
      </c>
      <c r="F890" s="1" t="s">
        <v>1027</v>
      </c>
      <c r="G890" s="1" t="s">
        <v>1848</v>
      </c>
      <c r="H890" s="1" t="s">
        <v>1849</v>
      </c>
      <c r="I890" s="1" t="s">
        <v>55</v>
      </c>
    </row>
    <row r="891" spans="1:9" x14ac:dyDescent="0.25">
      <c r="A891" s="1" t="s">
        <v>1842</v>
      </c>
      <c r="B891" s="1" t="s">
        <v>1847</v>
      </c>
      <c r="C891" s="1" t="s">
        <v>19</v>
      </c>
      <c r="D891" s="1" t="s">
        <v>61</v>
      </c>
      <c r="E891" t="b">
        <v>0</v>
      </c>
      <c r="F891" s="1" t="s">
        <v>1027</v>
      </c>
      <c r="G891" s="1" t="s">
        <v>1850</v>
      </c>
      <c r="H891" s="1" t="s">
        <v>1851</v>
      </c>
      <c r="I891" s="1" t="s">
        <v>55</v>
      </c>
    </row>
    <row r="892" spans="1:9" x14ac:dyDescent="0.25">
      <c r="A892" s="1" t="s">
        <v>1842</v>
      </c>
      <c r="B892" s="1" t="s">
        <v>1847</v>
      </c>
      <c r="C892" s="1" t="s">
        <v>440</v>
      </c>
      <c r="D892" s="1" t="s">
        <v>61</v>
      </c>
      <c r="E892" t="b">
        <v>0</v>
      </c>
      <c r="F892" s="1" t="s">
        <v>1027</v>
      </c>
      <c r="G892" s="1" t="s">
        <v>55</v>
      </c>
      <c r="H892" s="1" t="s">
        <v>1852</v>
      </c>
      <c r="I892" s="1" t="s">
        <v>55</v>
      </c>
    </row>
    <row r="893" spans="1:9" x14ac:dyDescent="0.25">
      <c r="A893" s="1" t="s">
        <v>1842</v>
      </c>
      <c r="B893" s="1" t="s">
        <v>1843</v>
      </c>
      <c r="C893" s="1" t="s">
        <v>19</v>
      </c>
      <c r="D893" s="1" t="s">
        <v>61</v>
      </c>
      <c r="E893" t="b">
        <v>0</v>
      </c>
      <c r="F893" s="1" t="s">
        <v>1027</v>
      </c>
      <c r="G893" s="1" t="s">
        <v>1853</v>
      </c>
      <c r="H893" s="1" t="s">
        <v>1854</v>
      </c>
      <c r="I893" s="1" t="s">
        <v>1855</v>
      </c>
    </row>
    <row r="894" spans="1:9" x14ac:dyDescent="0.25">
      <c r="A894" s="1" t="s">
        <v>1842</v>
      </c>
      <c r="B894" s="1" t="s">
        <v>1847</v>
      </c>
      <c r="C894" s="1" t="s">
        <v>19</v>
      </c>
      <c r="D894" s="1" t="s">
        <v>61</v>
      </c>
      <c r="E894" t="b">
        <v>0</v>
      </c>
      <c r="F894" s="1" t="s">
        <v>1027</v>
      </c>
      <c r="G894" s="1" t="s">
        <v>1854</v>
      </c>
      <c r="H894" s="1" t="s">
        <v>1856</v>
      </c>
      <c r="I894" s="1" t="s">
        <v>1857</v>
      </c>
    </row>
    <row r="895" spans="1:9" x14ac:dyDescent="0.25">
      <c r="A895" s="1" t="s">
        <v>1842</v>
      </c>
      <c r="B895" s="1" t="s">
        <v>1843</v>
      </c>
      <c r="C895" s="1" t="s">
        <v>19</v>
      </c>
      <c r="D895" s="1" t="s">
        <v>61</v>
      </c>
      <c r="E895" t="b">
        <v>0</v>
      </c>
      <c r="F895" s="1" t="s">
        <v>1027</v>
      </c>
      <c r="G895" s="1" t="s">
        <v>1858</v>
      </c>
      <c r="H895" s="1" t="s">
        <v>1859</v>
      </c>
      <c r="I895" s="1" t="s">
        <v>1860</v>
      </c>
    </row>
    <row r="896" spans="1:9" x14ac:dyDescent="0.25">
      <c r="A896" s="1" t="s">
        <v>1842</v>
      </c>
      <c r="B896" s="1" t="s">
        <v>1861</v>
      </c>
      <c r="C896" s="1" t="s">
        <v>19</v>
      </c>
      <c r="D896" s="1" t="s">
        <v>61</v>
      </c>
      <c r="E896" t="b">
        <v>0</v>
      </c>
      <c r="F896" s="1" t="s">
        <v>1027</v>
      </c>
      <c r="G896" s="1" t="s">
        <v>1858</v>
      </c>
      <c r="H896" s="1" t="s">
        <v>1859</v>
      </c>
      <c r="I896" s="1" t="s">
        <v>1860</v>
      </c>
    </row>
    <row r="897" spans="1:9" x14ac:dyDescent="0.25">
      <c r="A897" s="1" t="s">
        <v>1842</v>
      </c>
      <c r="B897" s="1" t="s">
        <v>1847</v>
      </c>
      <c r="C897" s="1" t="s">
        <v>19</v>
      </c>
      <c r="D897" s="1" t="s">
        <v>61</v>
      </c>
      <c r="E897" t="b">
        <v>0</v>
      </c>
      <c r="F897" s="1" t="s">
        <v>1027</v>
      </c>
      <c r="G897" s="1" t="s">
        <v>1858</v>
      </c>
      <c r="H897" s="1" t="s">
        <v>1859</v>
      </c>
      <c r="I897" s="1" t="s">
        <v>1860</v>
      </c>
    </row>
    <row r="898" spans="1:9" x14ac:dyDescent="0.25">
      <c r="A898" s="1" t="s">
        <v>1842</v>
      </c>
      <c r="B898" s="1" t="s">
        <v>1861</v>
      </c>
      <c r="C898" s="1" t="s">
        <v>19</v>
      </c>
      <c r="D898" s="1" t="s">
        <v>61</v>
      </c>
      <c r="E898" t="b">
        <v>0</v>
      </c>
      <c r="F898" s="1" t="s">
        <v>1027</v>
      </c>
      <c r="G898" s="1" t="s">
        <v>1859</v>
      </c>
      <c r="H898" s="1" t="s">
        <v>1862</v>
      </c>
      <c r="I898" s="1" t="s">
        <v>1863</v>
      </c>
    </row>
    <row r="899" spans="1:9" x14ac:dyDescent="0.25">
      <c r="A899" s="1" t="s">
        <v>1842</v>
      </c>
      <c r="B899" s="1" t="s">
        <v>1847</v>
      </c>
      <c r="C899" s="1" t="s">
        <v>19</v>
      </c>
      <c r="D899" s="1" t="s">
        <v>61</v>
      </c>
      <c r="E899" t="b">
        <v>0</v>
      </c>
      <c r="F899" s="1" t="s">
        <v>1027</v>
      </c>
      <c r="G899" s="1" t="s">
        <v>1859</v>
      </c>
      <c r="H899" s="1" t="s">
        <v>1862</v>
      </c>
      <c r="I899" s="1" t="s">
        <v>1863</v>
      </c>
    </row>
    <row r="900" spans="1:9" x14ac:dyDescent="0.25">
      <c r="A900" s="1" t="s">
        <v>1842</v>
      </c>
      <c r="B900" s="1" t="s">
        <v>1861</v>
      </c>
      <c r="C900" s="1" t="s">
        <v>19</v>
      </c>
      <c r="D900" s="1" t="s">
        <v>61</v>
      </c>
      <c r="E900" t="b">
        <v>0</v>
      </c>
      <c r="F900" s="1" t="s">
        <v>1027</v>
      </c>
      <c r="G900" s="1" t="s">
        <v>1864</v>
      </c>
      <c r="H900" s="1" t="s">
        <v>1865</v>
      </c>
      <c r="I900" s="1" t="s">
        <v>1866</v>
      </c>
    </row>
    <row r="901" spans="1:9" x14ac:dyDescent="0.25">
      <c r="A901" s="1" t="s">
        <v>1842</v>
      </c>
      <c r="B901" s="1" t="s">
        <v>1847</v>
      </c>
      <c r="C901" s="1" t="s">
        <v>19</v>
      </c>
      <c r="D901" s="1" t="s">
        <v>61</v>
      </c>
      <c r="E901" t="b">
        <v>0</v>
      </c>
      <c r="F901" s="1" t="s">
        <v>1027</v>
      </c>
      <c r="G901" s="1" t="s">
        <v>1867</v>
      </c>
      <c r="H901" s="1" t="s">
        <v>1868</v>
      </c>
      <c r="I901" s="1" t="s">
        <v>55</v>
      </c>
    </row>
    <row r="902" spans="1:9" x14ac:dyDescent="0.25">
      <c r="A902" s="1" t="s">
        <v>1842</v>
      </c>
      <c r="B902" s="1" t="s">
        <v>1861</v>
      </c>
      <c r="C902" s="1" t="s">
        <v>19</v>
      </c>
      <c r="D902" s="1" t="s">
        <v>61</v>
      </c>
      <c r="E902" t="b">
        <v>0</v>
      </c>
      <c r="F902" s="1" t="s">
        <v>1027</v>
      </c>
      <c r="G902" s="1" t="s">
        <v>1869</v>
      </c>
      <c r="H902" s="1" t="s">
        <v>1870</v>
      </c>
      <c r="I902" s="1" t="s">
        <v>1871</v>
      </c>
    </row>
    <row r="903" spans="1:9" x14ac:dyDescent="0.25">
      <c r="A903" s="1" t="s">
        <v>1842</v>
      </c>
      <c r="B903" s="1" t="s">
        <v>1843</v>
      </c>
      <c r="C903" s="1" t="s">
        <v>19</v>
      </c>
      <c r="D903" s="1" t="s">
        <v>61</v>
      </c>
      <c r="E903" t="b">
        <v>0</v>
      </c>
      <c r="F903" s="1" t="s">
        <v>1027</v>
      </c>
      <c r="G903" s="1" t="s">
        <v>1869</v>
      </c>
      <c r="H903" s="1" t="s">
        <v>1870</v>
      </c>
      <c r="I903" s="1" t="s">
        <v>1871</v>
      </c>
    </row>
    <row r="904" spans="1:9" x14ac:dyDescent="0.25">
      <c r="A904" s="1" t="s">
        <v>1842</v>
      </c>
      <c r="B904" s="1" t="s">
        <v>1847</v>
      </c>
      <c r="C904" s="1" t="s">
        <v>19</v>
      </c>
      <c r="D904" s="1" t="s">
        <v>61</v>
      </c>
      <c r="E904" t="b">
        <v>0</v>
      </c>
      <c r="F904" s="1" t="s">
        <v>1027</v>
      </c>
      <c r="G904" s="1" t="s">
        <v>1869</v>
      </c>
      <c r="H904" s="1" t="s">
        <v>1870</v>
      </c>
      <c r="I904" s="1" t="s">
        <v>1871</v>
      </c>
    </row>
    <row r="905" spans="1:9" x14ac:dyDescent="0.25">
      <c r="A905" s="1" t="s">
        <v>1842</v>
      </c>
      <c r="B905" s="1" t="s">
        <v>1861</v>
      </c>
      <c r="C905" s="1" t="s">
        <v>19</v>
      </c>
      <c r="D905" s="1" t="s">
        <v>61</v>
      </c>
      <c r="E905" t="b">
        <v>0</v>
      </c>
      <c r="F905" s="1" t="s">
        <v>1027</v>
      </c>
      <c r="G905" s="1" t="s">
        <v>1872</v>
      </c>
      <c r="H905" s="1" t="s">
        <v>1873</v>
      </c>
      <c r="I905" s="1" t="s">
        <v>55</v>
      </c>
    </row>
    <row r="906" spans="1:9" x14ac:dyDescent="0.25">
      <c r="A906" s="1" t="s">
        <v>1842</v>
      </c>
      <c r="B906" s="1" t="s">
        <v>1847</v>
      </c>
      <c r="C906" s="1" t="s">
        <v>19</v>
      </c>
      <c r="D906" s="1" t="s">
        <v>61</v>
      </c>
      <c r="E906" t="b">
        <v>0</v>
      </c>
      <c r="F906" s="1" t="s">
        <v>1027</v>
      </c>
      <c r="G906" s="1" t="s">
        <v>1872</v>
      </c>
      <c r="H906" s="1" t="s">
        <v>1873</v>
      </c>
      <c r="I906" s="1" t="s">
        <v>55</v>
      </c>
    </row>
    <row r="907" spans="1:9" x14ac:dyDescent="0.25">
      <c r="A907" s="1" t="s">
        <v>1842</v>
      </c>
      <c r="B907" s="1" t="s">
        <v>1861</v>
      </c>
      <c r="C907" s="1" t="s">
        <v>60</v>
      </c>
      <c r="D907" s="1" t="s">
        <v>61</v>
      </c>
      <c r="E907" t="b">
        <v>0</v>
      </c>
      <c r="F907" s="1" t="s">
        <v>1027</v>
      </c>
      <c r="G907" s="1" t="s">
        <v>55</v>
      </c>
      <c r="H907" s="1" t="s">
        <v>1874</v>
      </c>
      <c r="I907" s="1" t="s">
        <v>1875</v>
      </c>
    </row>
    <row r="908" spans="1:9" x14ac:dyDescent="0.25">
      <c r="A908" s="1" t="s">
        <v>1842</v>
      </c>
      <c r="B908" s="1" t="s">
        <v>1847</v>
      </c>
      <c r="C908" s="1" t="s">
        <v>60</v>
      </c>
      <c r="D908" s="1" t="s">
        <v>61</v>
      </c>
      <c r="E908" t="b">
        <v>0</v>
      </c>
      <c r="F908" s="1" t="s">
        <v>1027</v>
      </c>
      <c r="G908" s="1" t="s">
        <v>55</v>
      </c>
      <c r="H908" s="1" t="s">
        <v>1874</v>
      </c>
      <c r="I908" s="1" t="s">
        <v>1875</v>
      </c>
    </row>
    <row r="909" spans="1:9" x14ac:dyDescent="0.25">
      <c r="A909" s="1" t="s">
        <v>1842</v>
      </c>
      <c r="B909" s="1" t="s">
        <v>1847</v>
      </c>
      <c r="C909" s="1" t="s">
        <v>60</v>
      </c>
      <c r="D909" s="1" t="s">
        <v>61</v>
      </c>
      <c r="E909" t="b">
        <v>0</v>
      </c>
      <c r="F909" s="1" t="s">
        <v>1027</v>
      </c>
      <c r="G909" s="1" t="s">
        <v>1876</v>
      </c>
      <c r="H909" s="1" t="s">
        <v>1877</v>
      </c>
      <c r="I909" s="1" t="s">
        <v>1878</v>
      </c>
    </row>
    <row r="910" spans="1:9" x14ac:dyDescent="0.25">
      <c r="A910" s="1" t="s">
        <v>1879</v>
      </c>
      <c r="B910" s="1" t="s">
        <v>1880</v>
      </c>
      <c r="C910" s="1" t="s">
        <v>11</v>
      </c>
      <c r="D910" s="1" t="s">
        <v>20</v>
      </c>
      <c r="E910" t="b">
        <v>0</v>
      </c>
      <c r="F910" s="1" t="s">
        <v>1027</v>
      </c>
      <c r="G910" s="1" t="s">
        <v>55</v>
      </c>
      <c r="H910" s="1" t="s">
        <v>1881</v>
      </c>
      <c r="I910" s="1" t="s">
        <v>1882</v>
      </c>
    </row>
    <row r="911" spans="1:9" x14ac:dyDescent="0.25">
      <c r="A911" s="1" t="s">
        <v>1879</v>
      </c>
      <c r="B911" s="1" t="s">
        <v>1880</v>
      </c>
      <c r="C911" s="1" t="s">
        <v>19</v>
      </c>
      <c r="D911" s="1" t="s">
        <v>20</v>
      </c>
      <c r="E911" t="b">
        <v>1</v>
      </c>
      <c r="F911" s="1" t="s">
        <v>1027</v>
      </c>
      <c r="G911" s="1" t="s">
        <v>55</v>
      </c>
      <c r="H911" s="1" t="s">
        <v>1883</v>
      </c>
      <c r="I911" s="1" t="s">
        <v>1884</v>
      </c>
    </row>
    <row r="912" spans="1:9" x14ac:dyDescent="0.25">
      <c r="A912" s="1" t="s">
        <v>1879</v>
      </c>
      <c r="B912" s="1" t="s">
        <v>1880</v>
      </c>
      <c r="C912" s="1" t="s">
        <v>304</v>
      </c>
      <c r="D912" s="1" t="s">
        <v>20</v>
      </c>
      <c r="E912" t="b">
        <v>0</v>
      </c>
      <c r="F912" s="1" t="s">
        <v>1027</v>
      </c>
      <c r="G912" s="1" t="s">
        <v>1885</v>
      </c>
      <c r="H912" s="1" t="s">
        <v>1886</v>
      </c>
      <c r="I912" s="1" t="s">
        <v>1887</v>
      </c>
    </row>
    <row r="913" spans="1:9" x14ac:dyDescent="0.25">
      <c r="A913" s="1" t="s">
        <v>2795</v>
      </c>
      <c r="B913" s="1" t="s">
        <v>2796</v>
      </c>
      <c r="C913" s="1" t="s">
        <v>11</v>
      </c>
      <c r="D913" s="1" t="s">
        <v>111</v>
      </c>
      <c r="E913" t="b">
        <v>0</v>
      </c>
      <c r="F913" s="1" t="s">
        <v>1027</v>
      </c>
      <c r="G913" s="1" t="s">
        <v>2797</v>
      </c>
      <c r="H913" s="1" t="s">
        <v>2798</v>
      </c>
      <c r="I913" s="1" t="s">
        <v>2799</v>
      </c>
    </row>
    <row r="914" spans="1:9" x14ac:dyDescent="0.25">
      <c r="A914" s="1" t="s">
        <v>2795</v>
      </c>
      <c r="B914" s="1" t="s">
        <v>2800</v>
      </c>
      <c r="C914" s="1" t="s">
        <v>11</v>
      </c>
      <c r="D914" s="1" t="s">
        <v>111</v>
      </c>
      <c r="E914" t="b">
        <v>0</v>
      </c>
      <c r="F914" s="1" t="s">
        <v>1027</v>
      </c>
      <c r="G914" s="1" t="s">
        <v>2797</v>
      </c>
      <c r="H914" s="1" t="s">
        <v>2798</v>
      </c>
      <c r="I914" s="1" t="s">
        <v>2799</v>
      </c>
    </row>
    <row r="915" spans="1:9" x14ac:dyDescent="0.25">
      <c r="A915" s="1" t="s">
        <v>1888</v>
      </c>
      <c r="B915" s="1" t="s">
        <v>1889</v>
      </c>
      <c r="C915" s="1" t="s">
        <v>19</v>
      </c>
      <c r="D915" s="1" t="s">
        <v>111</v>
      </c>
      <c r="E915" t="b">
        <v>0</v>
      </c>
      <c r="F915" s="1" t="s">
        <v>1027</v>
      </c>
      <c r="G915" s="1" t="s">
        <v>1890</v>
      </c>
      <c r="H915" s="1" t="s">
        <v>1891</v>
      </c>
      <c r="I915" s="1" t="s">
        <v>1892</v>
      </c>
    </row>
    <row r="916" spans="1:9" x14ac:dyDescent="0.25">
      <c r="A916" s="1" t="s">
        <v>1888</v>
      </c>
      <c r="B916" s="1" t="s">
        <v>1893</v>
      </c>
      <c r="C916" s="1" t="s">
        <v>19</v>
      </c>
      <c r="D916" s="1" t="s">
        <v>111</v>
      </c>
      <c r="E916" t="b">
        <v>0</v>
      </c>
      <c r="F916" s="1" t="s">
        <v>1027</v>
      </c>
      <c r="G916" s="1" t="s">
        <v>1890</v>
      </c>
      <c r="H916" s="1" t="s">
        <v>1891</v>
      </c>
      <c r="I916" s="1" t="s">
        <v>1892</v>
      </c>
    </row>
    <row r="917" spans="1:9" x14ac:dyDescent="0.25">
      <c r="A917" s="1" t="s">
        <v>1888</v>
      </c>
      <c r="B917" s="1" t="s">
        <v>1894</v>
      </c>
      <c r="C917" s="1" t="s">
        <v>19</v>
      </c>
      <c r="D917" s="1" t="s">
        <v>111</v>
      </c>
      <c r="E917" t="b">
        <v>0</v>
      </c>
      <c r="F917" s="1" t="s">
        <v>1027</v>
      </c>
      <c r="G917" s="1" t="s">
        <v>1891</v>
      </c>
      <c r="H917" s="1" t="s">
        <v>1895</v>
      </c>
      <c r="I917" s="1" t="s">
        <v>1896</v>
      </c>
    </row>
    <row r="918" spans="1:9" x14ac:dyDescent="0.25">
      <c r="A918" s="1" t="s">
        <v>1888</v>
      </c>
      <c r="B918" s="1" t="s">
        <v>1897</v>
      </c>
      <c r="C918" s="1" t="s">
        <v>19</v>
      </c>
      <c r="D918" s="1" t="s">
        <v>111</v>
      </c>
      <c r="E918" t="b">
        <v>0</v>
      </c>
      <c r="F918" s="1" t="s">
        <v>1027</v>
      </c>
      <c r="G918" s="1" t="s">
        <v>1891</v>
      </c>
      <c r="H918" s="1" t="s">
        <v>1895</v>
      </c>
      <c r="I918" s="1" t="s">
        <v>1896</v>
      </c>
    </row>
    <row r="919" spans="1:9" x14ac:dyDescent="0.25">
      <c r="A919" s="1" t="s">
        <v>1888</v>
      </c>
      <c r="B919" s="1" t="s">
        <v>1898</v>
      </c>
      <c r="C919" s="1" t="s">
        <v>19</v>
      </c>
      <c r="D919" s="1" t="s">
        <v>111</v>
      </c>
      <c r="E919" t="b">
        <v>0</v>
      </c>
      <c r="F919" s="1" t="s">
        <v>1027</v>
      </c>
      <c r="G919" s="1" t="s">
        <v>1891</v>
      </c>
      <c r="H919" s="1" t="s">
        <v>1895</v>
      </c>
      <c r="I919" s="1" t="s">
        <v>1896</v>
      </c>
    </row>
    <row r="920" spans="1:9" x14ac:dyDescent="0.25">
      <c r="A920" s="1" t="s">
        <v>1888</v>
      </c>
      <c r="B920" s="1" t="s">
        <v>1899</v>
      </c>
      <c r="C920" s="1" t="s">
        <v>19</v>
      </c>
      <c r="D920" s="1" t="s">
        <v>111</v>
      </c>
      <c r="E920" t="b">
        <v>0</v>
      </c>
      <c r="F920" s="1" t="s">
        <v>1027</v>
      </c>
      <c r="G920" s="1" t="s">
        <v>1891</v>
      </c>
      <c r="H920" s="1" t="s">
        <v>1895</v>
      </c>
      <c r="I920" s="1" t="s">
        <v>1896</v>
      </c>
    </row>
    <row r="921" spans="1:9" x14ac:dyDescent="0.25">
      <c r="A921" s="1" t="s">
        <v>1888</v>
      </c>
      <c r="B921" s="1" t="s">
        <v>1900</v>
      </c>
      <c r="C921" s="1" t="s">
        <v>19</v>
      </c>
      <c r="D921" s="1" t="s">
        <v>111</v>
      </c>
      <c r="E921" t="b">
        <v>0</v>
      </c>
      <c r="F921" s="1" t="s">
        <v>1027</v>
      </c>
      <c r="G921" s="1" t="s">
        <v>1901</v>
      </c>
      <c r="H921" s="1" t="s">
        <v>1902</v>
      </c>
      <c r="I921" s="1" t="s">
        <v>55</v>
      </c>
    </row>
    <row r="922" spans="1:9" x14ac:dyDescent="0.25">
      <c r="A922" s="1" t="s">
        <v>1888</v>
      </c>
      <c r="B922" s="1" t="s">
        <v>1903</v>
      </c>
      <c r="C922" s="1" t="s">
        <v>19</v>
      </c>
      <c r="D922" s="1" t="s">
        <v>111</v>
      </c>
      <c r="E922" t="b">
        <v>0</v>
      </c>
      <c r="F922" s="1" t="s">
        <v>1027</v>
      </c>
      <c r="G922" s="1" t="s">
        <v>1901</v>
      </c>
      <c r="H922" s="1" t="s">
        <v>1902</v>
      </c>
      <c r="I922" s="1" t="s">
        <v>55</v>
      </c>
    </row>
    <row r="923" spans="1:9" x14ac:dyDescent="0.25">
      <c r="A923" s="1" t="s">
        <v>1888</v>
      </c>
      <c r="B923" s="1" t="s">
        <v>1904</v>
      </c>
      <c r="C923" s="1" t="s">
        <v>19</v>
      </c>
      <c r="D923" s="1" t="s">
        <v>111</v>
      </c>
      <c r="E923" t="b">
        <v>0</v>
      </c>
      <c r="F923" s="1" t="s">
        <v>1027</v>
      </c>
      <c r="G923" s="1" t="s">
        <v>1901</v>
      </c>
      <c r="H923" s="1" t="s">
        <v>1902</v>
      </c>
      <c r="I923" s="1" t="s">
        <v>55</v>
      </c>
    </row>
    <row r="924" spans="1:9" x14ac:dyDescent="0.25">
      <c r="A924" s="1" t="s">
        <v>308</v>
      </c>
      <c r="B924" s="1" t="s">
        <v>309</v>
      </c>
      <c r="C924" s="1" t="s">
        <v>19</v>
      </c>
      <c r="D924" s="1" t="s">
        <v>111</v>
      </c>
      <c r="E924" t="b">
        <v>0</v>
      </c>
      <c r="F924" s="1" t="s">
        <v>13</v>
      </c>
      <c r="G924" s="1" t="s">
        <v>55</v>
      </c>
      <c r="H924" s="1" t="s">
        <v>310</v>
      </c>
      <c r="I924" s="1" t="s">
        <v>55</v>
      </c>
    </row>
    <row r="925" spans="1:9" x14ac:dyDescent="0.25">
      <c r="A925" s="1" t="s">
        <v>308</v>
      </c>
      <c r="B925" s="1" t="s">
        <v>737</v>
      </c>
      <c r="C925" s="1" t="s">
        <v>11</v>
      </c>
      <c r="D925" s="1" t="s">
        <v>111</v>
      </c>
      <c r="E925" t="b">
        <v>0</v>
      </c>
      <c r="F925" s="1" t="s">
        <v>542</v>
      </c>
      <c r="G925" s="1" t="s">
        <v>55</v>
      </c>
      <c r="H925" s="1" t="s">
        <v>738</v>
      </c>
      <c r="I925" s="1" t="s">
        <v>739</v>
      </c>
    </row>
    <row r="926" spans="1:9" x14ac:dyDescent="0.25">
      <c r="A926" s="1" t="s">
        <v>308</v>
      </c>
      <c r="B926" s="1" t="s">
        <v>740</v>
      </c>
      <c r="C926" s="1" t="s">
        <v>11</v>
      </c>
      <c r="D926" s="1" t="s">
        <v>111</v>
      </c>
      <c r="E926" t="b">
        <v>0</v>
      </c>
      <c r="F926" s="1" t="s">
        <v>542</v>
      </c>
      <c r="G926" s="1" t="s">
        <v>55</v>
      </c>
      <c r="H926" s="1" t="s">
        <v>738</v>
      </c>
      <c r="I926" s="1" t="s">
        <v>739</v>
      </c>
    </row>
    <row r="927" spans="1:9" x14ac:dyDescent="0.25">
      <c r="A927" s="1" t="s">
        <v>308</v>
      </c>
      <c r="B927" s="1" t="s">
        <v>741</v>
      </c>
      <c r="C927" s="1" t="s">
        <v>11</v>
      </c>
      <c r="D927" s="1" t="s">
        <v>669</v>
      </c>
      <c r="E927" t="b">
        <v>0</v>
      </c>
      <c r="F927" s="1" t="s">
        <v>542</v>
      </c>
      <c r="G927" s="1" t="s">
        <v>55</v>
      </c>
      <c r="H927" s="1" t="s">
        <v>738</v>
      </c>
      <c r="I927" s="1" t="s">
        <v>739</v>
      </c>
    </row>
    <row r="928" spans="1:9" x14ac:dyDescent="0.25">
      <c r="A928" s="1" t="s">
        <v>308</v>
      </c>
      <c r="B928" s="1" t="s">
        <v>742</v>
      </c>
      <c r="C928" s="1" t="s">
        <v>11</v>
      </c>
      <c r="D928" s="1" t="s">
        <v>111</v>
      </c>
      <c r="E928" t="b">
        <v>0</v>
      </c>
      <c r="F928" s="1" t="s">
        <v>542</v>
      </c>
      <c r="G928" s="1" t="s">
        <v>55</v>
      </c>
      <c r="H928" s="1" t="s">
        <v>738</v>
      </c>
      <c r="I928" s="1" t="s">
        <v>739</v>
      </c>
    </row>
    <row r="929" spans="1:9" x14ac:dyDescent="0.25">
      <c r="A929" s="1" t="s">
        <v>308</v>
      </c>
      <c r="B929" s="1" t="s">
        <v>743</v>
      </c>
      <c r="C929" s="1" t="s">
        <v>11</v>
      </c>
      <c r="D929" s="1" t="s">
        <v>111</v>
      </c>
      <c r="E929" t="b">
        <v>0</v>
      </c>
      <c r="F929" s="1" t="s">
        <v>542</v>
      </c>
      <c r="G929" s="1" t="s">
        <v>55</v>
      </c>
      <c r="H929" s="1" t="s">
        <v>738</v>
      </c>
      <c r="I929" s="1" t="s">
        <v>739</v>
      </c>
    </row>
    <row r="930" spans="1:9" x14ac:dyDescent="0.25">
      <c r="A930" s="1" t="s">
        <v>308</v>
      </c>
      <c r="B930" s="1" t="s">
        <v>1905</v>
      </c>
      <c r="C930" s="1" t="s">
        <v>11</v>
      </c>
      <c r="D930" s="1" t="s">
        <v>841</v>
      </c>
      <c r="E930" t="b">
        <v>0</v>
      </c>
      <c r="F930" s="1" t="s">
        <v>1027</v>
      </c>
      <c r="G930" s="1" t="s">
        <v>1906</v>
      </c>
      <c r="H930" s="1" t="s">
        <v>1907</v>
      </c>
      <c r="I930" s="1" t="s">
        <v>1908</v>
      </c>
    </row>
    <row r="931" spans="1:9" x14ac:dyDescent="0.25">
      <c r="A931" s="1" t="s">
        <v>308</v>
      </c>
      <c r="B931" s="1" t="s">
        <v>1909</v>
      </c>
      <c r="C931" s="1" t="s">
        <v>11</v>
      </c>
      <c r="D931" s="1" t="s">
        <v>111</v>
      </c>
      <c r="E931" t="b">
        <v>0</v>
      </c>
      <c r="F931" s="1" t="s">
        <v>1027</v>
      </c>
      <c r="G931" s="1" t="s">
        <v>1907</v>
      </c>
      <c r="H931" s="1" t="s">
        <v>1910</v>
      </c>
      <c r="I931" s="1" t="s">
        <v>1911</v>
      </c>
    </row>
    <row r="932" spans="1:9" x14ac:dyDescent="0.25">
      <c r="A932" s="1" t="s">
        <v>311</v>
      </c>
      <c r="B932" s="1" t="s">
        <v>312</v>
      </c>
      <c r="C932" s="1" t="s">
        <v>60</v>
      </c>
      <c r="D932" s="1" t="s">
        <v>61</v>
      </c>
      <c r="E932" t="b">
        <v>0</v>
      </c>
      <c r="F932" s="1" t="s">
        <v>13</v>
      </c>
      <c r="G932" s="1" t="s">
        <v>313</v>
      </c>
      <c r="H932" s="1" t="s">
        <v>314</v>
      </c>
      <c r="I932" s="1" t="s">
        <v>315</v>
      </c>
    </row>
    <row r="933" spans="1:9" x14ac:dyDescent="0.25">
      <c r="A933" s="1" t="s">
        <v>311</v>
      </c>
      <c r="B933" s="1" t="s">
        <v>312</v>
      </c>
      <c r="C933" s="1" t="s">
        <v>60</v>
      </c>
      <c r="D933" s="1" t="s">
        <v>61</v>
      </c>
      <c r="E933" t="b">
        <v>0</v>
      </c>
      <c r="F933" s="1" t="s">
        <v>13</v>
      </c>
      <c r="G933" s="1" t="s">
        <v>316</v>
      </c>
      <c r="H933" s="1" t="s">
        <v>317</v>
      </c>
      <c r="I933" s="1" t="s">
        <v>318</v>
      </c>
    </row>
    <row r="934" spans="1:9" x14ac:dyDescent="0.25">
      <c r="A934" s="1" t="s">
        <v>311</v>
      </c>
      <c r="B934" s="1" t="s">
        <v>312</v>
      </c>
      <c r="C934" s="1" t="s">
        <v>11</v>
      </c>
      <c r="D934" s="1" t="s">
        <v>61</v>
      </c>
      <c r="E934" t="b">
        <v>0</v>
      </c>
      <c r="F934" s="1" t="s">
        <v>1027</v>
      </c>
      <c r="G934" s="1" t="s">
        <v>1912</v>
      </c>
      <c r="H934" s="1" t="s">
        <v>1913</v>
      </c>
      <c r="I934" s="1" t="s">
        <v>1914</v>
      </c>
    </row>
    <row r="935" spans="1:9" x14ac:dyDescent="0.25">
      <c r="A935" s="1" t="s">
        <v>311</v>
      </c>
      <c r="B935" s="1" t="s">
        <v>312</v>
      </c>
      <c r="C935" s="1" t="s">
        <v>19</v>
      </c>
      <c r="D935" s="1" t="s">
        <v>61</v>
      </c>
      <c r="E935" t="b">
        <v>0</v>
      </c>
      <c r="F935" s="1" t="s">
        <v>1027</v>
      </c>
      <c r="G935" s="1" t="s">
        <v>1915</v>
      </c>
      <c r="H935" s="1" t="s">
        <v>1916</v>
      </c>
      <c r="I935" s="1" t="s">
        <v>1917</v>
      </c>
    </row>
    <row r="936" spans="1:9" x14ac:dyDescent="0.25">
      <c r="A936" s="1" t="s">
        <v>311</v>
      </c>
      <c r="B936" s="1" t="s">
        <v>312</v>
      </c>
      <c r="C936" s="1" t="s">
        <v>19</v>
      </c>
      <c r="D936" s="1" t="s">
        <v>61</v>
      </c>
      <c r="E936" t="b">
        <v>1</v>
      </c>
      <c r="F936" s="1" t="s">
        <v>1027</v>
      </c>
      <c r="G936" s="1" t="s">
        <v>1918</v>
      </c>
      <c r="H936" s="1" t="s">
        <v>1919</v>
      </c>
      <c r="I936" s="1" t="s">
        <v>1920</v>
      </c>
    </row>
    <row r="937" spans="1:9" x14ac:dyDescent="0.25">
      <c r="A937" s="1" t="s">
        <v>311</v>
      </c>
      <c r="B937" s="1" t="s">
        <v>312</v>
      </c>
      <c r="C937" s="1" t="s">
        <v>60</v>
      </c>
      <c r="D937" s="1" t="s">
        <v>61</v>
      </c>
      <c r="E937" t="b">
        <v>0</v>
      </c>
      <c r="F937" s="1" t="s">
        <v>1027</v>
      </c>
      <c r="G937" s="1" t="s">
        <v>1921</v>
      </c>
      <c r="H937" s="1" t="s">
        <v>1922</v>
      </c>
      <c r="I937" s="1" t="s">
        <v>55</v>
      </c>
    </row>
    <row r="938" spans="1:9" x14ac:dyDescent="0.25">
      <c r="A938" s="1" t="s">
        <v>2801</v>
      </c>
      <c r="B938" s="1" t="s">
        <v>2802</v>
      </c>
      <c r="C938" s="1" t="s">
        <v>11</v>
      </c>
      <c r="D938" s="1" t="s">
        <v>111</v>
      </c>
      <c r="E938" t="b">
        <v>0</v>
      </c>
      <c r="F938" s="1" t="s">
        <v>1027</v>
      </c>
      <c r="G938" s="1" t="s">
        <v>2803</v>
      </c>
      <c r="H938" s="1" t="s">
        <v>2804</v>
      </c>
      <c r="I938" s="1" t="s">
        <v>2805</v>
      </c>
    </row>
    <row r="939" spans="1:9" x14ac:dyDescent="0.25">
      <c r="A939" s="1" t="s">
        <v>2801</v>
      </c>
      <c r="B939" s="1" t="s">
        <v>2806</v>
      </c>
      <c r="C939" s="1" t="s">
        <v>60</v>
      </c>
      <c r="D939" s="1" t="s">
        <v>111</v>
      </c>
      <c r="E939" t="b">
        <v>0</v>
      </c>
      <c r="F939" s="1" t="s">
        <v>1027</v>
      </c>
      <c r="G939" s="1" t="s">
        <v>55</v>
      </c>
      <c r="H939" s="1" t="s">
        <v>2807</v>
      </c>
      <c r="I939" s="1" t="s">
        <v>55</v>
      </c>
    </row>
    <row r="940" spans="1:9" x14ac:dyDescent="0.25">
      <c r="A940" s="1" t="s">
        <v>2808</v>
      </c>
      <c r="B940" s="1" t="s">
        <v>2809</v>
      </c>
      <c r="C940" s="1" t="s">
        <v>11</v>
      </c>
      <c r="D940" s="1" t="s">
        <v>2173</v>
      </c>
      <c r="E940" t="b">
        <v>0</v>
      </c>
      <c r="F940" s="1" t="s">
        <v>1027</v>
      </c>
      <c r="G940" s="1" t="s">
        <v>2810</v>
      </c>
      <c r="H940" s="1" t="s">
        <v>2811</v>
      </c>
      <c r="I940" s="1" t="s">
        <v>2812</v>
      </c>
    </row>
    <row r="941" spans="1:9" x14ac:dyDescent="0.25">
      <c r="A941" s="1" t="s">
        <v>2808</v>
      </c>
      <c r="B941" s="1" t="s">
        <v>2813</v>
      </c>
      <c r="C941" s="1" t="s">
        <v>11</v>
      </c>
      <c r="D941" s="1" t="s">
        <v>12</v>
      </c>
      <c r="E941" t="b">
        <v>0</v>
      </c>
      <c r="F941" s="1" t="s">
        <v>1027</v>
      </c>
      <c r="G941" s="1" t="s">
        <v>2814</v>
      </c>
      <c r="H941" s="1" t="s">
        <v>2815</v>
      </c>
      <c r="I941" s="1" t="s">
        <v>2816</v>
      </c>
    </row>
    <row r="942" spans="1:9" x14ac:dyDescent="0.25">
      <c r="A942" s="1" t="s">
        <v>2808</v>
      </c>
      <c r="B942" s="1" t="s">
        <v>2817</v>
      </c>
      <c r="C942" s="1" t="s">
        <v>11</v>
      </c>
      <c r="D942" s="1" t="s">
        <v>12</v>
      </c>
      <c r="E942" t="b">
        <v>0</v>
      </c>
      <c r="F942" s="1" t="s">
        <v>1027</v>
      </c>
      <c r="G942" s="1" t="s">
        <v>2814</v>
      </c>
      <c r="H942" s="1" t="s">
        <v>2815</v>
      </c>
      <c r="I942" s="1" t="s">
        <v>2816</v>
      </c>
    </row>
    <row r="943" spans="1:9" x14ac:dyDescent="0.25">
      <c r="A943" s="1" t="s">
        <v>2808</v>
      </c>
      <c r="B943" s="1" t="s">
        <v>2818</v>
      </c>
      <c r="C943" s="1" t="s">
        <v>11</v>
      </c>
      <c r="D943" s="1" t="s">
        <v>12</v>
      </c>
      <c r="E943" t="b">
        <v>0</v>
      </c>
      <c r="F943" s="1" t="s">
        <v>1027</v>
      </c>
      <c r="G943" s="1" t="s">
        <v>2814</v>
      </c>
      <c r="H943" s="1" t="s">
        <v>2815</v>
      </c>
      <c r="I943" s="1" t="s">
        <v>2816</v>
      </c>
    </row>
    <row r="944" spans="1:9" x14ac:dyDescent="0.25">
      <c r="A944" s="1" t="s">
        <v>940</v>
      </c>
      <c r="B944" s="1" t="s">
        <v>941</v>
      </c>
      <c r="C944" s="1" t="s">
        <v>19</v>
      </c>
      <c r="D944" s="1" t="s">
        <v>111</v>
      </c>
      <c r="E944" t="b">
        <v>0</v>
      </c>
      <c r="F944" s="1" t="s">
        <v>542</v>
      </c>
      <c r="G944" s="1" t="s">
        <v>942</v>
      </c>
      <c r="H944" s="1" t="s">
        <v>943</v>
      </c>
      <c r="I944" s="1" t="s">
        <v>944</v>
      </c>
    </row>
    <row r="945" spans="1:9" x14ac:dyDescent="0.25">
      <c r="A945" s="1" t="s">
        <v>2819</v>
      </c>
      <c r="B945" s="1" t="s">
        <v>2820</v>
      </c>
      <c r="C945" s="1" t="s">
        <v>19</v>
      </c>
      <c r="D945" s="1" t="s">
        <v>111</v>
      </c>
      <c r="E945" t="b">
        <v>0</v>
      </c>
      <c r="F945" s="1" t="s">
        <v>1027</v>
      </c>
      <c r="G945" s="1" t="s">
        <v>2821</v>
      </c>
      <c r="H945" s="1" t="s">
        <v>2822</v>
      </c>
      <c r="I945" s="1" t="s">
        <v>2823</v>
      </c>
    </row>
    <row r="946" spans="1:9" x14ac:dyDescent="0.25">
      <c r="A946" s="1" t="s">
        <v>945</v>
      </c>
      <c r="B946" s="1" t="s">
        <v>946</v>
      </c>
      <c r="C946" s="1" t="s">
        <v>123</v>
      </c>
      <c r="D946" s="1" t="s">
        <v>111</v>
      </c>
      <c r="E946" t="b">
        <v>0</v>
      </c>
      <c r="F946" s="1" t="s">
        <v>542</v>
      </c>
      <c r="G946" s="1" t="s">
        <v>947</v>
      </c>
      <c r="H946" s="1" t="s">
        <v>948</v>
      </c>
      <c r="I946" s="1" t="s">
        <v>55</v>
      </c>
    </row>
    <row r="947" spans="1:9" x14ac:dyDescent="0.25">
      <c r="A947" s="1" t="s">
        <v>945</v>
      </c>
      <c r="B947" s="1" t="s">
        <v>949</v>
      </c>
      <c r="C947" s="1" t="s">
        <v>123</v>
      </c>
      <c r="D947" s="1" t="s">
        <v>111</v>
      </c>
      <c r="E947" t="b">
        <v>0</v>
      </c>
      <c r="F947" s="1" t="s">
        <v>542</v>
      </c>
      <c r="G947" s="1" t="s">
        <v>947</v>
      </c>
      <c r="H947" s="1" t="s">
        <v>948</v>
      </c>
      <c r="I947" s="1" t="s">
        <v>55</v>
      </c>
    </row>
    <row r="948" spans="1:9" x14ac:dyDescent="0.25">
      <c r="A948" s="1" t="s">
        <v>945</v>
      </c>
      <c r="B948" s="1" t="s">
        <v>2824</v>
      </c>
      <c r="C948" s="1" t="s">
        <v>11</v>
      </c>
      <c r="D948" s="1" t="s">
        <v>111</v>
      </c>
      <c r="E948" t="b">
        <v>0</v>
      </c>
      <c r="F948" s="1" t="s">
        <v>1027</v>
      </c>
      <c r="G948" s="1" t="s">
        <v>2825</v>
      </c>
      <c r="H948" s="1" t="s">
        <v>2826</v>
      </c>
      <c r="I948" s="1" t="s">
        <v>2827</v>
      </c>
    </row>
    <row r="949" spans="1:9" x14ac:dyDescent="0.25">
      <c r="A949" s="1" t="s">
        <v>945</v>
      </c>
      <c r="B949" s="1" t="s">
        <v>2828</v>
      </c>
      <c r="C949" s="1" t="s">
        <v>11</v>
      </c>
      <c r="D949" s="1" t="s">
        <v>111</v>
      </c>
      <c r="E949" t="b">
        <v>0</v>
      </c>
      <c r="F949" s="1" t="s">
        <v>1027</v>
      </c>
      <c r="G949" s="1" t="s">
        <v>2825</v>
      </c>
      <c r="H949" s="1" t="s">
        <v>2826</v>
      </c>
      <c r="I949" s="1" t="s">
        <v>2827</v>
      </c>
    </row>
    <row r="950" spans="1:9" x14ac:dyDescent="0.25">
      <c r="A950" s="1" t="s">
        <v>945</v>
      </c>
      <c r="B950" s="1" t="s">
        <v>2829</v>
      </c>
      <c r="C950" s="1" t="s">
        <v>11</v>
      </c>
      <c r="D950" s="1" t="s">
        <v>111</v>
      </c>
      <c r="E950" t="b">
        <v>0</v>
      </c>
      <c r="F950" s="1" t="s">
        <v>1027</v>
      </c>
      <c r="G950" s="1" t="s">
        <v>2825</v>
      </c>
      <c r="H950" s="1" t="s">
        <v>2826</v>
      </c>
      <c r="I950" s="1" t="s">
        <v>2827</v>
      </c>
    </row>
    <row r="951" spans="1:9" x14ac:dyDescent="0.25">
      <c r="A951" s="1" t="s">
        <v>945</v>
      </c>
      <c r="B951" s="1" t="s">
        <v>2830</v>
      </c>
      <c r="C951" s="1" t="s">
        <v>11</v>
      </c>
      <c r="D951" s="1" t="s">
        <v>111</v>
      </c>
      <c r="E951" t="b">
        <v>0</v>
      </c>
      <c r="F951" s="1" t="s">
        <v>1027</v>
      </c>
      <c r="G951" s="1" t="s">
        <v>2825</v>
      </c>
      <c r="H951" s="1" t="s">
        <v>2826</v>
      </c>
      <c r="I951" s="1" t="s">
        <v>2827</v>
      </c>
    </row>
    <row r="952" spans="1:9" x14ac:dyDescent="0.25">
      <c r="A952" s="1" t="s">
        <v>945</v>
      </c>
      <c r="B952" s="1" t="s">
        <v>2831</v>
      </c>
      <c r="C952" s="1" t="s">
        <v>11</v>
      </c>
      <c r="D952" s="1" t="s">
        <v>111</v>
      </c>
      <c r="E952" t="b">
        <v>0</v>
      </c>
      <c r="F952" s="1" t="s">
        <v>1027</v>
      </c>
      <c r="G952" s="1" t="s">
        <v>2825</v>
      </c>
      <c r="H952" s="1" t="s">
        <v>2826</v>
      </c>
      <c r="I952" s="1" t="s">
        <v>2827</v>
      </c>
    </row>
    <row r="953" spans="1:9" x14ac:dyDescent="0.25">
      <c r="A953" s="1" t="s">
        <v>945</v>
      </c>
      <c r="B953" s="1" t="s">
        <v>2832</v>
      </c>
      <c r="C953" s="1" t="s">
        <v>11</v>
      </c>
      <c r="D953" s="1" t="s">
        <v>111</v>
      </c>
      <c r="E953" t="b">
        <v>0</v>
      </c>
      <c r="F953" s="1" t="s">
        <v>1027</v>
      </c>
      <c r="G953" s="1" t="s">
        <v>2825</v>
      </c>
      <c r="H953" s="1" t="s">
        <v>2826</v>
      </c>
      <c r="I953" s="1" t="s">
        <v>2827</v>
      </c>
    </row>
    <row r="954" spans="1:9" x14ac:dyDescent="0.25">
      <c r="A954" s="1" t="s">
        <v>945</v>
      </c>
      <c r="B954" s="1" t="s">
        <v>2833</v>
      </c>
      <c r="C954" s="1" t="s">
        <v>11</v>
      </c>
      <c r="D954" s="1" t="s">
        <v>111</v>
      </c>
      <c r="E954" t="b">
        <v>0</v>
      </c>
      <c r="F954" s="1" t="s">
        <v>1027</v>
      </c>
      <c r="G954" s="1" t="s">
        <v>2825</v>
      </c>
      <c r="H954" s="1" t="s">
        <v>2826</v>
      </c>
      <c r="I954" s="1" t="s">
        <v>2827</v>
      </c>
    </row>
    <row r="955" spans="1:9" x14ac:dyDescent="0.25">
      <c r="A955" s="1" t="s">
        <v>945</v>
      </c>
      <c r="B955" s="1" t="s">
        <v>2834</v>
      </c>
      <c r="C955" s="1" t="s">
        <v>11</v>
      </c>
      <c r="D955" s="1" t="s">
        <v>111</v>
      </c>
      <c r="E955" t="b">
        <v>0</v>
      </c>
      <c r="F955" s="1" t="s">
        <v>1027</v>
      </c>
      <c r="G955" s="1" t="s">
        <v>2825</v>
      </c>
      <c r="H955" s="1" t="s">
        <v>2826</v>
      </c>
      <c r="I955" s="1" t="s">
        <v>2827</v>
      </c>
    </row>
    <row r="956" spans="1:9" x14ac:dyDescent="0.25">
      <c r="A956" s="1" t="s">
        <v>945</v>
      </c>
      <c r="B956" s="1" t="s">
        <v>2835</v>
      </c>
      <c r="C956" s="1" t="s">
        <v>11</v>
      </c>
      <c r="D956" s="1" t="s">
        <v>111</v>
      </c>
      <c r="E956" t="b">
        <v>0</v>
      </c>
      <c r="F956" s="1" t="s">
        <v>1027</v>
      </c>
      <c r="G956" s="1" t="s">
        <v>2825</v>
      </c>
      <c r="H956" s="1" t="s">
        <v>2826</v>
      </c>
      <c r="I956" s="1" t="s">
        <v>2827</v>
      </c>
    </row>
    <row r="957" spans="1:9" x14ac:dyDescent="0.25">
      <c r="A957" s="1" t="s">
        <v>945</v>
      </c>
      <c r="B957" s="1" t="s">
        <v>2836</v>
      </c>
      <c r="C957" s="1" t="s">
        <v>11</v>
      </c>
      <c r="D957" s="1" t="s">
        <v>111</v>
      </c>
      <c r="E957" t="b">
        <v>0</v>
      </c>
      <c r="F957" s="1" t="s">
        <v>1027</v>
      </c>
      <c r="G957" s="1" t="s">
        <v>2825</v>
      </c>
      <c r="H957" s="1" t="s">
        <v>2826</v>
      </c>
      <c r="I957" s="1" t="s">
        <v>2827</v>
      </c>
    </row>
    <row r="958" spans="1:9" x14ac:dyDescent="0.25">
      <c r="A958" s="1" t="s">
        <v>945</v>
      </c>
      <c r="B958" s="1" t="s">
        <v>2837</v>
      </c>
      <c r="C958" s="1" t="s">
        <v>11</v>
      </c>
      <c r="D958" s="1" t="s">
        <v>111</v>
      </c>
      <c r="E958" t="b">
        <v>0</v>
      </c>
      <c r="F958" s="1" t="s">
        <v>1027</v>
      </c>
      <c r="G958" s="1" t="s">
        <v>2825</v>
      </c>
      <c r="H958" s="1" t="s">
        <v>2826</v>
      </c>
      <c r="I958" s="1" t="s">
        <v>2827</v>
      </c>
    </row>
    <row r="959" spans="1:9" x14ac:dyDescent="0.25">
      <c r="A959" s="1" t="s">
        <v>945</v>
      </c>
      <c r="B959" s="1" t="s">
        <v>2838</v>
      </c>
      <c r="C959" s="1" t="s">
        <v>11</v>
      </c>
      <c r="D959" s="1" t="s">
        <v>111</v>
      </c>
      <c r="E959" t="b">
        <v>0</v>
      </c>
      <c r="F959" s="1" t="s">
        <v>1027</v>
      </c>
      <c r="G959" s="1" t="s">
        <v>2825</v>
      </c>
      <c r="H959" s="1" t="s">
        <v>2826</v>
      </c>
      <c r="I959" s="1" t="s">
        <v>2827</v>
      </c>
    </row>
    <row r="960" spans="1:9" x14ac:dyDescent="0.25">
      <c r="A960" s="1" t="s">
        <v>945</v>
      </c>
      <c r="B960" s="1" t="s">
        <v>2839</v>
      </c>
      <c r="C960" s="1" t="s">
        <v>11</v>
      </c>
      <c r="D960" s="1" t="s">
        <v>111</v>
      </c>
      <c r="E960" t="b">
        <v>0</v>
      </c>
      <c r="F960" s="1" t="s">
        <v>1027</v>
      </c>
      <c r="G960" s="1" t="s">
        <v>2825</v>
      </c>
      <c r="H960" s="1" t="s">
        <v>2826</v>
      </c>
      <c r="I960" s="1" t="s">
        <v>2827</v>
      </c>
    </row>
    <row r="961" spans="1:9" x14ac:dyDescent="0.25">
      <c r="A961" s="1" t="s">
        <v>945</v>
      </c>
      <c r="B961" s="1" t="s">
        <v>2840</v>
      </c>
      <c r="C961" s="1" t="s">
        <v>11</v>
      </c>
      <c r="D961" s="1" t="s">
        <v>111</v>
      </c>
      <c r="E961" t="b">
        <v>0</v>
      </c>
      <c r="F961" s="1" t="s">
        <v>1027</v>
      </c>
      <c r="G961" s="1" t="s">
        <v>2825</v>
      </c>
      <c r="H961" s="1" t="s">
        <v>2826</v>
      </c>
      <c r="I961" s="1" t="s">
        <v>2827</v>
      </c>
    </row>
    <row r="962" spans="1:9" x14ac:dyDescent="0.25">
      <c r="A962" s="1" t="s">
        <v>945</v>
      </c>
      <c r="B962" s="1" t="s">
        <v>2841</v>
      </c>
      <c r="C962" s="1" t="s">
        <v>11</v>
      </c>
      <c r="D962" s="1" t="s">
        <v>111</v>
      </c>
      <c r="E962" t="b">
        <v>0</v>
      </c>
      <c r="F962" s="1" t="s">
        <v>1027</v>
      </c>
      <c r="G962" s="1" t="s">
        <v>2825</v>
      </c>
      <c r="H962" s="1" t="s">
        <v>2826</v>
      </c>
      <c r="I962" s="1" t="s">
        <v>2827</v>
      </c>
    </row>
    <row r="963" spans="1:9" x14ac:dyDescent="0.25">
      <c r="A963" s="1" t="s">
        <v>945</v>
      </c>
      <c r="B963" s="1" t="s">
        <v>2842</v>
      </c>
      <c r="C963" s="1" t="s">
        <v>11</v>
      </c>
      <c r="D963" s="1" t="s">
        <v>111</v>
      </c>
      <c r="E963" t="b">
        <v>0</v>
      </c>
      <c r="F963" s="1" t="s">
        <v>1027</v>
      </c>
      <c r="G963" s="1" t="s">
        <v>2825</v>
      </c>
      <c r="H963" s="1" t="s">
        <v>2826</v>
      </c>
      <c r="I963" s="1" t="s">
        <v>2827</v>
      </c>
    </row>
    <row r="964" spans="1:9" x14ac:dyDescent="0.25">
      <c r="A964" s="1" t="s">
        <v>950</v>
      </c>
      <c r="B964" s="1" t="s">
        <v>951</v>
      </c>
      <c r="C964" s="1" t="s">
        <v>123</v>
      </c>
      <c r="D964" s="1" t="s">
        <v>111</v>
      </c>
      <c r="E964" t="b">
        <v>0</v>
      </c>
      <c r="F964" s="1" t="s">
        <v>542</v>
      </c>
      <c r="G964" s="1" t="s">
        <v>55</v>
      </c>
      <c r="H964" s="1" t="s">
        <v>952</v>
      </c>
      <c r="I964" s="1" t="s">
        <v>953</v>
      </c>
    </row>
    <row r="965" spans="1:9" x14ac:dyDescent="0.25">
      <c r="A965" s="1" t="s">
        <v>954</v>
      </c>
      <c r="B965" s="1" t="s">
        <v>955</v>
      </c>
      <c r="C965" s="1" t="s">
        <v>11</v>
      </c>
      <c r="D965" s="1" t="s">
        <v>111</v>
      </c>
      <c r="E965" t="b">
        <v>0</v>
      </c>
      <c r="F965" s="1" t="s">
        <v>542</v>
      </c>
      <c r="G965" s="1" t="s">
        <v>956</v>
      </c>
      <c r="H965" s="1" t="s">
        <v>957</v>
      </c>
      <c r="I965" s="1" t="s">
        <v>55</v>
      </c>
    </row>
    <row r="966" spans="1:9" x14ac:dyDescent="0.25">
      <c r="A966" s="1" t="s">
        <v>954</v>
      </c>
      <c r="B966" s="1" t="s">
        <v>958</v>
      </c>
      <c r="C966" s="1" t="s">
        <v>11</v>
      </c>
      <c r="D966" s="1" t="s">
        <v>111</v>
      </c>
      <c r="E966" t="b">
        <v>0</v>
      </c>
      <c r="F966" s="1" t="s">
        <v>542</v>
      </c>
      <c r="G966" s="1" t="s">
        <v>956</v>
      </c>
      <c r="H966" s="1" t="s">
        <v>957</v>
      </c>
      <c r="I966" s="1" t="s">
        <v>55</v>
      </c>
    </row>
    <row r="967" spans="1:9" x14ac:dyDescent="0.25">
      <c r="A967" s="1" t="s">
        <v>954</v>
      </c>
      <c r="B967" s="1" t="s">
        <v>959</v>
      </c>
      <c r="C967" s="1" t="s">
        <v>11</v>
      </c>
      <c r="D967" s="1" t="s">
        <v>111</v>
      </c>
      <c r="E967" t="b">
        <v>0</v>
      </c>
      <c r="F967" s="1" t="s">
        <v>542</v>
      </c>
      <c r="G967" s="1" t="s">
        <v>956</v>
      </c>
      <c r="H967" s="1" t="s">
        <v>957</v>
      </c>
      <c r="I967" s="1" t="s">
        <v>55</v>
      </c>
    </row>
    <row r="968" spans="1:9" x14ac:dyDescent="0.25">
      <c r="A968" s="1" t="s">
        <v>954</v>
      </c>
      <c r="B968" s="1" t="s">
        <v>955</v>
      </c>
      <c r="C968" s="1" t="s">
        <v>11</v>
      </c>
      <c r="D968" s="1" t="s">
        <v>111</v>
      </c>
      <c r="E968" t="b">
        <v>0</v>
      </c>
      <c r="F968" s="1" t="s">
        <v>542</v>
      </c>
      <c r="G968" s="1" t="s">
        <v>960</v>
      </c>
      <c r="H968" s="1" t="s">
        <v>961</v>
      </c>
      <c r="I968" s="1" t="s">
        <v>55</v>
      </c>
    </row>
    <row r="969" spans="1:9" x14ac:dyDescent="0.25">
      <c r="A969" s="1" t="s">
        <v>954</v>
      </c>
      <c r="B969" s="1" t="s">
        <v>958</v>
      </c>
      <c r="C969" s="1" t="s">
        <v>11</v>
      </c>
      <c r="D969" s="1" t="s">
        <v>111</v>
      </c>
      <c r="E969" t="b">
        <v>0</v>
      </c>
      <c r="F969" s="1" t="s">
        <v>542</v>
      </c>
      <c r="G969" s="1" t="s">
        <v>960</v>
      </c>
      <c r="H969" s="1" t="s">
        <v>961</v>
      </c>
      <c r="I969" s="1" t="s">
        <v>55</v>
      </c>
    </row>
    <row r="970" spans="1:9" x14ac:dyDescent="0.25">
      <c r="A970" s="1" t="s">
        <v>954</v>
      </c>
      <c r="B970" s="1" t="s">
        <v>959</v>
      </c>
      <c r="C970" s="1" t="s">
        <v>11</v>
      </c>
      <c r="D970" s="1" t="s">
        <v>111</v>
      </c>
      <c r="E970" t="b">
        <v>0</v>
      </c>
      <c r="F970" s="1" t="s">
        <v>542</v>
      </c>
      <c r="G970" s="1" t="s">
        <v>960</v>
      </c>
      <c r="H970" s="1" t="s">
        <v>961</v>
      </c>
      <c r="I970" s="1" t="s">
        <v>55</v>
      </c>
    </row>
    <row r="971" spans="1:9" x14ac:dyDescent="0.25">
      <c r="A971" s="1" t="s">
        <v>954</v>
      </c>
      <c r="B971" s="1" t="s">
        <v>2843</v>
      </c>
      <c r="C971" s="1" t="s">
        <v>11</v>
      </c>
      <c r="D971" s="1" t="s">
        <v>841</v>
      </c>
      <c r="E971" t="b">
        <v>0</v>
      </c>
      <c r="F971" s="1" t="s">
        <v>1027</v>
      </c>
      <c r="G971" s="1" t="s">
        <v>55</v>
      </c>
      <c r="H971" s="1" t="s">
        <v>2844</v>
      </c>
      <c r="I971" s="1" t="s">
        <v>2845</v>
      </c>
    </row>
    <row r="972" spans="1:9" x14ac:dyDescent="0.25">
      <c r="A972" s="1" t="s">
        <v>954</v>
      </c>
      <c r="B972" s="1" t="s">
        <v>2843</v>
      </c>
      <c r="C972" s="1" t="s">
        <v>11</v>
      </c>
      <c r="D972" s="1" t="s">
        <v>841</v>
      </c>
      <c r="E972" t="b">
        <v>0</v>
      </c>
      <c r="F972" s="1" t="s">
        <v>1027</v>
      </c>
      <c r="G972" s="1" t="s">
        <v>2846</v>
      </c>
      <c r="H972" s="1" t="s">
        <v>960</v>
      </c>
      <c r="I972" s="1" t="s">
        <v>961</v>
      </c>
    </row>
    <row r="973" spans="1:9" x14ac:dyDescent="0.25">
      <c r="A973" s="1" t="s">
        <v>2847</v>
      </c>
      <c r="B973" s="1" t="s">
        <v>2848</v>
      </c>
      <c r="C973" s="1" t="s">
        <v>19</v>
      </c>
      <c r="D973" s="1" t="s">
        <v>12</v>
      </c>
      <c r="E973" t="b">
        <v>0</v>
      </c>
      <c r="F973" s="1" t="s">
        <v>1027</v>
      </c>
      <c r="G973" s="1" t="s">
        <v>2849</v>
      </c>
      <c r="H973" s="1" t="s">
        <v>2850</v>
      </c>
      <c r="I973" s="1" t="s">
        <v>2851</v>
      </c>
    </row>
    <row r="974" spans="1:9" x14ac:dyDescent="0.25">
      <c r="A974" s="1" t="s">
        <v>2847</v>
      </c>
      <c r="B974" s="1" t="s">
        <v>2848</v>
      </c>
      <c r="C974" s="1" t="s">
        <v>19</v>
      </c>
      <c r="D974" s="1" t="s">
        <v>12</v>
      </c>
      <c r="E974" t="b">
        <v>0</v>
      </c>
      <c r="F974" s="1" t="s">
        <v>1027</v>
      </c>
      <c r="G974" s="1" t="s">
        <v>2852</v>
      </c>
      <c r="H974" s="1" t="s">
        <v>2853</v>
      </c>
      <c r="I974" s="1" t="s">
        <v>2854</v>
      </c>
    </row>
    <row r="975" spans="1:9" x14ac:dyDescent="0.25">
      <c r="A975" s="1" t="s">
        <v>2847</v>
      </c>
      <c r="B975" s="1" t="s">
        <v>2848</v>
      </c>
      <c r="C975" s="1" t="s">
        <v>11</v>
      </c>
      <c r="D975" s="1" t="s">
        <v>12</v>
      </c>
      <c r="E975" t="b">
        <v>0</v>
      </c>
      <c r="F975" s="1" t="s">
        <v>1027</v>
      </c>
      <c r="G975" s="1" t="s">
        <v>2855</v>
      </c>
      <c r="H975" s="1" t="s">
        <v>2856</v>
      </c>
      <c r="I975" s="1" t="s">
        <v>2857</v>
      </c>
    </row>
    <row r="976" spans="1:9" x14ac:dyDescent="0.25">
      <c r="A976" s="1" t="s">
        <v>508</v>
      </c>
      <c r="B976" s="1" t="s">
        <v>509</v>
      </c>
      <c r="C976" s="1" t="s">
        <v>11</v>
      </c>
      <c r="D976" s="1" t="s">
        <v>510</v>
      </c>
      <c r="E976" t="b">
        <v>0</v>
      </c>
      <c r="F976" s="1" t="s">
        <v>13</v>
      </c>
      <c r="G976" s="1" t="s">
        <v>55</v>
      </c>
      <c r="H976" s="1" t="s">
        <v>511</v>
      </c>
      <c r="I976" s="1" t="s">
        <v>55</v>
      </c>
    </row>
    <row r="977" spans="1:9" x14ac:dyDescent="0.25">
      <c r="A977" s="1" t="s">
        <v>319</v>
      </c>
      <c r="B977" s="1" t="s">
        <v>320</v>
      </c>
      <c r="C977" s="1" t="s">
        <v>123</v>
      </c>
      <c r="D977" s="1" t="s">
        <v>61</v>
      </c>
      <c r="E977" t="b">
        <v>0</v>
      </c>
      <c r="F977" s="1" t="s">
        <v>13</v>
      </c>
      <c r="G977" s="1" t="s">
        <v>321</v>
      </c>
      <c r="H977" s="1" t="s">
        <v>322</v>
      </c>
      <c r="I977" s="1" t="s">
        <v>323</v>
      </c>
    </row>
    <row r="978" spans="1:9" x14ac:dyDescent="0.25">
      <c r="A978" s="1" t="s">
        <v>744</v>
      </c>
      <c r="B978" s="1" t="s">
        <v>745</v>
      </c>
      <c r="C978" s="1" t="s">
        <v>123</v>
      </c>
      <c r="D978" s="1" t="s">
        <v>519</v>
      </c>
      <c r="E978" t="b">
        <v>0</v>
      </c>
      <c r="F978" s="1" t="s">
        <v>542</v>
      </c>
      <c r="G978" s="1" t="s">
        <v>55</v>
      </c>
      <c r="H978" s="1" t="s">
        <v>746</v>
      </c>
      <c r="I978" s="1" t="s">
        <v>55</v>
      </c>
    </row>
    <row r="979" spans="1:9" x14ac:dyDescent="0.25">
      <c r="A979" s="1" t="s">
        <v>747</v>
      </c>
      <c r="B979" s="1" t="s">
        <v>748</v>
      </c>
      <c r="C979" s="1" t="s">
        <v>11</v>
      </c>
      <c r="D979" s="1" t="s">
        <v>111</v>
      </c>
      <c r="E979" t="b">
        <v>0</v>
      </c>
      <c r="F979" s="1" t="s">
        <v>542</v>
      </c>
      <c r="G979" s="1" t="s">
        <v>749</v>
      </c>
      <c r="H979" s="1" t="s">
        <v>750</v>
      </c>
      <c r="I979" s="1" t="s">
        <v>751</v>
      </c>
    </row>
    <row r="980" spans="1:9" x14ac:dyDescent="0.25">
      <c r="A980" s="1" t="s">
        <v>747</v>
      </c>
      <c r="B980" s="1" t="s">
        <v>752</v>
      </c>
      <c r="C980" s="1" t="s">
        <v>11</v>
      </c>
      <c r="D980" s="1" t="s">
        <v>111</v>
      </c>
      <c r="E980" t="b">
        <v>0</v>
      </c>
      <c r="F980" s="1" t="s">
        <v>542</v>
      </c>
      <c r="G980" s="1" t="s">
        <v>749</v>
      </c>
      <c r="H980" s="1" t="s">
        <v>750</v>
      </c>
      <c r="I980" s="1" t="s">
        <v>751</v>
      </c>
    </row>
    <row r="981" spans="1:9" x14ac:dyDescent="0.25">
      <c r="A981" s="1" t="s">
        <v>2858</v>
      </c>
      <c r="B981" s="1" t="s">
        <v>2859</v>
      </c>
      <c r="C981" s="1" t="s">
        <v>19</v>
      </c>
      <c r="D981" s="1" t="s">
        <v>12</v>
      </c>
      <c r="E981" t="b">
        <v>1</v>
      </c>
      <c r="F981" s="1" t="s">
        <v>1027</v>
      </c>
      <c r="G981" s="1" t="s">
        <v>2860</v>
      </c>
      <c r="H981" s="1" t="s">
        <v>2861</v>
      </c>
      <c r="I981" s="1" t="s">
        <v>2862</v>
      </c>
    </row>
    <row r="982" spans="1:9" x14ac:dyDescent="0.25">
      <c r="A982" s="1" t="s">
        <v>2858</v>
      </c>
      <c r="B982" s="1" t="s">
        <v>2863</v>
      </c>
      <c r="C982" s="1" t="s">
        <v>11</v>
      </c>
      <c r="D982" s="1" t="s">
        <v>12</v>
      </c>
      <c r="E982" t="b">
        <v>0</v>
      </c>
      <c r="F982" s="1" t="s">
        <v>1027</v>
      </c>
      <c r="G982" s="1" t="s">
        <v>2864</v>
      </c>
      <c r="H982" s="1" t="s">
        <v>2865</v>
      </c>
      <c r="I982" s="1" t="s">
        <v>2866</v>
      </c>
    </row>
    <row r="983" spans="1:9" x14ac:dyDescent="0.25">
      <c r="A983" s="1" t="s">
        <v>1923</v>
      </c>
      <c r="B983" s="1" t="s">
        <v>1924</v>
      </c>
      <c r="C983" s="1" t="s">
        <v>11</v>
      </c>
      <c r="D983" s="1" t="s">
        <v>669</v>
      </c>
      <c r="E983" t="b">
        <v>0</v>
      </c>
      <c r="F983" s="1" t="s">
        <v>1027</v>
      </c>
      <c r="G983" s="1" t="s">
        <v>1925</v>
      </c>
      <c r="H983" s="1" t="s">
        <v>1926</v>
      </c>
      <c r="I983" s="1" t="s">
        <v>1927</v>
      </c>
    </row>
    <row r="984" spans="1:9" x14ac:dyDescent="0.25">
      <c r="A984" s="1" t="s">
        <v>1923</v>
      </c>
      <c r="B984" s="1" t="s">
        <v>1928</v>
      </c>
      <c r="C984" s="1" t="s">
        <v>11</v>
      </c>
      <c r="D984" s="1" t="s">
        <v>669</v>
      </c>
      <c r="E984" t="b">
        <v>0</v>
      </c>
      <c r="F984" s="1" t="s">
        <v>1027</v>
      </c>
      <c r="G984" s="1" t="s">
        <v>1929</v>
      </c>
      <c r="H984" s="1" t="s">
        <v>1930</v>
      </c>
      <c r="I984" s="1" t="s">
        <v>1931</v>
      </c>
    </row>
    <row r="985" spans="1:9" x14ac:dyDescent="0.25">
      <c r="A985" s="1" t="s">
        <v>1932</v>
      </c>
      <c r="B985" s="1" t="s">
        <v>1933</v>
      </c>
      <c r="C985" s="1" t="s">
        <v>11</v>
      </c>
      <c r="D985" s="1" t="s">
        <v>12</v>
      </c>
      <c r="E985" t="b">
        <v>0</v>
      </c>
      <c r="F985" s="1" t="s">
        <v>1027</v>
      </c>
      <c r="G985" s="1" t="s">
        <v>1934</v>
      </c>
      <c r="H985" s="1" t="s">
        <v>1935</v>
      </c>
      <c r="I985" s="1" t="s">
        <v>1936</v>
      </c>
    </row>
    <row r="986" spans="1:9" x14ac:dyDescent="0.25">
      <c r="A986" s="1" t="s">
        <v>1932</v>
      </c>
      <c r="B986" s="1" t="s">
        <v>1937</v>
      </c>
      <c r="C986" s="1" t="s">
        <v>11</v>
      </c>
      <c r="D986" s="1" t="s">
        <v>12</v>
      </c>
      <c r="E986" t="b">
        <v>0</v>
      </c>
      <c r="F986" s="1" t="s">
        <v>1027</v>
      </c>
      <c r="G986" s="1" t="s">
        <v>1934</v>
      </c>
      <c r="H986" s="1" t="s">
        <v>1935</v>
      </c>
      <c r="I986" s="1" t="s">
        <v>1936</v>
      </c>
    </row>
    <row r="987" spans="1:9" x14ac:dyDescent="0.25">
      <c r="A987" s="1" t="s">
        <v>1932</v>
      </c>
      <c r="B987" s="1" t="s">
        <v>1937</v>
      </c>
      <c r="C987" s="1" t="s">
        <v>11</v>
      </c>
      <c r="D987" s="1" t="s">
        <v>12</v>
      </c>
      <c r="E987" t="b">
        <v>0</v>
      </c>
      <c r="F987" s="1" t="s">
        <v>1027</v>
      </c>
      <c r="G987" s="1" t="s">
        <v>1935</v>
      </c>
      <c r="H987" s="1" t="s">
        <v>1938</v>
      </c>
      <c r="I987" s="1" t="s">
        <v>1939</v>
      </c>
    </row>
    <row r="988" spans="1:9" x14ac:dyDescent="0.25">
      <c r="A988" s="1" t="s">
        <v>1932</v>
      </c>
      <c r="B988" s="1" t="s">
        <v>1937</v>
      </c>
      <c r="C988" s="1" t="s">
        <v>19</v>
      </c>
      <c r="D988" s="1" t="s">
        <v>12</v>
      </c>
      <c r="E988" t="b">
        <v>0</v>
      </c>
      <c r="F988" s="1" t="s">
        <v>1027</v>
      </c>
      <c r="G988" s="1" t="s">
        <v>1940</v>
      </c>
      <c r="H988" s="1" t="s">
        <v>1941</v>
      </c>
      <c r="I988" s="1" t="s">
        <v>1942</v>
      </c>
    </row>
    <row r="989" spans="1:9" x14ac:dyDescent="0.25">
      <c r="A989" s="1" t="s">
        <v>1932</v>
      </c>
      <c r="B989" s="1" t="s">
        <v>1933</v>
      </c>
      <c r="C989" s="1" t="s">
        <v>60</v>
      </c>
      <c r="D989" s="1" t="s">
        <v>12</v>
      </c>
      <c r="E989" t="b">
        <v>0</v>
      </c>
      <c r="F989" s="1" t="s">
        <v>1027</v>
      </c>
      <c r="G989" s="1" t="s">
        <v>1943</v>
      </c>
      <c r="H989" s="1" t="s">
        <v>1944</v>
      </c>
      <c r="I989" s="1" t="s">
        <v>1945</v>
      </c>
    </row>
    <row r="990" spans="1:9" x14ac:dyDescent="0.25">
      <c r="A990" s="1" t="s">
        <v>1932</v>
      </c>
      <c r="B990" s="1" t="s">
        <v>1937</v>
      </c>
      <c r="C990" s="1" t="s">
        <v>60</v>
      </c>
      <c r="D990" s="1" t="s">
        <v>12</v>
      </c>
      <c r="E990" t="b">
        <v>0</v>
      </c>
      <c r="F990" s="1" t="s">
        <v>1027</v>
      </c>
      <c r="G990" s="1" t="s">
        <v>1943</v>
      </c>
      <c r="H990" s="1" t="s">
        <v>1944</v>
      </c>
      <c r="I990" s="1" t="s">
        <v>1945</v>
      </c>
    </row>
    <row r="991" spans="1:9" x14ac:dyDescent="0.25">
      <c r="A991" s="1" t="s">
        <v>1932</v>
      </c>
      <c r="B991" s="1" t="s">
        <v>1937</v>
      </c>
      <c r="C991" s="1" t="s">
        <v>11</v>
      </c>
      <c r="D991" s="1" t="s">
        <v>12</v>
      </c>
      <c r="E991" t="b">
        <v>0</v>
      </c>
      <c r="F991" s="1" t="s">
        <v>1027</v>
      </c>
      <c r="G991" s="1" t="s">
        <v>1946</v>
      </c>
      <c r="H991" s="1" t="s">
        <v>1947</v>
      </c>
      <c r="I991" s="1" t="s">
        <v>1948</v>
      </c>
    </row>
    <row r="992" spans="1:9" x14ac:dyDescent="0.25">
      <c r="A992" s="1" t="s">
        <v>1932</v>
      </c>
      <c r="B992" s="1" t="s">
        <v>1937</v>
      </c>
      <c r="C992" s="1" t="s">
        <v>4</v>
      </c>
      <c r="D992" s="1" t="s">
        <v>12</v>
      </c>
      <c r="E992" t="b">
        <v>1</v>
      </c>
      <c r="F992" s="1" t="s">
        <v>1027</v>
      </c>
      <c r="G992" s="1" t="s">
        <v>1949</v>
      </c>
      <c r="H992" s="1" t="s">
        <v>1950</v>
      </c>
      <c r="I992" s="1" t="s">
        <v>1951</v>
      </c>
    </row>
    <row r="993" spans="1:9" x14ac:dyDescent="0.25">
      <c r="A993" s="1" t="s">
        <v>1932</v>
      </c>
      <c r="B993" s="1" t="s">
        <v>1933</v>
      </c>
      <c r="C993" s="1" t="s">
        <v>4</v>
      </c>
      <c r="D993" s="1" t="s">
        <v>12</v>
      </c>
      <c r="E993" t="b">
        <v>1</v>
      </c>
      <c r="F993" s="1" t="s">
        <v>1027</v>
      </c>
      <c r="G993" s="1" t="s">
        <v>1950</v>
      </c>
      <c r="H993" s="1" t="s">
        <v>1952</v>
      </c>
      <c r="I993" s="1" t="s">
        <v>1953</v>
      </c>
    </row>
    <row r="994" spans="1:9" x14ac:dyDescent="0.25">
      <c r="A994" s="1" t="s">
        <v>512</v>
      </c>
      <c r="B994" s="1" t="s">
        <v>513</v>
      </c>
      <c r="C994" s="1" t="s">
        <v>60</v>
      </c>
      <c r="D994" s="1" t="s">
        <v>76</v>
      </c>
      <c r="E994" t="b">
        <v>0</v>
      </c>
      <c r="F994" s="1" t="s">
        <v>13</v>
      </c>
      <c r="G994" s="1" t="s">
        <v>514</v>
      </c>
      <c r="H994" s="1" t="s">
        <v>515</v>
      </c>
      <c r="I994" s="1" t="s">
        <v>516</v>
      </c>
    </row>
    <row r="995" spans="1:9" x14ac:dyDescent="0.25">
      <c r="A995" s="1" t="s">
        <v>512</v>
      </c>
      <c r="B995" s="1" t="s">
        <v>2867</v>
      </c>
      <c r="C995" s="1" t="s">
        <v>4</v>
      </c>
      <c r="D995" s="1" t="s">
        <v>12</v>
      </c>
      <c r="E995" t="b">
        <v>1</v>
      </c>
      <c r="F995" s="1" t="s">
        <v>1027</v>
      </c>
      <c r="G995" s="1" t="s">
        <v>2868</v>
      </c>
      <c r="H995" s="1" t="s">
        <v>2869</v>
      </c>
      <c r="I995" s="1" t="s">
        <v>2870</v>
      </c>
    </row>
    <row r="996" spans="1:9" x14ac:dyDescent="0.25">
      <c r="A996" s="1" t="s">
        <v>512</v>
      </c>
      <c r="B996" s="1" t="s">
        <v>2871</v>
      </c>
      <c r="C996" s="1" t="s">
        <v>19</v>
      </c>
      <c r="D996" s="1" t="s">
        <v>12</v>
      </c>
      <c r="E996" t="b">
        <v>1</v>
      </c>
      <c r="F996" s="1" t="s">
        <v>1027</v>
      </c>
      <c r="G996" s="1" t="s">
        <v>2872</v>
      </c>
      <c r="H996" s="1" t="s">
        <v>2873</v>
      </c>
      <c r="I996" s="1" t="s">
        <v>2874</v>
      </c>
    </row>
    <row r="997" spans="1:9" x14ac:dyDescent="0.25">
      <c r="A997" s="1" t="s">
        <v>512</v>
      </c>
      <c r="B997" s="1" t="s">
        <v>2867</v>
      </c>
      <c r="C997" s="1" t="s">
        <v>4</v>
      </c>
      <c r="D997" s="1" t="s">
        <v>12</v>
      </c>
      <c r="E997" t="b">
        <v>1</v>
      </c>
      <c r="F997" s="1" t="s">
        <v>1027</v>
      </c>
      <c r="G997" s="1" t="s">
        <v>2872</v>
      </c>
      <c r="H997" s="1" t="s">
        <v>2873</v>
      </c>
      <c r="I997" s="1" t="s">
        <v>2874</v>
      </c>
    </row>
    <row r="998" spans="1:9" x14ac:dyDescent="0.25">
      <c r="A998" s="1" t="s">
        <v>512</v>
      </c>
      <c r="B998" s="1" t="s">
        <v>2867</v>
      </c>
      <c r="C998" s="1" t="s">
        <v>19</v>
      </c>
      <c r="D998" s="1" t="s">
        <v>12</v>
      </c>
      <c r="E998" t="b">
        <v>0</v>
      </c>
      <c r="F998" s="1" t="s">
        <v>1027</v>
      </c>
      <c r="G998" s="1" t="s">
        <v>55</v>
      </c>
      <c r="H998" s="1" t="s">
        <v>2875</v>
      </c>
      <c r="I998" s="1" t="s">
        <v>2876</v>
      </c>
    </row>
    <row r="999" spans="1:9" x14ac:dyDescent="0.25">
      <c r="A999" s="1" t="s">
        <v>512</v>
      </c>
      <c r="B999" s="1" t="s">
        <v>2871</v>
      </c>
      <c r="C999" s="1" t="s">
        <v>19</v>
      </c>
      <c r="D999" s="1" t="s">
        <v>12</v>
      </c>
      <c r="E999" t="b">
        <v>0</v>
      </c>
      <c r="F999" s="1" t="s">
        <v>1027</v>
      </c>
      <c r="G999" s="1" t="s">
        <v>2875</v>
      </c>
      <c r="H999" s="1" t="s">
        <v>2876</v>
      </c>
      <c r="I999" s="1" t="s">
        <v>55</v>
      </c>
    </row>
    <row r="1000" spans="1:9" x14ac:dyDescent="0.25">
      <c r="A1000" s="1" t="s">
        <v>512</v>
      </c>
      <c r="B1000" s="1" t="s">
        <v>2877</v>
      </c>
      <c r="C1000" s="1" t="s">
        <v>60</v>
      </c>
      <c r="D1000" s="1" t="s">
        <v>76</v>
      </c>
      <c r="E1000" t="b">
        <v>0</v>
      </c>
      <c r="F1000" s="1" t="s">
        <v>1027</v>
      </c>
      <c r="G1000" s="1" t="s">
        <v>2878</v>
      </c>
      <c r="H1000" s="1" t="s">
        <v>2879</v>
      </c>
      <c r="I1000" s="1" t="s">
        <v>2880</v>
      </c>
    </row>
    <row r="1001" spans="1:9" x14ac:dyDescent="0.25">
      <c r="A1001" s="1" t="s">
        <v>512</v>
      </c>
      <c r="B1001" s="1" t="s">
        <v>2867</v>
      </c>
      <c r="C1001" s="1" t="s">
        <v>60</v>
      </c>
      <c r="D1001" s="1" t="s">
        <v>12</v>
      </c>
      <c r="E1001" t="b">
        <v>0</v>
      </c>
      <c r="F1001" s="1" t="s">
        <v>1027</v>
      </c>
      <c r="G1001" s="1" t="s">
        <v>2881</v>
      </c>
      <c r="H1001" s="1" t="s">
        <v>2882</v>
      </c>
      <c r="I1001" s="1" t="s">
        <v>2883</v>
      </c>
    </row>
    <row r="1002" spans="1:9" x14ac:dyDescent="0.25">
      <c r="A1002" s="1" t="s">
        <v>512</v>
      </c>
      <c r="B1002" s="1" t="s">
        <v>2871</v>
      </c>
      <c r="C1002" s="1" t="s">
        <v>60</v>
      </c>
      <c r="D1002" s="1" t="s">
        <v>12</v>
      </c>
      <c r="E1002" t="b">
        <v>0</v>
      </c>
      <c r="F1002" s="1" t="s">
        <v>1027</v>
      </c>
      <c r="G1002" s="1" t="s">
        <v>2881</v>
      </c>
      <c r="H1002" s="1" t="s">
        <v>2882</v>
      </c>
      <c r="I1002" s="1" t="s">
        <v>2883</v>
      </c>
    </row>
    <row r="1003" spans="1:9" x14ac:dyDescent="0.25">
      <c r="A1003" s="1" t="s">
        <v>512</v>
      </c>
      <c r="B1003" s="1" t="s">
        <v>2867</v>
      </c>
      <c r="C1003" s="1" t="s">
        <v>11</v>
      </c>
      <c r="D1003" s="1" t="s">
        <v>12</v>
      </c>
      <c r="E1003" t="b">
        <v>0</v>
      </c>
      <c r="F1003" s="1" t="s">
        <v>1027</v>
      </c>
      <c r="G1003" s="1" t="s">
        <v>55</v>
      </c>
      <c r="H1003" s="1" t="s">
        <v>2884</v>
      </c>
      <c r="I1003" s="1" t="s">
        <v>2885</v>
      </c>
    </row>
    <row r="1004" spans="1:9" x14ac:dyDescent="0.25">
      <c r="A1004" s="1" t="s">
        <v>512</v>
      </c>
      <c r="B1004" s="1" t="s">
        <v>2871</v>
      </c>
      <c r="C1004" s="1" t="s">
        <v>11</v>
      </c>
      <c r="D1004" s="1" t="s">
        <v>12</v>
      </c>
      <c r="E1004" t="b">
        <v>0</v>
      </c>
      <c r="F1004" s="1" t="s">
        <v>1027</v>
      </c>
      <c r="G1004" s="1" t="s">
        <v>55</v>
      </c>
      <c r="H1004" s="1" t="s">
        <v>2884</v>
      </c>
      <c r="I1004" s="1" t="s">
        <v>2885</v>
      </c>
    </row>
    <row r="1005" spans="1:9" x14ac:dyDescent="0.25">
      <c r="A1005" s="1" t="s">
        <v>324</v>
      </c>
      <c r="B1005" s="1" t="s">
        <v>325</v>
      </c>
      <c r="C1005" s="1" t="s">
        <v>60</v>
      </c>
      <c r="D1005" s="1" t="s">
        <v>12</v>
      </c>
      <c r="E1005" t="b">
        <v>0</v>
      </c>
      <c r="F1005" s="1" t="s">
        <v>13</v>
      </c>
      <c r="G1005" s="1" t="s">
        <v>326</v>
      </c>
      <c r="H1005" s="1" t="s">
        <v>327</v>
      </c>
      <c r="I1005" s="1" t="s">
        <v>328</v>
      </c>
    </row>
    <row r="1006" spans="1:9" x14ac:dyDescent="0.25">
      <c r="A1006" s="1" t="s">
        <v>324</v>
      </c>
      <c r="B1006" s="1" t="s">
        <v>329</v>
      </c>
      <c r="C1006" s="1" t="s">
        <v>60</v>
      </c>
      <c r="D1006" s="1" t="s">
        <v>12</v>
      </c>
      <c r="E1006" t="b">
        <v>0</v>
      </c>
      <c r="F1006" s="1" t="s">
        <v>13</v>
      </c>
      <c r="G1006" s="1" t="s">
        <v>326</v>
      </c>
      <c r="H1006" s="1" t="s">
        <v>327</v>
      </c>
      <c r="I1006" s="1" t="s">
        <v>328</v>
      </c>
    </row>
    <row r="1007" spans="1:9" x14ac:dyDescent="0.25">
      <c r="A1007" s="1" t="s">
        <v>324</v>
      </c>
      <c r="B1007" s="1" t="s">
        <v>753</v>
      </c>
      <c r="C1007" s="1" t="s">
        <v>19</v>
      </c>
      <c r="D1007" s="1" t="s">
        <v>12</v>
      </c>
      <c r="E1007" t="b">
        <v>0</v>
      </c>
      <c r="F1007" s="1" t="s">
        <v>542</v>
      </c>
      <c r="G1007" s="1" t="s">
        <v>754</v>
      </c>
      <c r="H1007" s="1" t="s">
        <v>755</v>
      </c>
      <c r="I1007" s="1" t="s">
        <v>756</v>
      </c>
    </row>
    <row r="1008" spans="1:9" x14ac:dyDescent="0.25">
      <c r="A1008" s="1" t="s">
        <v>324</v>
      </c>
      <c r="B1008" s="1" t="s">
        <v>757</v>
      </c>
      <c r="C1008" s="1" t="s">
        <v>123</v>
      </c>
      <c r="D1008" s="1" t="s">
        <v>111</v>
      </c>
      <c r="E1008" t="b">
        <v>0</v>
      </c>
      <c r="F1008" s="1" t="s">
        <v>542</v>
      </c>
      <c r="G1008" s="1" t="s">
        <v>758</v>
      </c>
      <c r="H1008" s="1" t="s">
        <v>759</v>
      </c>
      <c r="I1008" s="1" t="s">
        <v>55</v>
      </c>
    </row>
    <row r="1009" spans="1:9" x14ac:dyDescent="0.25">
      <c r="A1009" s="1" t="s">
        <v>324</v>
      </c>
      <c r="B1009" s="1" t="s">
        <v>1954</v>
      </c>
      <c r="C1009" s="1" t="s">
        <v>75</v>
      </c>
      <c r="D1009" s="1" t="s">
        <v>12</v>
      </c>
      <c r="E1009" t="b">
        <v>1</v>
      </c>
      <c r="F1009" s="1" t="s">
        <v>1027</v>
      </c>
      <c r="G1009" s="1" t="s">
        <v>1955</v>
      </c>
      <c r="H1009" s="1" t="s">
        <v>1956</v>
      </c>
      <c r="I1009" s="1" t="s">
        <v>1957</v>
      </c>
    </row>
    <row r="1010" spans="1:9" x14ac:dyDescent="0.25">
      <c r="A1010" s="1" t="s">
        <v>324</v>
      </c>
      <c r="B1010" s="1" t="s">
        <v>1958</v>
      </c>
      <c r="C1010" s="1" t="s">
        <v>75</v>
      </c>
      <c r="D1010" s="1" t="s">
        <v>12</v>
      </c>
      <c r="E1010" t="b">
        <v>1</v>
      </c>
      <c r="F1010" s="1" t="s">
        <v>1027</v>
      </c>
      <c r="G1010" s="1" t="s">
        <v>1959</v>
      </c>
      <c r="H1010" s="1" t="s">
        <v>1960</v>
      </c>
      <c r="I1010" s="1" t="s">
        <v>1961</v>
      </c>
    </row>
    <row r="1011" spans="1:9" x14ac:dyDescent="0.25">
      <c r="A1011" s="1" t="s">
        <v>324</v>
      </c>
      <c r="B1011" s="1" t="s">
        <v>1962</v>
      </c>
      <c r="C1011" s="1" t="s">
        <v>75</v>
      </c>
      <c r="D1011" s="1" t="s">
        <v>12</v>
      </c>
      <c r="E1011" t="b">
        <v>1</v>
      </c>
      <c r="F1011" s="1" t="s">
        <v>1027</v>
      </c>
      <c r="G1011" s="1" t="s">
        <v>1959</v>
      </c>
      <c r="H1011" s="1" t="s">
        <v>1960</v>
      </c>
      <c r="I1011" s="1" t="s">
        <v>1961</v>
      </c>
    </row>
    <row r="1012" spans="1:9" x14ac:dyDescent="0.25">
      <c r="A1012" s="1" t="s">
        <v>324</v>
      </c>
      <c r="B1012" s="1" t="s">
        <v>1963</v>
      </c>
      <c r="C1012" s="1" t="s">
        <v>75</v>
      </c>
      <c r="D1012" s="1" t="s">
        <v>12</v>
      </c>
      <c r="E1012" t="b">
        <v>1</v>
      </c>
      <c r="F1012" s="1" t="s">
        <v>1027</v>
      </c>
      <c r="G1012" s="1" t="s">
        <v>1960</v>
      </c>
      <c r="H1012" s="1" t="s">
        <v>1964</v>
      </c>
      <c r="I1012" s="1" t="s">
        <v>1965</v>
      </c>
    </row>
    <row r="1013" spans="1:9" x14ac:dyDescent="0.25">
      <c r="A1013" s="1" t="s">
        <v>324</v>
      </c>
      <c r="B1013" s="1" t="s">
        <v>1966</v>
      </c>
      <c r="C1013" s="1" t="s">
        <v>75</v>
      </c>
      <c r="D1013" s="1" t="s">
        <v>12</v>
      </c>
      <c r="E1013" t="b">
        <v>1</v>
      </c>
      <c r="F1013" s="1" t="s">
        <v>1027</v>
      </c>
      <c r="G1013" s="1" t="s">
        <v>1964</v>
      </c>
      <c r="H1013" s="1" t="s">
        <v>1967</v>
      </c>
      <c r="I1013" s="1" t="s">
        <v>1968</v>
      </c>
    </row>
    <row r="1014" spans="1:9" x14ac:dyDescent="0.25">
      <c r="A1014" s="1" t="s">
        <v>324</v>
      </c>
      <c r="B1014" s="1" t="s">
        <v>1969</v>
      </c>
      <c r="C1014" s="1" t="s">
        <v>19</v>
      </c>
      <c r="D1014" s="1" t="s">
        <v>12</v>
      </c>
      <c r="E1014" t="b">
        <v>0</v>
      </c>
      <c r="F1014" s="1" t="s">
        <v>1027</v>
      </c>
      <c r="G1014" s="1" t="s">
        <v>1970</v>
      </c>
      <c r="H1014" s="1" t="s">
        <v>1971</v>
      </c>
      <c r="I1014" s="1" t="s">
        <v>1972</v>
      </c>
    </row>
    <row r="1015" spans="1:9" x14ac:dyDescent="0.25">
      <c r="A1015" s="1" t="s">
        <v>324</v>
      </c>
      <c r="B1015" s="1" t="s">
        <v>1973</v>
      </c>
      <c r="C1015" s="1" t="s">
        <v>19</v>
      </c>
      <c r="D1015" s="1" t="s">
        <v>12</v>
      </c>
      <c r="E1015" t="b">
        <v>0</v>
      </c>
      <c r="F1015" s="1" t="s">
        <v>1027</v>
      </c>
      <c r="G1015" s="1" t="s">
        <v>1970</v>
      </c>
      <c r="H1015" s="1" t="s">
        <v>1971</v>
      </c>
      <c r="I1015" s="1" t="s">
        <v>1972</v>
      </c>
    </row>
    <row r="1016" spans="1:9" x14ac:dyDescent="0.25">
      <c r="A1016" s="1" t="s">
        <v>324</v>
      </c>
      <c r="B1016" s="1" t="s">
        <v>1974</v>
      </c>
      <c r="C1016" s="1" t="s">
        <v>19</v>
      </c>
      <c r="D1016" s="1" t="s">
        <v>12</v>
      </c>
      <c r="E1016" t="b">
        <v>0</v>
      </c>
      <c r="F1016" s="1" t="s">
        <v>1027</v>
      </c>
      <c r="G1016" s="1" t="s">
        <v>1970</v>
      </c>
      <c r="H1016" s="1" t="s">
        <v>1971</v>
      </c>
      <c r="I1016" s="1" t="s">
        <v>1972</v>
      </c>
    </row>
    <row r="1017" spans="1:9" x14ac:dyDescent="0.25">
      <c r="A1017" s="1" t="s">
        <v>324</v>
      </c>
      <c r="B1017" s="1" t="s">
        <v>1975</v>
      </c>
      <c r="C1017" s="1" t="s">
        <v>19</v>
      </c>
      <c r="D1017" s="1" t="s">
        <v>12</v>
      </c>
      <c r="E1017" t="b">
        <v>0</v>
      </c>
      <c r="F1017" s="1" t="s">
        <v>1027</v>
      </c>
      <c r="G1017" s="1" t="s">
        <v>1970</v>
      </c>
      <c r="H1017" s="1" t="s">
        <v>1971</v>
      </c>
      <c r="I1017" s="1" t="s">
        <v>1972</v>
      </c>
    </row>
    <row r="1018" spans="1:9" x14ac:dyDescent="0.25">
      <c r="A1018" s="1" t="s">
        <v>324</v>
      </c>
      <c r="B1018" s="1" t="s">
        <v>1976</v>
      </c>
      <c r="C1018" s="1" t="s">
        <v>19</v>
      </c>
      <c r="D1018" s="1" t="s">
        <v>12</v>
      </c>
      <c r="E1018" t="b">
        <v>0</v>
      </c>
      <c r="F1018" s="1" t="s">
        <v>1027</v>
      </c>
      <c r="G1018" s="1" t="s">
        <v>1970</v>
      </c>
      <c r="H1018" s="1" t="s">
        <v>1971</v>
      </c>
      <c r="I1018" s="1" t="s">
        <v>1972</v>
      </c>
    </row>
    <row r="1019" spans="1:9" x14ac:dyDescent="0.25">
      <c r="A1019" s="1" t="s">
        <v>324</v>
      </c>
      <c r="B1019" s="1" t="s">
        <v>1977</v>
      </c>
      <c r="C1019" s="1" t="s">
        <v>19</v>
      </c>
      <c r="D1019" s="1" t="s">
        <v>12</v>
      </c>
      <c r="E1019" t="b">
        <v>0</v>
      </c>
      <c r="F1019" s="1" t="s">
        <v>1027</v>
      </c>
      <c r="G1019" s="1" t="s">
        <v>1970</v>
      </c>
      <c r="H1019" s="1" t="s">
        <v>1971</v>
      </c>
      <c r="I1019" s="1" t="s">
        <v>1972</v>
      </c>
    </row>
    <row r="1020" spans="1:9" x14ac:dyDescent="0.25">
      <c r="A1020" s="1" t="s">
        <v>324</v>
      </c>
      <c r="B1020" s="1" t="s">
        <v>1978</v>
      </c>
      <c r="C1020" s="1" t="s">
        <v>19</v>
      </c>
      <c r="D1020" s="1" t="s">
        <v>12</v>
      </c>
      <c r="E1020" t="b">
        <v>0</v>
      </c>
      <c r="F1020" s="1" t="s">
        <v>1027</v>
      </c>
      <c r="G1020" s="1" t="s">
        <v>1970</v>
      </c>
      <c r="H1020" s="1" t="s">
        <v>1971</v>
      </c>
      <c r="I1020" s="1" t="s">
        <v>1972</v>
      </c>
    </row>
    <row r="1021" spans="1:9" x14ac:dyDescent="0.25">
      <c r="A1021" s="1" t="s">
        <v>324</v>
      </c>
      <c r="B1021" s="1" t="s">
        <v>1979</v>
      </c>
      <c r="C1021" s="1" t="s">
        <v>19</v>
      </c>
      <c r="D1021" s="1" t="s">
        <v>12</v>
      </c>
      <c r="E1021" t="b">
        <v>0</v>
      </c>
      <c r="F1021" s="1" t="s">
        <v>1027</v>
      </c>
      <c r="G1021" s="1" t="s">
        <v>1970</v>
      </c>
      <c r="H1021" s="1" t="s">
        <v>1971</v>
      </c>
      <c r="I1021" s="1" t="s">
        <v>1972</v>
      </c>
    </row>
    <row r="1022" spans="1:9" x14ac:dyDescent="0.25">
      <c r="A1022" s="1" t="s">
        <v>324</v>
      </c>
      <c r="B1022" s="1" t="s">
        <v>1958</v>
      </c>
      <c r="C1022" s="1" t="s">
        <v>60</v>
      </c>
      <c r="D1022" s="1" t="s">
        <v>12</v>
      </c>
      <c r="E1022" t="b">
        <v>0</v>
      </c>
      <c r="F1022" s="1" t="s">
        <v>1027</v>
      </c>
      <c r="G1022" s="1" t="s">
        <v>1980</v>
      </c>
      <c r="H1022" s="1" t="s">
        <v>1981</v>
      </c>
      <c r="I1022" s="1" t="s">
        <v>1982</v>
      </c>
    </row>
    <row r="1023" spans="1:9" x14ac:dyDescent="0.25">
      <c r="A1023" s="1" t="s">
        <v>962</v>
      </c>
      <c r="B1023" s="1" t="s">
        <v>963</v>
      </c>
      <c r="C1023" s="1" t="s">
        <v>123</v>
      </c>
      <c r="D1023" s="1" t="s">
        <v>519</v>
      </c>
      <c r="E1023" t="b">
        <v>0</v>
      </c>
      <c r="F1023" s="1" t="s">
        <v>542</v>
      </c>
      <c r="G1023" s="1" t="s">
        <v>55</v>
      </c>
      <c r="H1023" s="1" t="s">
        <v>964</v>
      </c>
      <c r="I1023" s="1" t="s">
        <v>55</v>
      </c>
    </row>
    <row r="1024" spans="1:9" x14ac:dyDescent="0.25">
      <c r="A1024" s="1" t="s">
        <v>965</v>
      </c>
      <c r="B1024" s="1" t="s">
        <v>966</v>
      </c>
      <c r="C1024" s="1" t="s">
        <v>11</v>
      </c>
      <c r="D1024" s="1" t="s">
        <v>669</v>
      </c>
      <c r="E1024" t="b">
        <v>0</v>
      </c>
      <c r="F1024" s="1" t="s">
        <v>542</v>
      </c>
      <c r="G1024" s="1" t="s">
        <v>55</v>
      </c>
      <c r="H1024" s="1" t="s">
        <v>967</v>
      </c>
      <c r="I1024" s="1" t="s">
        <v>55</v>
      </c>
    </row>
    <row r="1025" spans="1:9" x14ac:dyDescent="0.25">
      <c r="A1025" s="1" t="s">
        <v>760</v>
      </c>
      <c r="B1025" s="1" t="s">
        <v>761</v>
      </c>
      <c r="C1025" s="1" t="s">
        <v>11</v>
      </c>
      <c r="D1025" s="1" t="s">
        <v>550</v>
      </c>
      <c r="E1025" t="b">
        <v>0</v>
      </c>
      <c r="F1025" s="1" t="s">
        <v>542</v>
      </c>
      <c r="G1025" s="1" t="s">
        <v>762</v>
      </c>
      <c r="H1025" s="1" t="s">
        <v>763</v>
      </c>
      <c r="I1025" s="1" t="s">
        <v>764</v>
      </c>
    </row>
    <row r="1026" spans="1:9" x14ac:dyDescent="0.25">
      <c r="A1026" s="1" t="s">
        <v>760</v>
      </c>
      <c r="B1026" s="1" t="s">
        <v>1983</v>
      </c>
      <c r="C1026" s="1" t="s">
        <v>19</v>
      </c>
      <c r="D1026" s="1" t="s">
        <v>167</v>
      </c>
      <c r="E1026" t="b">
        <v>0</v>
      </c>
      <c r="F1026" s="1" t="s">
        <v>1027</v>
      </c>
      <c r="G1026" s="1" t="s">
        <v>1984</v>
      </c>
      <c r="H1026" s="1" t="s">
        <v>1985</v>
      </c>
      <c r="I1026" s="1" t="s">
        <v>1986</v>
      </c>
    </row>
    <row r="1027" spans="1:9" x14ac:dyDescent="0.25">
      <c r="A1027" s="1" t="s">
        <v>760</v>
      </c>
      <c r="B1027" s="1" t="s">
        <v>1987</v>
      </c>
      <c r="C1027" s="1" t="s">
        <v>19</v>
      </c>
      <c r="D1027" s="1" t="s">
        <v>167</v>
      </c>
      <c r="E1027" t="b">
        <v>0</v>
      </c>
      <c r="F1027" s="1" t="s">
        <v>1027</v>
      </c>
      <c r="G1027" s="1" t="s">
        <v>1984</v>
      </c>
      <c r="H1027" s="1" t="s">
        <v>1985</v>
      </c>
      <c r="I1027" s="1" t="s">
        <v>1986</v>
      </c>
    </row>
    <row r="1028" spans="1:9" x14ac:dyDescent="0.25">
      <c r="A1028" s="1" t="s">
        <v>760</v>
      </c>
      <c r="B1028" s="1" t="s">
        <v>1988</v>
      </c>
      <c r="C1028" s="1" t="s">
        <v>19</v>
      </c>
      <c r="D1028" s="1" t="s">
        <v>167</v>
      </c>
      <c r="E1028" t="b">
        <v>0</v>
      </c>
      <c r="F1028" s="1" t="s">
        <v>1027</v>
      </c>
      <c r="G1028" s="1" t="s">
        <v>1984</v>
      </c>
      <c r="H1028" s="1" t="s">
        <v>1985</v>
      </c>
      <c r="I1028" s="1" t="s">
        <v>1986</v>
      </c>
    </row>
    <row r="1029" spans="1:9" x14ac:dyDescent="0.25">
      <c r="A1029" s="1" t="s">
        <v>760</v>
      </c>
      <c r="B1029" s="1" t="s">
        <v>1989</v>
      </c>
      <c r="C1029" s="1" t="s">
        <v>19</v>
      </c>
      <c r="D1029" s="1" t="s">
        <v>167</v>
      </c>
      <c r="E1029" t="b">
        <v>0</v>
      </c>
      <c r="F1029" s="1" t="s">
        <v>1027</v>
      </c>
      <c r="G1029" s="1" t="s">
        <v>1984</v>
      </c>
      <c r="H1029" s="1" t="s">
        <v>1985</v>
      </c>
      <c r="I1029" s="1" t="s">
        <v>1986</v>
      </c>
    </row>
    <row r="1030" spans="1:9" x14ac:dyDescent="0.25">
      <c r="A1030" s="1" t="s">
        <v>760</v>
      </c>
      <c r="B1030" s="1" t="s">
        <v>1990</v>
      </c>
      <c r="C1030" s="1" t="s">
        <v>19</v>
      </c>
      <c r="D1030" s="1" t="s">
        <v>167</v>
      </c>
      <c r="E1030" t="b">
        <v>0</v>
      </c>
      <c r="F1030" s="1" t="s">
        <v>1027</v>
      </c>
      <c r="G1030" s="1" t="s">
        <v>1984</v>
      </c>
      <c r="H1030" s="1" t="s">
        <v>1985</v>
      </c>
      <c r="I1030" s="1" t="s">
        <v>1986</v>
      </c>
    </row>
    <row r="1031" spans="1:9" x14ac:dyDescent="0.25">
      <c r="A1031" s="1" t="s">
        <v>760</v>
      </c>
      <c r="B1031" s="1" t="s">
        <v>1991</v>
      </c>
      <c r="C1031" s="1" t="s">
        <v>11</v>
      </c>
      <c r="D1031" s="1" t="s">
        <v>550</v>
      </c>
      <c r="E1031" t="b">
        <v>0</v>
      </c>
      <c r="F1031" s="1" t="s">
        <v>1027</v>
      </c>
      <c r="G1031" s="1" t="s">
        <v>1992</v>
      </c>
      <c r="H1031" s="1" t="s">
        <v>762</v>
      </c>
      <c r="I1031" s="1" t="s">
        <v>1993</v>
      </c>
    </row>
    <row r="1032" spans="1:9" x14ac:dyDescent="0.25">
      <c r="A1032" s="1" t="s">
        <v>765</v>
      </c>
      <c r="B1032" s="1" t="s">
        <v>766</v>
      </c>
      <c r="C1032" s="1" t="s">
        <v>11</v>
      </c>
      <c r="D1032" s="1" t="s">
        <v>111</v>
      </c>
      <c r="E1032" t="b">
        <v>0</v>
      </c>
      <c r="F1032" s="1" t="s">
        <v>542</v>
      </c>
      <c r="G1032" s="1" t="s">
        <v>767</v>
      </c>
      <c r="H1032" s="1" t="s">
        <v>768</v>
      </c>
      <c r="I1032" s="1" t="s">
        <v>55</v>
      </c>
    </row>
    <row r="1033" spans="1:9" x14ac:dyDescent="0.25">
      <c r="A1033" s="1" t="s">
        <v>765</v>
      </c>
      <c r="B1033" s="1" t="s">
        <v>769</v>
      </c>
      <c r="C1033" s="1" t="s">
        <v>11</v>
      </c>
      <c r="D1033" s="1" t="s">
        <v>669</v>
      </c>
      <c r="E1033" t="b">
        <v>0</v>
      </c>
      <c r="F1033" s="1" t="s">
        <v>542</v>
      </c>
      <c r="G1033" s="1" t="s">
        <v>767</v>
      </c>
      <c r="H1033" s="1" t="s">
        <v>768</v>
      </c>
      <c r="I1033" s="1" t="s">
        <v>55</v>
      </c>
    </row>
    <row r="1034" spans="1:9" x14ac:dyDescent="0.25">
      <c r="A1034" s="1" t="s">
        <v>968</v>
      </c>
      <c r="B1034" s="1" t="s">
        <v>969</v>
      </c>
      <c r="C1034" s="1" t="s">
        <v>11</v>
      </c>
      <c r="D1034" s="1" t="s">
        <v>669</v>
      </c>
      <c r="E1034" t="b">
        <v>0</v>
      </c>
      <c r="F1034" s="1" t="s">
        <v>542</v>
      </c>
      <c r="G1034" s="1" t="s">
        <v>970</v>
      </c>
      <c r="H1034" s="1" t="s">
        <v>971</v>
      </c>
      <c r="I1034" s="1" t="s">
        <v>972</v>
      </c>
    </row>
    <row r="1035" spans="1:9" x14ac:dyDescent="0.25">
      <c r="A1035" s="1" t="s">
        <v>968</v>
      </c>
      <c r="B1035" s="1" t="s">
        <v>973</v>
      </c>
      <c r="C1035" s="1" t="s">
        <v>11</v>
      </c>
      <c r="D1035" s="1" t="s">
        <v>111</v>
      </c>
      <c r="E1035" t="b">
        <v>0</v>
      </c>
      <c r="F1035" s="1" t="s">
        <v>542</v>
      </c>
      <c r="G1035" s="1" t="s">
        <v>971</v>
      </c>
      <c r="H1035" s="1" t="s">
        <v>972</v>
      </c>
      <c r="I1035" s="1" t="s">
        <v>55</v>
      </c>
    </row>
    <row r="1036" spans="1:9" x14ac:dyDescent="0.25">
      <c r="A1036" s="1" t="s">
        <v>1994</v>
      </c>
      <c r="B1036" s="1" t="s">
        <v>1995</v>
      </c>
      <c r="C1036" s="1" t="s">
        <v>19</v>
      </c>
      <c r="D1036" s="1" t="s">
        <v>61</v>
      </c>
      <c r="E1036" t="b">
        <v>0</v>
      </c>
      <c r="F1036" s="1" t="s">
        <v>1027</v>
      </c>
      <c r="G1036" s="1" t="s">
        <v>1996</v>
      </c>
      <c r="H1036" s="1" t="s">
        <v>1997</v>
      </c>
      <c r="I1036" s="1" t="s">
        <v>1998</v>
      </c>
    </row>
    <row r="1037" spans="1:9" x14ac:dyDescent="0.25">
      <c r="A1037" s="1" t="s">
        <v>1994</v>
      </c>
      <c r="B1037" s="1" t="s">
        <v>1995</v>
      </c>
      <c r="C1037" s="1" t="s">
        <v>19</v>
      </c>
      <c r="D1037" s="1" t="s">
        <v>61</v>
      </c>
      <c r="E1037" t="b">
        <v>0</v>
      </c>
      <c r="F1037" s="1" t="s">
        <v>1027</v>
      </c>
      <c r="G1037" s="1" t="s">
        <v>1999</v>
      </c>
      <c r="H1037" s="1" t="s">
        <v>2000</v>
      </c>
      <c r="I1037" s="1" t="s">
        <v>2001</v>
      </c>
    </row>
    <row r="1038" spans="1:9" x14ac:dyDescent="0.25">
      <c r="A1038" s="1" t="s">
        <v>974</v>
      </c>
      <c r="B1038" s="1" t="s">
        <v>975</v>
      </c>
      <c r="C1038" s="1" t="s">
        <v>11</v>
      </c>
      <c r="D1038" s="1" t="s">
        <v>669</v>
      </c>
      <c r="E1038" t="b">
        <v>0</v>
      </c>
      <c r="F1038" s="1" t="s">
        <v>542</v>
      </c>
      <c r="G1038" s="1" t="s">
        <v>976</v>
      </c>
      <c r="H1038" s="1" t="s">
        <v>977</v>
      </c>
      <c r="I1038" s="1" t="s">
        <v>978</v>
      </c>
    </row>
    <row r="1039" spans="1:9" x14ac:dyDescent="0.25">
      <c r="A1039" s="1" t="s">
        <v>974</v>
      </c>
      <c r="B1039" s="1" t="s">
        <v>2886</v>
      </c>
      <c r="C1039" s="1" t="s">
        <v>19</v>
      </c>
      <c r="D1039" s="1" t="s">
        <v>669</v>
      </c>
      <c r="E1039" t="b">
        <v>0</v>
      </c>
      <c r="F1039" s="1" t="s">
        <v>1027</v>
      </c>
      <c r="G1039" s="1" t="s">
        <v>2887</v>
      </c>
      <c r="H1039" s="1" t="s">
        <v>2888</v>
      </c>
      <c r="I1039" s="1" t="s">
        <v>2889</v>
      </c>
    </row>
    <row r="1040" spans="1:9" x14ac:dyDescent="0.25">
      <c r="A1040" s="1" t="s">
        <v>974</v>
      </c>
      <c r="B1040" s="1" t="s">
        <v>2890</v>
      </c>
      <c r="C1040" s="1" t="s">
        <v>11</v>
      </c>
      <c r="D1040" s="1" t="s">
        <v>111</v>
      </c>
      <c r="E1040" t="b">
        <v>0</v>
      </c>
      <c r="F1040" s="1" t="s">
        <v>1027</v>
      </c>
      <c r="G1040" s="1" t="s">
        <v>2891</v>
      </c>
      <c r="H1040" s="1" t="s">
        <v>2892</v>
      </c>
      <c r="I1040" s="1" t="s">
        <v>2893</v>
      </c>
    </row>
    <row r="1041" spans="1:9" x14ac:dyDescent="0.25">
      <c r="A1041" s="1" t="s">
        <v>974</v>
      </c>
      <c r="B1041" s="1" t="s">
        <v>2894</v>
      </c>
      <c r="C1041" s="1" t="s">
        <v>11</v>
      </c>
      <c r="D1041" s="1" t="s">
        <v>111</v>
      </c>
      <c r="E1041" t="b">
        <v>0</v>
      </c>
      <c r="F1041" s="1" t="s">
        <v>1027</v>
      </c>
      <c r="G1041" s="1" t="s">
        <v>2895</v>
      </c>
      <c r="H1041" s="1" t="s">
        <v>2896</v>
      </c>
      <c r="I1041" s="1" t="s">
        <v>2897</v>
      </c>
    </row>
    <row r="1042" spans="1:9" x14ac:dyDescent="0.25">
      <c r="A1042" s="1" t="s">
        <v>770</v>
      </c>
      <c r="B1042" s="1" t="s">
        <v>771</v>
      </c>
      <c r="C1042" s="1" t="s">
        <v>440</v>
      </c>
      <c r="D1042" s="1" t="s">
        <v>772</v>
      </c>
      <c r="E1042" t="b">
        <v>0</v>
      </c>
      <c r="F1042" s="1" t="s">
        <v>542</v>
      </c>
      <c r="G1042" s="1" t="s">
        <v>773</v>
      </c>
      <c r="H1042" s="1" t="s">
        <v>774</v>
      </c>
      <c r="I1042" s="1" t="s">
        <v>775</v>
      </c>
    </row>
    <row r="1043" spans="1:9" x14ac:dyDescent="0.25">
      <c r="A1043" s="1" t="s">
        <v>770</v>
      </c>
      <c r="B1043" s="1" t="s">
        <v>771</v>
      </c>
      <c r="C1043" s="1" t="s">
        <v>11</v>
      </c>
      <c r="D1043" s="1" t="s">
        <v>772</v>
      </c>
      <c r="E1043" t="b">
        <v>0</v>
      </c>
      <c r="F1043" s="1" t="s">
        <v>542</v>
      </c>
      <c r="G1043" s="1" t="s">
        <v>776</v>
      </c>
      <c r="H1043" s="1" t="s">
        <v>777</v>
      </c>
      <c r="I1043" s="1" t="s">
        <v>778</v>
      </c>
    </row>
    <row r="1044" spans="1:9" x14ac:dyDescent="0.25">
      <c r="A1044" s="1" t="s">
        <v>979</v>
      </c>
      <c r="B1044" s="1" t="s">
        <v>980</v>
      </c>
      <c r="C1044" s="1" t="s">
        <v>11</v>
      </c>
      <c r="D1044" s="1" t="s">
        <v>669</v>
      </c>
      <c r="E1044" t="b">
        <v>0</v>
      </c>
      <c r="F1044" s="1" t="s">
        <v>542</v>
      </c>
      <c r="G1044" s="1" t="s">
        <v>981</v>
      </c>
      <c r="H1044" s="1" t="s">
        <v>982</v>
      </c>
      <c r="I1044" s="1" t="s">
        <v>983</v>
      </c>
    </row>
    <row r="1045" spans="1:9" x14ac:dyDescent="0.25">
      <c r="A1045" s="1" t="s">
        <v>979</v>
      </c>
      <c r="B1045" s="1" t="s">
        <v>984</v>
      </c>
      <c r="C1045" s="1" t="s">
        <v>11</v>
      </c>
      <c r="D1045" s="1" t="s">
        <v>669</v>
      </c>
      <c r="E1045" t="b">
        <v>0</v>
      </c>
      <c r="F1045" s="1" t="s">
        <v>542</v>
      </c>
      <c r="G1045" s="1" t="s">
        <v>981</v>
      </c>
      <c r="H1045" s="1" t="s">
        <v>982</v>
      </c>
      <c r="I1045" s="1" t="s">
        <v>983</v>
      </c>
    </row>
    <row r="1046" spans="1:9" x14ac:dyDescent="0.25">
      <c r="A1046" s="1" t="s">
        <v>979</v>
      </c>
      <c r="B1046" s="1" t="s">
        <v>2898</v>
      </c>
      <c r="C1046" s="1" t="s">
        <v>11</v>
      </c>
      <c r="D1046" s="1" t="s">
        <v>669</v>
      </c>
      <c r="E1046" t="b">
        <v>0</v>
      </c>
      <c r="F1046" s="1" t="s">
        <v>1027</v>
      </c>
      <c r="G1046" s="1" t="s">
        <v>2899</v>
      </c>
      <c r="H1046" s="1" t="s">
        <v>2900</v>
      </c>
      <c r="I1046" s="1" t="s">
        <v>2901</v>
      </c>
    </row>
    <row r="1047" spans="1:9" x14ac:dyDescent="0.25">
      <c r="A1047" s="1" t="s">
        <v>979</v>
      </c>
      <c r="B1047" s="1" t="s">
        <v>2902</v>
      </c>
      <c r="C1047" s="1" t="s">
        <v>11</v>
      </c>
      <c r="D1047" s="1" t="s">
        <v>111</v>
      </c>
      <c r="E1047" t="b">
        <v>0</v>
      </c>
      <c r="F1047" s="1" t="s">
        <v>1027</v>
      </c>
      <c r="G1047" s="1" t="s">
        <v>982</v>
      </c>
      <c r="H1047" s="1" t="s">
        <v>2903</v>
      </c>
      <c r="I1047" s="1" t="s">
        <v>2904</v>
      </c>
    </row>
    <row r="1048" spans="1:9" x14ac:dyDescent="0.25">
      <c r="A1048" s="1" t="s">
        <v>979</v>
      </c>
      <c r="B1048" s="1" t="s">
        <v>2905</v>
      </c>
      <c r="C1048" s="1" t="s">
        <v>11</v>
      </c>
      <c r="D1048" s="1" t="s">
        <v>111</v>
      </c>
      <c r="E1048" t="b">
        <v>0</v>
      </c>
      <c r="F1048" s="1" t="s">
        <v>1027</v>
      </c>
      <c r="G1048" s="1" t="s">
        <v>982</v>
      </c>
      <c r="H1048" s="1" t="s">
        <v>2903</v>
      </c>
      <c r="I1048" s="1" t="s">
        <v>2904</v>
      </c>
    </row>
    <row r="1049" spans="1:9" x14ac:dyDescent="0.25">
      <c r="A1049" s="1" t="s">
        <v>979</v>
      </c>
      <c r="B1049" s="1" t="s">
        <v>2906</v>
      </c>
      <c r="C1049" s="1" t="s">
        <v>11</v>
      </c>
      <c r="D1049" s="1" t="s">
        <v>111</v>
      </c>
      <c r="E1049" t="b">
        <v>0</v>
      </c>
      <c r="F1049" s="1" t="s">
        <v>1027</v>
      </c>
      <c r="G1049" s="1" t="s">
        <v>982</v>
      </c>
      <c r="H1049" s="1" t="s">
        <v>2903</v>
      </c>
      <c r="I1049" s="1" t="s">
        <v>2904</v>
      </c>
    </row>
    <row r="1050" spans="1:9" x14ac:dyDescent="0.25">
      <c r="A1050" s="1" t="s">
        <v>979</v>
      </c>
      <c r="B1050" s="1" t="s">
        <v>2906</v>
      </c>
      <c r="C1050" s="1" t="s">
        <v>19</v>
      </c>
      <c r="D1050" s="1" t="s">
        <v>111</v>
      </c>
      <c r="E1050" t="b">
        <v>0</v>
      </c>
      <c r="F1050" s="1" t="s">
        <v>1027</v>
      </c>
      <c r="G1050" s="1" t="s">
        <v>2907</v>
      </c>
      <c r="H1050" s="1" t="s">
        <v>2908</v>
      </c>
      <c r="I1050" s="1" t="s">
        <v>2909</v>
      </c>
    </row>
    <row r="1051" spans="1:9" x14ac:dyDescent="0.25">
      <c r="A1051" s="1" t="s">
        <v>979</v>
      </c>
      <c r="B1051" s="1" t="s">
        <v>2905</v>
      </c>
      <c r="C1051" s="1" t="s">
        <v>19</v>
      </c>
      <c r="D1051" s="1" t="s">
        <v>111</v>
      </c>
      <c r="E1051" t="b">
        <v>0</v>
      </c>
      <c r="F1051" s="1" t="s">
        <v>1027</v>
      </c>
      <c r="G1051" s="1" t="s">
        <v>2907</v>
      </c>
      <c r="H1051" s="1" t="s">
        <v>2908</v>
      </c>
      <c r="I1051" s="1" t="s">
        <v>2909</v>
      </c>
    </row>
    <row r="1052" spans="1:9" x14ac:dyDescent="0.25">
      <c r="A1052" s="1" t="s">
        <v>979</v>
      </c>
      <c r="B1052" s="1" t="s">
        <v>2902</v>
      </c>
      <c r="C1052" s="1" t="s">
        <v>19</v>
      </c>
      <c r="D1052" s="1" t="s">
        <v>111</v>
      </c>
      <c r="E1052" t="b">
        <v>0</v>
      </c>
      <c r="F1052" s="1" t="s">
        <v>1027</v>
      </c>
      <c r="G1052" s="1" t="s">
        <v>2907</v>
      </c>
      <c r="H1052" s="1" t="s">
        <v>2908</v>
      </c>
      <c r="I1052" s="1" t="s">
        <v>2909</v>
      </c>
    </row>
    <row r="1053" spans="1:9" x14ac:dyDescent="0.25">
      <c r="A1053" s="1" t="s">
        <v>2910</v>
      </c>
      <c r="B1053" s="1" t="s">
        <v>2911</v>
      </c>
      <c r="C1053" s="1" t="s">
        <v>4</v>
      </c>
      <c r="D1053" s="1" t="s">
        <v>12</v>
      </c>
      <c r="E1053" t="b">
        <v>1</v>
      </c>
      <c r="F1053" s="1" t="s">
        <v>1027</v>
      </c>
      <c r="G1053" s="1" t="s">
        <v>2912</v>
      </c>
      <c r="H1053" s="1" t="s">
        <v>2913</v>
      </c>
      <c r="I1053" s="1" t="s">
        <v>2914</v>
      </c>
    </row>
    <row r="1054" spans="1:9" x14ac:dyDescent="0.25">
      <c r="A1054" s="1" t="s">
        <v>2910</v>
      </c>
      <c r="B1054" s="1" t="s">
        <v>2915</v>
      </c>
      <c r="C1054" s="1" t="s">
        <v>11</v>
      </c>
      <c r="D1054" s="1" t="s">
        <v>111</v>
      </c>
      <c r="E1054" t="b">
        <v>0</v>
      </c>
      <c r="F1054" s="1" t="s">
        <v>1027</v>
      </c>
      <c r="G1054" s="1" t="s">
        <v>2916</v>
      </c>
      <c r="H1054" s="1" t="s">
        <v>2917</v>
      </c>
      <c r="I1054" s="1" t="s">
        <v>2918</v>
      </c>
    </row>
    <row r="1055" spans="1:9" x14ac:dyDescent="0.25">
      <c r="A1055" s="1" t="s">
        <v>985</v>
      </c>
      <c r="B1055" s="1" t="s">
        <v>986</v>
      </c>
      <c r="C1055" s="1" t="s">
        <v>19</v>
      </c>
      <c r="D1055" s="1" t="s">
        <v>669</v>
      </c>
      <c r="E1055" t="b">
        <v>0</v>
      </c>
      <c r="F1055" s="1" t="s">
        <v>542</v>
      </c>
      <c r="G1055" s="1" t="s">
        <v>987</v>
      </c>
      <c r="H1055" s="1" t="s">
        <v>988</v>
      </c>
      <c r="I1055" s="1" t="s">
        <v>989</v>
      </c>
    </row>
    <row r="1056" spans="1:9" x14ac:dyDescent="0.25">
      <c r="A1056" s="1" t="s">
        <v>985</v>
      </c>
      <c r="B1056" s="1" t="s">
        <v>2919</v>
      </c>
      <c r="C1056" s="1" t="s">
        <v>19</v>
      </c>
      <c r="D1056" s="1" t="s">
        <v>111</v>
      </c>
      <c r="E1056" t="b">
        <v>0</v>
      </c>
      <c r="F1056" s="1" t="s">
        <v>1027</v>
      </c>
      <c r="G1056" s="1" t="s">
        <v>2920</v>
      </c>
      <c r="H1056" s="1" t="s">
        <v>2921</v>
      </c>
      <c r="I1056" s="1" t="s">
        <v>2922</v>
      </c>
    </row>
    <row r="1057" spans="1:9" x14ac:dyDescent="0.25">
      <c r="A1057" s="1" t="s">
        <v>985</v>
      </c>
      <c r="B1057" s="1" t="s">
        <v>2923</v>
      </c>
      <c r="C1057" s="1" t="s">
        <v>19</v>
      </c>
      <c r="D1057" s="1" t="s">
        <v>111</v>
      </c>
      <c r="E1057" t="b">
        <v>0</v>
      </c>
      <c r="F1057" s="1" t="s">
        <v>1027</v>
      </c>
      <c r="G1057" s="1" t="s">
        <v>2920</v>
      </c>
      <c r="H1057" s="1" t="s">
        <v>2921</v>
      </c>
      <c r="I1057" s="1" t="s">
        <v>2922</v>
      </c>
    </row>
    <row r="1058" spans="1:9" x14ac:dyDescent="0.25">
      <c r="A1058" s="1" t="s">
        <v>985</v>
      </c>
      <c r="B1058" s="1" t="s">
        <v>2924</v>
      </c>
      <c r="C1058" s="1" t="s">
        <v>19</v>
      </c>
      <c r="D1058" s="1" t="s">
        <v>111</v>
      </c>
      <c r="E1058" t="b">
        <v>0</v>
      </c>
      <c r="F1058" s="1" t="s">
        <v>1027</v>
      </c>
      <c r="G1058" s="1" t="s">
        <v>2920</v>
      </c>
      <c r="H1058" s="1" t="s">
        <v>2921</v>
      </c>
      <c r="I1058" s="1" t="s">
        <v>2922</v>
      </c>
    </row>
    <row r="1059" spans="1:9" x14ac:dyDescent="0.25">
      <c r="A1059" s="1" t="s">
        <v>985</v>
      </c>
      <c r="B1059" s="1" t="s">
        <v>2925</v>
      </c>
      <c r="C1059" s="1" t="s">
        <v>19</v>
      </c>
      <c r="D1059" s="1" t="s">
        <v>111</v>
      </c>
      <c r="E1059" t="b">
        <v>0</v>
      </c>
      <c r="F1059" s="1" t="s">
        <v>1027</v>
      </c>
      <c r="G1059" s="1" t="s">
        <v>2920</v>
      </c>
      <c r="H1059" s="1" t="s">
        <v>2921</v>
      </c>
      <c r="I1059" s="1" t="s">
        <v>2922</v>
      </c>
    </row>
    <row r="1060" spans="1:9" x14ac:dyDescent="0.25">
      <c r="A1060" s="1" t="s">
        <v>985</v>
      </c>
      <c r="B1060" s="1" t="s">
        <v>2926</v>
      </c>
      <c r="C1060" s="1" t="s">
        <v>19</v>
      </c>
      <c r="D1060" s="1" t="s">
        <v>111</v>
      </c>
      <c r="E1060" t="b">
        <v>0</v>
      </c>
      <c r="F1060" s="1" t="s">
        <v>1027</v>
      </c>
      <c r="G1060" s="1" t="s">
        <v>2920</v>
      </c>
      <c r="H1060" s="1" t="s">
        <v>2921</v>
      </c>
      <c r="I1060" s="1" t="s">
        <v>2922</v>
      </c>
    </row>
    <row r="1061" spans="1:9" x14ac:dyDescent="0.25">
      <c r="A1061" s="1" t="s">
        <v>985</v>
      </c>
      <c r="B1061" s="1" t="s">
        <v>2927</v>
      </c>
      <c r="C1061" s="1" t="s">
        <v>19</v>
      </c>
      <c r="D1061" s="1" t="s">
        <v>111</v>
      </c>
      <c r="E1061" t="b">
        <v>0</v>
      </c>
      <c r="F1061" s="1" t="s">
        <v>1027</v>
      </c>
      <c r="G1061" s="1" t="s">
        <v>2920</v>
      </c>
      <c r="H1061" s="1" t="s">
        <v>2921</v>
      </c>
      <c r="I1061" s="1" t="s">
        <v>2922</v>
      </c>
    </row>
    <row r="1062" spans="1:9" x14ac:dyDescent="0.25">
      <c r="A1062" s="1" t="s">
        <v>2928</v>
      </c>
      <c r="B1062" s="1" t="s">
        <v>2929</v>
      </c>
      <c r="C1062" s="1" t="s">
        <v>19</v>
      </c>
      <c r="D1062" s="1" t="s">
        <v>111</v>
      </c>
      <c r="E1062" t="b">
        <v>0</v>
      </c>
      <c r="F1062" s="1" t="s">
        <v>1027</v>
      </c>
      <c r="G1062" s="1" t="s">
        <v>2930</v>
      </c>
      <c r="H1062" s="1" t="s">
        <v>2931</v>
      </c>
      <c r="I1062" s="1" t="s">
        <v>2932</v>
      </c>
    </row>
    <row r="1063" spans="1:9" x14ac:dyDescent="0.25">
      <c r="A1063" s="1" t="s">
        <v>2928</v>
      </c>
      <c r="B1063" s="1" t="s">
        <v>2933</v>
      </c>
      <c r="C1063" s="1" t="s">
        <v>19</v>
      </c>
      <c r="D1063" s="1" t="s">
        <v>111</v>
      </c>
      <c r="E1063" t="b">
        <v>0</v>
      </c>
      <c r="F1063" s="1" t="s">
        <v>1027</v>
      </c>
      <c r="G1063" s="1" t="s">
        <v>2930</v>
      </c>
      <c r="H1063" s="1" t="s">
        <v>2931</v>
      </c>
      <c r="I1063" s="1" t="s">
        <v>2932</v>
      </c>
    </row>
    <row r="1064" spans="1:9" x14ac:dyDescent="0.25">
      <c r="A1064" s="1" t="s">
        <v>2002</v>
      </c>
      <c r="B1064" s="1" t="s">
        <v>2003</v>
      </c>
      <c r="C1064" s="1" t="s">
        <v>11</v>
      </c>
      <c r="D1064" s="1" t="s">
        <v>12</v>
      </c>
      <c r="E1064" t="b">
        <v>0</v>
      </c>
      <c r="F1064" s="1" t="s">
        <v>1027</v>
      </c>
      <c r="G1064" s="1" t="s">
        <v>2004</v>
      </c>
      <c r="H1064" s="1" t="s">
        <v>2005</v>
      </c>
      <c r="I1064" s="1" t="s">
        <v>2006</v>
      </c>
    </row>
    <row r="1065" spans="1:9" x14ac:dyDescent="0.25">
      <c r="A1065" s="1" t="s">
        <v>990</v>
      </c>
      <c r="B1065" s="1" t="s">
        <v>991</v>
      </c>
      <c r="C1065" s="1" t="s">
        <v>123</v>
      </c>
      <c r="D1065" s="1" t="s">
        <v>111</v>
      </c>
      <c r="E1065" t="b">
        <v>0</v>
      </c>
      <c r="F1065" s="1" t="s">
        <v>542</v>
      </c>
      <c r="G1065" s="1" t="s">
        <v>992</v>
      </c>
      <c r="H1065" s="1" t="s">
        <v>993</v>
      </c>
      <c r="I1065" s="1" t="s">
        <v>994</v>
      </c>
    </row>
    <row r="1066" spans="1:9" x14ac:dyDescent="0.25">
      <c r="A1066" s="1" t="s">
        <v>990</v>
      </c>
      <c r="B1066" s="1" t="s">
        <v>995</v>
      </c>
      <c r="C1066" s="1" t="s">
        <v>123</v>
      </c>
      <c r="D1066" s="1" t="s">
        <v>111</v>
      </c>
      <c r="E1066" t="b">
        <v>0</v>
      </c>
      <c r="F1066" s="1" t="s">
        <v>542</v>
      </c>
      <c r="G1066" s="1" t="s">
        <v>992</v>
      </c>
      <c r="H1066" s="1" t="s">
        <v>993</v>
      </c>
      <c r="I1066" s="1" t="s">
        <v>994</v>
      </c>
    </row>
    <row r="1067" spans="1:9" x14ac:dyDescent="0.25">
      <c r="A1067" s="1" t="s">
        <v>996</v>
      </c>
      <c r="B1067" s="1" t="s">
        <v>997</v>
      </c>
      <c r="C1067" s="1" t="s">
        <v>11</v>
      </c>
      <c r="D1067" s="1" t="s">
        <v>669</v>
      </c>
      <c r="E1067" t="b">
        <v>0</v>
      </c>
      <c r="F1067" s="1" t="s">
        <v>542</v>
      </c>
      <c r="G1067" s="1" t="s">
        <v>998</v>
      </c>
      <c r="H1067" s="1" t="s">
        <v>999</v>
      </c>
      <c r="I1067" s="1" t="s">
        <v>1000</v>
      </c>
    </row>
    <row r="1068" spans="1:9" x14ac:dyDescent="0.25">
      <c r="A1068" s="1" t="s">
        <v>1001</v>
      </c>
      <c r="B1068" s="1" t="s">
        <v>1002</v>
      </c>
      <c r="C1068" s="1" t="s">
        <v>11</v>
      </c>
      <c r="D1068" s="1" t="s">
        <v>669</v>
      </c>
      <c r="E1068" t="b">
        <v>0</v>
      </c>
      <c r="F1068" s="1" t="s">
        <v>542</v>
      </c>
      <c r="G1068" s="1" t="s">
        <v>55</v>
      </c>
      <c r="H1068" s="1" t="s">
        <v>1003</v>
      </c>
      <c r="I1068" s="1" t="s">
        <v>55</v>
      </c>
    </row>
    <row r="1069" spans="1:9" x14ac:dyDescent="0.25">
      <c r="A1069" s="1" t="s">
        <v>1004</v>
      </c>
      <c r="B1069" s="1" t="s">
        <v>1005</v>
      </c>
      <c r="C1069" s="1" t="s">
        <v>11</v>
      </c>
      <c r="D1069" s="1" t="s">
        <v>111</v>
      </c>
      <c r="E1069" t="b">
        <v>0</v>
      </c>
      <c r="F1069" s="1" t="s">
        <v>542</v>
      </c>
      <c r="G1069" s="1" t="s">
        <v>55</v>
      </c>
      <c r="H1069" s="1" t="s">
        <v>1006</v>
      </c>
      <c r="I1069" s="1" t="s">
        <v>1007</v>
      </c>
    </row>
    <row r="1070" spans="1:9" x14ac:dyDescent="0.25">
      <c r="A1070" s="1" t="s">
        <v>1004</v>
      </c>
      <c r="B1070" s="1" t="s">
        <v>1008</v>
      </c>
      <c r="C1070" s="1" t="s">
        <v>11</v>
      </c>
      <c r="D1070" s="1" t="s">
        <v>111</v>
      </c>
      <c r="E1070" t="b">
        <v>0</v>
      </c>
      <c r="F1070" s="1" t="s">
        <v>542</v>
      </c>
      <c r="G1070" s="1" t="s">
        <v>55</v>
      </c>
      <c r="H1070" s="1" t="s">
        <v>1006</v>
      </c>
      <c r="I1070" s="1" t="s">
        <v>1007</v>
      </c>
    </row>
    <row r="1071" spans="1:9" x14ac:dyDescent="0.25">
      <c r="A1071" s="1" t="s">
        <v>779</v>
      </c>
      <c r="B1071" s="1" t="s">
        <v>780</v>
      </c>
      <c r="C1071" s="1" t="s">
        <v>11</v>
      </c>
      <c r="D1071" s="1" t="s">
        <v>550</v>
      </c>
      <c r="E1071" t="b">
        <v>0</v>
      </c>
      <c r="F1071" s="1" t="s">
        <v>542</v>
      </c>
      <c r="G1071" s="1" t="s">
        <v>781</v>
      </c>
      <c r="H1071" s="1" t="s">
        <v>782</v>
      </c>
      <c r="I1071" s="1" t="s">
        <v>783</v>
      </c>
    </row>
    <row r="1072" spans="1:9" x14ac:dyDescent="0.25">
      <c r="A1072" s="1" t="s">
        <v>779</v>
      </c>
      <c r="B1072" s="1" t="s">
        <v>784</v>
      </c>
      <c r="C1072" s="1" t="s">
        <v>11</v>
      </c>
      <c r="D1072" s="1" t="s">
        <v>550</v>
      </c>
      <c r="E1072" t="b">
        <v>0</v>
      </c>
      <c r="F1072" s="1" t="s">
        <v>542</v>
      </c>
      <c r="G1072" s="1" t="s">
        <v>781</v>
      </c>
      <c r="H1072" s="1" t="s">
        <v>782</v>
      </c>
      <c r="I1072" s="1" t="s">
        <v>783</v>
      </c>
    </row>
    <row r="1073" spans="1:9" x14ac:dyDescent="0.25">
      <c r="A1073" s="1" t="s">
        <v>779</v>
      </c>
      <c r="B1073" s="1" t="s">
        <v>784</v>
      </c>
      <c r="C1073" s="1" t="s">
        <v>11</v>
      </c>
      <c r="D1073" s="1" t="s">
        <v>550</v>
      </c>
      <c r="E1073" t="b">
        <v>0</v>
      </c>
      <c r="F1073" s="1" t="s">
        <v>542</v>
      </c>
      <c r="G1073" s="1" t="s">
        <v>785</v>
      </c>
      <c r="H1073" s="1" t="s">
        <v>786</v>
      </c>
      <c r="I1073" s="1" t="s">
        <v>787</v>
      </c>
    </row>
    <row r="1074" spans="1:9" x14ac:dyDescent="0.25">
      <c r="A1074" s="1" t="s">
        <v>779</v>
      </c>
      <c r="B1074" s="1" t="s">
        <v>788</v>
      </c>
      <c r="C1074" s="1" t="s">
        <v>11</v>
      </c>
      <c r="D1074" s="1" t="s">
        <v>550</v>
      </c>
      <c r="E1074" t="b">
        <v>0</v>
      </c>
      <c r="F1074" s="1" t="s">
        <v>542</v>
      </c>
      <c r="G1074" s="1" t="s">
        <v>785</v>
      </c>
      <c r="H1074" s="1" t="s">
        <v>786</v>
      </c>
      <c r="I1074" s="1" t="s">
        <v>787</v>
      </c>
    </row>
    <row r="1075" spans="1:9" x14ac:dyDescent="0.25">
      <c r="A1075" s="1" t="s">
        <v>779</v>
      </c>
      <c r="B1075" s="1" t="s">
        <v>784</v>
      </c>
      <c r="C1075" s="1" t="s">
        <v>789</v>
      </c>
      <c r="D1075" s="1" t="s">
        <v>550</v>
      </c>
      <c r="E1075" t="b">
        <v>0</v>
      </c>
      <c r="F1075" s="1" t="s">
        <v>542</v>
      </c>
      <c r="G1075" s="1" t="s">
        <v>790</v>
      </c>
      <c r="H1075" s="1" t="s">
        <v>791</v>
      </c>
      <c r="I1075" s="1" t="s">
        <v>792</v>
      </c>
    </row>
    <row r="1076" spans="1:9" x14ac:dyDescent="0.25">
      <c r="A1076" s="1" t="s">
        <v>779</v>
      </c>
      <c r="B1076" s="1" t="s">
        <v>2007</v>
      </c>
      <c r="C1076" s="1" t="s">
        <v>11</v>
      </c>
      <c r="D1076" s="1" t="s">
        <v>550</v>
      </c>
      <c r="E1076" t="b">
        <v>0</v>
      </c>
      <c r="F1076" s="1" t="s">
        <v>1027</v>
      </c>
      <c r="G1076" s="1" t="s">
        <v>2008</v>
      </c>
      <c r="H1076" s="1" t="s">
        <v>2009</v>
      </c>
      <c r="I1076" s="1" t="s">
        <v>2010</v>
      </c>
    </row>
    <row r="1077" spans="1:9" x14ac:dyDescent="0.25">
      <c r="A1077" s="1" t="s">
        <v>779</v>
      </c>
      <c r="B1077" s="1" t="s">
        <v>2011</v>
      </c>
      <c r="C1077" s="1" t="s">
        <v>11</v>
      </c>
      <c r="D1077" s="1" t="s">
        <v>550</v>
      </c>
      <c r="E1077" t="b">
        <v>0</v>
      </c>
      <c r="F1077" s="1" t="s">
        <v>1027</v>
      </c>
      <c r="G1077" s="1" t="s">
        <v>2012</v>
      </c>
      <c r="H1077" s="1" t="s">
        <v>2013</v>
      </c>
      <c r="I1077" s="1" t="s">
        <v>2014</v>
      </c>
    </row>
    <row r="1078" spans="1:9" x14ac:dyDescent="0.25">
      <c r="A1078" s="1" t="s">
        <v>2934</v>
      </c>
      <c r="B1078" s="1" t="s">
        <v>2935</v>
      </c>
      <c r="C1078" s="1" t="s">
        <v>75</v>
      </c>
      <c r="D1078" s="1" t="s">
        <v>12</v>
      </c>
      <c r="E1078" t="b">
        <v>0</v>
      </c>
      <c r="F1078" s="1" t="s">
        <v>1027</v>
      </c>
      <c r="G1078" s="1" t="s">
        <v>2936</v>
      </c>
      <c r="H1078" s="1" t="s">
        <v>2937</v>
      </c>
      <c r="I1078" s="1" t="s">
        <v>2938</v>
      </c>
    </row>
    <row r="1079" spans="1:9" x14ac:dyDescent="0.25">
      <c r="A1079" s="1" t="s">
        <v>2934</v>
      </c>
      <c r="B1079" s="1" t="s">
        <v>2935</v>
      </c>
      <c r="C1079" s="1" t="s">
        <v>11</v>
      </c>
      <c r="D1079" s="1" t="s">
        <v>12</v>
      </c>
      <c r="E1079" t="b">
        <v>0</v>
      </c>
      <c r="F1079" s="1" t="s">
        <v>1027</v>
      </c>
      <c r="G1079" s="1" t="s">
        <v>2939</v>
      </c>
      <c r="H1079" s="1" t="s">
        <v>2940</v>
      </c>
      <c r="I1079" s="1" t="s">
        <v>2941</v>
      </c>
    </row>
    <row r="1080" spans="1:9" x14ac:dyDescent="0.25">
      <c r="A1080" s="1" t="s">
        <v>2942</v>
      </c>
      <c r="B1080" s="1" t="s">
        <v>2943</v>
      </c>
      <c r="C1080" s="1" t="s">
        <v>4</v>
      </c>
      <c r="D1080" s="1" t="s">
        <v>12</v>
      </c>
      <c r="E1080" t="b">
        <v>1</v>
      </c>
      <c r="F1080" s="1" t="s">
        <v>1027</v>
      </c>
      <c r="G1080" s="1" t="s">
        <v>55</v>
      </c>
      <c r="H1080" s="1" t="s">
        <v>2944</v>
      </c>
      <c r="I1080" s="1" t="s">
        <v>55</v>
      </c>
    </row>
    <row r="1081" spans="1:9" x14ac:dyDescent="0.25">
      <c r="A1081" s="1" t="s">
        <v>2942</v>
      </c>
      <c r="B1081" s="1" t="s">
        <v>2945</v>
      </c>
      <c r="C1081" s="1" t="s">
        <v>4</v>
      </c>
      <c r="D1081" s="1" t="s">
        <v>12</v>
      </c>
      <c r="E1081" t="b">
        <v>1</v>
      </c>
      <c r="F1081" s="1" t="s">
        <v>1027</v>
      </c>
      <c r="G1081" s="1" t="s">
        <v>55</v>
      </c>
      <c r="H1081" s="1" t="s">
        <v>2944</v>
      </c>
      <c r="I1081" s="1" t="s">
        <v>55</v>
      </c>
    </row>
    <row r="1082" spans="1:9" x14ac:dyDescent="0.25">
      <c r="A1082" s="1" t="s">
        <v>2942</v>
      </c>
      <c r="B1082" s="1" t="s">
        <v>2946</v>
      </c>
      <c r="C1082" s="1" t="s">
        <v>4</v>
      </c>
      <c r="D1082" s="1" t="s">
        <v>12</v>
      </c>
      <c r="E1082" t="b">
        <v>1</v>
      </c>
      <c r="F1082" s="1" t="s">
        <v>1027</v>
      </c>
      <c r="G1082" s="1" t="s">
        <v>55</v>
      </c>
      <c r="H1082" s="1" t="s">
        <v>2944</v>
      </c>
      <c r="I1082" s="1" t="s">
        <v>55</v>
      </c>
    </row>
    <row r="1083" spans="1:9" x14ac:dyDescent="0.25">
      <c r="A1083" s="1" t="s">
        <v>2942</v>
      </c>
      <c r="B1083" s="1" t="s">
        <v>2947</v>
      </c>
      <c r="C1083" s="1" t="s">
        <v>4</v>
      </c>
      <c r="D1083" s="1" t="s">
        <v>12</v>
      </c>
      <c r="E1083" t="b">
        <v>1</v>
      </c>
      <c r="F1083" s="1" t="s">
        <v>1027</v>
      </c>
      <c r="G1083" s="1" t="s">
        <v>55</v>
      </c>
      <c r="H1083" s="1" t="s">
        <v>2944</v>
      </c>
      <c r="I1083" s="1" t="s">
        <v>55</v>
      </c>
    </row>
    <row r="1084" spans="1:9" x14ac:dyDescent="0.25">
      <c r="A1084" s="1" t="s">
        <v>2942</v>
      </c>
      <c r="B1084" s="1" t="s">
        <v>2948</v>
      </c>
      <c r="C1084" s="1" t="s">
        <v>4</v>
      </c>
      <c r="D1084" s="1" t="s">
        <v>12</v>
      </c>
      <c r="E1084" t="b">
        <v>1</v>
      </c>
      <c r="F1084" s="1" t="s">
        <v>1027</v>
      </c>
      <c r="G1084" s="1" t="s">
        <v>55</v>
      </c>
      <c r="H1084" s="1" t="s">
        <v>2944</v>
      </c>
      <c r="I1084" s="1" t="s">
        <v>55</v>
      </c>
    </row>
    <row r="1085" spans="1:9" x14ac:dyDescent="0.25">
      <c r="A1085" s="1" t="s">
        <v>793</v>
      </c>
      <c r="B1085" s="1" t="s">
        <v>794</v>
      </c>
      <c r="C1085" s="1" t="s">
        <v>11</v>
      </c>
      <c r="D1085" s="1" t="s">
        <v>111</v>
      </c>
      <c r="E1085" t="b">
        <v>0</v>
      </c>
      <c r="F1085" s="1" t="s">
        <v>542</v>
      </c>
      <c r="G1085" s="1" t="s">
        <v>795</v>
      </c>
      <c r="H1085" s="1" t="s">
        <v>796</v>
      </c>
      <c r="I1085" s="1" t="s">
        <v>55</v>
      </c>
    </row>
    <row r="1086" spans="1:9" x14ac:dyDescent="0.25">
      <c r="A1086" s="1" t="s">
        <v>793</v>
      </c>
      <c r="B1086" s="1" t="s">
        <v>797</v>
      </c>
      <c r="C1086" s="1" t="s">
        <v>11</v>
      </c>
      <c r="D1086" s="1" t="s">
        <v>111</v>
      </c>
      <c r="E1086" t="b">
        <v>0</v>
      </c>
      <c r="F1086" s="1" t="s">
        <v>542</v>
      </c>
      <c r="G1086" s="1" t="s">
        <v>795</v>
      </c>
      <c r="H1086" s="1" t="s">
        <v>796</v>
      </c>
      <c r="I1086" s="1" t="s">
        <v>55</v>
      </c>
    </row>
    <row r="1087" spans="1:9" x14ac:dyDescent="0.25">
      <c r="A1087" s="1" t="s">
        <v>793</v>
      </c>
      <c r="B1087" s="1" t="s">
        <v>798</v>
      </c>
      <c r="C1087" s="1" t="s">
        <v>11</v>
      </c>
      <c r="D1087" s="1" t="s">
        <v>111</v>
      </c>
      <c r="E1087" t="b">
        <v>0</v>
      </c>
      <c r="F1087" s="1" t="s">
        <v>542</v>
      </c>
      <c r="G1087" s="1" t="s">
        <v>795</v>
      </c>
      <c r="H1087" s="1" t="s">
        <v>796</v>
      </c>
      <c r="I1087" s="1" t="s">
        <v>55</v>
      </c>
    </row>
    <row r="1088" spans="1:9" x14ac:dyDescent="0.25">
      <c r="A1088" s="1" t="s">
        <v>793</v>
      </c>
      <c r="B1088" s="1" t="s">
        <v>798</v>
      </c>
      <c r="C1088" s="1" t="s">
        <v>11</v>
      </c>
      <c r="D1088" s="1" t="s">
        <v>111</v>
      </c>
      <c r="E1088" t="b">
        <v>0</v>
      </c>
      <c r="F1088" s="1" t="s">
        <v>542</v>
      </c>
      <c r="G1088" s="1" t="s">
        <v>55</v>
      </c>
      <c r="H1088" s="1" t="s">
        <v>799</v>
      </c>
      <c r="I1088" s="1" t="s">
        <v>55</v>
      </c>
    </row>
    <row r="1089" spans="1:9" x14ac:dyDescent="0.25">
      <c r="A1089" s="1" t="s">
        <v>793</v>
      </c>
      <c r="B1089" s="1" t="s">
        <v>794</v>
      </c>
      <c r="C1089" s="1" t="s">
        <v>123</v>
      </c>
      <c r="D1089" s="1" t="s">
        <v>111</v>
      </c>
      <c r="E1089" t="b">
        <v>0</v>
      </c>
      <c r="F1089" s="1" t="s">
        <v>542</v>
      </c>
      <c r="G1089" s="1" t="s">
        <v>55</v>
      </c>
      <c r="H1089" s="1" t="s">
        <v>799</v>
      </c>
      <c r="I1089" s="1" t="s">
        <v>55</v>
      </c>
    </row>
    <row r="1090" spans="1:9" x14ac:dyDescent="0.25">
      <c r="A1090" s="1" t="s">
        <v>793</v>
      </c>
      <c r="B1090" s="1" t="s">
        <v>797</v>
      </c>
      <c r="C1090" s="1" t="s">
        <v>123</v>
      </c>
      <c r="D1090" s="1" t="s">
        <v>111</v>
      </c>
      <c r="E1090" t="b">
        <v>0</v>
      </c>
      <c r="F1090" s="1" t="s">
        <v>542</v>
      </c>
      <c r="G1090" s="1" t="s">
        <v>55</v>
      </c>
      <c r="H1090" s="1" t="s">
        <v>799</v>
      </c>
      <c r="I1090" s="1" t="s">
        <v>55</v>
      </c>
    </row>
    <row r="1091" spans="1:9" x14ac:dyDescent="0.25">
      <c r="A1091" s="1" t="s">
        <v>800</v>
      </c>
      <c r="B1091" s="1" t="s">
        <v>801</v>
      </c>
      <c r="C1091" s="1" t="s">
        <v>11</v>
      </c>
      <c r="D1091" s="1" t="s">
        <v>802</v>
      </c>
      <c r="E1091" t="b">
        <v>0</v>
      </c>
      <c r="F1091" s="1" t="s">
        <v>542</v>
      </c>
      <c r="G1091" s="1" t="s">
        <v>55</v>
      </c>
      <c r="H1091" s="1" t="s">
        <v>803</v>
      </c>
      <c r="I1091" s="1" t="s">
        <v>55</v>
      </c>
    </row>
    <row r="1092" spans="1:9" x14ac:dyDescent="0.25">
      <c r="A1092" s="1" t="s">
        <v>2949</v>
      </c>
      <c r="B1092" s="1" t="s">
        <v>2950</v>
      </c>
      <c r="C1092" s="1" t="s">
        <v>19</v>
      </c>
      <c r="D1092" s="1" t="s">
        <v>111</v>
      </c>
      <c r="E1092" t="b">
        <v>0</v>
      </c>
      <c r="F1092" s="1" t="s">
        <v>1027</v>
      </c>
      <c r="G1092" s="1" t="s">
        <v>2951</v>
      </c>
      <c r="H1092" s="1" t="s">
        <v>2952</v>
      </c>
      <c r="I1092" s="1" t="s">
        <v>2953</v>
      </c>
    </row>
    <row r="1093" spans="1:9" x14ac:dyDescent="0.25">
      <c r="A1093" s="1" t="s">
        <v>2954</v>
      </c>
      <c r="B1093" s="1" t="s">
        <v>2955</v>
      </c>
      <c r="C1093" s="1" t="s">
        <v>11</v>
      </c>
      <c r="D1093" s="1" t="s">
        <v>111</v>
      </c>
      <c r="E1093" t="b">
        <v>0</v>
      </c>
      <c r="F1093" s="1" t="s">
        <v>1027</v>
      </c>
      <c r="G1093" s="1" t="s">
        <v>2956</v>
      </c>
      <c r="H1093" s="1" t="s">
        <v>2957</v>
      </c>
      <c r="I1093" s="1" t="s">
        <v>2958</v>
      </c>
    </row>
    <row r="1094" spans="1:9" x14ac:dyDescent="0.25">
      <c r="A1094" s="1" t="s">
        <v>2954</v>
      </c>
      <c r="B1094" s="1" t="s">
        <v>2959</v>
      </c>
      <c r="C1094" s="1" t="s">
        <v>11</v>
      </c>
      <c r="D1094" s="1" t="s">
        <v>111</v>
      </c>
      <c r="E1094" t="b">
        <v>0</v>
      </c>
      <c r="F1094" s="1" t="s">
        <v>1027</v>
      </c>
      <c r="G1094" s="1" t="s">
        <v>2956</v>
      </c>
      <c r="H1094" s="1" t="s">
        <v>2957</v>
      </c>
      <c r="I1094" s="1" t="s">
        <v>2958</v>
      </c>
    </row>
    <row r="1095" spans="1:9" x14ac:dyDescent="0.25">
      <c r="A1095" s="1" t="s">
        <v>2954</v>
      </c>
      <c r="B1095" s="1" t="s">
        <v>2960</v>
      </c>
      <c r="C1095" s="1" t="s">
        <v>11</v>
      </c>
      <c r="D1095" s="1" t="s">
        <v>111</v>
      </c>
      <c r="E1095" t="b">
        <v>0</v>
      </c>
      <c r="F1095" s="1" t="s">
        <v>1027</v>
      </c>
      <c r="G1095" s="1" t="s">
        <v>2956</v>
      </c>
      <c r="H1095" s="1" t="s">
        <v>2957</v>
      </c>
      <c r="I1095" s="1" t="s">
        <v>2958</v>
      </c>
    </row>
    <row r="1096" spans="1:9" x14ac:dyDescent="0.25">
      <c r="A1096" s="1" t="s">
        <v>2954</v>
      </c>
      <c r="B1096" s="1" t="s">
        <v>2961</v>
      </c>
      <c r="C1096" s="1" t="s">
        <v>19</v>
      </c>
      <c r="D1096" s="1" t="s">
        <v>111</v>
      </c>
      <c r="E1096" t="b">
        <v>0</v>
      </c>
      <c r="F1096" s="1" t="s">
        <v>1027</v>
      </c>
      <c r="G1096" s="1" t="s">
        <v>2962</v>
      </c>
      <c r="H1096" s="1" t="s">
        <v>2963</v>
      </c>
      <c r="I1096" s="1" t="s">
        <v>2964</v>
      </c>
    </row>
    <row r="1097" spans="1:9" x14ac:dyDescent="0.25">
      <c r="A1097" s="1" t="s">
        <v>2965</v>
      </c>
      <c r="B1097" s="1" t="s">
        <v>2966</v>
      </c>
      <c r="C1097" s="1" t="s">
        <v>75</v>
      </c>
      <c r="D1097" s="1" t="s">
        <v>111</v>
      </c>
      <c r="E1097" t="b">
        <v>1</v>
      </c>
      <c r="F1097" s="1" t="s">
        <v>1027</v>
      </c>
      <c r="G1097" s="1" t="s">
        <v>2967</v>
      </c>
      <c r="H1097" s="1" t="s">
        <v>2968</v>
      </c>
      <c r="I1097" s="1" t="s">
        <v>2969</v>
      </c>
    </row>
    <row r="1098" spans="1:9" x14ac:dyDescent="0.25">
      <c r="A1098" s="1" t="s">
        <v>804</v>
      </c>
      <c r="B1098" s="1" t="s">
        <v>805</v>
      </c>
      <c r="C1098" s="1" t="s">
        <v>19</v>
      </c>
      <c r="D1098" s="1" t="s">
        <v>550</v>
      </c>
      <c r="E1098" t="b">
        <v>0</v>
      </c>
      <c r="F1098" s="1" t="s">
        <v>542</v>
      </c>
      <c r="G1098" s="1" t="s">
        <v>806</v>
      </c>
      <c r="H1098" s="1" t="s">
        <v>807</v>
      </c>
      <c r="I1098" s="1" t="s">
        <v>808</v>
      </c>
    </row>
    <row r="1099" spans="1:9" x14ac:dyDescent="0.25">
      <c r="A1099" s="1" t="s">
        <v>2015</v>
      </c>
      <c r="B1099" s="1" t="s">
        <v>2016</v>
      </c>
      <c r="C1099" s="1" t="s">
        <v>11</v>
      </c>
      <c r="D1099" s="1" t="s">
        <v>2017</v>
      </c>
      <c r="E1099" t="b">
        <v>0</v>
      </c>
      <c r="F1099" s="1" t="s">
        <v>1027</v>
      </c>
      <c r="G1099" s="1" t="s">
        <v>2018</v>
      </c>
      <c r="H1099" s="1" t="s">
        <v>2019</v>
      </c>
      <c r="I1099" s="1" t="s">
        <v>2020</v>
      </c>
    </row>
    <row r="1100" spans="1:9" x14ac:dyDescent="0.25">
      <c r="A1100" s="1" t="s">
        <v>2970</v>
      </c>
      <c r="B1100" s="1" t="s">
        <v>2971</v>
      </c>
      <c r="C1100" s="1" t="s">
        <v>4</v>
      </c>
      <c r="D1100" s="1" t="s">
        <v>111</v>
      </c>
      <c r="E1100" t="b">
        <v>1</v>
      </c>
      <c r="F1100" s="1" t="s">
        <v>1027</v>
      </c>
      <c r="G1100" s="1" t="s">
        <v>2972</v>
      </c>
      <c r="H1100" s="1" t="s">
        <v>2973</v>
      </c>
      <c r="I1100" s="1" t="s">
        <v>2974</v>
      </c>
    </row>
    <row r="1101" spans="1:9" x14ac:dyDescent="0.25">
      <c r="A1101" s="1" t="s">
        <v>2970</v>
      </c>
      <c r="B1101" s="1" t="s">
        <v>2975</v>
      </c>
      <c r="C1101" s="1" t="s">
        <v>4</v>
      </c>
      <c r="D1101" s="1" t="s">
        <v>111</v>
      </c>
      <c r="E1101" t="b">
        <v>1</v>
      </c>
      <c r="F1101" s="1" t="s">
        <v>1027</v>
      </c>
      <c r="G1101" s="1" t="s">
        <v>2972</v>
      </c>
      <c r="H1101" s="1" t="s">
        <v>2973</v>
      </c>
      <c r="I1101" s="1" t="s">
        <v>2974</v>
      </c>
    </row>
    <row r="1102" spans="1:9" x14ac:dyDescent="0.25">
      <c r="A1102" s="1" t="s">
        <v>2970</v>
      </c>
      <c r="B1102" s="1" t="s">
        <v>2976</v>
      </c>
      <c r="C1102" s="1" t="s">
        <v>4</v>
      </c>
      <c r="D1102" s="1" t="s">
        <v>111</v>
      </c>
      <c r="E1102" t="b">
        <v>1</v>
      </c>
      <c r="F1102" s="1" t="s">
        <v>1027</v>
      </c>
      <c r="G1102" s="1" t="s">
        <v>2972</v>
      </c>
      <c r="H1102" s="1" t="s">
        <v>2973</v>
      </c>
      <c r="I1102" s="1" t="s">
        <v>2974</v>
      </c>
    </row>
    <row r="1103" spans="1:9" x14ac:dyDescent="0.25">
      <c r="A1103" s="1" t="s">
        <v>2970</v>
      </c>
      <c r="B1103" s="1" t="s">
        <v>2977</v>
      </c>
      <c r="C1103" s="1" t="s">
        <v>4</v>
      </c>
      <c r="D1103" s="1" t="s">
        <v>111</v>
      </c>
      <c r="E1103" t="b">
        <v>1</v>
      </c>
      <c r="F1103" s="1" t="s">
        <v>1027</v>
      </c>
      <c r="G1103" s="1" t="s">
        <v>2972</v>
      </c>
      <c r="H1103" s="1" t="s">
        <v>2973</v>
      </c>
      <c r="I1103" s="1" t="s">
        <v>2974</v>
      </c>
    </row>
    <row r="1104" spans="1:9" x14ac:dyDescent="0.25">
      <c r="A1104" s="1" t="s">
        <v>2970</v>
      </c>
      <c r="B1104" s="1" t="s">
        <v>2978</v>
      </c>
      <c r="C1104" s="1" t="s">
        <v>4</v>
      </c>
      <c r="D1104" s="1" t="s">
        <v>111</v>
      </c>
      <c r="E1104" t="b">
        <v>1</v>
      </c>
      <c r="F1104" s="1" t="s">
        <v>1027</v>
      </c>
      <c r="G1104" s="1" t="s">
        <v>2972</v>
      </c>
      <c r="H1104" s="1" t="s">
        <v>2973</v>
      </c>
      <c r="I1104" s="1" t="s">
        <v>2974</v>
      </c>
    </row>
    <row r="1105" spans="1:9" x14ac:dyDescent="0.25">
      <c r="A1105" s="1" t="s">
        <v>2970</v>
      </c>
      <c r="B1105" s="1" t="s">
        <v>2979</v>
      </c>
      <c r="C1105" s="1" t="s">
        <v>4</v>
      </c>
      <c r="D1105" s="1" t="s">
        <v>111</v>
      </c>
      <c r="E1105" t="b">
        <v>1</v>
      </c>
      <c r="F1105" s="1" t="s">
        <v>1027</v>
      </c>
      <c r="G1105" s="1" t="s">
        <v>2972</v>
      </c>
      <c r="H1105" s="1" t="s">
        <v>2973</v>
      </c>
      <c r="I1105" s="1" t="s">
        <v>2974</v>
      </c>
    </row>
    <row r="1106" spans="1:9" x14ac:dyDescent="0.25">
      <c r="A1106" s="1" t="s">
        <v>2970</v>
      </c>
      <c r="B1106" s="1" t="s">
        <v>2980</v>
      </c>
      <c r="C1106" s="1" t="s">
        <v>4</v>
      </c>
      <c r="D1106" s="1" t="s">
        <v>111</v>
      </c>
      <c r="E1106" t="b">
        <v>1</v>
      </c>
      <c r="F1106" s="1" t="s">
        <v>1027</v>
      </c>
      <c r="G1106" s="1" t="s">
        <v>2972</v>
      </c>
      <c r="H1106" s="1" t="s">
        <v>2973</v>
      </c>
      <c r="I1106" s="1" t="s">
        <v>2974</v>
      </c>
    </row>
    <row r="1107" spans="1:9" x14ac:dyDescent="0.25">
      <c r="A1107" s="1" t="s">
        <v>2970</v>
      </c>
      <c r="B1107" s="1" t="s">
        <v>2981</v>
      </c>
      <c r="C1107" s="1" t="s">
        <v>4</v>
      </c>
      <c r="D1107" s="1" t="s">
        <v>111</v>
      </c>
      <c r="E1107" t="b">
        <v>1</v>
      </c>
      <c r="F1107" s="1" t="s">
        <v>1027</v>
      </c>
      <c r="G1107" s="1" t="s">
        <v>2972</v>
      </c>
      <c r="H1107" s="1" t="s">
        <v>2973</v>
      </c>
      <c r="I1107" s="1" t="s">
        <v>2974</v>
      </c>
    </row>
    <row r="1108" spans="1:9" x14ac:dyDescent="0.25">
      <c r="A1108" s="1" t="s">
        <v>2970</v>
      </c>
      <c r="B1108" s="1" t="s">
        <v>2982</v>
      </c>
      <c r="C1108" s="1" t="s">
        <v>4</v>
      </c>
      <c r="D1108" s="1" t="s">
        <v>111</v>
      </c>
      <c r="E1108" t="b">
        <v>1</v>
      </c>
      <c r="F1108" s="1" t="s">
        <v>1027</v>
      </c>
      <c r="G1108" s="1" t="s">
        <v>2972</v>
      </c>
      <c r="H1108" s="1" t="s">
        <v>2973</v>
      </c>
      <c r="I1108" s="1" t="s">
        <v>2974</v>
      </c>
    </row>
    <row r="1109" spans="1:9" x14ac:dyDescent="0.25">
      <c r="A1109" s="1" t="s">
        <v>2970</v>
      </c>
      <c r="B1109" s="1" t="s">
        <v>2983</v>
      </c>
      <c r="C1109" s="1" t="s">
        <v>4</v>
      </c>
      <c r="D1109" s="1" t="s">
        <v>111</v>
      </c>
      <c r="E1109" t="b">
        <v>1</v>
      </c>
      <c r="F1109" s="1" t="s">
        <v>1027</v>
      </c>
      <c r="G1109" s="1" t="s">
        <v>2972</v>
      </c>
      <c r="H1109" s="1" t="s">
        <v>2973</v>
      </c>
      <c r="I1109" s="1" t="s">
        <v>2974</v>
      </c>
    </row>
    <row r="1110" spans="1:9" x14ac:dyDescent="0.25">
      <c r="A1110" s="1" t="s">
        <v>2970</v>
      </c>
      <c r="B1110" s="1" t="s">
        <v>2984</v>
      </c>
      <c r="C1110" s="1" t="s">
        <v>19</v>
      </c>
      <c r="D1110" s="1" t="s">
        <v>111</v>
      </c>
      <c r="E1110" t="b">
        <v>0</v>
      </c>
      <c r="F1110" s="1" t="s">
        <v>1027</v>
      </c>
      <c r="G1110" s="1" t="s">
        <v>2985</v>
      </c>
      <c r="H1110" s="1" t="s">
        <v>2986</v>
      </c>
      <c r="I1110" s="1" t="s">
        <v>2987</v>
      </c>
    </row>
    <row r="1111" spans="1:9" x14ac:dyDescent="0.25">
      <c r="A1111" s="1" t="s">
        <v>2970</v>
      </c>
      <c r="B1111" s="1" t="s">
        <v>2988</v>
      </c>
      <c r="C1111" s="1" t="s">
        <v>19</v>
      </c>
      <c r="D1111" s="1" t="s">
        <v>111</v>
      </c>
      <c r="E1111" t="b">
        <v>0</v>
      </c>
      <c r="F1111" s="1" t="s">
        <v>1027</v>
      </c>
      <c r="G1111" s="1" t="s">
        <v>2985</v>
      </c>
      <c r="H1111" s="1" t="s">
        <v>2986</v>
      </c>
      <c r="I1111" s="1" t="s">
        <v>2987</v>
      </c>
    </row>
    <row r="1112" spans="1:9" x14ac:dyDescent="0.25">
      <c r="A1112" s="1" t="s">
        <v>2970</v>
      </c>
      <c r="B1112" s="1" t="s">
        <v>2989</v>
      </c>
      <c r="C1112" s="1" t="s">
        <v>19</v>
      </c>
      <c r="D1112" s="1" t="s">
        <v>111</v>
      </c>
      <c r="E1112" t="b">
        <v>0</v>
      </c>
      <c r="F1112" s="1" t="s">
        <v>1027</v>
      </c>
      <c r="G1112" s="1" t="s">
        <v>2985</v>
      </c>
      <c r="H1112" s="1" t="s">
        <v>2986</v>
      </c>
      <c r="I1112" s="1" t="s">
        <v>2987</v>
      </c>
    </row>
    <row r="1113" spans="1:9" x14ac:dyDescent="0.25">
      <c r="A1113" s="1" t="s">
        <v>2970</v>
      </c>
      <c r="B1113" s="1" t="s">
        <v>2990</v>
      </c>
      <c r="C1113" s="1" t="s">
        <v>19</v>
      </c>
      <c r="D1113" s="1" t="s">
        <v>111</v>
      </c>
      <c r="E1113" t="b">
        <v>0</v>
      </c>
      <c r="F1113" s="1" t="s">
        <v>1027</v>
      </c>
      <c r="G1113" s="1" t="s">
        <v>2986</v>
      </c>
      <c r="H1113" s="1" t="s">
        <v>2991</v>
      </c>
      <c r="I1113" s="1" t="s">
        <v>2992</v>
      </c>
    </row>
    <row r="1114" spans="1:9" x14ac:dyDescent="0.25">
      <c r="A1114" s="1" t="s">
        <v>2970</v>
      </c>
      <c r="B1114" s="1" t="s">
        <v>2993</v>
      </c>
      <c r="C1114" s="1" t="s">
        <v>19</v>
      </c>
      <c r="D1114" s="1" t="s">
        <v>111</v>
      </c>
      <c r="E1114" t="b">
        <v>0</v>
      </c>
      <c r="F1114" s="1" t="s">
        <v>1027</v>
      </c>
      <c r="G1114" s="1" t="s">
        <v>2994</v>
      </c>
      <c r="H1114" s="1" t="s">
        <v>2995</v>
      </c>
      <c r="I1114" s="1" t="s">
        <v>2996</v>
      </c>
    </row>
    <row r="1115" spans="1:9" x14ac:dyDescent="0.25">
      <c r="A1115" s="1" t="s">
        <v>330</v>
      </c>
      <c r="B1115" s="1" t="s">
        <v>331</v>
      </c>
      <c r="C1115" s="1" t="s">
        <v>75</v>
      </c>
      <c r="D1115" s="1" t="s">
        <v>12</v>
      </c>
      <c r="E1115" t="b">
        <v>0</v>
      </c>
      <c r="F1115" s="1" t="s">
        <v>13</v>
      </c>
      <c r="G1115" s="1" t="s">
        <v>332</v>
      </c>
      <c r="H1115" s="1" t="s">
        <v>333</v>
      </c>
      <c r="I1115" s="1" t="s">
        <v>334</v>
      </c>
    </row>
    <row r="1116" spans="1:9" x14ac:dyDescent="0.25">
      <c r="A1116" s="1" t="s">
        <v>330</v>
      </c>
      <c r="B1116" s="1" t="s">
        <v>335</v>
      </c>
      <c r="C1116" s="1" t="s">
        <v>75</v>
      </c>
      <c r="D1116" s="1" t="s">
        <v>12</v>
      </c>
      <c r="E1116" t="b">
        <v>0</v>
      </c>
      <c r="F1116" s="1" t="s">
        <v>13</v>
      </c>
      <c r="G1116" s="1" t="s">
        <v>336</v>
      </c>
      <c r="H1116" s="1" t="s">
        <v>337</v>
      </c>
      <c r="I1116" s="1" t="s">
        <v>338</v>
      </c>
    </row>
    <row r="1117" spans="1:9" x14ac:dyDescent="0.25">
      <c r="A1117" s="1" t="s">
        <v>330</v>
      </c>
      <c r="B1117" s="1" t="s">
        <v>339</v>
      </c>
      <c r="C1117" s="1" t="s">
        <v>75</v>
      </c>
      <c r="D1117" s="1" t="s">
        <v>12</v>
      </c>
      <c r="E1117" t="b">
        <v>0</v>
      </c>
      <c r="F1117" s="1" t="s">
        <v>13</v>
      </c>
      <c r="G1117" s="1" t="s">
        <v>340</v>
      </c>
      <c r="H1117" s="1" t="s">
        <v>341</v>
      </c>
      <c r="I1117" s="1" t="s">
        <v>342</v>
      </c>
    </row>
    <row r="1118" spans="1:9" x14ac:dyDescent="0.25">
      <c r="A1118" s="1" t="s">
        <v>330</v>
      </c>
      <c r="B1118" s="1" t="s">
        <v>2021</v>
      </c>
      <c r="C1118" s="1" t="s">
        <v>11</v>
      </c>
      <c r="D1118" s="1" t="s">
        <v>12</v>
      </c>
      <c r="E1118" t="b">
        <v>0</v>
      </c>
      <c r="F1118" s="1" t="s">
        <v>1027</v>
      </c>
      <c r="G1118" s="1" t="s">
        <v>2022</v>
      </c>
      <c r="H1118" s="1" t="s">
        <v>2023</v>
      </c>
      <c r="I1118" s="1" t="s">
        <v>2024</v>
      </c>
    </row>
    <row r="1119" spans="1:9" x14ac:dyDescent="0.25">
      <c r="A1119" s="1" t="s">
        <v>2997</v>
      </c>
      <c r="B1119" s="1" t="s">
        <v>2998</v>
      </c>
      <c r="C1119" s="1" t="s">
        <v>1229</v>
      </c>
      <c r="D1119" s="1" t="s">
        <v>519</v>
      </c>
      <c r="E1119" t="b">
        <v>0</v>
      </c>
      <c r="F1119" s="1" t="s">
        <v>1027</v>
      </c>
      <c r="G1119" s="1" t="s">
        <v>55</v>
      </c>
      <c r="H1119" s="1" t="s">
        <v>2999</v>
      </c>
      <c r="I1119" s="1" t="s">
        <v>55</v>
      </c>
    </row>
    <row r="1120" spans="1:9" x14ac:dyDescent="0.25">
      <c r="A1120" s="1" t="s">
        <v>809</v>
      </c>
      <c r="B1120" s="1" t="s">
        <v>810</v>
      </c>
      <c r="C1120" s="1" t="s">
        <v>123</v>
      </c>
      <c r="D1120" s="1" t="s">
        <v>519</v>
      </c>
      <c r="E1120" t="b">
        <v>0</v>
      </c>
      <c r="F1120" s="1" t="s">
        <v>542</v>
      </c>
      <c r="G1120" s="1" t="s">
        <v>55</v>
      </c>
      <c r="H1120" s="1" t="s">
        <v>811</v>
      </c>
      <c r="I1120" s="1" t="s">
        <v>55</v>
      </c>
    </row>
    <row r="1121" spans="1:9" x14ac:dyDescent="0.25">
      <c r="A1121" s="1" t="s">
        <v>2025</v>
      </c>
      <c r="B1121" s="1" t="s">
        <v>2026</v>
      </c>
      <c r="C1121" s="1" t="s">
        <v>11</v>
      </c>
      <c r="D1121" s="1" t="s">
        <v>136</v>
      </c>
      <c r="E1121" t="b">
        <v>0</v>
      </c>
      <c r="F1121" s="1" t="s">
        <v>1027</v>
      </c>
      <c r="G1121" s="1" t="s">
        <v>2027</v>
      </c>
      <c r="H1121" s="1" t="s">
        <v>2028</v>
      </c>
      <c r="I1121" s="1" t="s">
        <v>2029</v>
      </c>
    </row>
    <row r="1122" spans="1:9" x14ac:dyDescent="0.25">
      <c r="A1122" s="1" t="s">
        <v>3000</v>
      </c>
      <c r="B1122" s="1" t="s">
        <v>3001</v>
      </c>
      <c r="C1122" s="1" t="s">
        <v>60</v>
      </c>
      <c r="D1122" s="1" t="s">
        <v>167</v>
      </c>
      <c r="E1122" t="b">
        <v>0</v>
      </c>
      <c r="F1122" s="1" t="s">
        <v>1027</v>
      </c>
      <c r="G1122" s="1" t="s">
        <v>3002</v>
      </c>
      <c r="H1122" s="1" t="s">
        <v>3003</v>
      </c>
      <c r="I1122" s="1" t="s">
        <v>3004</v>
      </c>
    </row>
    <row r="1123" spans="1:9" x14ac:dyDescent="0.25">
      <c r="A1123" s="1" t="s">
        <v>3000</v>
      </c>
      <c r="B1123" s="1" t="s">
        <v>3005</v>
      </c>
      <c r="C1123" s="1" t="s">
        <v>60</v>
      </c>
      <c r="D1123" s="1" t="s">
        <v>167</v>
      </c>
      <c r="E1123" t="b">
        <v>0</v>
      </c>
      <c r="F1123" s="1" t="s">
        <v>1027</v>
      </c>
      <c r="G1123" s="1" t="s">
        <v>3002</v>
      </c>
      <c r="H1123" s="1" t="s">
        <v>3003</v>
      </c>
      <c r="I1123" s="1" t="s">
        <v>3004</v>
      </c>
    </row>
    <row r="1124" spans="1:9" x14ac:dyDescent="0.25">
      <c r="A1124" s="1" t="s">
        <v>3000</v>
      </c>
      <c r="B1124" s="1" t="s">
        <v>3006</v>
      </c>
      <c r="C1124" s="1" t="s">
        <v>60</v>
      </c>
      <c r="D1124" s="1" t="s">
        <v>167</v>
      </c>
      <c r="E1124" t="b">
        <v>0</v>
      </c>
      <c r="F1124" s="1" t="s">
        <v>1027</v>
      </c>
      <c r="G1124" s="1" t="s">
        <v>3002</v>
      </c>
      <c r="H1124" s="1" t="s">
        <v>3003</v>
      </c>
      <c r="I1124" s="1" t="s">
        <v>3004</v>
      </c>
    </row>
    <row r="1125" spans="1:9" x14ac:dyDescent="0.25">
      <c r="A1125" s="1" t="s">
        <v>3000</v>
      </c>
      <c r="B1125" s="1" t="s">
        <v>3007</v>
      </c>
      <c r="C1125" s="1" t="s">
        <v>60</v>
      </c>
      <c r="D1125" s="1" t="s">
        <v>167</v>
      </c>
      <c r="E1125" t="b">
        <v>0</v>
      </c>
      <c r="F1125" s="1" t="s">
        <v>1027</v>
      </c>
      <c r="G1125" s="1" t="s">
        <v>3002</v>
      </c>
      <c r="H1125" s="1" t="s">
        <v>3003</v>
      </c>
      <c r="I1125" s="1" t="s">
        <v>3004</v>
      </c>
    </row>
    <row r="1126" spans="1:9" x14ac:dyDescent="0.25">
      <c r="A1126" s="1" t="s">
        <v>517</v>
      </c>
      <c r="B1126" s="1" t="s">
        <v>518</v>
      </c>
      <c r="C1126" s="1" t="s">
        <v>75</v>
      </c>
      <c r="D1126" s="1" t="s">
        <v>519</v>
      </c>
      <c r="E1126" t="b">
        <v>0</v>
      </c>
      <c r="F1126" s="1" t="s">
        <v>13</v>
      </c>
      <c r="G1126" s="1" t="s">
        <v>520</v>
      </c>
      <c r="H1126" s="1" t="s">
        <v>521</v>
      </c>
      <c r="I1126" s="1" t="s">
        <v>522</v>
      </c>
    </row>
    <row r="1127" spans="1:9" x14ac:dyDescent="0.25">
      <c r="A1127" s="1" t="s">
        <v>517</v>
      </c>
      <c r="B1127" s="1" t="s">
        <v>1009</v>
      </c>
      <c r="C1127" s="1" t="s">
        <v>123</v>
      </c>
      <c r="D1127" s="1" t="s">
        <v>519</v>
      </c>
      <c r="E1127" t="b">
        <v>0</v>
      </c>
      <c r="F1127" s="1" t="s">
        <v>542</v>
      </c>
      <c r="G1127" s="1" t="s">
        <v>1010</v>
      </c>
      <c r="H1127" s="1" t="s">
        <v>1011</v>
      </c>
      <c r="I1127" s="1" t="s">
        <v>1012</v>
      </c>
    </row>
    <row r="1128" spans="1:9" x14ac:dyDescent="0.25">
      <c r="A1128" s="1" t="s">
        <v>517</v>
      </c>
      <c r="B1128" s="1" t="s">
        <v>518</v>
      </c>
      <c r="C1128" s="1" t="s">
        <v>123</v>
      </c>
      <c r="D1128" s="1" t="s">
        <v>519</v>
      </c>
      <c r="E1128" t="b">
        <v>0</v>
      </c>
      <c r="F1128" s="1" t="s">
        <v>542</v>
      </c>
      <c r="G1128" s="1" t="s">
        <v>1013</v>
      </c>
      <c r="H1128" s="1" t="s">
        <v>1014</v>
      </c>
      <c r="I1128" s="1" t="s">
        <v>1015</v>
      </c>
    </row>
    <row r="1129" spans="1:9" x14ac:dyDescent="0.25">
      <c r="A1129" s="1" t="s">
        <v>2030</v>
      </c>
      <c r="B1129" s="1" t="s">
        <v>2031</v>
      </c>
      <c r="C1129" s="1" t="s">
        <v>123</v>
      </c>
      <c r="D1129" s="1" t="s">
        <v>111</v>
      </c>
      <c r="E1129" t="b">
        <v>0</v>
      </c>
      <c r="F1129" s="1" t="s">
        <v>1027</v>
      </c>
      <c r="G1129" s="1" t="s">
        <v>2032</v>
      </c>
      <c r="H1129" s="1" t="s">
        <v>2033</v>
      </c>
      <c r="I1129" s="1" t="s">
        <v>2034</v>
      </c>
    </row>
    <row r="1130" spans="1:9" x14ac:dyDescent="0.25">
      <c r="A1130" s="1" t="s">
        <v>2030</v>
      </c>
      <c r="B1130" s="1" t="s">
        <v>2035</v>
      </c>
      <c r="C1130" s="1" t="s">
        <v>123</v>
      </c>
      <c r="D1130" s="1" t="s">
        <v>111</v>
      </c>
      <c r="E1130" t="b">
        <v>0</v>
      </c>
      <c r="F1130" s="1" t="s">
        <v>1027</v>
      </c>
      <c r="G1130" s="1" t="s">
        <v>2036</v>
      </c>
      <c r="H1130" s="1" t="s">
        <v>2037</v>
      </c>
      <c r="I1130" s="1" t="s">
        <v>2038</v>
      </c>
    </row>
    <row r="1131" spans="1:9" x14ac:dyDescent="0.25">
      <c r="A1131" s="1" t="s">
        <v>2030</v>
      </c>
      <c r="B1131" s="1" t="s">
        <v>2039</v>
      </c>
      <c r="C1131" s="1" t="s">
        <v>123</v>
      </c>
      <c r="D1131" s="1" t="s">
        <v>111</v>
      </c>
      <c r="E1131" t="b">
        <v>0</v>
      </c>
      <c r="F1131" s="1" t="s">
        <v>1027</v>
      </c>
      <c r="G1131" s="1" t="s">
        <v>2036</v>
      </c>
      <c r="H1131" s="1" t="s">
        <v>2037</v>
      </c>
      <c r="I1131" s="1" t="s">
        <v>2038</v>
      </c>
    </row>
    <row r="1132" spans="1:9" x14ac:dyDescent="0.25">
      <c r="A1132" s="1" t="s">
        <v>1016</v>
      </c>
      <c r="B1132" s="1" t="s">
        <v>1017</v>
      </c>
      <c r="C1132" s="1" t="s">
        <v>123</v>
      </c>
      <c r="D1132" s="1" t="s">
        <v>111</v>
      </c>
      <c r="E1132" t="b">
        <v>0</v>
      </c>
      <c r="F1132" s="1" t="s">
        <v>542</v>
      </c>
      <c r="G1132" s="1" t="s">
        <v>55</v>
      </c>
      <c r="H1132" s="1" t="s">
        <v>1018</v>
      </c>
      <c r="I1132" s="1" t="s">
        <v>55</v>
      </c>
    </row>
    <row r="1133" spans="1:9" x14ac:dyDescent="0.25">
      <c r="A1133" s="1" t="s">
        <v>1016</v>
      </c>
      <c r="B1133" s="1" t="s">
        <v>1019</v>
      </c>
      <c r="C1133" s="1" t="s">
        <v>123</v>
      </c>
      <c r="D1133" s="1" t="s">
        <v>111</v>
      </c>
      <c r="E1133" t="b">
        <v>0</v>
      </c>
      <c r="F1133" s="1" t="s">
        <v>542</v>
      </c>
      <c r="G1133" s="1" t="s">
        <v>55</v>
      </c>
      <c r="H1133" s="1" t="s">
        <v>1018</v>
      </c>
      <c r="I1133" s="1" t="s">
        <v>55</v>
      </c>
    </row>
    <row r="1134" spans="1:9" x14ac:dyDescent="0.25">
      <c r="A1134" s="1" t="s">
        <v>812</v>
      </c>
      <c r="B1134" s="1" t="s">
        <v>813</v>
      </c>
      <c r="C1134" s="1" t="s">
        <v>19</v>
      </c>
      <c r="D1134" s="1" t="s">
        <v>519</v>
      </c>
      <c r="E1134" t="b">
        <v>0</v>
      </c>
      <c r="F1134" s="1" t="s">
        <v>542</v>
      </c>
      <c r="G1134" s="1" t="s">
        <v>814</v>
      </c>
      <c r="H1134" s="1" t="s">
        <v>815</v>
      </c>
      <c r="I1134" s="1" t="s">
        <v>55</v>
      </c>
    </row>
    <row r="1135" spans="1:9" x14ac:dyDescent="0.25">
      <c r="A1135" s="1" t="s">
        <v>3008</v>
      </c>
      <c r="B1135" s="1" t="s">
        <v>3009</v>
      </c>
      <c r="C1135" s="1" t="s">
        <v>19</v>
      </c>
      <c r="D1135" s="1" t="s">
        <v>12</v>
      </c>
      <c r="E1135" t="b">
        <v>0</v>
      </c>
      <c r="F1135" s="1" t="s">
        <v>1027</v>
      </c>
      <c r="G1135" s="1" t="s">
        <v>3010</v>
      </c>
      <c r="H1135" s="1" t="s">
        <v>3011</v>
      </c>
      <c r="I1135" s="1" t="s">
        <v>3012</v>
      </c>
    </row>
    <row r="1136" spans="1:9" x14ac:dyDescent="0.25">
      <c r="A1136" s="1" t="s">
        <v>3008</v>
      </c>
      <c r="B1136" s="1" t="s">
        <v>3009</v>
      </c>
      <c r="C1136" s="1" t="s">
        <v>19</v>
      </c>
      <c r="D1136" s="1" t="s">
        <v>12</v>
      </c>
      <c r="E1136" t="b">
        <v>0</v>
      </c>
      <c r="F1136" s="1" t="s">
        <v>1027</v>
      </c>
      <c r="G1136" s="1" t="s">
        <v>3013</v>
      </c>
      <c r="H1136" s="1" t="s">
        <v>3014</v>
      </c>
      <c r="I1136" s="1" t="s">
        <v>3015</v>
      </c>
    </row>
    <row r="1137" spans="1:9" x14ac:dyDescent="0.25">
      <c r="A1137" s="1" t="s">
        <v>3008</v>
      </c>
      <c r="B1137" s="1" t="s">
        <v>3009</v>
      </c>
      <c r="C1137" s="1" t="s">
        <v>11</v>
      </c>
      <c r="D1137" s="1" t="s">
        <v>12</v>
      </c>
      <c r="E1137" t="b">
        <v>0</v>
      </c>
      <c r="F1137" s="1" t="s">
        <v>1027</v>
      </c>
      <c r="G1137" s="1" t="s">
        <v>3014</v>
      </c>
      <c r="H1137" s="1" t="s">
        <v>3016</v>
      </c>
      <c r="I1137" s="1" t="s">
        <v>3017</v>
      </c>
    </row>
    <row r="1138" spans="1:9" x14ac:dyDescent="0.25">
      <c r="A1138" s="1" t="s">
        <v>2040</v>
      </c>
      <c r="B1138" s="1" t="s">
        <v>2041</v>
      </c>
      <c r="C1138" s="1" t="s">
        <v>60</v>
      </c>
      <c r="D1138" s="1" t="s">
        <v>61</v>
      </c>
      <c r="E1138" t="b">
        <v>0</v>
      </c>
      <c r="F1138" s="1" t="s">
        <v>1027</v>
      </c>
      <c r="G1138" s="1" t="s">
        <v>2042</v>
      </c>
      <c r="H1138" s="1" t="s">
        <v>2043</v>
      </c>
      <c r="I1138" s="1" t="s">
        <v>2044</v>
      </c>
    </row>
    <row r="1139" spans="1:9" x14ac:dyDescent="0.25">
      <c r="A1139" s="1" t="s">
        <v>816</v>
      </c>
      <c r="B1139" s="1" t="s">
        <v>817</v>
      </c>
      <c r="C1139" s="1" t="s">
        <v>789</v>
      </c>
      <c r="D1139" s="1" t="s">
        <v>669</v>
      </c>
      <c r="E1139" t="b">
        <v>0</v>
      </c>
      <c r="F1139" s="1" t="s">
        <v>542</v>
      </c>
      <c r="G1139" s="1" t="s">
        <v>818</v>
      </c>
      <c r="H1139" s="1" t="s">
        <v>819</v>
      </c>
      <c r="I1139" s="1" t="s">
        <v>55</v>
      </c>
    </row>
    <row r="1140" spans="1:9" x14ac:dyDescent="0.25">
      <c r="A1140" s="1" t="s">
        <v>820</v>
      </c>
      <c r="B1140" s="1" t="s">
        <v>821</v>
      </c>
      <c r="C1140" s="1" t="s">
        <v>19</v>
      </c>
      <c r="D1140" s="1" t="s">
        <v>111</v>
      </c>
      <c r="E1140" t="b">
        <v>0</v>
      </c>
      <c r="F1140" s="1" t="s">
        <v>542</v>
      </c>
      <c r="G1140" s="1" t="s">
        <v>822</v>
      </c>
      <c r="H1140" s="1" t="s">
        <v>823</v>
      </c>
      <c r="I1140" s="1" t="s">
        <v>55</v>
      </c>
    </row>
    <row r="1141" spans="1:9" x14ac:dyDescent="0.25">
      <c r="A1141" s="1" t="s">
        <v>820</v>
      </c>
      <c r="B1141" s="1" t="s">
        <v>824</v>
      </c>
      <c r="C1141" s="1" t="s">
        <v>19</v>
      </c>
      <c r="D1141" s="1" t="s">
        <v>111</v>
      </c>
      <c r="E1141" t="b">
        <v>0</v>
      </c>
      <c r="F1141" s="1" t="s">
        <v>542</v>
      </c>
      <c r="G1141" s="1" t="s">
        <v>822</v>
      </c>
      <c r="H1141" s="1" t="s">
        <v>823</v>
      </c>
      <c r="I1141" s="1" t="s">
        <v>55</v>
      </c>
    </row>
    <row r="1142" spans="1:9" x14ac:dyDescent="0.25">
      <c r="A1142" s="1" t="s">
        <v>820</v>
      </c>
      <c r="B1142" s="1" t="s">
        <v>825</v>
      </c>
      <c r="C1142" s="1" t="s">
        <v>19</v>
      </c>
      <c r="D1142" s="1" t="s">
        <v>111</v>
      </c>
      <c r="E1142" t="b">
        <v>0</v>
      </c>
      <c r="F1142" s="1" t="s">
        <v>542</v>
      </c>
      <c r="G1142" s="1" t="s">
        <v>822</v>
      </c>
      <c r="H1142" s="1" t="s">
        <v>823</v>
      </c>
      <c r="I1142" s="1" t="s">
        <v>55</v>
      </c>
    </row>
    <row r="1143" spans="1:9" x14ac:dyDescent="0.25">
      <c r="A1143" s="1" t="s">
        <v>3018</v>
      </c>
      <c r="B1143" s="1" t="s">
        <v>3019</v>
      </c>
      <c r="C1143" s="1" t="s">
        <v>4</v>
      </c>
      <c r="D1143" s="1" t="s">
        <v>12</v>
      </c>
      <c r="E1143" t="b">
        <v>1</v>
      </c>
      <c r="F1143" s="1" t="s">
        <v>1027</v>
      </c>
      <c r="G1143" s="1" t="s">
        <v>3020</v>
      </c>
      <c r="H1143" s="1" t="s">
        <v>3021</v>
      </c>
      <c r="I1143" s="1" t="s">
        <v>3022</v>
      </c>
    </row>
    <row r="1144" spans="1:9" x14ac:dyDescent="0.25">
      <c r="A1144" s="1" t="s">
        <v>3018</v>
      </c>
      <c r="B1144" s="1" t="s">
        <v>3023</v>
      </c>
      <c r="C1144" s="1" t="s">
        <v>4</v>
      </c>
      <c r="D1144" s="1" t="s">
        <v>111</v>
      </c>
      <c r="E1144" t="b">
        <v>1</v>
      </c>
      <c r="F1144" s="1" t="s">
        <v>1027</v>
      </c>
      <c r="G1144" s="1" t="s">
        <v>3020</v>
      </c>
      <c r="H1144" s="1" t="s">
        <v>3021</v>
      </c>
      <c r="I1144" s="1" t="s">
        <v>3022</v>
      </c>
    </row>
    <row r="1145" spans="1:9" x14ac:dyDescent="0.25">
      <c r="A1145" s="1" t="s">
        <v>3018</v>
      </c>
      <c r="B1145" s="1" t="s">
        <v>3024</v>
      </c>
      <c r="C1145" s="1" t="s">
        <v>4</v>
      </c>
      <c r="D1145" s="1" t="s">
        <v>111</v>
      </c>
      <c r="E1145" t="b">
        <v>1</v>
      </c>
      <c r="F1145" s="1" t="s">
        <v>1027</v>
      </c>
      <c r="G1145" s="1" t="s">
        <v>3020</v>
      </c>
      <c r="H1145" s="1" t="s">
        <v>3021</v>
      </c>
      <c r="I1145" s="1" t="s">
        <v>3022</v>
      </c>
    </row>
    <row r="1146" spans="1:9" x14ac:dyDescent="0.25">
      <c r="A1146" s="1" t="s">
        <v>3018</v>
      </c>
      <c r="B1146" s="1" t="s">
        <v>3025</v>
      </c>
      <c r="C1146" s="1" t="s">
        <v>19</v>
      </c>
      <c r="D1146" s="1" t="s">
        <v>20</v>
      </c>
      <c r="E1146" t="b">
        <v>0</v>
      </c>
      <c r="F1146" s="1" t="s">
        <v>1027</v>
      </c>
      <c r="G1146" s="1" t="s">
        <v>3026</v>
      </c>
      <c r="H1146" s="1" t="s">
        <v>3027</v>
      </c>
      <c r="I1146" s="1" t="s">
        <v>3028</v>
      </c>
    </row>
    <row r="1147" spans="1:9" x14ac:dyDescent="0.25">
      <c r="A1147" s="1" t="s">
        <v>3018</v>
      </c>
      <c r="B1147" s="1" t="s">
        <v>3023</v>
      </c>
      <c r="C1147" s="1" t="s">
        <v>19</v>
      </c>
      <c r="D1147" s="1" t="s">
        <v>111</v>
      </c>
      <c r="E1147" t="b">
        <v>0</v>
      </c>
      <c r="F1147" s="1" t="s">
        <v>1027</v>
      </c>
      <c r="G1147" s="1" t="s">
        <v>3029</v>
      </c>
      <c r="H1147" s="1" t="s">
        <v>3030</v>
      </c>
      <c r="I1147" s="1" t="s">
        <v>3031</v>
      </c>
    </row>
    <row r="1148" spans="1:9" x14ac:dyDescent="0.25">
      <c r="A1148" s="1" t="s">
        <v>3018</v>
      </c>
      <c r="B1148" s="1" t="s">
        <v>3024</v>
      </c>
      <c r="C1148" s="1" t="s">
        <v>19</v>
      </c>
      <c r="D1148" s="1" t="s">
        <v>111</v>
      </c>
      <c r="E1148" t="b">
        <v>0</v>
      </c>
      <c r="F1148" s="1" t="s">
        <v>1027</v>
      </c>
      <c r="G1148" s="1" t="s">
        <v>3029</v>
      </c>
      <c r="H1148" s="1" t="s">
        <v>3030</v>
      </c>
      <c r="I1148" s="1" t="s">
        <v>3031</v>
      </c>
    </row>
    <row r="1149" spans="1:9" x14ac:dyDescent="0.25">
      <c r="A1149" s="1" t="s">
        <v>3018</v>
      </c>
      <c r="B1149" s="1" t="s">
        <v>3019</v>
      </c>
      <c r="C1149" s="1" t="s">
        <v>19</v>
      </c>
      <c r="D1149" s="1" t="s">
        <v>12</v>
      </c>
      <c r="E1149" t="b">
        <v>0</v>
      </c>
      <c r="F1149" s="1" t="s">
        <v>1027</v>
      </c>
      <c r="G1149" s="1" t="s">
        <v>3030</v>
      </c>
      <c r="H1149" s="1" t="s">
        <v>3032</v>
      </c>
      <c r="I1149" s="1" t="s">
        <v>3033</v>
      </c>
    </row>
    <row r="1150" spans="1:9" x14ac:dyDescent="0.25">
      <c r="A1150" s="1" t="s">
        <v>3018</v>
      </c>
      <c r="B1150" s="1" t="s">
        <v>3019</v>
      </c>
      <c r="C1150" s="1" t="s">
        <v>19</v>
      </c>
      <c r="D1150" s="1" t="s">
        <v>12</v>
      </c>
      <c r="E1150" t="b">
        <v>0</v>
      </c>
      <c r="F1150" s="1" t="s">
        <v>1027</v>
      </c>
      <c r="G1150" s="1" t="s">
        <v>3034</v>
      </c>
      <c r="H1150" s="1" t="s">
        <v>3035</v>
      </c>
      <c r="I1150" s="1" t="s">
        <v>55</v>
      </c>
    </row>
    <row r="1151" spans="1:9" x14ac:dyDescent="0.25">
      <c r="A1151" s="1" t="s">
        <v>523</v>
      </c>
      <c r="B1151" s="1" t="s">
        <v>524</v>
      </c>
      <c r="C1151" s="1" t="s">
        <v>123</v>
      </c>
      <c r="D1151" s="1" t="s">
        <v>12</v>
      </c>
      <c r="E1151" t="b">
        <v>0</v>
      </c>
      <c r="F1151" s="1" t="s">
        <v>13</v>
      </c>
      <c r="G1151" s="1" t="s">
        <v>525</v>
      </c>
      <c r="H1151" s="1" t="s">
        <v>526</v>
      </c>
      <c r="I1151" s="1" t="s">
        <v>527</v>
      </c>
    </row>
    <row r="1152" spans="1:9" x14ac:dyDescent="0.25">
      <c r="A1152" s="1" t="s">
        <v>1020</v>
      </c>
      <c r="B1152" s="1" t="s">
        <v>1021</v>
      </c>
      <c r="C1152" s="1" t="s">
        <v>11</v>
      </c>
      <c r="D1152" s="1" t="s">
        <v>111</v>
      </c>
      <c r="E1152" t="b">
        <v>0</v>
      </c>
      <c r="F1152" s="1" t="s">
        <v>542</v>
      </c>
      <c r="G1152" s="1" t="s">
        <v>1022</v>
      </c>
      <c r="H1152" s="1" t="s">
        <v>1023</v>
      </c>
      <c r="I1152" s="1" t="s">
        <v>1024</v>
      </c>
    </row>
    <row r="1153" spans="1:9" x14ac:dyDescent="0.25">
      <c r="A1153" s="1" t="s">
        <v>1020</v>
      </c>
      <c r="B1153" s="1" t="s">
        <v>3036</v>
      </c>
      <c r="C1153" s="1" t="s">
        <v>440</v>
      </c>
      <c r="D1153" s="1" t="s">
        <v>111</v>
      </c>
      <c r="E1153" t="b">
        <v>0</v>
      </c>
      <c r="F1153" s="1" t="s">
        <v>1027</v>
      </c>
      <c r="G1153" s="1" t="s">
        <v>55</v>
      </c>
      <c r="H1153" s="1" t="s">
        <v>3037</v>
      </c>
      <c r="I1153" s="1" t="s">
        <v>3038</v>
      </c>
    </row>
    <row r="1154" spans="1:9" x14ac:dyDescent="0.25">
      <c r="A1154" s="1" t="s">
        <v>3039</v>
      </c>
      <c r="B1154" s="1" t="s">
        <v>3040</v>
      </c>
      <c r="C1154" s="1" t="s">
        <v>19</v>
      </c>
      <c r="D1154" s="1" t="s">
        <v>12</v>
      </c>
      <c r="E1154" t="b">
        <v>0</v>
      </c>
      <c r="F1154" s="1" t="s">
        <v>1027</v>
      </c>
      <c r="G1154" s="1" t="s">
        <v>55</v>
      </c>
      <c r="H1154" s="1" t="s">
        <v>3041</v>
      </c>
      <c r="I1154" s="1" t="s">
        <v>3042</v>
      </c>
    </row>
    <row r="1155" spans="1:9" x14ac:dyDescent="0.25">
      <c r="A1155" s="1" t="s">
        <v>343</v>
      </c>
      <c r="B1155" s="1" t="s">
        <v>344</v>
      </c>
      <c r="C1155" s="1" t="s">
        <v>123</v>
      </c>
      <c r="D1155" s="1" t="s">
        <v>61</v>
      </c>
      <c r="E1155" t="b">
        <v>0</v>
      </c>
      <c r="F1155" s="1" t="s">
        <v>13</v>
      </c>
      <c r="G1155" s="1" t="s">
        <v>345</v>
      </c>
      <c r="H1155" s="1" t="s">
        <v>346</v>
      </c>
      <c r="I1155" s="1" t="s">
        <v>347</v>
      </c>
    </row>
    <row r="1156" spans="1:9" x14ac:dyDescent="0.25">
      <c r="A1156" s="1" t="s">
        <v>343</v>
      </c>
      <c r="B1156" s="1" t="s">
        <v>348</v>
      </c>
      <c r="C1156" s="1" t="s">
        <v>123</v>
      </c>
      <c r="D1156" s="1" t="s">
        <v>61</v>
      </c>
      <c r="E1156" t="b">
        <v>0</v>
      </c>
      <c r="F1156" s="1" t="s">
        <v>13</v>
      </c>
      <c r="G1156" s="1" t="s">
        <v>349</v>
      </c>
      <c r="H1156" s="1" t="s">
        <v>350</v>
      </c>
      <c r="I1156" s="1" t="s">
        <v>351</v>
      </c>
    </row>
    <row r="1157" spans="1:9" x14ac:dyDescent="0.25">
      <c r="A1157" s="1" t="s">
        <v>343</v>
      </c>
      <c r="B1157" s="1" t="s">
        <v>352</v>
      </c>
      <c r="C1157" s="1" t="s">
        <v>123</v>
      </c>
      <c r="D1157" s="1" t="s">
        <v>61</v>
      </c>
      <c r="E1157" t="b">
        <v>0</v>
      </c>
      <c r="F1157" s="1" t="s">
        <v>13</v>
      </c>
      <c r="G1157" s="1" t="s">
        <v>353</v>
      </c>
      <c r="H1157" s="1" t="s">
        <v>354</v>
      </c>
      <c r="I1157" s="1" t="s">
        <v>355</v>
      </c>
    </row>
    <row r="1158" spans="1:9" x14ac:dyDescent="0.25">
      <c r="A1158" s="1" t="s">
        <v>343</v>
      </c>
      <c r="B1158" s="1" t="s">
        <v>131</v>
      </c>
      <c r="C1158" s="1" t="s">
        <v>123</v>
      </c>
      <c r="D1158" s="1" t="s">
        <v>61</v>
      </c>
      <c r="E1158" t="b">
        <v>0</v>
      </c>
      <c r="F1158" s="1" t="s">
        <v>13</v>
      </c>
      <c r="G1158" s="1" t="s">
        <v>356</v>
      </c>
      <c r="H1158" s="1" t="s">
        <v>357</v>
      </c>
      <c r="I1158" s="1" t="s">
        <v>358</v>
      </c>
    </row>
    <row r="1159" spans="1:9" x14ac:dyDescent="0.25">
      <c r="A1159" s="1" t="s">
        <v>3043</v>
      </c>
      <c r="B1159" s="1" t="s">
        <v>3044</v>
      </c>
      <c r="C1159" s="1" t="s">
        <v>19</v>
      </c>
      <c r="D1159" s="1" t="s">
        <v>111</v>
      </c>
      <c r="E1159" t="b">
        <v>0</v>
      </c>
      <c r="F1159" s="1" t="s">
        <v>1027</v>
      </c>
      <c r="G1159" s="1" t="s">
        <v>3045</v>
      </c>
      <c r="H1159" s="1" t="s">
        <v>3046</v>
      </c>
      <c r="I1159" s="1" t="s">
        <v>55</v>
      </c>
    </row>
    <row r="1160" spans="1:9" x14ac:dyDescent="0.25">
      <c r="A1160" s="1" t="s">
        <v>3047</v>
      </c>
      <c r="B1160" s="1" t="s">
        <v>3048</v>
      </c>
      <c r="C1160" s="1" t="s">
        <v>11</v>
      </c>
      <c r="D1160" s="1" t="s">
        <v>111</v>
      </c>
      <c r="E1160" t="b">
        <v>0</v>
      </c>
      <c r="F1160" s="1" t="s">
        <v>1027</v>
      </c>
      <c r="G1160" s="1" t="s">
        <v>3049</v>
      </c>
      <c r="H1160" s="1" t="s">
        <v>3050</v>
      </c>
      <c r="I1160" s="1" t="s">
        <v>3051</v>
      </c>
    </row>
    <row r="1161" spans="1:9" x14ac:dyDescent="0.25">
      <c r="A1161" s="1" t="s">
        <v>3047</v>
      </c>
      <c r="B1161" s="1" t="s">
        <v>3052</v>
      </c>
      <c r="C1161" s="1" t="s">
        <v>11</v>
      </c>
      <c r="D1161" s="1" t="s">
        <v>111</v>
      </c>
      <c r="E1161" t="b">
        <v>0</v>
      </c>
      <c r="F1161" s="1" t="s">
        <v>1027</v>
      </c>
      <c r="G1161" s="1" t="s">
        <v>3049</v>
      </c>
      <c r="H1161" s="1" t="s">
        <v>3050</v>
      </c>
      <c r="I1161" s="1" t="s">
        <v>3051</v>
      </c>
    </row>
    <row r="1162" spans="1:9" x14ac:dyDescent="0.25">
      <c r="A1162" s="1" t="s">
        <v>3047</v>
      </c>
      <c r="B1162" s="1" t="s">
        <v>3053</v>
      </c>
      <c r="C1162" s="1" t="s">
        <v>11</v>
      </c>
      <c r="D1162" s="1" t="s">
        <v>111</v>
      </c>
      <c r="E1162" t="b">
        <v>0</v>
      </c>
      <c r="F1162" s="1" t="s">
        <v>1027</v>
      </c>
      <c r="G1162" s="1" t="s">
        <v>3049</v>
      </c>
      <c r="H1162" s="1" t="s">
        <v>3050</v>
      </c>
      <c r="I1162" s="1" t="s">
        <v>3051</v>
      </c>
    </row>
    <row r="1163" spans="1:9" x14ac:dyDescent="0.25">
      <c r="A1163" s="1" t="s">
        <v>3047</v>
      </c>
      <c r="B1163" s="1" t="s">
        <v>3054</v>
      </c>
      <c r="C1163" s="1" t="s">
        <v>11</v>
      </c>
      <c r="D1163" s="1" t="s">
        <v>111</v>
      </c>
      <c r="E1163" t="b">
        <v>0</v>
      </c>
      <c r="F1163" s="1" t="s">
        <v>1027</v>
      </c>
      <c r="G1163" s="1" t="s">
        <v>3055</v>
      </c>
      <c r="H1163" s="1" t="s">
        <v>3056</v>
      </c>
      <c r="I1163" s="1" t="s">
        <v>3057</v>
      </c>
    </row>
    <row r="1164" spans="1:9" x14ac:dyDescent="0.25">
      <c r="A1164" s="1" t="s">
        <v>3047</v>
      </c>
      <c r="B1164" s="1" t="s">
        <v>3058</v>
      </c>
      <c r="C1164" s="1" t="s">
        <v>11</v>
      </c>
      <c r="D1164" s="1" t="s">
        <v>111</v>
      </c>
      <c r="E1164" t="b">
        <v>0</v>
      </c>
      <c r="F1164" s="1" t="s">
        <v>1027</v>
      </c>
      <c r="G1164" s="1" t="s">
        <v>3059</v>
      </c>
      <c r="H1164" s="1" t="s">
        <v>3060</v>
      </c>
      <c r="I1164" s="1" t="s">
        <v>3061</v>
      </c>
    </row>
    <row r="1165" spans="1:9" x14ac:dyDescent="0.25">
      <c r="A1165" s="1" t="s">
        <v>3047</v>
      </c>
      <c r="B1165" s="1" t="s">
        <v>3062</v>
      </c>
      <c r="C1165" s="1" t="s">
        <v>11</v>
      </c>
      <c r="D1165" s="1" t="s">
        <v>111</v>
      </c>
      <c r="E1165" t="b">
        <v>0</v>
      </c>
      <c r="F1165" s="1" t="s">
        <v>1027</v>
      </c>
      <c r="G1165" s="1" t="s">
        <v>3063</v>
      </c>
      <c r="H1165" s="1" t="s">
        <v>3064</v>
      </c>
      <c r="I1165" s="1" t="s">
        <v>3065</v>
      </c>
    </row>
    <row r="1166" spans="1:9" x14ac:dyDescent="0.25">
      <c r="A1166" s="1" t="s">
        <v>3047</v>
      </c>
      <c r="B1166" s="1" t="s">
        <v>3066</v>
      </c>
      <c r="C1166" s="1" t="s">
        <v>11</v>
      </c>
      <c r="D1166" s="1" t="s">
        <v>111</v>
      </c>
      <c r="E1166" t="b">
        <v>0</v>
      </c>
      <c r="F1166" s="1" t="s">
        <v>1027</v>
      </c>
      <c r="G1166" s="1" t="s">
        <v>3067</v>
      </c>
      <c r="H1166" s="1" t="s">
        <v>3068</v>
      </c>
      <c r="I1166" s="1" t="s">
        <v>3069</v>
      </c>
    </row>
    <row r="1167" spans="1:9" x14ac:dyDescent="0.25">
      <c r="A1167" s="1" t="s">
        <v>3047</v>
      </c>
      <c r="B1167" s="1" t="s">
        <v>3070</v>
      </c>
      <c r="C1167" s="1" t="s">
        <v>11</v>
      </c>
      <c r="D1167" s="1" t="s">
        <v>12</v>
      </c>
      <c r="E1167" t="b">
        <v>0</v>
      </c>
      <c r="F1167" s="1" t="s">
        <v>1027</v>
      </c>
      <c r="G1167" s="1" t="s">
        <v>3071</v>
      </c>
      <c r="H1167" s="1" t="s">
        <v>3072</v>
      </c>
      <c r="I1167" s="1" t="s">
        <v>3073</v>
      </c>
    </row>
    <row r="1168" spans="1:9" x14ac:dyDescent="0.25">
      <c r="A1168" s="1" t="s">
        <v>826</v>
      </c>
      <c r="B1168" s="1" t="s">
        <v>827</v>
      </c>
      <c r="C1168" s="1" t="s">
        <v>11</v>
      </c>
      <c r="D1168" s="1" t="s">
        <v>111</v>
      </c>
      <c r="E1168" t="b">
        <v>0</v>
      </c>
      <c r="F1168" s="1" t="s">
        <v>542</v>
      </c>
      <c r="G1168" s="1" t="s">
        <v>55</v>
      </c>
      <c r="H1168" s="1" t="s">
        <v>828</v>
      </c>
      <c r="I1168" s="1" t="s">
        <v>55</v>
      </c>
    </row>
    <row r="1169" spans="1:9" x14ac:dyDescent="0.25">
      <c r="A1169" s="1" t="s">
        <v>359</v>
      </c>
      <c r="B1169" s="1" t="s">
        <v>360</v>
      </c>
      <c r="C1169" s="1" t="s">
        <v>123</v>
      </c>
      <c r="D1169" s="1" t="s">
        <v>61</v>
      </c>
      <c r="E1169" t="b">
        <v>0</v>
      </c>
      <c r="F1169" s="1" t="s">
        <v>13</v>
      </c>
      <c r="G1169" s="1" t="s">
        <v>361</v>
      </c>
      <c r="H1169" s="1" t="s">
        <v>362</v>
      </c>
      <c r="I1169" s="1" t="s">
        <v>363</v>
      </c>
    </row>
    <row r="1170" spans="1:9" x14ac:dyDescent="0.25">
      <c r="A1170" s="1" t="s">
        <v>364</v>
      </c>
      <c r="B1170" s="1" t="s">
        <v>365</v>
      </c>
      <c r="C1170" s="1" t="s">
        <v>60</v>
      </c>
      <c r="D1170" s="1" t="s">
        <v>111</v>
      </c>
      <c r="E1170" t="b">
        <v>0</v>
      </c>
      <c r="F1170" s="1" t="s">
        <v>13</v>
      </c>
      <c r="G1170" s="1" t="s">
        <v>366</v>
      </c>
      <c r="H1170" s="1" t="s">
        <v>367</v>
      </c>
      <c r="I1170" s="1" t="s">
        <v>368</v>
      </c>
    </row>
    <row r="1171" spans="1:9" x14ac:dyDescent="0.25">
      <c r="A1171" s="1" t="s">
        <v>364</v>
      </c>
      <c r="B1171" s="1" t="s">
        <v>369</v>
      </c>
      <c r="C1171" s="1" t="s">
        <v>60</v>
      </c>
      <c r="D1171" s="1" t="s">
        <v>111</v>
      </c>
      <c r="E1171" t="b">
        <v>0</v>
      </c>
      <c r="F1171" s="1" t="s">
        <v>13</v>
      </c>
      <c r="G1171" s="1" t="s">
        <v>366</v>
      </c>
      <c r="H1171" s="1" t="s">
        <v>367</v>
      </c>
      <c r="I1171" s="1" t="s">
        <v>368</v>
      </c>
    </row>
    <row r="1172" spans="1:9" x14ac:dyDescent="0.25">
      <c r="A1172" s="1" t="s">
        <v>370</v>
      </c>
      <c r="B1172" s="1" t="s">
        <v>371</v>
      </c>
      <c r="C1172" s="1" t="s">
        <v>60</v>
      </c>
      <c r="D1172" s="1" t="s">
        <v>61</v>
      </c>
      <c r="E1172" t="b">
        <v>0</v>
      </c>
      <c r="F1172" s="1" t="s">
        <v>13</v>
      </c>
      <c r="G1172" s="1" t="s">
        <v>372</v>
      </c>
      <c r="H1172" s="1" t="s">
        <v>373</v>
      </c>
      <c r="I1172" s="1" t="s">
        <v>374</v>
      </c>
    </row>
    <row r="1173" spans="1:9" x14ac:dyDescent="0.25">
      <c r="A1173" s="1" t="s">
        <v>370</v>
      </c>
      <c r="B1173" s="1" t="s">
        <v>375</v>
      </c>
      <c r="C1173" s="1" t="s">
        <v>60</v>
      </c>
      <c r="D1173" s="1" t="s">
        <v>61</v>
      </c>
      <c r="E1173" t="b">
        <v>0</v>
      </c>
      <c r="F1173" s="1" t="s">
        <v>13</v>
      </c>
      <c r="G1173" s="1" t="s">
        <v>372</v>
      </c>
      <c r="H1173" s="1" t="s">
        <v>373</v>
      </c>
      <c r="I1173" s="1" t="s">
        <v>374</v>
      </c>
    </row>
    <row r="1174" spans="1:9" x14ac:dyDescent="0.25">
      <c r="A1174" s="1" t="s">
        <v>370</v>
      </c>
      <c r="B1174" s="1" t="s">
        <v>376</v>
      </c>
      <c r="C1174" s="1" t="s">
        <v>60</v>
      </c>
      <c r="D1174" s="1" t="s">
        <v>61</v>
      </c>
      <c r="E1174" t="b">
        <v>0</v>
      </c>
      <c r="F1174" s="1" t="s">
        <v>13</v>
      </c>
      <c r="G1174" s="1" t="s">
        <v>372</v>
      </c>
      <c r="H1174" s="1" t="s">
        <v>373</v>
      </c>
      <c r="I1174" s="1" t="s">
        <v>374</v>
      </c>
    </row>
    <row r="1175" spans="1:9" x14ac:dyDescent="0.25">
      <c r="A1175" s="1" t="s">
        <v>370</v>
      </c>
      <c r="B1175" s="1" t="s">
        <v>377</v>
      </c>
      <c r="C1175" s="1" t="s">
        <v>60</v>
      </c>
      <c r="D1175" s="1" t="s">
        <v>61</v>
      </c>
      <c r="E1175" t="b">
        <v>0</v>
      </c>
      <c r="F1175" s="1" t="s">
        <v>13</v>
      </c>
      <c r="G1175" s="1" t="s">
        <v>372</v>
      </c>
      <c r="H1175" s="1" t="s">
        <v>373</v>
      </c>
      <c r="I1175" s="1" t="s">
        <v>374</v>
      </c>
    </row>
    <row r="1176" spans="1:9" x14ac:dyDescent="0.25">
      <c r="A1176" s="1" t="s">
        <v>370</v>
      </c>
      <c r="B1176" s="1" t="s">
        <v>371</v>
      </c>
      <c r="C1176" s="1" t="s">
        <v>19</v>
      </c>
      <c r="D1176" s="1" t="s">
        <v>61</v>
      </c>
      <c r="E1176" t="b">
        <v>0</v>
      </c>
      <c r="F1176" s="1" t="s">
        <v>1027</v>
      </c>
      <c r="G1176" s="1" t="s">
        <v>2045</v>
      </c>
      <c r="H1176" s="1" t="s">
        <v>2046</v>
      </c>
      <c r="I1176" s="1" t="s">
        <v>2047</v>
      </c>
    </row>
    <row r="1177" spans="1:9" x14ac:dyDescent="0.25">
      <c r="A1177" s="1" t="s">
        <v>370</v>
      </c>
      <c r="B1177" s="1" t="s">
        <v>2048</v>
      </c>
      <c r="C1177" s="1" t="s">
        <v>19</v>
      </c>
      <c r="D1177" s="1" t="s">
        <v>61</v>
      </c>
      <c r="E1177" t="b">
        <v>0</v>
      </c>
      <c r="F1177" s="1" t="s">
        <v>1027</v>
      </c>
      <c r="G1177" s="1" t="s">
        <v>2045</v>
      </c>
      <c r="H1177" s="1" t="s">
        <v>2046</v>
      </c>
      <c r="I1177" s="1" t="s">
        <v>2047</v>
      </c>
    </row>
    <row r="1178" spans="1:9" x14ac:dyDescent="0.25">
      <c r="A1178" s="1" t="s">
        <v>370</v>
      </c>
      <c r="B1178" s="1" t="s">
        <v>2049</v>
      </c>
      <c r="C1178" s="1" t="s">
        <v>19</v>
      </c>
      <c r="D1178" s="1" t="s">
        <v>61</v>
      </c>
      <c r="E1178" t="b">
        <v>0</v>
      </c>
      <c r="F1178" s="1" t="s">
        <v>1027</v>
      </c>
      <c r="G1178" s="1" t="s">
        <v>2045</v>
      </c>
      <c r="H1178" s="1" t="s">
        <v>2046</v>
      </c>
      <c r="I1178" s="1" t="s">
        <v>2047</v>
      </c>
    </row>
    <row r="1179" spans="1:9" x14ac:dyDescent="0.25">
      <c r="A1179" s="1" t="s">
        <v>370</v>
      </c>
      <c r="B1179" s="1" t="s">
        <v>375</v>
      </c>
      <c r="C1179" s="1" t="s">
        <v>19</v>
      </c>
      <c r="D1179" s="1" t="s">
        <v>61</v>
      </c>
      <c r="E1179" t="b">
        <v>0</v>
      </c>
      <c r="F1179" s="1" t="s">
        <v>1027</v>
      </c>
      <c r="G1179" s="1" t="s">
        <v>2050</v>
      </c>
      <c r="H1179" s="1" t="s">
        <v>2051</v>
      </c>
      <c r="I1179" s="1" t="s">
        <v>2052</v>
      </c>
    </row>
    <row r="1180" spans="1:9" x14ac:dyDescent="0.25">
      <c r="A1180" s="1" t="s">
        <v>370</v>
      </c>
      <c r="B1180" s="1" t="s">
        <v>376</v>
      </c>
      <c r="C1180" s="1" t="s">
        <v>19</v>
      </c>
      <c r="D1180" s="1" t="s">
        <v>61</v>
      </c>
      <c r="E1180" t="b">
        <v>0</v>
      </c>
      <c r="F1180" s="1" t="s">
        <v>1027</v>
      </c>
      <c r="G1180" s="1" t="s">
        <v>2050</v>
      </c>
      <c r="H1180" s="1" t="s">
        <v>2051</v>
      </c>
      <c r="I1180" s="1" t="s">
        <v>2052</v>
      </c>
    </row>
    <row r="1181" spans="1:9" x14ac:dyDescent="0.25">
      <c r="A1181" s="1" t="s">
        <v>370</v>
      </c>
      <c r="B1181" s="1" t="s">
        <v>377</v>
      </c>
      <c r="C1181" s="1" t="s">
        <v>19</v>
      </c>
      <c r="D1181" s="1" t="s">
        <v>61</v>
      </c>
      <c r="E1181" t="b">
        <v>0</v>
      </c>
      <c r="F1181" s="1" t="s">
        <v>1027</v>
      </c>
      <c r="G1181" s="1" t="s">
        <v>2050</v>
      </c>
      <c r="H1181" s="1" t="s">
        <v>2051</v>
      </c>
      <c r="I1181" s="1" t="s">
        <v>2052</v>
      </c>
    </row>
    <row r="1182" spans="1:9" x14ac:dyDescent="0.25">
      <c r="A1182" s="1" t="s">
        <v>370</v>
      </c>
      <c r="B1182" s="1" t="s">
        <v>371</v>
      </c>
      <c r="C1182" s="1" t="s">
        <v>19</v>
      </c>
      <c r="D1182" s="1" t="s">
        <v>61</v>
      </c>
      <c r="E1182" t="b">
        <v>0</v>
      </c>
      <c r="F1182" s="1" t="s">
        <v>1027</v>
      </c>
      <c r="G1182" s="1" t="s">
        <v>2051</v>
      </c>
      <c r="H1182" s="1" t="s">
        <v>2052</v>
      </c>
      <c r="I1182" s="1" t="s">
        <v>55</v>
      </c>
    </row>
    <row r="1183" spans="1:9" x14ac:dyDescent="0.25">
      <c r="A1183" s="1" t="s">
        <v>370</v>
      </c>
      <c r="B1183" s="1" t="s">
        <v>2048</v>
      </c>
      <c r="C1183" s="1" t="s">
        <v>19</v>
      </c>
      <c r="D1183" s="1" t="s">
        <v>61</v>
      </c>
      <c r="E1183" t="b">
        <v>0</v>
      </c>
      <c r="F1183" s="1" t="s">
        <v>1027</v>
      </c>
      <c r="G1183" s="1" t="s">
        <v>2051</v>
      </c>
      <c r="H1183" s="1" t="s">
        <v>2052</v>
      </c>
      <c r="I1183" s="1" t="s">
        <v>55</v>
      </c>
    </row>
    <row r="1184" spans="1:9" x14ac:dyDescent="0.25">
      <c r="A1184" s="1" t="s">
        <v>370</v>
      </c>
      <c r="B1184" s="1" t="s">
        <v>2049</v>
      </c>
      <c r="C1184" s="1" t="s">
        <v>19</v>
      </c>
      <c r="D1184" s="1" t="s">
        <v>61</v>
      </c>
      <c r="E1184" t="b">
        <v>0</v>
      </c>
      <c r="F1184" s="1" t="s">
        <v>1027</v>
      </c>
      <c r="G1184" s="1" t="s">
        <v>2051</v>
      </c>
      <c r="H1184" s="1" t="s">
        <v>2052</v>
      </c>
      <c r="I1184" s="1" t="s">
        <v>55</v>
      </c>
    </row>
    <row r="1185" spans="1:9" x14ac:dyDescent="0.25">
      <c r="A1185" s="1" t="s">
        <v>370</v>
      </c>
      <c r="B1185" s="1" t="s">
        <v>371</v>
      </c>
      <c r="C1185" s="1" t="s">
        <v>60</v>
      </c>
      <c r="D1185" s="1" t="s">
        <v>61</v>
      </c>
      <c r="E1185" t="b">
        <v>0</v>
      </c>
      <c r="F1185" s="1" t="s">
        <v>1027</v>
      </c>
      <c r="G1185" s="1" t="s">
        <v>2053</v>
      </c>
      <c r="H1185" s="1" t="s">
        <v>2054</v>
      </c>
      <c r="I1185" s="1" t="s">
        <v>2055</v>
      </c>
    </row>
    <row r="1186" spans="1:9" x14ac:dyDescent="0.25">
      <c r="A1186" s="1" t="s">
        <v>370</v>
      </c>
      <c r="B1186" s="1" t="s">
        <v>377</v>
      </c>
      <c r="C1186" s="1" t="s">
        <v>60</v>
      </c>
      <c r="D1186" s="1" t="s">
        <v>61</v>
      </c>
      <c r="E1186" t="b">
        <v>0</v>
      </c>
      <c r="F1186" s="1" t="s">
        <v>1027</v>
      </c>
      <c r="G1186" s="1" t="s">
        <v>2053</v>
      </c>
      <c r="H1186" s="1" t="s">
        <v>2054</v>
      </c>
      <c r="I1186" s="1" t="s">
        <v>2055</v>
      </c>
    </row>
    <row r="1187" spans="1:9" x14ac:dyDescent="0.25">
      <c r="A1187" s="1" t="s">
        <v>3074</v>
      </c>
      <c r="B1187" s="1" t="s">
        <v>3075</v>
      </c>
      <c r="C1187" s="1" t="s">
        <v>11</v>
      </c>
      <c r="D1187" s="1" t="s">
        <v>111</v>
      </c>
      <c r="E1187" t="b">
        <v>0</v>
      </c>
      <c r="F1187" s="1" t="s">
        <v>1027</v>
      </c>
      <c r="G1187" s="1" t="s">
        <v>3076</v>
      </c>
      <c r="H1187" s="1" t="s">
        <v>3077</v>
      </c>
      <c r="I1187" s="1" t="s">
        <v>3078</v>
      </c>
    </row>
    <row r="1188" spans="1:9" x14ac:dyDescent="0.25">
      <c r="A1188" s="1" t="s">
        <v>3079</v>
      </c>
      <c r="B1188" s="1" t="s">
        <v>3080</v>
      </c>
      <c r="C1188" s="1" t="s">
        <v>11</v>
      </c>
      <c r="D1188" s="1" t="s">
        <v>12</v>
      </c>
      <c r="E1188" t="b">
        <v>0</v>
      </c>
      <c r="F1188" s="1" t="s">
        <v>1027</v>
      </c>
      <c r="G1188" s="1" t="s">
        <v>3081</v>
      </c>
      <c r="H1188" s="1" t="s">
        <v>3082</v>
      </c>
      <c r="I1188" s="1" t="s">
        <v>3083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dimension ref="A1:AF1188"/>
  <sheetViews>
    <sheetView topLeftCell="F262" zoomScale="85" zoomScaleNormal="85" workbookViewId="0">
      <selection activeCell="P286" sqref="P286"/>
    </sheetView>
  </sheetViews>
  <sheetFormatPr baseColWidth="10" defaultColWidth="9.140625" defaultRowHeight="15" x14ac:dyDescent="0.25"/>
  <cols>
    <col min="1" max="1" width="12" bestFit="1" customWidth="1"/>
    <col min="2" max="2" width="22.7109375" bestFit="1" customWidth="1"/>
    <col min="4" max="4" width="12.7109375" customWidth="1"/>
    <col min="6" max="6" width="15.5703125" customWidth="1"/>
    <col min="8" max="8" width="12" customWidth="1"/>
    <col min="10" max="10" width="13.28515625" customWidth="1"/>
    <col min="12" max="12" width="12.7109375" customWidth="1"/>
    <col min="15" max="15" width="24.42578125" customWidth="1"/>
    <col min="19" max="19" width="13.42578125" customWidth="1"/>
  </cols>
  <sheetData>
    <row r="1" spans="1:32" x14ac:dyDescent="0.25">
      <c r="A1" t="s">
        <v>0</v>
      </c>
      <c r="B1" t="s">
        <v>2</v>
      </c>
      <c r="D1" t="s">
        <v>0</v>
      </c>
      <c r="E1" t="s">
        <v>440</v>
      </c>
      <c r="F1" t="s">
        <v>789</v>
      </c>
      <c r="G1" t="s">
        <v>3086</v>
      </c>
      <c r="H1" t="s">
        <v>1378</v>
      </c>
      <c r="I1" t="s">
        <v>304</v>
      </c>
      <c r="J1" t="s">
        <v>60</v>
      </c>
      <c r="K1" t="s">
        <v>4</v>
      </c>
      <c r="L1" t="s">
        <v>75</v>
      </c>
      <c r="M1" t="s">
        <v>11</v>
      </c>
      <c r="N1" t="s">
        <v>19</v>
      </c>
      <c r="O1" t="s">
        <v>197</v>
      </c>
      <c r="P1" t="s">
        <v>1229</v>
      </c>
      <c r="Q1" s="7" t="s">
        <v>3084</v>
      </c>
      <c r="S1" t="s">
        <v>0</v>
      </c>
      <c r="T1" t="s">
        <v>440</v>
      </c>
      <c r="U1" t="s">
        <v>789</v>
      </c>
      <c r="V1" t="s">
        <v>3086</v>
      </c>
      <c r="W1" t="s">
        <v>1378</v>
      </c>
      <c r="X1" t="s">
        <v>304</v>
      </c>
      <c r="Y1" t="s">
        <v>60</v>
      </c>
      <c r="Z1" t="s">
        <v>4</v>
      </c>
      <c r="AA1" t="s">
        <v>75</v>
      </c>
      <c r="AB1" t="s">
        <v>11</v>
      </c>
      <c r="AC1" t="s">
        <v>19</v>
      </c>
      <c r="AD1" t="s">
        <v>197</v>
      </c>
      <c r="AE1" t="s">
        <v>1229</v>
      </c>
      <c r="AF1" s="7" t="s">
        <v>3084</v>
      </c>
    </row>
    <row r="2" spans="1:32" x14ac:dyDescent="0.25">
      <c r="A2" s="1" t="s">
        <v>1025</v>
      </c>
      <c r="B2" s="1" t="s">
        <v>19</v>
      </c>
      <c r="D2" s="1" t="s">
        <v>1025</v>
      </c>
      <c r="E2">
        <v>0</v>
      </c>
      <c r="F2">
        <v>0</v>
      </c>
      <c r="G2">
        <v>0</v>
      </c>
      <c r="H2">
        <v>0</v>
      </c>
      <c r="I2">
        <v>0</v>
      </c>
      <c r="J2">
        <v>0</v>
      </c>
      <c r="K2">
        <v>0</v>
      </c>
      <c r="L2">
        <v>0</v>
      </c>
      <c r="M2">
        <v>0</v>
      </c>
      <c r="N2">
        <v>1</v>
      </c>
      <c r="O2">
        <v>0</v>
      </c>
      <c r="P2">
        <v>0</v>
      </c>
      <c r="Q2" s="7">
        <f>SUM(matriceresult[[#This Row],[Abstract]:[Title]])</f>
        <v>1</v>
      </c>
      <c r="S2" s="1" t="s">
        <v>1025</v>
      </c>
      <c r="T2">
        <f>matriceresult[[#This Row],[Abstract]]/matriceresult[[#This Row],[TOTAL]]</f>
        <v>0</v>
      </c>
      <c r="U2">
        <f>matriceresult[[#This Row],[Acknowledgments]]/matriceresult[[#This Row],[TOTAL]]</f>
        <v>0</v>
      </c>
      <c r="V2">
        <f>matriceresult[[#This Row],[Article (No section provide)]]/matriceresult[[#This Row],[TOTAL]]</f>
        <v>0</v>
      </c>
      <c r="W2">
        <f>matriceresult[[#This Row],[Case study]]/matriceresult[[#This Row],[TOTAL]]</f>
        <v>0</v>
      </c>
      <c r="X2">
        <f>matriceresult[[#This Row],[Conclusion]]/matriceresult[[#This Row],[TOTAL]]</f>
        <v>0</v>
      </c>
      <c r="Y2">
        <f>matriceresult[[#This Row],[Discussion]]/matriceresult[[#This Row],[TOTAL]]</f>
        <v>0</v>
      </c>
      <c r="Z2">
        <f>matriceresult[[#This Row],[Figure]]/matriceresult[[#This Row],[TOTAL]]</f>
        <v>0</v>
      </c>
      <c r="AA2">
        <f>matriceresult[[#This Row],[Introduction]]/matriceresult[[#This Row],[TOTAL]]</f>
        <v>0</v>
      </c>
      <c r="AB2">
        <f>matriceresult[[#This Row],[Methods]]/matriceresult[[#This Row],[TOTAL]]</f>
        <v>0</v>
      </c>
      <c r="AC2">
        <f>matriceresult[[#This Row],[Results]]/matriceresult[[#This Row],[TOTAL]]</f>
        <v>1</v>
      </c>
      <c r="AD2">
        <f>matriceresult[[#This Row],[Supplementary material]]/matriceresult[[#This Row],[TOTAL]]</f>
        <v>0</v>
      </c>
      <c r="AE2">
        <f>matriceresult[[#This Row],[Title]]/matriceresult[[#This Row],[TOTAL]]</f>
        <v>0</v>
      </c>
      <c r="AF2" s="15">
        <f>SUM(matriceresult_PERCENTAGE[[#This Row],[Abstract]:[Title]])</f>
        <v>1</v>
      </c>
    </row>
    <row r="3" spans="1:32" x14ac:dyDescent="0.25">
      <c r="A3" s="1" t="s">
        <v>2056</v>
      </c>
      <c r="B3" s="1" t="s">
        <v>11</v>
      </c>
      <c r="D3" s="1" t="s">
        <v>2056</v>
      </c>
      <c r="E3">
        <v>0</v>
      </c>
      <c r="F3">
        <v>0</v>
      </c>
      <c r="G3">
        <v>0</v>
      </c>
      <c r="H3">
        <v>0</v>
      </c>
      <c r="I3">
        <v>0</v>
      </c>
      <c r="J3">
        <v>0</v>
      </c>
      <c r="K3">
        <v>6</v>
      </c>
      <c r="L3">
        <v>0</v>
      </c>
      <c r="M3">
        <v>9</v>
      </c>
      <c r="N3">
        <v>0</v>
      </c>
      <c r="O3">
        <v>0</v>
      </c>
      <c r="P3">
        <v>0</v>
      </c>
      <c r="Q3" s="7">
        <f>SUM(matriceresult[[#This Row],[Abstract]:[Title]])</f>
        <v>15</v>
      </c>
      <c r="S3" s="1" t="s">
        <v>2056</v>
      </c>
      <c r="T3">
        <f>matriceresult[[#This Row],[Abstract]]/matriceresult[[#This Row],[TOTAL]]</f>
        <v>0</v>
      </c>
      <c r="U3">
        <f>matriceresult[[#This Row],[Acknowledgments]]/matriceresult[[#This Row],[TOTAL]]</f>
        <v>0</v>
      </c>
      <c r="V3">
        <f>matriceresult[[#This Row],[Article (No section provide)]]/matriceresult[[#This Row],[TOTAL]]</f>
        <v>0</v>
      </c>
      <c r="W3">
        <f>matriceresult[[#This Row],[Case study]]/matriceresult[[#This Row],[TOTAL]]</f>
        <v>0</v>
      </c>
      <c r="X3">
        <f>matriceresult[[#This Row],[Conclusion]]/matriceresult[[#This Row],[TOTAL]]</f>
        <v>0</v>
      </c>
      <c r="Y3">
        <f>matriceresult[[#This Row],[Discussion]]/matriceresult[[#This Row],[TOTAL]]</f>
        <v>0</v>
      </c>
      <c r="Z3">
        <f>matriceresult[[#This Row],[Figure]]/matriceresult[[#This Row],[TOTAL]]</f>
        <v>0.4</v>
      </c>
      <c r="AA3">
        <f>matriceresult[[#This Row],[Introduction]]/matriceresult[[#This Row],[TOTAL]]</f>
        <v>0</v>
      </c>
      <c r="AB3">
        <f>matriceresult[[#This Row],[Methods]]/matriceresult[[#This Row],[TOTAL]]</f>
        <v>0.6</v>
      </c>
      <c r="AC3">
        <f>matriceresult[[#This Row],[Results]]/matriceresult[[#This Row],[TOTAL]]</f>
        <v>0</v>
      </c>
      <c r="AD3">
        <f>matriceresult[[#This Row],[Supplementary material]]/matriceresult[[#This Row],[TOTAL]]</f>
        <v>0</v>
      </c>
      <c r="AE3">
        <f>matriceresult[[#This Row],[Title]]/matriceresult[[#This Row],[TOTAL]]</f>
        <v>0</v>
      </c>
      <c r="AF3" s="15">
        <f>SUM(matriceresult_PERCENTAGE[[#This Row],[Abstract]:[Title]])</f>
        <v>1</v>
      </c>
    </row>
    <row r="4" spans="1:32" x14ac:dyDescent="0.25">
      <c r="A4" s="1" t="s">
        <v>2056</v>
      </c>
      <c r="B4" s="1" t="s">
        <v>11</v>
      </c>
      <c r="D4" s="1" t="s">
        <v>9</v>
      </c>
      <c r="E4">
        <v>0</v>
      </c>
      <c r="F4">
        <v>0</v>
      </c>
      <c r="G4">
        <v>0</v>
      </c>
      <c r="H4">
        <v>0</v>
      </c>
      <c r="I4">
        <v>0</v>
      </c>
      <c r="J4">
        <v>0</v>
      </c>
      <c r="K4">
        <v>0</v>
      </c>
      <c r="L4">
        <v>0</v>
      </c>
      <c r="M4">
        <v>1</v>
      </c>
      <c r="N4">
        <v>0</v>
      </c>
      <c r="O4">
        <v>0</v>
      </c>
      <c r="P4">
        <v>0</v>
      </c>
      <c r="Q4" s="7">
        <f>SUM(matriceresult[[#This Row],[Abstract]:[Title]])</f>
        <v>1</v>
      </c>
      <c r="S4" s="1" t="s">
        <v>9</v>
      </c>
      <c r="T4">
        <f>matriceresult[[#This Row],[Abstract]]/matriceresult[[#This Row],[TOTAL]]</f>
        <v>0</v>
      </c>
      <c r="U4">
        <f>matriceresult[[#This Row],[Acknowledgments]]/matriceresult[[#This Row],[TOTAL]]</f>
        <v>0</v>
      </c>
      <c r="V4">
        <f>matriceresult[[#This Row],[Article (No section provide)]]/matriceresult[[#This Row],[TOTAL]]</f>
        <v>0</v>
      </c>
      <c r="W4">
        <f>matriceresult[[#This Row],[Case study]]/matriceresult[[#This Row],[TOTAL]]</f>
        <v>0</v>
      </c>
      <c r="X4">
        <f>matriceresult[[#This Row],[Conclusion]]/matriceresult[[#This Row],[TOTAL]]</f>
        <v>0</v>
      </c>
      <c r="Y4">
        <f>matriceresult[[#This Row],[Discussion]]/matriceresult[[#This Row],[TOTAL]]</f>
        <v>0</v>
      </c>
      <c r="Z4">
        <f>matriceresult[[#This Row],[Figure]]/matriceresult[[#This Row],[TOTAL]]</f>
        <v>0</v>
      </c>
      <c r="AA4">
        <f>matriceresult[[#This Row],[Introduction]]/matriceresult[[#This Row],[TOTAL]]</f>
        <v>0</v>
      </c>
      <c r="AB4">
        <f>matriceresult[[#This Row],[Methods]]/matriceresult[[#This Row],[TOTAL]]</f>
        <v>1</v>
      </c>
      <c r="AC4">
        <f>matriceresult[[#This Row],[Results]]/matriceresult[[#This Row],[TOTAL]]</f>
        <v>0</v>
      </c>
      <c r="AD4">
        <f>matriceresult[[#This Row],[Supplementary material]]/matriceresult[[#This Row],[TOTAL]]</f>
        <v>0</v>
      </c>
      <c r="AE4">
        <f>matriceresult[[#This Row],[Title]]/matriceresult[[#This Row],[TOTAL]]</f>
        <v>0</v>
      </c>
      <c r="AF4" s="15">
        <f>SUM(matriceresult_PERCENTAGE[[#This Row],[Abstract]:[Title]])</f>
        <v>1</v>
      </c>
    </row>
    <row r="5" spans="1:32" x14ac:dyDescent="0.25">
      <c r="A5" s="1" t="s">
        <v>2056</v>
      </c>
      <c r="B5" s="1" t="s">
        <v>11</v>
      </c>
      <c r="D5" s="1" t="s">
        <v>2077</v>
      </c>
      <c r="E5">
        <v>0</v>
      </c>
      <c r="F5">
        <v>0</v>
      </c>
      <c r="G5">
        <v>0</v>
      </c>
      <c r="H5">
        <v>0</v>
      </c>
      <c r="I5">
        <v>0</v>
      </c>
      <c r="J5">
        <v>0</v>
      </c>
      <c r="K5">
        <v>0</v>
      </c>
      <c r="L5">
        <v>0</v>
      </c>
      <c r="M5">
        <v>1</v>
      </c>
      <c r="N5">
        <v>0</v>
      </c>
      <c r="O5">
        <v>0</v>
      </c>
      <c r="P5">
        <v>0</v>
      </c>
      <c r="Q5" s="7">
        <f>SUM(matriceresult[[#This Row],[Abstract]:[Title]])</f>
        <v>1</v>
      </c>
      <c r="S5" s="1" t="s">
        <v>2077</v>
      </c>
      <c r="T5">
        <f>matriceresult[[#This Row],[Abstract]]/matriceresult[[#This Row],[TOTAL]]</f>
        <v>0</v>
      </c>
      <c r="U5">
        <f>matriceresult[[#This Row],[Acknowledgments]]/matriceresult[[#This Row],[TOTAL]]</f>
        <v>0</v>
      </c>
      <c r="V5">
        <f>matriceresult[[#This Row],[Article (No section provide)]]/matriceresult[[#This Row],[TOTAL]]</f>
        <v>0</v>
      </c>
      <c r="W5">
        <f>matriceresult[[#This Row],[Case study]]/matriceresult[[#This Row],[TOTAL]]</f>
        <v>0</v>
      </c>
      <c r="X5">
        <f>matriceresult[[#This Row],[Conclusion]]/matriceresult[[#This Row],[TOTAL]]</f>
        <v>0</v>
      </c>
      <c r="Y5">
        <f>matriceresult[[#This Row],[Discussion]]/matriceresult[[#This Row],[TOTAL]]</f>
        <v>0</v>
      </c>
      <c r="Z5">
        <f>matriceresult[[#This Row],[Figure]]/matriceresult[[#This Row],[TOTAL]]</f>
        <v>0</v>
      </c>
      <c r="AA5">
        <f>matriceresult[[#This Row],[Introduction]]/matriceresult[[#This Row],[TOTAL]]</f>
        <v>0</v>
      </c>
      <c r="AB5">
        <f>matriceresult[[#This Row],[Methods]]/matriceresult[[#This Row],[TOTAL]]</f>
        <v>1</v>
      </c>
      <c r="AC5">
        <f>matriceresult[[#This Row],[Results]]/matriceresult[[#This Row],[TOTAL]]</f>
        <v>0</v>
      </c>
      <c r="AD5">
        <f>matriceresult[[#This Row],[Supplementary material]]/matriceresult[[#This Row],[TOTAL]]</f>
        <v>0</v>
      </c>
      <c r="AE5">
        <f>matriceresult[[#This Row],[Title]]/matriceresult[[#This Row],[TOTAL]]</f>
        <v>0</v>
      </c>
      <c r="AF5" s="15">
        <f>SUM(matriceresult_PERCENTAGE[[#This Row],[Abstract]:[Title]])</f>
        <v>1</v>
      </c>
    </row>
    <row r="6" spans="1:32" x14ac:dyDescent="0.25">
      <c r="A6" s="1" t="s">
        <v>2056</v>
      </c>
      <c r="B6" s="1" t="s">
        <v>11</v>
      </c>
      <c r="D6" s="1" t="s">
        <v>17</v>
      </c>
      <c r="E6">
        <v>0</v>
      </c>
      <c r="F6">
        <v>0</v>
      </c>
      <c r="G6">
        <v>0</v>
      </c>
      <c r="H6">
        <v>0</v>
      </c>
      <c r="I6">
        <v>0</v>
      </c>
      <c r="J6">
        <v>6</v>
      </c>
      <c r="K6">
        <v>0</v>
      </c>
      <c r="L6">
        <v>0</v>
      </c>
      <c r="M6">
        <v>0</v>
      </c>
      <c r="N6">
        <v>31</v>
      </c>
      <c r="O6">
        <v>3</v>
      </c>
      <c r="P6">
        <v>0</v>
      </c>
      <c r="Q6" s="7">
        <f>SUM(matriceresult[[#This Row],[Abstract]:[Title]])</f>
        <v>40</v>
      </c>
      <c r="S6" s="1" t="s">
        <v>17</v>
      </c>
      <c r="T6">
        <f>matriceresult[[#This Row],[Abstract]]/matriceresult[[#This Row],[TOTAL]]</f>
        <v>0</v>
      </c>
      <c r="U6">
        <f>matriceresult[[#This Row],[Acknowledgments]]/matriceresult[[#This Row],[TOTAL]]</f>
        <v>0</v>
      </c>
      <c r="V6">
        <f>matriceresult[[#This Row],[Article (No section provide)]]/matriceresult[[#This Row],[TOTAL]]</f>
        <v>0</v>
      </c>
      <c r="W6">
        <f>matriceresult[[#This Row],[Case study]]/matriceresult[[#This Row],[TOTAL]]</f>
        <v>0</v>
      </c>
      <c r="X6">
        <f>matriceresult[[#This Row],[Conclusion]]/matriceresult[[#This Row],[TOTAL]]</f>
        <v>0</v>
      </c>
      <c r="Y6">
        <f>matriceresult[[#This Row],[Discussion]]/matriceresult[[#This Row],[TOTAL]]</f>
        <v>0.15</v>
      </c>
      <c r="Z6">
        <f>matriceresult[[#This Row],[Figure]]/matriceresult[[#This Row],[TOTAL]]</f>
        <v>0</v>
      </c>
      <c r="AA6">
        <f>matriceresult[[#This Row],[Introduction]]/matriceresult[[#This Row],[TOTAL]]</f>
        <v>0</v>
      </c>
      <c r="AB6">
        <f>matriceresult[[#This Row],[Methods]]/matriceresult[[#This Row],[TOTAL]]</f>
        <v>0</v>
      </c>
      <c r="AC6">
        <f>matriceresult[[#This Row],[Results]]/matriceresult[[#This Row],[TOTAL]]</f>
        <v>0.77500000000000002</v>
      </c>
      <c r="AD6">
        <f>matriceresult[[#This Row],[Supplementary material]]/matriceresult[[#This Row],[TOTAL]]</f>
        <v>7.4999999999999997E-2</v>
      </c>
      <c r="AE6">
        <f>matriceresult[[#This Row],[Title]]/matriceresult[[#This Row],[TOTAL]]</f>
        <v>0</v>
      </c>
      <c r="AF6" s="15">
        <f>SUM(matriceresult_PERCENTAGE[[#This Row],[Abstract]:[Title]])</f>
        <v>1</v>
      </c>
    </row>
    <row r="7" spans="1:32" x14ac:dyDescent="0.25">
      <c r="A7" s="1" t="s">
        <v>2056</v>
      </c>
      <c r="B7" s="1" t="s">
        <v>11</v>
      </c>
      <c r="D7" s="1" t="s">
        <v>2082</v>
      </c>
      <c r="E7">
        <v>0</v>
      </c>
      <c r="F7">
        <v>0</v>
      </c>
      <c r="G7">
        <v>0</v>
      </c>
      <c r="H7">
        <v>0</v>
      </c>
      <c r="I7">
        <v>0</v>
      </c>
      <c r="J7">
        <v>0</v>
      </c>
      <c r="K7">
        <v>0</v>
      </c>
      <c r="L7">
        <v>0</v>
      </c>
      <c r="M7">
        <v>1</v>
      </c>
      <c r="N7">
        <v>0</v>
      </c>
      <c r="O7">
        <v>0</v>
      </c>
      <c r="P7">
        <v>0</v>
      </c>
      <c r="Q7" s="7">
        <f>SUM(matriceresult[[#This Row],[Abstract]:[Title]])</f>
        <v>1</v>
      </c>
      <c r="S7" s="1" t="s">
        <v>2082</v>
      </c>
      <c r="T7">
        <f>matriceresult[[#This Row],[Abstract]]/matriceresult[[#This Row],[TOTAL]]</f>
        <v>0</v>
      </c>
      <c r="U7">
        <f>matriceresult[[#This Row],[Acknowledgments]]/matriceresult[[#This Row],[TOTAL]]</f>
        <v>0</v>
      </c>
      <c r="V7">
        <f>matriceresult[[#This Row],[Article (No section provide)]]/matriceresult[[#This Row],[TOTAL]]</f>
        <v>0</v>
      </c>
      <c r="W7">
        <f>matriceresult[[#This Row],[Case study]]/matriceresult[[#This Row],[TOTAL]]</f>
        <v>0</v>
      </c>
      <c r="X7">
        <f>matriceresult[[#This Row],[Conclusion]]/matriceresult[[#This Row],[TOTAL]]</f>
        <v>0</v>
      </c>
      <c r="Y7">
        <f>matriceresult[[#This Row],[Discussion]]/matriceresult[[#This Row],[TOTAL]]</f>
        <v>0</v>
      </c>
      <c r="Z7">
        <f>matriceresult[[#This Row],[Figure]]/matriceresult[[#This Row],[TOTAL]]</f>
        <v>0</v>
      </c>
      <c r="AA7">
        <f>matriceresult[[#This Row],[Introduction]]/matriceresult[[#This Row],[TOTAL]]</f>
        <v>0</v>
      </c>
      <c r="AB7">
        <f>matriceresult[[#This Row],[Methods]]/matriceresult[[#This Row],[TOTAL]]</f>
        <v>1</v>
      </c>
      <c r="AC7">
        <f>matriceresult[[#This Row],[Results]]/matriceresult[[#This Row],[TOTAL]]</f>
        <v>0</v>
      </c>
      <c r="AD7">
        <f>matriceresult[[#This Row],[Supplementary material]]/matriceresult[[#This Row],[TOTAL]]</f>
        <v>0</v>
      </c>
      <c r="AE7">
        <f>matriceresult[[#This Row],[Title]]/matriceresult[[#This Row],[TOTAL]]</f>
        <v>0</v>
      </c>
      <c r="AF7" s="15">
        <f>SUM(matriceresult_PERCENTAGE[[#This Row],[Abstract]:[Title]])</f>
        <v>1</v>
      </c>
    </row>
    <row r="8" spans="1:32" x14ac:dyDescent="0.25">
      <c r="A8" s="1" t="s">
        <v>2056</v>
      </c>
      <c r="B8" s="1" t="s">
        <v>11</v>
      </c>
      <c r="D8" s="1" t="s">
        <v>1089</v>
      </c>
      <c r="E8">
        <v>0</v>
      </c>
      <c r="F8">
        <v>0</v>
      </c>
      <c r="G8">
        <v>0</v>
      </c>
      <c r="H8">
        <v>0</v>
      </c>
      <c r="I8">
        <v>0</v>
      </c>
      <c r="J8">
        <v>0</v>
      </c>
      <c r="K8">
        <v>0</v>
      </c>
      <c r="L8">
        <v>0</v>
      </c>
      <c r="M8">
        <v>1</v>
      </c>
      <c r="N8">
        <v>0</v>
      </c>
      <c r="O8">
        <v>0</v>
      </c>
      <c r="P8">
        <v>0</v>
      </c>
      <c r="Q8" s="7">
        <f>SUM(matriceresult[[#This Row],[Abstract]:[Title]])</f>
        <v>1</v>
      </c>
      <c r="S8" s="1" t="s">
        <v>1089</v>
      </c>
      <c r="T8">
        <f>matriceresult[[#This Row],[Abstract]]/matriceresult[[#This Row],[TOTAL]]</f>
        <v>0</v>
      </c>
      <c r="U8">
        <f>matriceresult[[#This Row],[Acknowledgments]]/matriceresult[[#This Row],[TOTAL]]</f>
        <v>0</v>
      </c>
      <c r="V8">
        <f>matriceresult[[#This Row],[Article (No section provide)]]/matriceresult[[#This Row],[TOTAL]]</f>
        <v>0</v>
      </c>
      <c r="W8">
        <f>matriceresult[[#This Row],[Case study]]/matriceresult[[#This Row],[TOTAL]]</f>
        <v>0</v>
      </c>
      <c r="X8">
        <f>matriceresult[[#This Row],[Conclusion]]/matriceresult[[#This Row],[TOTAL]]</f>
        <v>0</v>
      </c>
      <c r="Y8">
        <f>matriceresult[[#This Row],[Discussion]]/matriceresult[[#This Row],[TOTAL]]</f>
        <v>0</v>
      </c>
      <c r="Z8">
        <f>matriceresult[[#This Row],[Figure]]/matriceresult[[#This Row],[TOTAL]]</f>
        <v>0</v>
      </c>
      <c r="AA8">
        <f>matriceresult[[#This Row],[Introduction]]/matriceresult[[#This Row],[TOTAL]]</f>
        <v>0</v>
      </c>
      <c r="AB8">
        <f>matriceresult[[#This Row],[Methods]]/matriceresult[[#This Row],[TOTAL]]</f>
        <v>1</v>
      </c>
      <c r="AC8">
        <f>matriceresult[[#This Row],[Results]]/matriceresult[[#This Row],[TOTAL]]</f>
        <v>0</v>
      </c>
      <c r="AD8">
        <f>matriceresult[[#This Row],[Supplementary material]]/matriceresult[[#This Row],[TOTAL]]</f>
        <v>0</v>
      </c>
      <c r="AE8">
        <f>matriceresult[[#This Row],[Title]]/matriceresult[[#This Row],[TOTAL]]</f>
        <v>0</v>
      </c>
      <c r="AF8" s="15">
        <f>SUM(matriceresult_PERCENTAGE[[#This Row],[Abstract]:[Title]])</f>
        <v>1</v>
      </c>
    </row>
    <row r="9" spans="1:32" x14ac:dyDescent="0.25">
      <c r="A9" s="1" t="s">
        <v>2056</v>
      </c>
      <c r="B9" s="1" t="s">
        <v>11</v>
      </c>
      <c r="D9" s="1" t="s">
        <v>1093</v>
      </c>
      <c r="E9">
        <v>0</v>
      </c>
      <c r="F9">
        <v>0</v>
      </c>
      <c r="G9">
        <v>0</v>
      </c>
      <c r="H9">
        <v>0</v>
      </c>
      <c r="I9">
        <v>0</v>
      </c>
      <c r="J9">
        <v>7</v>
      </c>
      <c r="K9">
        <v>0</v>
      </c>
      <c r="L9">
        <v>2</v>
      </c>
      <c r="M9">
        <v>0</v>
      </c>
      <c r="N9">
        <v>0</v>
      </c>
      <c r="O9">
        <v>0</v>
      </c>
      <c r="P9">
        <v>0</v>
      </c>
      <c r="Q9" s="7">
        <f>SUM(matriceresult[[#This Row],[Abstract]:[Title]])</f>
        <v>9</v>
      </c>
      <c r="S9" s="1" t="s">
        <v>1093</v>
      </c>
      <c r="T9">
        <f>matriceresult[[#This Row],[Abstract]]/matriceresult[[#This Row],[TOTAL]]</f>
        <v>0</v>
      </c>
      <c r="U9">
        <f>matriceresult[[#This Row],[Acknowledgments]]/matriceresult[[#This Row],[TOTAL]]</f>
        <v>0</v>
      </c>
      <c r="V9">
        <f>matriceresult[[#This Row],[Article (No section provide)]]/matriceresult[[#This Row],[TOTAL]]</f>
        <v>0</v>
      </c>
      <c r="W9">
        <f>matriceresult[[#This Row],[Case study]]/matriceresult[[#This Row],[TOTAL]]</f>
        <v>0</v>
      </c>
      <c r="X9">
        <f>matriceresult[[#This Row],[Conclusion]]/matriceresult[[#This Row],[TOTAL]]</f>
        <v>0</v>
      </c>
      <c r="Y9">
        <f>matriceresult[[#This Row],[Discussion]]/matriceresult[[#This Row],[TOTAL]]</f>
        <v>0.77777777777777779</v>
      </c>
      <c r="Z9">
        <f>matriceresult[[#This Row],[Figure]]/matriceresult[[#This Row],[TOTAL]]</f>
        <v>0</v>
      </c>
      <c r="AA9">
        <f>matriceresult[[#This Row],[Introduction]]/matriceresult[[#This Row],[TOTAL]]</f>
        <v>0.22222222222222221</v>
      </c>
      <c r="AB9">
        <f>matriceresult[[#This Row],[Methods]]/matriceresult[[#This Row],[TOTAL]]</f>
        <v>0</v>
      </c>
      <c r="AC9">
        <f>matriceresult[[#This Row],[Results]]/matriceresult[[#This Row],[TOTAL]]</f>
        <v>0</v>
      </c>
      <c r="AD9">
        <f>matriceresult[[#This Row],[Supplementary material]]/matriceresult[[#This Row],[TOTAL]]</f>
        <v>0</v>
      </c>
      <c r="AE9">
        <f>matriceresult[[#This Row],[Title]]/matriceresult[[#This Row],[TOTAL]]</f>
        <v>0</v>
      </c>
      <c r="AF9" s="15">
        <f>SUM(matriceresult_PERCENTAGE[[#This Row],[Abstract]:[Title]])</f>
        <v>1</v>
      </c>
    </row>
    <row r="10" spans="1:32" x14ac:dyDescent="0.25">
      <c r="A10" s="1" t="s">
        <v>2056</v>
      </c>
      <c r="B10" s="1" t="s">
        <v>11</v>
      </c>
      <c r="D10" s="1" t="s">
        <v>45</v>
      </c>
      <c r="E10">
        <v>0</v>
      </c>
      <c r="F10">
        <v>0</v>
      </c>
      <c r="G10">
        <v>0</v>
      </c>
      <c r="H10">
        <v>0</v>
      </c>
      <c r="I10">
        <v>0</v>
      </c>
      <c r="J10">
        <v>0</v>
      </c>
      <c r="K10">
        <v>0</v>
      </c>
      <c r="L10">
        <v>0</v>
      </c>
      <c r="M10">
        <v>1</v>
      </c>
      <c r="N10">
        <v>3</v>
      </c>
      <c r="O10">
        <v>0</v>
      </c>
      <c r="P10">
        <v>0</v>
      </c>
      <c r="Q10" s="7">
        <f>SUM(matriceresult[[#This Row],[Abstract]:[Title]])</f>
        <v>4</v>
      </c>
      <c r="S10" s="1" t="s">
        <v>45</v>
      </c>
      <c r="T10">
        <f>matriceresult[[#This Row],[Abstract]]/matriceresult[[#This Row],[TOTAL]]</f>
        <v>0</v>
      </c>
      <c r="U10">
        <f>matriceresult[[#This Row],[Acknowledgments]]/matriceresult[[#This Row],[TOTAL]]</f>
        <v>0</v>
      </c>
      <c r="V10">
        <f>matriceresult[[#This Row],[Article (No section provide)]]/matriceresult[[#This Row],[TOTAL]]</f>
        <v>0</v>
      </c>
      <c r="W10">
        <f>matriceresult[[#This Row],[Case study]]/matriceresult[[#This Row],[TOTAL]]</f>
        <v>0</v>
      </c>
      <c r="X10">
        <f>matriceresult[[#This Row],[Conclusion]]/matriceresult[[#This Row],[TOTAL]]</f>
        <v>0</v>
      </c>
      <c r="Y10">
        <f>matriceresult[[#This Row],[Discussion]]/matriceresult[[#This Row],[TOTAL]]</f>
        <v>0</v>
      </c>
      <c r="Z10">
        <f>matriceresult[[#This Row],[Figure]]/matriceresult[[#This Row],[TOTAL]]</f>
        <v>0</v>
      </c>
      <c r="AA10">
        <f>matriceresult[[#This Row],[Introduction]]/matriceresult[[#This Row],[TOTAL]]</f>
        <v>0</v>
      </c>
      <c r="AB10">
        <f>matriceresult[[#This Row],[Methods]]/matriceresult[[#This Row],[TOTAL]]</f>
        <v>0.25</v>
      </c>
      <c r="AC10">
        <f>matriceresult[[#This Row],[Results]]/matriceresult[[#This Row],[TOTAL]]</f>
        <v>0.75</v>
      </c>
      <c r="AD10">
        <f>matriceresult[[#This Row],[Supplementary material]]/matriceresult[[#This Row],[TOTAL]]</f>
        <v>0</v>
      </c>
      <c r="AE10">
        <f>matriceresult[[#This Row],[Title]]/matriceresult[[#This Row],[TOTAL]]</f>
        <v>0</v>
      </c>
      <c r="AF10" s="15">
        <f>SUM(matriceresult_PERCENTAGE[[#This Row],[Abstract]:[Title]])</f>
        <v>1</v>
      </c>
    </row>
    <row r="11" spans="1:32" x14ac:dyDescent="0.25">
      <c r="A11" s="1" t="s">
        <v>2056</v>
      </c>
      <c r="B11" s="1" t="s">
        <v>11</v>
      </c>
      <c r="D11" s="1" t="s">
        <v>2086</v>
      </c>
      <c r="E11">
        <v>0</v>
      </c>
      <c r="F11">
        <v>0</v>
      </c>
      <c r="G11">
        <v>0</v>
      </c>
      <c r="H11">
        <v>0</v>
      </c>
      <c r="I11">
        <v>0</v>
      </c>
      <c r="J11">
        <v>0</v>
      </c>
      <c r="K11">
        <v>0</v>
      </c>
      <c r="L11">
        <v>0</v>
      </c>
      <c r="M11">
        <v>0</v>
      </c>
      <c r="N11">
        <v>0</v>
      </c>
      <c r="O11">
        <v>7</v>
      </c>
      <c r="P11">
        <v>0</v>
      </c>
      <c r="Q11" s="7">
        <f>SUM(matriceresult[[#This Row],[Abstract]:[Title]])</f>
        <v>7</v>
      </c>
      <c r="S11" s="1" t="s">
        <v>2086</v>
      </c>
      <c r="T11">
        <f>matriceresult[[#This Row],[Abstract]]/matriceresult[[#This Row],[TOTAL]]</f>
        <v>0</v>
      </c>
      <c r="U11">
        <f>matriceresult[[#This Row],[Acknowledgments]]/matriceresult[[#This Row],[TOTAL]]</f>
        <v>0</v>
      </c>
      <c r="V11">
        <f>matriceresult[[#This Row],[Article (No section provide)]]/matriceresult[[#This Row],[TOTAL]]</f>
        <v>0</v>
      </c>
      <c r="W11">
        <f>matriceresult[[#This Row],[Case study]]/matriceresult[[#This Row],[TOTAL]]</f>
        <v>0</v>
      </c>
      <c r="X11">
        <f>matriceresult[[#This Row],[Conclusion]]/matriceresult[[#This Row],[TOTAL]]</f>
        <v>0</v>
      </c>
      <c r="Y11">
        <f>matriceresult[[#This Row],[Discussion]]/matriceresult[[#This Row],[TOTAL]]</f>
        <v>0</v>
      </c>
      <c r="Z11">
        <f>matriceresult[[#This Row],[Figure]]/matriceresult[[#This Row],[TOTAL]]</f>
        <v>0</v>
      </c>
      <c r="AA11">
        <f>matriceresult[[#This Row],[Introduction]]/matriceresult[[#This Row],[TOTAL]]</f>
        <v>0</v>
      </c>
      <c r="AB11">
        <f>matriceresult[[#This Row],[Methods]]/matriceresult[[#This Row],[TOTAL]]</f>
        <v>0</v>
      </c>
      <c r="AC11">
        <f>matriceresult[[#This Row],[Results]]/matriceresult[[#This Row],[TOTAL]]</f>
        <v>0</v>
      </c>
      <c r="AD11">
        <f>matriceresult[[#This Row],[Supplementary material]]/matriceresult[[#This Row],[TOTAL]]</f>
        <v>1</v>
      </c>
      <c r="AE11">
        <f>matriceresult[[#This Row],[Title]]/matriceresult[[#This Row],[TOTAL]]</f>
        <v>0</v>
      </c>
      <c r="AF11" s="15">
        <f>SUM(matriceresult_PERCENTAGE[[#This Row],[Abstract]:[Title]])</f>
        <v>1</v>
      </c>
    </row>
    <row r="12" spans="1:32" x14ac:dyDescent="0.25">
      <c r="A12" s="1" t="s">
        <v>2056</v>
      </c>
      <c r="B12" s="1" t="s">
        <v>4</v>
      </c>
      <c r="D12" s="1" t="s">
        <v>2096</v>
      </c>
      <c r="E12">
        <v>0</v>
      </c>
      <c r="F12">
        <v>0</v>
      </c>
      <c r="G12">
        <v>0</v>
      </c>
      <c r="H12">
        <v>0</v>
      </c>
      <c r="I12">
        <v>0</v>
      </c>
      <c r="J12">
        <v>0</v>
      </c>
      <c r="K12">
        <v>4</v>
      </c>
      <c r="L12">
        <v>0</v>
      </c>
      <c r="M12">
        <v>0</v>
      </c>
      <c r="N12">
        <v>0</v>
      </c>
      <c r="O12">
        <v>0</v>
      </c>
      <c r="P12">
        <v>0</v>
      </c>
      <c r="Q12" s="7">
        <f>SUM(matriceresult[[#This Row],[Abstract]:[Title]])</f>
        <v>4</v>
      </c>
      <c r="S12" s="1" t="s">
        <v>2096</v>
      </c>
      <c r="T12">
        <f>matriceresult[[#This Row],[Abstract]]/matriceresult[[#This Row],[TOTAL]]</f>
        <v>0</v>
      </c>
      <c r="U12">
        <f>matriceresult[[#This Row],[Acknowledgments]]/matriceresult[[#This Row],[TOTAL]]</f>
        <v>0</v>
      </c>
      <c r="V12">
        <f>matriceresult[[#This Row],[Article (No section provide)]]/matriceresult[[#This Row],[TOTAL]]</f>
        <v>0</v>
      </c>
      <c r="W12">
        <f>matriceresult[[#This Row],[Case study]]/matriceresult[[#This Row],[TOTAL]]</f>
        <v>0</v>
      </c>
      <c r="X12">
        <f>matriceresult[[#This Row],[Conclusion]]/matriceresult[[#This Row],[TOTAL]]</f>
        <v>0</v>
      </c>
      <c r="Y12">
        <f>matriceresult[[#This Row],[Discussion]]/matriceresult[[#This Row],[TOTAL]]</f>
        <v>0</v>
      </c>
      <c r="Z12">
        <f>matriceresult[[#This Row],[Figure]]/matriceresult[[#This Row],[TOTAL]]</f>
        <v>1</v>
      </c>
      <c r="AA12">
        <f>matriceresult[[#This Row],[Introduction]]/matriceresult[[#This Row],[TOTAL]]</f>
        <v>0</v>
      </c>
      <c r="AB12">
        <f>matriceresult[[#This Row],[Methods]]/matriceresult[[#This Row],[TOTAL]]</f>
        <v>0</v>
      </c>
      <c r="AC12">
        <f>matriceresult[[#This Row],[Results]]/matriceresult[[#This Row],[TOTAL]]</f>
        <v>0</v>
      </c>
      <c r="AD12">
        <f>matriceresult[[#This Row],[Supplementary material]]/matriceresult[[#This Row],[TOTAL]]</f>
        <v>0</v>
      </c>
      <c r="AE12">
        <f>matriceresult[[#This Row],[Title]]/matriceresult[[#This Row],[TOTAL]]</f>
        <v>0</v>
      </c>
      <c r="AF12" s="15">
        <f>SUM(matriceresult_PERCENTAGE[[#This Row],[Abstract]:[Title]])</f>
        <v>1</v>
      </c>
    </row>
    <row r="13" spans="1:32" x14ac:dyDescent="0.25">
      <c r="A13" s="1" t="s">
        <v>2056</v>
      </c>
      <c r="B13" s="1" t="s">
        <v>4</v>
      </c>
      <c r="D13" s="1" t="s">
        <v>540</v>
      </c>
      <c r="E13">
        <v>0</v>
      </c>
      <c r="F13">
        <v>0</v>
      </c>
      <c r="G13">
        <v>0</v>
      </c>
      <c r="H13">
        <v>0</v>
      </c>
      <c r="I13">
        <v>0</v>
      </c>
      <c r="J13">
        <v>0</v>
      </c>
      <c r="K13">
        <v>0</v>
      </c>
      <c r="L13">
        <v>0</v>
      </c>
      <c r="M13">
        <v>4</v>
      </c>
      <c r="N13">
        <v>0</v>
      </c>
      <c r="O13">
        <v>0</v>
      </c>
      <c r="P13">
        <v>0</v>
      </c>
      <c r="Q13" s="7">
        <f>SUM(matriceresult[[#This Row],[Abstract]:[Title]])</f>
        <v>4</v>
      </c>
      <c r="S13" s="1" t="s">
        <v>540</v>
      </c>
      <c r="T13">
        <f>matriceresult[[#This Row],[Abstract]]/matriceresult[[#This Row],[TOTAL]]</f>
        <v>0</v>
      </c>
      <c r="U13">
        <f>matriceresult[[#This Row],[Acknowledgments]]/matriceresult[[#This Row],[TOTAL]]</f>
        <v>0</v>
      </c>
      <c r="V13">
        <f>matriceresult[[#This Row],[Article (No section provide)]]/matriceresult[[#This Row],[TOTAL]]</f>
        <v>0</v>
      </c>
      <c r="W13">
        <f>matriceresult[[#This Row],[Case study]]/matriceresult[[#This Row],[TOTAL]]</f>
        <v>0</v>
      </c>
      <c r="X13">
        <f>matriceresult[[#This Row],[Conclusion]]/matriceresult[[#This Row],[TOTAL]]</f>
        <v>0</v>
      </c>
      <c r="Y13">
        <f>matriceresult[[#This Row],[Discussion]]/matriceresult[[#This Row],[TOTAL]]</f>
        <v>0</v>
      </c>
      <c r="Z13">
        <f>matriceresult[[#This Row],[Figure]]/matriceresult[[#This Row],[TOTAL]]</f>
        <v>0</v>
      </c>
      <c r="AA13">
        <f>matriceresult[[#This Row],[Introduction]]/matriceresult[[#This Row],[TOTAL]]</f>
        <v>0</v>
      </c>
      <c r="AB13">
        <f>matriceresult[[#This Row],[Methods]]/matriceresult[[#This Row],[TOTAL]]</f>
        <v>1</v>
      </c>
      <c r="AC13">
        <f>matriceresult[[#This Row],[Results]]/matriceresult[[#This Row],[TOTAL]]</f>
        <v>0</v>
      </c>
      <c r="AD13">
        <f>matriceresult[[#This Row],[Supplementary material]]/matriceresult[[#This Row],[TOTAL]]</f>
        <v>0</v>
      </c>
      <c r="AE13">
        <f>matriceresult[[#This Row],[Title]]/matriceresult[[#This Row],[TOTAL]]</f>
        <v>0</v>
      </c>
      <c r="AF13" s="15">
        <f>SUM(matriceresult_PERCENTAGE[[#This Row],[Abstract]:[Title]])</f>
        <v>1</v>
      </c>
    </row>
    <row r="14" spans="1:32" x14ac:dyDescent="0.25">
      <c r="A14" s="1" t="s">
        <v>2056</v>
      </c>
      <c r="B14" s="1" t="s">
        <v>4</v>
      </c>
      <c r="D14" s="1" t="s">
        <v>53</v>
      </c>
      <c r="E14">
        <v>0</v>
      </c>
      <c r="F14">
        <v>0</v>
      </c>
      <c r="G14">
        <v>0</v>
      </c>
      <c r="H14">
        <v>0</v>
      </c>
      <c r="I14">
        <v>0</v>
      </c>
      <c r="J14">
        <v>0</v>
      </c>
      <c r="K14">
        <v>0</v>
      </c>
      <c r="L14">
        <v>0</v>
      </c>
      <c r="M14">
        <v>2</v>
      </c>
      <c r="N14">
        <v>0</v>
      </c>
      <c r="O14">
        <v>0</v>
      </c>
      <c r="P14">
        <v>0</v>
      </c>
      <c r="Q14" s="7">
        <f>SUM(matriceresult[[#This Row],[Abstract]:[Title]])</f>
        <v>2</v>
      </c>
      <c r="S14" s="1" t="s">
        <v>53</v>
      </c>
      <c r="T14">
        <f>matriceresult[[#This Row],[Abstract]]/matriceresult[[#This Row],[TOTAL]]</f>
        <v>0</v>
      </c>
      <c r="U14">
        <f>matriceresult[[#This Row],[Acknowledgments]]/matriceresult[[#This Row],[TOTAL]]</f>
        <v>0</v>
      </c>
      <c r="V14">
        <f>matriceresult[[#This Row],[Article (No section provide)]]/matriceresult[[#This Row],[TOTAL]]</f>
        <v>0</v>
      </c>
      <c r="W14">
        <f>matriceresult[[#This Row],[Case study]]/matriceresult[[#This Row],[TOTAL]]</f>
        <v>0</v>
      </c>
      <c r="X14">
        <f>matriceresult[[#This Row],[Conclusion]]/matriceresult[[#This Row],[TOTAL]]</f>
        <v>0</v>
      </c>
      <c r="Y14">
        <f>matriceresult[[#This Row],[Discussion]]/matriceresult[[#This Row],[TOTAL]]</f>
        <v>0</v>
      </c>
      <c r="Z14">
        <f>matriceresult[[#This Row],[Figure]]/matriceresult[[#This Row],[TOTAL]]</f>
        <v>0</v>
      </c>
      <c r="AA14">
        <f>matriceresult[[#This Row],[Introduction]]/matriceresult[[#This Row],[TOTAL]]</f>
        <v>0</v>
      </c>
      <c r="AB14">
        <f>matriceresult[[#This Row],[Methods]]/matriceresult[[#This Row],[TOTAL]]</f>
        <v>1</v>
      </c>
      <c r="AC14">
        <f>matriceresult[[#This Row],[Results]]/matriceresult[[#This Row],[TOTAL]]</f>
        <v>0</v>
      </c>
      <c r="AD14">
        <f>matriceresult[[#This Row],[Supplementary material]]/matriceresult[[#This Row],[TOTAL]]</f>
        <v>0</v>
      </c>
      <c r="AE14">
        <f>matriceresult[[#This Row],[Title]]/matriceresult[[#This Row],[TOTAL]]</f>
        <v>0</v>
      </c>
      <c r="AF14" s="15">
        <f>SUM(matriceresult_PERCENTAGE[[#This Row],[Abstract]:[Title]])</f>
        <v>1</v>
      </c>
    </row>
    <row r="15" spans="1:32" x14ac:dyDescent="0.25">
      <c r="A15" s="1" t="s">
        <v>2056</v>
      </c>
      <c r="B15" s="1" t="s">
        <v>4</v>
      </c>
      <c r="D15" s="1" t="s">
        <v>548</v>
      </c>
      <c r="E15">
        <v>0</v>
      </c>
      <c r="F15">
        <v>0</v>
      </c>
      <c r="G15">
        <v>6</v>
      </c>
      <c r="H15">
        <v>0</v>
      </c>
      <c r="I15">
        <v>0</v>
      </c>
      <c r="J15">
        <v>0</v>
      </c>
      <c r="K15">
        <v>0</v>
      </c>
      <c r="L15">
        <v>0</v>
      </c>
      <c r="M15">
        <v>0</v>
      </c>
      <c r="N15">
        <v>0</v>
      </c>
      <c r="O15">
        <v>0</v>
      </c>
      <c r="P15">
        <v>0</v>
      </c>
      <c r="Q15" s="7">
        <f>SUM(matriceresult[[#This Row],[Abstract]:[Title]])</f>
        <v>6</v>
      </c>
      <c r="S15" s="1" t="s">
        <v>548</v>
      </c>
      <c r="T15">
        <f>matriceresult[[#This Row],[Abstract]]/matriceresult[[#This Row],[TOTAL]]</f>
        <v>0</v>
      </c>
      <c r="U15">
        <f>matriceresult[[#This Row],[Acknowledgments]]/matriceresult[[#This Row],[TOTAL]]</f>
        <v>0</v>
      </c>
      <c r="V15">
        <f>matriceresult[[#This Row],[Article (No section provide)]]/matriceresult[[#This Row],[TOTAL]]</f>
        <v>1</v>
      </c>
      <c r="W15">
        <f>matriceresult[[#This Row],[Case study]]/matriceresult[[#This Row],[TOTAL]]</f>
        <v>0</v>
      </c>
      <c r="X15">
        <f>matriceresult[[#This Row],[Conclusion]]/matriceresult[[#This Row],[TOTAL]]</f>
        <v>0</v>
      </c>
      <c r="Y15">
        <f>matriceresult[[#This Row],[Discussion]]/matriceresult[[#This Row],[TOTAL]]</f>
        <v>0</v>
      </c>
      <c r="Z15">
        <f>matriceresult[[#This Row],[Figure]]/matriceresult[[#This Row],[TOTAL]]</f>
        <v>0</v>
      </c>
      <c r="AA15">
        <f>matriceresult[[#This Row],[Introduction]]/matriceresult[[#This Row],[TOTAL]]</f>
        <v>0</v>
      </c>
      <c r="AB15">
        <f>matriceresult[[#This Row],[Methods]]/matriceresult[[#This Row],[TOTAL]]</f>
        <v>0</v>
      </c>
      <c r="AC15">
        <f>matriceresult[[#This Row],[Results]]/matriceresult[[#This Row],[TOTAL]]</f>
        <v>0</v>
      </c>
      <c r="AD15">
        <f>matriceresult[[#This Row],[Supplementary material]]/matriceresult[[#This Row],[TOTAL]]</f>
        <v>0</v>
      </c>
      <c r="AE15">
        <f>matriceresult[[#This Row],[Title]]/matriceresult[[#This Row],[TOTAL]]</f>
        <v>0</v>
      </c>
      <c r="AF15" s="15">
        <f>SUM(matriceresult_PERCENTAGE[[#This Row],[Abstract]:[Title]])</f>
        <v>1</v>
      </c>
    </row>
    <row r="16" spans="1:32" x14ac:dyDescent="0.25">
      <c r="A16" s="1" t="s">
        <v>2056</v>
      </c>
      <c r="B16" s="1" t="s">
        <v>4</v>
      </c>
      <c r="D16" s="1" t="s">
        <v>378</v>
      </c>
      <c r="E16">
        <v>0</v>
      </c>
      <c r="F16">
        <v>0</v>
      </c>
      <c r="G16">
        <v>0</v>
      </c>
      <c r="H16">
        <v>0</v>
      </c>
      <c r="I16">
        <v>0</v>
      </c>
      <c r="J16">
        <v>0</v>
      </c>
      <c r="K16">
        <v>0</v>
      </c>
      <c r="L16">
        <v>1</v>
      </c>
      <c r="M16">
        <v>0</v>
      </c>
      <c r="N16">
        <v>0</v>
      </c>
      <c r="O16">
        <v>0</v>
      </c>
      <c r="P16">
        <v>0</v>
      </c>
      <c r="Q16" s="7">
        <f>SUM(matriceresult[[#This Row],[Abstract]:[Title]])</f>
        <v>1</v>
      </c>
      <c r="S16" s="1" t="s">
        <v>378</v>
      </c>
      <c r="T16">
        <f>matriceresult[[#This Row],[Abstract]]/matriceresult[[#This Row],[TOTAL]]</f>
        <v>0</v>
      </c>
      <c r="U16">
        <f>matriceresult[[#This Row],[Acknowledgments]]/matriceresult[[#This Row],[TOTAL]]</f>
        <v>0</v>
      </c>
      <c r="V16">
        <f>matriceresult[[#This Row],[Article (No section provide)]]/matriceresult[[#This Row],[TOTAL]]</f>
        <v>0</v>
      </c>
      <c r="W16">
        <f>matriceresult[[#This Row],[Case study]]/matriceresult[[#This Row],[TOTAL]]</f>
        <v>0</v>
      </c>
      <c r="X16">
        <f>matriceresult[[#This Row],[Conclusion]]/matriceresult[[#This Row],[TOTAL]]</f>
        <v>0</v>
      </c>
      <c r="Y16">
        <f>matriceresult[[#This Row],[Discussion]]/matriceresult[[#This Row],[TOTAL]]</f>
        <v>0</v>
      </c>
      <c r="Z16">
        <f>matriceresult[[#This Row],[Figure]]/matriceresult[[#This Row],[TOTAL]]</f>
        <v>0</v>
      </c>
      <c r="AA16">
        <f>matriceresult[[#This Row],[Introduction]]/matriceresult[[#This Row],[TOTAL]]</f>
        <v>1</v>
      </c>
      <c r="AB16">
        <f>matriceresult[[#This Row],[Methods]]/matriceresult[[#This Row],[TOTAL]]</f>
        <v>0</v>
      </c>
      <c r="AC16">
        <f>matriceresult[[#This Row],[Results]]/matriceresult[[#This Row],[TOTAL]]</f>
        <v>0</v>
      </c>
      <c r="AD16">
        <f>matriceresult[[#This Row],[Supplementary material]]/matriceresult[[#This Row],[TOTAL]]</f>
        <v>0</v>
      </c>
      <c r="AE16">
        <f>matriceresult[[#This Row],[Title]]/matriceresult[[#This Row],[TOTAL]]</f>
        <v>0</v>
      </c>
      <c r="AF16" s="15">
        <f>SUM(matriceresult_PERCENTAGE[[#This Row],[Abstract]:[Title]])</f>
        <v>1</v>
      </c>
    </row>
    <row r="17" spans="1:32" x14ac:dyDescent="0.25">
      <c r="A17" s="1" t="s">
        <v>2056</v>
      </c>
      <c r="B17" s="1" t="s">
        <v>4</v>
      </c>
      <c r="D17" s="1" t="s">
        <v>58</v>
      </c>
      <c r="E17">
        <v>3</v>
      </c>
      <c r="F17">
        <v>0</v>
      </c>
      <c r="G17">
        <v>0</v>
      </c>
      <c r="H17">
        <v>0</v>
      </c>
      <c r="I17">
        <v>0</v>
      </c>
      <c r="J17">
        <v>5</v>
      </c>
      <c r="K17">
        <v>0</v>
      </c>
      <c r="L17">
        <v>0</v>
      </c>
      <c r="M17">
        <v>3</v>
      </c>
      <c r="N17">
        <v>13</v>
      </c>
      <c r="O17">
        <v>0</v>
      </c>
      <c r="P17">
        <v>0</v>
      </c>
      <c r="Q17" s="7">
        <f>SUM(matriceresult[[#This Row],[Abstract]:[Title]])</f>
        <v>24</v>
      </c>
      <c r="S17" s="1" t="s">
        <v>58</v>
      </c>
      <c r="T17">
        <f>matriceresult[[#This Row],[Abstract]]/matriceresult[[#This Row],[TOTAL]]</f>
        <v>0.125</v>
      </c>
      <c r="U17">
        <f>matriceresult[[#This Row],[Acknowledgments]]/matriceresult[[#This Row],[TOTAL]]</f>
        <v>0</v>
      </c>
      <c r="V17">
        <f>matriceresult[[#This Row],[Article (No section provide)]]/matriceresult[[#This Row],[TOTAL]]</f>
        <v>0</v>
      </c>
      <c r="W17">
        <f>matriceresult[[#This Row],[Case study]]/matriceresult[[#This Row],[TOTAL]]</f>
        <v>0</v>
      </c>
      <c r="X17">
        <f>matriceresult[[#This Row],[Conclusion]]/matriceresult[[#This Row],[TOTAL]]</f>
        <v>0</v>
      </c>
      <c r="Y17">
        <f>matriceresult[[#This Row],[Discussion]]/matriceresult[[#This Row],[TOTAL]]</f>
        <v>0.20833333333333334</v>
      </c>
      <c r="Z17">
        <f>matriceresult[[#This Row],[Figure]]/matriceresult[[#This Row],[TOTAL]]</f>
        <v>0</v>
      </c>
      <c r="AA17">
        <f>matriceresult[[#This Row],[Introduction]]/matriceresult[[#This Row],[TOTAL]]</f>
        <v>0</v>
      </c>
      <c r="AB17">
        <f>matriceresult[[#This Row],[Methods]]/matriceresult[[#This Row],[TOTAL]]</f>
        <v>0.125</v>
      </c>
      <c r="AC17">
        <f>matriceresult[[#This Row],[Results]]/matriceresult[[#This Row],[TOTAL]]</f>
        <v>0.54166666666666663</v>
      </c>
      <c r="AD17">
        <f>matriceresult[[#This Row],[Supplementary material]]/matriceresult[[#This Row],[TOTAL]]</f>
        <v>0</v>
      </c>
      <c r="AE17">
        <f>matriceresult[[#This Row],[Title]]/matriceresult[[#This Row],[TOTAL]]</f>
        <v>0</v>
      </c>
      <c r="AF17" s="15">
        <f>SUM(matriceresult_PERCENTAGE[[#This Row],[Abstract]:[Title]])</f>
        <v>1</v>
      </c>
    </row>
    <row r="18" spans="1:32" x14ac:dyDescent="0.25">
      <c r="A18" s="1" t="s">
        <v>9</v>
      </c>
      <c r="B18" s="1" t="s">
        <v>11</v>
      </c>
      <c r="D18" s="1" t="s">
        <v>564</v>
      </c>
      <c r="E18">
        <v>0</v>
      </c>
      <c r="F18">
        <v>0</v>
      </c>
      <c r="G18">
        <v>0</v>
      </c>
      <c r="H18">
        <v>0</v>
      </c>
      <c r="I18">
        <v>0</v>
      </c>
      <c r="J18">
        <v>0</v>
      </c>
      <c r="K18">
        <v>0</v>
      </c>
      <c r="L18">
        <v>0</v>
      </c>
      <c r="M18">
        <v>1</v>
      </c>
      <c r="N18">
        <v>0</v>
      </c>
      <c r="O18">
        <v>0</v>
      </c>
      <c r="P18">
        <v>0</v>
      </c>
      <c r="Q18" s="7">
        <f>SUM(matriceresult[[#This Row],[Abstract]:[Title]])</f>
        <v>1</v>
      </c>
      <c r="S18" s="1" t="s">
        <v>564</v>
      </c>
      <c r="T18">
        <f>matriceresult[[#This Row],[Abstract]]/matriceresult[[#This Row],[TOTAL]]</f>
        <v>0</v>
      </c>
      <c r="U18">
        <f>matriceresult[[#This Row],[Acknowledgments]]/matriceresult[[#This Row],[TOTAL]]</f>
        <v>0</v>
      </c>
      <c r="V18">
        <f>matriceresult[[#This Row],[Article (No section provide)]]/matriceresult[[#This Row],[TOTAL]]</f>
        <v>0</v>
      </c>
      <c r="W18">
        <f>matriceresult[[#This Row],[Case study]]/matriceresult[[#This Row],[TOTAL]]</f>
        <v>0</v>
      </c>
      <c r="X18">
        <f>matriceresult[[#This Row],[Conclusion]]/matriceresult[[#This Row],[TOTAL]]</f>
        <v>0</v>
      </c>
      <c r="Y18">
        <f>matriceresult[[#This Row],[Discussion]]/matriceresult[[#This Row],[TOTAL]]</f>
        <v>0</v>
      </c>
      <c r="Z18">
        <f>matriceresult[[#This Row],[Figure]]/matriceresult[[#This Row],[TOTAL]]</f>
        <v>0</v>
      </c>
      <c r="AA18">
        <f>matriceresult[[#This Row],[Introduction]]/matriceresult[[#This Row],[TOTAL]]</f>
        <v>0</v>
      </c>
      <c r="AB18">
        <f>matriceresult[[#This Row],[Methods]]/matriceresult[[#This Row],[TOTAL]]</f>
        <v>1</v>
      </c>
      <c r="AC18">
        <f>matriceresult[[#This Row],[Results]]/matriceresult[[#This Row],[TOTAL]]</f>
        <v>0</v>
      </c>
      <c r="AD18">
        <f>matriceresult[[#This Row],[Supplementary material]]/matriceresult[[#This Row],[TOTAL]]</f>
        <v>0</v>
      </c>
      <c r="AE18">
        <f>matriceresult[[#This Row],[Title]]/matriceresult[[#This Row],[TOTAL]]</f>
        <v>0</v>
      </c>
      <c r="AF18" s="15">
        <f>SUM(matriceresult_PERCENTAGE[[#This Row],[Abstract]:[Title]])</f>
        <v>1</v>
      </c>
    </row>
    <row r="19" spans="1:32" x14ac:dyDescent="0.25">
      <c r="A19" s="1" t="s">
        <v>2077</v>
      </c>
      <c r="B19" s="1" t="s">
        <v>11</v>
      </c>
      <c r="D19" s="1" t="s">
        <v>1159</v>
      </c>
      <c r="E19">
        <v>0</v>
      </c>
      <c r="F19">
        <v>0</v>
      </c>
      <c r="G19">
        <v>0</v>
      </c>
      <c r="H19">
        <v>0</v>
      </c>
      <c r="I19">
        <v>0</v>
      </c>
      <c r="J19">
        <v>1</v>
      </c>
      <c r="K19">
        <v>0</v>
      </c>
      <c r="L19">
        <v>4</v>
      </c>
      <c r="M19">
        <v>0</v>
      </c>
      <c r="N19">
        <v>0</v>
      </c>
      <c r="O19">
        <v>0</v>
      </c>
      <c r="P19">
        <v>0</v>
      </c>
      <c r="Q19" s="7">
        <f>SUM(matriceresult[[#This Row],[Abstract]:[Title]])</f>
        <v>5</v>
      </c>
      <c r="S19" s="1" t="s">
        <v>1159</v>
      </c>
      <c r="T19">
        <f>matriceresult[[#This Row],[Abstract]]/matriceresult[[#This Row],[TOTAL]]</f>
        <v>0</v>
      </c>
      <c r="U19">
        <f>matriceresult[[#This Row],[Acknowledgments]]/matriceresult[[#This Row],[TOTAL]]</f>
        <v>0</v>
      </c>
      <c r="V19">
        <f>matriceresult[[#This Row],[Article (No section provide)]]/matriceresult[[#This Row],[TOTAL]]</f>
        <v>0</v>
      </c>
      <c r="W19">
        <f>matriceresult[[#This Row],[Case study]]/matriceresult[[#This Row],[TOTAL]]</f>
        <v>0</v>
      </c>
      <c r="X19">
        <f>matriceresult[[#This Row],[Conclusion]]/matriceresult[[#This Row],[TOTAL]]</f>
        <v>0</v>
      </c>
      <c r="Y19">
        <f>matriceresult[[#This Row],[Discussion]]/matriceresult[[#This Row],[TOTAL]]</f>
        <v>0.2</v>
      </c>
      <c r="Z19">
        <f>matriceresult[[#This Row],[Figure]]/matriceresult[[#This Row],[TOTAL]]</f>
        <v>0</v>
      </c>
      <c r="AA19">
        <f>matriceresult[[#This Row],[Introduction]]/matriceresult[[#This Row],[TOTAL]]</f>
        <v>0.8</v>
      </c>
      <c r="AB19">
        <f>matriceresult[[#This Row],[Methods]]/matriceresult[[#This Row],[TOTAL]]</f>
        <v>0</v>
      </c>
      <c r="AC19">
        <f>matriceresult[[#This Row],[Results]]/matriceresult[[#This Row],[TOTAL]]</f>
        <v>0</v>
      </c>
      <c r="AD19">
        <f>matriceresult[[#This Row],[Supplementary material]]/matriceresult[[#This Row],[TOTAL]]</f>
        <v>0</v>
      </c>
      <c r="AE19">
        <f>matriceresult[[#This Row],[Title]]/matriceresult[[#This Row],[TOTAL]]</f>
        <v>0</v>
      </c>
      <c r="AF19" s="15">
        <f>SUM(matriceresult_PERCENTAGE[[#This Row],[Abstract]:[Title]])</f>
        <v>1</v>
      </c>
    </row>
    <row r="20" spans="1:32" x14ac:dyDescent="0.25">
      <c r="A20" s="1" t="s">
        <v>17</v>
      </c>
      <c r="B20" s="1" t="s">
        <v>197</v>
      </c>
      <c r="D20" s="1" t="s">
        <v>829</v>
      </c>
      <c r="E20">
        <v>0</v>
      </c>
      <c r="F20">
        <v>0</v>
      </c>
      <c r="G20">
        <v>0</v>
      </c>
      <c r="H20">
        <v>0</v>
      </c>
      <c r="I20">
        <v>0</v>
      </c>
      <c r="J20">
        <v>0</v>
      </c>
      <c r="K20">
        <v>0</v>
      </c>
      <c r="L20">
        <v>0</v>
      </c>
      <c r="M20">
        <v>1</v>
      </c>
      <c r="N20">
        <v>6</v>
      </c>
      <c r="O20">
        <v>0</v>
      </c>
      <c r="P20">
        <v>0</v>
      </c>
      <c r="Q20" s="7">
        <f>SUM(matriceresult[[#This Row],[Abstract]:[Title]])</f>
        <v>7</v>
      </c>
      <c r="S20" s="1" t="s">
        <v>829</v>
      </c>
      <c r="T20">
        <f>matriceresult[[#This Row],[Abstract]]/matriceresult[[#This Row],[TOTAL]]</f>
        <v>0</v>
      </c>
      <c r="U20">
        <f>matriceresult[[#This Row],[Acknowledgments]]/matriceresult[[#This Row],[TOTAL]]</f>
        <v>0</v>
      </c>
      <c r="V20">
        <f>matriceresult[[#This Row],[Article (No section provide)]]/matriceresult[[#This Row],[TOTAL]]</f>
        <v>0</v>
      </c>
      <c r="W20">
        <f>matriceresult[[#This Row],[Case study]]/matriceresult[[#This Row],[TOTAL]]</f>
        <v>0</v>
      </c>
      <c r="X20">
        <f>matriceresult[[#This Row],[Conclusion]]/matriceresult[[#This Row],[TOTAL]]</f>
        <v>0</v>
      </c>
      <c r="Y20">
        <f>matriceresult[[#This Row],[Discussion]]/matriceresult[[#This Row],[TOTAL]]</f>
        <v>0</v>
      </c>
      <c r="Z20">
        <f>matriceresult[[#This Row],[Figure]]/matriceresult[[#This Row],[TOTAL]]</f>
        <v>0</v>
      </c>
      <c r="AA20">
        <f>matriceresult[[#This Row],[Introduction]]/matriceresult[[#This Row],[TOTAL]]</f>
        <v>0</v>
      </c>
      <c r="AB20">
        <f>matriceresult[[#This Row],[Methods]]/matriceresult[[#This Row],[TOTAL]]</f>
        <v>0.14285714285714285</v>
      </c>
      <c r="AC20">
        <f>matriceresult[[#This Row],[Results]]/matriceresult[[#This Row],[TOTAL]]</f>
        <v>0.8571428571428571</v>
      </c>
      <c r="AD20">
        <f>matriceresult[[#This Row],[Supplementary material]]/matriceresult[[#This Row],[TOTAL]]</f>
        <v>0</v>
      </c>
      <c r="AE20">
        <f>matriceresult[[#This Row],[Title]]/matriceresult[[#This Row],[TOTAL]]</f>
        <v>0</v>
      </c>
      <c r="AF20" s="15">
        <f>SUM(matriceresult_PERCENTAGE[[#This Row],[Abstract]:[Title]])</f>
        <v>1</v>
      </c>
    </row>
    <row r="21" spans="1:32" x14ac:dyDescent="0.25">
      <c r="A21" s="1" t="s">
        <v>17</v>
      </c>
      <c r="B21" s="1" t="s">
        <v>197</v>
      </c>
      <c r="D21" s="1" t="s">
        <v>569</v>
      </c>
      <c r="E21">
        <v>0</v>
      </c>
      <c r="F21">
        <v>0</v>
      </c>
      <c r="G21">
        <v>0</v>
      </c>
      <c r="H21">
        <v>0</v>
      </c>
      <c r="I21">
        <v>0</v>
      </c>
      <c r="J21">
        <v>0</v>
      </c>
      <c r="K21">
        <v>0</v>
      </c>
      <c r="L21">
        <v>0</v>
      </c>
      <c r="M21">
        <v>1</v>
      </c>
      <c r="N21">
        <v>0</v>
      </c>
      <c r="O21">
        <v>0</v>
      </c>
      <c r="P21">
        <v>0</v>
      </c>
      <c r="Q21" s="7">
        <f>SUM(matriceresult[[#This Row],[Abstract]:[Title]])</f>
        <v>1</v>
      </c>
      <c r="S21" s="1" t="s">
        <v>569</v>
      </c>
      <c r="T21">
        <f>matriceresult[[#This Row],[Abstract]]/matriceresult[[#This Row],[TOTAL]]</f>
        <v>0</v>
      </c>
      <c r="U21">
        <f>matriceresult[[#This Row],[Acknowledgments]]/matriceresult[[#This Row],[TOTAL]]</f>
        <v>0</v>
      </c>
      <c r="V21">
        <f>matriceresult[[#This Row],[Article (No section provide)]]/matriceresult[[#This Row],[TOTAL]]</f>
        <v>0</v>
      </c>
      <c r="W21">
        <f>matriceresult[[#This Row],[Case study]]/matriceresult[[#This Row],[TOTAL]]</f>
        <v>0</v>
      </c>
      <c r="X21">
        <f>matriceresult[[#This Row],[Conclusion]]/matriceresult[[#This Row],[TOTAL]]</f>
        <v>0</v>
      </c>
      <c r="Y21">
        <f>matriceresult[[#This Row],[Discussion]]/matriceresult[[#This Row],[TOTAL]]</f>
        <v>0</v>
      </c>
      <c r="Z21">
        <f>matriceresult[[#This Row],[Figure]]/matriceresult[[#This Row],[TOTAL]]</f>
        <v>0</v>
      </c>
      <c r="AA21">
        <f>matriceresult[[#This Row],[Introduction]]/matriceresult[[#This Row],[TOTAL]]</f>
        <v>0</v>
      </c>
      <c r="AB21">
        <f>matriceresult[[#This Row],[Methods]]/matriceresult[[#This Row],[TOTAL]]</f>
        <v>1</v>
      </c>
      <c r="AC21">
        <f>matriceresult[[#This Row],[Results]]/matriceresult[[#This Row],[TOTAL]]</f>
        <v>0</v>
      </c>
      <c r="AD21">
        <f>matriceresult[[#This Row],[Supplementary material]]/matriceresult[[#This Row],[TOTAL]]</f>
        <v>0</v>
      </c>
      <c r="AE21">
        <f>matriceresult[[#This Row],[Title]]/matriceresult[[#This Row],[TOTAL]]</f>
        <v>0</v>
      </c>
      <c r="AF21" s="15">
        <f>SUM(matriceresult_PERCENTAGE[[#This Row],[Abstract]:[Title]])</f>
        <v>1</v>
      </c>
    </row>
    <row r="22" spans="1:32" x14ac:dyDescent="0.25">
      <c r="A22" s="1" t="s">
        <v>17</v>
      </c>
      <c r="B22" s="1" t="s">
        <v>197</v>
      </c>
      <c r="D22" s="1" t="s">
        <v>833</v>
      </c>
      <c r="E22">
        <v>0</v>
      </c>
      <c r="F22">
        <v>0</v>
      </c>
      <c r="G22">
        <v>3</v>
      </c>
      <c r="H22">
        <v>0</v>
      </c>
      <c r="I22">
        <v>0</v>
      </c>
      <c r="J22">
        <v>0</v>
      </c>
      <c r="K22">
        <v>0</v>
      </c>
      <c r="L22">
        <v>0</v>
      </c>
      <c r="M22">
        <v>0</v>
      </c>
      <c r="N22">
        <v>0</v>
      </c>
      <c r="O22">
        <v>0</v>
      </c>
      <c r="P22">
        <v>0</v>
      </c>
      <c r="Q22" s="7">
        <f>SUM(matriceresult[[#This Row],[Abstract]:[Title]])</f>
        <v>3</v>
      </c>
      <c r="S22" s="1" t="s">
        <v>833</v>
      </c>
      <c r="T22">
        <f>matriceresult[[#This Row],[Abstract]]/matriceresult[[#This Row],[TOTAL]]</f>
        <v>0</v>
      </c>
      <c r="U22">
        <f>matriceresult[[#This Row],[Acknowledgments]]/matriceresult[[#This Row],[TOTAL]]</f>
        <v>0</v>
      </c>
      <c r="V22">
        <f>matriceresult[[#This Row],[Article (No section provide)]]/matriceresult[[#This Row],[TOTAL]]</f>
        <v>1</v>
      </c>
      <c r="W22">
        <f>matriceresult[[#This Row],[Case study]]/matriceresult[[#This Row],[TOTAL]]</f>
        <v>0</v>
      </c>
      <c r="X22">
        <f>matriceresult[[#This Row],[Conclusion]]/matriceresult[[#This Row],[TOTAL]]</f>
        <v>0</v>
      </c>
      <c r="Y22">
        <f>matriceresult[[#This Row],[Discussion]]/matriceresult[[#This Row],[TOTAL]]</f>
        <v>0</v>
      </c>
      <c r="Z22">
        <f>matriceresult[[#This Row],[Figure]]/matriceresult[[#This Row],[TOTAL]]</f>
        <v>0</v>
      </c>
      <c r="AA22">
        <f>matriceresult[[#This Row],[Introduction]]/matriceresult[[#This Row],[TOTAL]]</f>
        <v>0</v>
      </c>
      <c r="AB22">
        <f>matriceresult[[#This Row],[Methods]]/matriceresult[[#This Row],[TOTAL]]</f>
        <v>0</v>
      </c>
      <c r="AC22">
        <f>matriceresult[[#This Row],[Results]]/matriceresult[[#This Row],[TOTAL]]</f>
        <v>0</v>
      </c>
      <c r="AD22">
        <f>matriceresult[[#This Row],[Supplementary material]]/matriceresult[[#This Row],[TOTAL]]</f>
        <v>0</v>
      </c>
      <c r="AE22">
        <f>matriceresult[[#This Row],[Title]]/matriceresult[[#This Row],[TOTAL]]</f>
        <v>0</v>
      </c>
      <c r="AF22" s="15">
        <f>SUM(matriceresult_PERCENTAGE[[#This Row],[Abstract]:[Title]])</f>
        <v>1</v>
      </c>
    </row>
    <row r="23" spans="1:32" x14ac:dyDescent="0.25">
      <c r="A23" s="1" t="s">
        <v>17</v>
      </c>
      <c r="B23" s="1" t="s">
        <v>19</v>
      </c>
      <c r="D23" s="1" t="s">
        <v>382</v>
      </c>
      <c r="E23">
        <v>0</v>
      </c>
      <c r="F23">
        <v>0</v>
      </c>
      <c r="G23">
        <v>0</v>
      </c>
      <c r="H23">
        <v>0</v>
      </c>
      <c r="I23">
        <v>0</v>
      </c>
      <c r="J23">
        <v>3</v>
      </c>
      <c r="K23">
        <v>0</v>
      </c>
      <c r="L23">
        <v>0</v>
      </c>
      <c r="M23">
        <v>0</v>
      </c>
      <c r="N23">
        <v>4</v>
      </c>
      <c r="O23">
        <v>0</v>
      </c>
      <c r="P23">
        <v>0</v>
      </c>
      <c r="Q23" s="7">
        <f>SUM(matriceresult[[#This Row],[Abstract]:[Title]])</f>
        <v>7</v>
      </c>
      <c r="S23" s="1" t="s">
        <v>382</v>
      </c>
      <c r="T23">
        <f>matriceresult[[#This Row],[Abstract]]/matriceresult[[#This Row],[TOTAL]]</f>
        <v>0</v>
      </c>
      <c r="U23">
        <f>matriceresult[[#This Row],[Acknowledgments]]/matriceresult[[#This Row],[TOTAL]]</f>
        <v>0</v>
      </c>
      <c r="V23">
        <f>matriceresult[[#This Row],[Article (No section provide)]]/matriceresult[[#This Row],[TOTAL]]</f>
        <v>0</v>
      </c>
      <c r="W23">
        <f>matriceresult[[#This Row],[Case study]]/matriceresult[[#This Row],[TOTAL]]</f>
        <v>0</v>
      </c>
      <c r="X23">
        <f>matriceresult[[#This Row],[Conclusion]]/matriceresult[[#This Row],[TOTAL]]</f>
        <v>0</v>
      </c>
      <c r="Y23">
        <f>matriceresult[[#This Row],[Discussion]]/matriceresult[[#This Row],[TOTAL]]</f>
        <v>0.42857142857142855</v>
      </c>
      <c r="Z23">
        <f>matriceresult[[#This Row],[Figure]]/matriceresult[[#This Row],[TOTAL]]</f>
        <v>0</v>
      </c>
      <c r="AA23">
        <f>matriceresult[[#This Row],[Introduction]]/matriceresult[[#This Row],[TOTAL]]</f>
        <v>0</v>
      </c>
      <c r="AB23">
        <f>matriceresult[[#This Row],[Methods]]/matriceresult[[#This Row],[TOTAL]]</f>
        <v>0</v>
      </c>
      <c r="AC23">
        <f>matriceresult[[#This Row],[Results]]/matriceresult[[#This Row],[TOTAL]]</f>
        <v>0.5714285714285714</v>
      </c>
      <c r="AD23">
        <f>matriceresult[[#This Row],[Supplementary material]]/matriceresult[[#This Row],[TOTAL]]</f>
        <v>0</v>
      </c>
      <c r="AE23">
        <f>matriceresult[[#This Row],[Title]]/matriceresult[[#This Row],[TOTAL]]</f>
        <v>0</v>
      </c>
      <c r="AF23" s="15">
        <f>SUM(matriceresult_PERCENTAGE[[#This Row],[Abstract]:[Title]])</f>
        <v>1</v>
      </c>
    </row>
    <row r="24" spans="1:32" x14ac:dyDescent="0.25">
      <c r="A24" s="1" t="s">
        <v>17</v>
      </c>
      <c r="B24" s="1" t="s">
        <v>19</v>
      </c>
      <c r="D24" s="1" t="s">
        <v>73</v>
      </c>
      <c r="E24">
        <v>0</v>
      </c>
      <c r="F24">
        <v>0</v>
      </c>
      <c r="G24">
        <v>0</v>
      </c>
      <c r="H24">
        <v>0</v>
      </c>
      <c r="I24">
        <v>0</v>
      </c>
      <c r="J24">
        <v>0</v>
      </c>
      <c r="K24">
        <v>0</v>
      </c>
      <c r="L24">
        <v>2</v>
      </c>
      <c r="M24">
        <v>3</v>
      </c>
      <c r="N24">
        <v>0</v>
      </c>
      <c r="O24">
        <v>0</v>
      </c>
      <c r="P24">
        <v>0</v>
      </c>
      <c r="Q24" s="7">
        <f>SUM(matriceresult[[#This Row],[Abstract]:[Title]])</f>
        <v>5</v>
      </c>
      <c r="S24" s="1" t="s">
        <v>73</v>
      </c>
      <c r="T24">
        <f>matriceresult[[#This Row],[Abstract]]/matriceresult[[#This Row],[TOTAL]]</f>
        <v>0</v>
      </c>
      <c r="U24">
        <f>matriceresult[[#This Row],[Acknowledgments]]/matriceresult[[#This Row],[TOTAL]]</f>
        <v>0</v>
      </c>
      <c r="V24">
        <f>matriceresult[[#This Row],[Article (No section provide)]]/matriceresult[[#This Row],[TOTAL]]</f>
        <v>0</v>
      </c>
      <c r="W24">
        <f>matriceresult[[#This Row],[Case study]]/matriceresult[[#This Row],[TOTAL]]</f>
        <v>0</v>
      </c>
      <c r="X24">
        <f>matriceresult[[#This Row],[Conclusion]]/matriceresult[[#This Row],[TOTAL]]</f>
        <v>0</v>
      </c>
      <c r="Y24">
        <f>matriceresult[[#This Row],[Discussion]]/matriceresult[[#This Row],[TOTAL]]</f>
        <v>0</v>
      </c>
      <c r="Z24">
        <f>matriceresult[[#This Row],[Figure]]/matriceresult[[#This Row],[TOTAL]]</f>
        <v>0</v>
      </c>
      <c r="AA24">
        <f>matriceresult[[#This Row],[Introduction]]/matriceresult[[#This Row],[TOTAL]]</f>
        <v>0.4</v>
      </c>
      <c r="AB24">
        <f>matriceresult[[#This Row],[Methods]]/matriceresult[[#This Row],[TOTAL]]</f>
        <v>0.6</v>
      </c>
      <c r="AC24">
        <f>matriceresult[[#This Row],[Results]]/matriceresult[[#This Row],[TOTAL]]</f>
        <v>0</v>
      </c>
      <c r="AD24">
        <f>matriceresult[[#This Row],[Supplementary material]]/matriceresult[[#This Row],[TOTAL]]</f>
        <v>0</v>
      </c>
      <c r="AE24">
        <f>matriceresult[[#This Row],[Title]]/matriceresult[[#This Row],[TOTAL]]</f>
        <v>0</v>
      </c>
      <c r="AF24" s="15">
        <f>SUM(matriceresult_PERCENTAGE[[#This Row],[Abstract]:[Title]])</f>
        <v>1</v>
      </c>
    </row>
    <row r="25" spans="1:32" x14ac:dyDescent="0.25">
      <c r="A25" s="1" t="s">
        <v>17</v>
      </c>
      <c r="B25" s="1" t="s">
        <v>19</v>
      </c>
      <c r="D25" s="1" t="s">
        <v>1177</v>
      </c>
      <c r="E25">
        <v>0</v>
      </c>
      <c r="F25">
        <v>0</v>
      </c>
      <c r="G25">
        <v>0</v>
      </c>
      <c r="H25">
        <v>0</v>
      </c>
      <c r="I25">
        <v>0</v>
      </c>
      <c r="J25">
        <v>0</v>
      </c>
      <c r="K25">
        <v>0</v>
      </c>
      <c r="L25">
        <v>0</v>
      </c>
      <c r="M25">
        <v>2</v>
      </c>
      <c r="N25">
        <v>1</v>
      </c>
      <c r="O25">
        <v>0</v>
      </c>
      <c r="P25">
        <v>0</v>
      </c>
      <c r="Q25" s="7">
        <f>SUM(matriceresult[[#This Row],[Abstract]:[Title]])</f>
        <v>3</v>
      </c>
      <c r="S25" s="1" t="s">
        <v>1177</v>
      </c>
      <c r="T25">
        <f>matriceresult[[#This Row],[Abstract]]/matriceresult[[#This Row],[TOTAL]]</f>
        <v>0</v>
      </c>
      <c r="U25">
        <f>matriceresult[[#This Row],[Acknowledgments]]/matriceresult[[#This Row],[TOTAL]]</f>
        <v>0</v>
      </c>
      <c r="V25">
        <f>matriceresult[[#This Row],[Article (No section provide)]]/matriceresult[[#This Row],[TOTAL]]</f>
        <v>0</v>
      </c>
      <c r="W25">
        <f>matriceresult[[#This Row],[Case study]]/matriceresult[[#This Row],[TOTAL]]</f>
        <v>0</v>
      </c>
      <c r="X25">
        <f>matriceresult[[#This Row],[Conclusion]]/matriceresult[[#This Row],[TOTAL]]</f>
        <v>0</v>
      </c>
      <c r="Y25">
        <f>matriceresult[[#This Row],[Discussion]]/matriceresult[[#This Row],[TOTAL]]</f>
        <v>0</v>
      </c>
      <c r="Z25">
        <f>matriceresult[[#This Row],[Figure]]/matriceresult[[#This Row],[TOTAL]]</f>
        <v>0</v>
      </c>
      <c r="AA25">
        <f>matriceresult[[#This Row],[Introduction]]/matriceresult[[#This Row],[TOTAL]]</f>
        <v>0</v>
      </c>
      <c r="AB25">
        <f>matriceresult[[#This Row],[Methods]]/matriceresult[[#This Row],[TOTAL]]</f>
        <v>0.66666666666666663</v>
      </c>
      <c r="AC25">
        <f>matriceresult[[#This Row],[Results]]/matriceresult[[#This Row],[TOTAL]]</f>
        <v>0.33333333333333331</v>
      </c>
      <c r="AD25">
        <f>matriceresult[[#This Row],[Supplementary material]]/matriceresult[[#This Row],[TOTAL]]</f>
        <v>0</v>
      </c>
      <c r="AE25">
        <f>matriceresult[[#This Row],[Title]]/matriceresult[[#This Row],[TOTAL]]</f>
        <v>0</v>
      </c>
      <c r="AF25" s="15">
        <f>SUM(matriceresult_PERCENTAGE[[#This Row],[Abstract]:[Title]])</f>
        <v>1</v>
      </c>
    </row>
    <row r="26" spans="1:32" x14ac:dyDescent="0.25">
      <c r="A26" s="1" t="s">
        <v>17</v>
      </c>
      <c r="B26" s="1" t="s">
        <v>19</v>
      </c>
      <c r="D26" s="1" t="s">
        <v>1186</v>
      </c>
      <c r="E26">
        <v>0</v>
      </c>
      <c r="F26">
        <v>0</v>
      </c>
      <c r="G26">
        <v>4</v>
      </c>
      <c r="H26">
        <v>0</v>
      </c>
      <c r="I26">
        <v>0</v>
      </c>
      <c r="J26">
        <v>0</v>
      </c>
      <c r="K26">
        <v>0</v>
      </c>
      <c r="L26">
        <v>0</v>
      </c>
      <c r="M26">
        <v>0</v>
      </c>
      <c r="N26">
        <v>0</v>
      </c>
      <c r="O26">
        <v>0</v>
      </c>
      <c r="P26">
        <v>0</v>
      </c>
      <c r="Q26" s="7">
        <f>SUM(matriceresult[[#This Row],[Abstract]:[Title]])</f>
        <v>4</v>
      </c>
      <c r="S26" s="1" t="s">
        <v>1186</v>
      </c>
      <c r="T26">
        <f>matriceresult[[#This Row],[Abstract]]/matriceresult[[#This Row],[TOTAL]]</f>
        <v>0</v>
      </c>
      <c r="U26">
        <f>matriceresult[[#This Row],[Acknowledgments]]/matriceresult[[#This Row],[TOTAL]]</f>
        <v>0</v>
      </c>
      <c r="V26">
        <f>matriceresult[[#This Row],[Article (No section provide)]]/matriceresult[[#This Row],[TOTAL]]</f>
        <v>1</v>
      </c>
      <c r="W26">
        <f>matriceresult[[#This Row],[Case study]]/matriceresult[[#This Row],[TOTAL]]</f>
        <v>0</v>
      </c>
      <c r="X26">
        <f>matriceresult[[#This Row],[Conclusion]]/matriceresult[[#This Row],[TOTAL]]</f>
        <v>0</v>
      </c>
      <c r="Y26">
        <f>matriceresult[[#This Row],[Discussion]]/matriceresult[[#This Row],[TOTAL]]</f>
        <v>0</v>
      </c>
      <c r="Z26">
        <f>matriceresult[[#This Row],[Figure]]/matriceresult[[#This Row],[TOTAL]]</f>
        <v>0</v>
      </c>
      <c r="AA26">
        <f>matriceresult[[#This Row],[Introduction]]/matriceresult[[#This Row],[TOTAL]]</f>
        <v>0</v>
      </c>
      <c r="AB26">
        <f>matriceresult[[#This Row],[Methods]]/matriceresult[[#This Row],[TOTAL]]</f>
        <v>0</v>
      </c>
      <c r="AC26">
        <f>matriceresult[[#This Row],[Results]]/matriceresult[[#This Row],[TOTAL]]</f>
        <v>0</v>
      </c>
      <c r="AD26">
        <f>matriceresult[[#This Row],[Supplementary material]]/matriceresult[[#This Row],[TOTAL]]</f>
        <v>0</v>
      </c>
      <c r="AE26">
        <f>matriceresult[[#This Row],[Title]]/matriceresult[[#This Row],[TOTAL]]</f>
        <v>0</v>
      </c>
      <c r="AF26" s="15">
        <f>SUM(matriceresult_PERCENTAGE[[#This Row],[Abstract]:[Title]])</f>
        <v>1</v>
      </c>
    </row>
    <row r="27" spans="1:32" x14ac:dyDescent="0.25">
      <c r="A27" s="1" t="s">
        <v>17</v>
      </c>
      <c r="B27" s="1" t="s">
        <v>19</v>
      </c>
      <c r="D27" s="1" t="s">
        <v>573</v>
      </c>
      <c r="E27">
        <v>0</v>
      </c>
      <c r="F27">
        <v>0</v>
      </c>
      <c r="G27">
        <v>0</v>
      </c>
      <c r="H27">
        <v>0</v>
      </c>
      <c r="I27">
        <v>0</v>
      </c>
      <c r="J27">
        <v>0</v>
      </c>
      <c r="K27">
        <v>0</v>
      </c>
      <c r="L27">
        <v>0</v>
      </c>
      <c r="M27">
        <v>1</v>
      </c>
      <c r="N27">
        <v>0</v>
      </c>
      <c r="O27">
        <v>0</v>
      </c>
      <c r="P27">
        <v>0</v>
      </c>
      <c r="Q27" s="7">
        <f>SUM(matriceresult[[#This Row],[Abstract]:[Title]])</f>
        <v>1</v>
      </c>
      <c r="S27" s="1" t="s">
        <v>573</v>
      </c>
      <c r="T27">
        <f>matriceresult[[#This Row],[Abstract]]/matriceresult[[#This Row],[TOTAL]]</f>
        <v>0</v>
      </c>
      <c r="U27">
        <f>matriceresult[[#This Row],[Acknowledgments]]/matriceresult[[#This Row],[TOTAL]]</f>
        <v>0</v>
      </c>
      <c r="V27">
        <f>matriceresult[[#This Row],[Article (No section provide)]]/matriceresult[[#This Row],[TOTAL]]</f>
        <v>0</v>
      </c>
      <c r="W27">
        <f>matriceresult[[#This Row],[Case study]]/matriceresult[[#This Row],[TOTAL]]</f>
        <v>0</v>
      </c>
      <c r="X27">
        <f>matriceresult[[#This Row],[Conclusion]]/matriceresult[[#This Row],[TOTAL]]</f>
        <v>0</v>
      </c>
      <c r="Y27">
        <f>matriceresult[[#This Row],[Discussion]]/matriceresult[[#This Row],[TOTAL]]</f>
        <v>0</v>
      </c>
      <c r="Z27">
        <f>matriceresult[[#This Row],[Figure]]/matriceresult[[#This Row],[TOTAL]]</f>
        <v>0</v>
      </c>
      <c r="AA27">
        <f>matriceresult[[#This Row],[Introduction]]/matriceresult[[#This Row],[TOTAL]]</f>
        <v>0</v>
      </c>
      <c r="AB27">
        <f>matriceresult[[#This Row],[Methods]]/matriceresult[[#This Row],[TOTAL]]</f>
        <v>1</v>
      </c>
      <c r="AC27">
        <f>matriceresult[[#This Row],[Results]]/matriceresult[[#This Row],[TOTAL]]</f>
        <v>0</v>
      </c>
      <c r="AD27">
        <f>matriceresult[[#This Row],[Supplementary material]]/matriceresult[[#This Row],[TOTAL]]</f>
        <v>0</v>
      </c>
      <c r="AE27">
        <f>matriceresult[[#This Row],[Title]]/matriceresult[[#This Row],[TOTAL]]</f>
        <v>0</v>
      </c>
      <c r="AF27" s="15">
        <f>SUM(matriceresult_PERCENTAGE[[#This Row],[Abstract]:[Title]])</f>
        <v>1</v>
      </c>
    </row>
    <row r="28" spans="1:32" x14ac:dyDescent="0.25">
      <c r="A28" s="1" t="s">
        <v>17</v>
      </c>
      <c r="B28" s="1" t="s">
        <v>19</v>
      </c>
      <c r="D28" s="1" t="s">
        <v>577</v>
      </c>
      <c r="E28">
        <v>0</v>
      </c>
      <c r="F28">
        <v>0</v>
      </c>
      <c r="G28">
        <v>0</v>
      </c>
      <c r="H28">
        <v>0</v>
      </c>
      <c r="I28">
        <v>0</v>
      </c>
      <c r="J28">
        <v>0</v>
      </c>
      <c r="K28">
        <v>0</v>
      </c>
      <c r="L28">
        <v>0</v>
      </c>
      <c r="M28">
        <v>1</v>
      </c>
      <c r="N28">
        <v>0</v>
      </c>
      <c r="O28">
        <v>0</v>
      </c>
      <c r="P28">
        <v>0</v>
      </c>
      <c r="Q28" s="7">
        <f>SUM(matriceresult[[#This Row],[Abstract]:[Title]])</f>
        <v>1</v>
      </c>
      <c r="S28" s="1" t="s">
        <v>577</v>
      </c>
      <c r="T28">
        <f>matriceresult[[#This Row],[Abstract]]/matriceresult[[#This Row],[TOTAL]]</f>
        <v>0</v>
      </c>
      <c r="U28">
        <f>matriceresult[[#This Row],[Acknowledgments]]/matriceresult[[#This Row],[TOTAL]]</f>
        <v>0</v>
      </c>
      <c r="V28">
        <f>matriceresult[[#This Row],[Article (No section provide)]]/matriceresult[[#This Row],[TOTAL]]</f>
        <v>0</v>
      </c>
      <c r="W28">
        <f>matriceresult[[#This Row],[Case study]]/matriceresult[[#This Row],[TOTAL]]</f>
        <v>0</v>
      </c>
      <c r="X28">
        <f>matriceresult[[#This Row],[Conclusion]]/matriceresult[[#This Row],[TOTAL]]</f>
        <v>0</v>
      </c>
      <c r="Y28">
        <f>matriceresult[[#This Row],[Discussion]]/matriceresult[[#This Row],[TOTAL]]</f>
        <v>0</v>
      </c>
      <c r="Z28">
        <f>matriceresult[[#This Row],[Figure]]/matriceresult[[#This Row],[TOTAL]]</f>
        <v>0</v>
      </c>
      <c r="AA28">
        <f>matriceresult[[#This Row],[Introduction]]/matriceresult[[#This Row],[TOTAL]]</f>
        <v>0</v>
      </c>
      <c r="AB28">
        <f>matriceresult[[#This Row],[Methods]]/matriceresult[[#This Row],[TOTAL]]</f>
        <v>1</v>
      </c>
      <c r="AC28">
        <f>matriceresult[[#This Row],[Results]]/matriceresult[[#This Row],[TOTAL]]</f>
        <v>0</v>
      </c>
      <c r="AD28">
        <f>matriceresult[[#This Row],[Supplementary material]]/matriceresult[[#This Row],[TOTAL]]</f>
        <v>0</v>
      </c>
      <c r="AE28">
        <f>matriceresult[[#This Row],[Title]]/matriceresult[[#This Row],[TOTAL]]</f>
        <v>0</v>
      </c>
      <c r="AF28" s="15">
        <f>SUM(matriceresult_PERCENTAGE[[#This Row],[Abstract]:[Title]])</f>
        <v>1</v>
      </c>
    </row>
    <row r="29" spans="1:32" x14ac:dyDescent="0.25">
      <c r="A29" s="1" t="s">
        <v>17</v>
      </c>
      <c r="B29" s="1" t="s">
        <v>19</v>
      </c>
      <c r="D29" s="1" t="s">
        <v>83</v>
      </c>
      <c r="E29">
        <v>0</v>
      </c>
      <c r="F29">
        <v>0</v>
      </c>
      <c r="G29">
        <v>0</v>
      </c>
      <c r="H29">
        <v>0</v>
      </c>
      <c r="I29">
        <v>0</v>
      </c>
      <c r="J29">
        <v>0</v>
      </c>
      <c r="K29">
        <v>1</v>
      </c>
      <c r="L29">
        <v>0</v>
      </c>
      <c r="M29">
        <v>0</v>
      </c>
      <c r="N29">
        <v>0</v>
      </c>
      <c r="O29">
        <v>0</v>
      </c>
      <c r="P29">
        <v>0</v>
      </c>
      <c r="Q29" s="7">
        <f>SUM(matriceresult[[#This Row],[Abstract]:[Title]])</f>
        <v>1</v>
      </c>
      <c r="S29" s="1" t="s">
        <v>83</v>
      </c>
      <c r="T29">
        <f>matriceresult[[#This Row],[Abstract]]/matriceresult[[#This Row],[TOTAL]]</f>
        <v>0</v>
      </c>
      <c r="U29">
        <f>matriceresult[[#This Row],[Acknowledgments]]/matriceresult[[#This Row],[TOTAL]]</f>
        <v>0</v>
      </c>
      <c r="V29">
        <f>matriceresult[[#This Row],[Article (No section provide)]]/matriceresult[[#This Row],[TOTAL]]</f>
        <v>0</v>
      </c>
      <c r="W29">
        <f>matriceresult[[#This Row],[Case study]]/matriceresult[[#This Row],[TOTAL]]</f>
        <v>0</v>
      </c>
      <c r="X29">
        <f>matriceresult[[#This Row],[Conclusion]]/matriceresult[[#This Row],[TOTAL]]</f>
        <v>0</v>
      </c>
      <c r="Y29">
        <f>matriceresult[[#This Row],[Discussion]]/matriceresult[[#This Row],[TOTAL]]</f>
        <v>0</v>
      </c>
      <c r="Z29">
        <f>matriceresult[[#This Row],[Figure]]/matriceresult[[#This Row],[TOTAL]]</f>
        <v>1</v>
      </c>
      <c r="AA29">
        <f>matriceresult[[#This Row],[Introduction]]/matriceresult[[#This Row],[TOTAL]]</f>
        <v>0</v>
      </c>
      <c r="AB29">
        <f>matriceresult[[#This Row],[Methods]]/matriceresult[[#This Row],[TOTAL]]</f>
        <v>0</v>
      </c>
      <c r="AC29">
        <f>matriceresult[[#This Row],[Results]]/matriceresult[[#This Row],[TOTAL]]</f>
        <v>0</v>
      </c>
      <c r="AD29">
        <f>matriceresult[[#This Row],[Supplementary material]]/matriceresult[[#This Row],[TOTAL]]</f>
        <v>0</v>
      </c>
      <c r="AE29">
        <f>matriceresult[[#This Row],[Title]]/matriceresult[[#This Row],[TOTAL]]</f>
        <v>0</v>
      </c>
      <c r="AF29" s="15">
        <f>SUM(matriceresult_PERCENTAGE[[#This Row],[Abstract]:[Title]])</f>
        <v>1</v>
      </c>
    </row>
    <row r="30" spans="1:32" x14ac:dyDescent="0.25">
      <c r="A30" s="1" t="s">
        <v>17</v>
      </c>
      <c r="B30" s="1" t="s">
        <v>19</v>
      </c>
      <c r="D30" s="1" t="s">
        <v>2134</v>
      </c>
      <c r="E30">
        <v>0</v>
      </c>
      <c r="F30">
        <v>0</v>
      </c>
      <c r="G30">
        <v>0</v>
      </c>
      <c r="H30">
        <v>0</v>
      </c>
      <c r="I30">
        <v>0</v>
      </c>
      <c r="J30">
        <v>0</v>
      </c>
      <c r="K30">
        <v>0</v>
      </c>
      <c r="L30">
        <v>0</v>
      </c>
      <c r="M30">
        <v>2</v>
      </c>
      <c r="N30">
        <v>1</v>
      </c>
      <c r="O30">
        <v>0</v>
      </c>
      <c r="P30">
        <v>0</v>
      </c>
      <c r="Q30" s="7">
        <f>SUM(matriceresult[[#This Row],[Abstract]:[Title]])</f>
        <v>3</v>
      </c>
      <c r="S30" s="1" t="s">
        <v>2134</v>
      </c>
      <c r="T30">
        <f>matriceresult[[#This Row],[Abstract]]/matriceresult[[#This Row],[TOTAL]]</f>
        <v>0</v>
      </c>
      <c r="U30">
        <f>matriceresult[[#This Row],[Acknowledgments]]/matriceresult[[#This Row],[TOTAL]]</f>
        <v>0</v>
      </c>
      <c r="V30">
        <f>matriceresult[[#This Row],[Article (No section provide)]]/matriceresult[[#This Row],[TOTAL]]</f>
        <v>0</v>
      </c>
      <c r="W30">
        <f>matriceresult[[#This Row],[Case study]]/matriceresult[[#This Row],[TOTAL]]</f>
        <v>0</v>
      </c>
      <c r="X30">
        <f>matriceresult[[#This Row],[Conclusion]]/matriceresult[[#This Row],[TOTAL]]</f>
        <v>0</v>
      </c>
      <c r="Y30">
        <f>matriceresult[[#This Row],[Discussion]]/matriceresult[[#This Row],[TOTAL]]</f>
        <v>0</v>
      </c>
      <c r="Z30">
        <f>matriceresult[[#This Row],[Figure]]/matriceresult[[#This Row],[TOTAL]]</f>
        <v>0</v>
      </c>
      <c r="AA30">
        <f>matriceresult[[#This Row],[Introduction]]/matriceresult[[#This Row],[TOTAL]]</f>
        <v>0</v>
      </c>
      <c r="AB30">
        <f>matriceresult[[#This Row],[Methods]]/matriceresult[[#This Row],[TOTAL]]</f>
        <v>0.66666666666666663</v>
      </c>
      <c r="AC30">
        <f>matriceresult[[#This Row],[Results]]/matriceresult[[#This Row],[TOTAL]]</f>
        <v>0.33333333333333331</v>
      </c>
      <c r="AD30">
        <f>matriceresult[[#This Row],[Supplementary material]]/matriceresult[[#This Row],[TOTAL]]</f>
        <v>0</v>
      </c>
      <c r="AE30">
        <f>matriceresult[[#This Row],[Title]]/matriceresult[[#This Row],[TOTAL]]</f>
        <v>0</v>
      </c>
      <c r="AF30" s="15">
        <f>SUM(matriceresult_PERCENTAGE[[#This Row],[Abstract]:[Title]])</f>
        <v>1</v>
      </c>
    </row>
    <row r="31" spans="1:32" x14ac:dyDescent="0.25">
      <c r="A31" s="1" t="s">
        <v>17</v>
      </c>
      <c r="B31" s="1" t="s">
        <v>19</v>
      </c>
      <c r="D31" s="1" t="s">
        <v>87</v>
      </c>
      <c r="E31">
        <v>0</v>
      </c>
      <c r="F31">
        <v>0</v>
      </c>
      <c r="G31">
        <v>0</v>
      </c>
      <c r="H31">
        <v>0</v>
      </c>
      <c r="I31">
        <v>0</v>
      </c>
      <c r="J31">
        <v>0</v>
      </c>
      <c r="K31">
        <v>0</v>
      </c>
      <c r="L31">
        <v>0</v>
      </c>
      <c r="M31">
        <v>3</v>
      </c>
      <c r="N31">
        <v>16</v>
      </c>
      <c r="O31">
        <v>0</v>
      </c>
      <c r="P31">
        <v>0</v>
      </c>
      <c r="Q31" s="7">
        <f>SUM(matriceresult[[#This Row],[Abstract]:[Title]])</f>
        <v>19</v>
      </c>
      <c r="S31" s="1" t="s">
        <v>87</v>
      </c>
      <c r="T31">
        <f>matriceresult[[#This Row],[Abstract]]/matriceresult[[#This Row],[TOTAL]]</f>
        <v>0</v>
      </c>
      <c r="U31">
        <f>matriceresult[[#This Row],[Acknowledgments]]/matriceresult[[#This Row],[TOTAL]]</f>
        <v>0</v>
      </c>
      <c r="V31">
        <f>matriceresult[[#This Row],[Article (No section provide)]]/matriceresult[[#This Row],[TOTAL]]</f>
        <v>0</v>
      </c>
      <c r="W31">
        <f>matriceresult[[#This Row],[Case study]]/matriceresult[[#This Row],[TOTAL]]</f>
        <v>0</v>
      </c>
      <c r="X31">
        <f>matriceresult[[#This Row],[Conclusion]]/matriceresult[[#This Row],[TOTAL]]</f>
        <v>0</v>
      </c>
      <c r="Y31">
        <f>matriceresult[[#This Row],[Discussion]]/matriceresult[[#This Row],[TOTAL]]</f>
        <v>0</v>
      </c>
      <c r="Z31">
        <f>matriceresult[[#This Row],[Figure]]/matriceresult[[#This Row],[TOTAL]]</f>
        <v>0</v>
      </c>
      <c r="AA31">
        <f>matriceresult[[#This Row],[Introduction]]/matriceresult[[#This Row],[TOTAL]]</f>
        <v>0</v>
      </c>
      <c r="AB31">
        <f>matriceresult[[#This Row],[Methods]]/matriceresult[[#This Row],[TOTAL]]</f>
        <v>0.15789473684210525</v>
      </c>
      <c r="AC31">
        <f>matriceresult[[#This Row],[Results]]/matriceresult[[#This Row],[TOTAL]]</f>
        <v>0.84210526315789469</v>
      </c>
      <c r="AD31">
        <f>matriceresult[[#This Row],[Supplementary material]]/matriceresult[[#This Row],[TOTAL]]</f>
        <v>0</v>
      </c>
      <c r="AE31">
        <f>matriceresult[[#This Row],[Title]]/matriceresult[[#This Row],[TOTAL]]</f>
        <v>0</v>
      </c>
      <c r="AF31" s="15">
        <f>SUM(matriceresult_PERCENTAGE[[#This Row],[Abstract]:[Title]])</f>
        <v>1</v>
      </c>
    </row>
    <row r="32" spans="1:32" x14ac:dyDescent="0.25">
      <c r="A32" s="1" t="s">
        <v>17</v>
      </c>
      <c r="B32" s="1" t="s">
        <v>19</v>
      </c>
      <c r="D32" s="1" t="s">
        <v>2144</v>
      </c>
      <c r="E32">
        <v>0</v>
      </c>
      <c r="F32">
        <v>0</v>
      </c>
      <c r="G32">
        <v>0</v>
      </c>
      <c r="H32">
        <v>0</v>
      </c>
      <c r="I32">
        <v>0</v>
      </c>
      <c r="J32">
        <v>0</v>
      </c>
      <c r="K32">
        <v>0</v>
      </c>
      <c r="L32">
        <v>0</v>
      </c>
      <c r="M32">
        <v>0</v>
      </c>
      <c r="N32">
        <v>1</v>
      </c>
      <c r="O32">
        <v>0</v>
      </c>
      <c r="P32">
        <v>0</v>
      </c>
      <c r="Q32" s="7">
        <f>SUM(matriceresult[[#This Row],[Abstract]:[Title]])</f>
        <v>1</v>
      </c>
      <c r="S32" s="1" t="s">
        <v>2144</v>
      </c>
      <c r="T32">
        <f>matriceresult[[#This Row],[Abstract]]/matriceresult[[#This Row],[TOTAL]]</f>
        <v>0</v>
      </c>
      <c r="U32">
        <f>matriceresult[[#This Row],[Acknowledgments]]/matriceresult[[#This Row],[TOTAL]]</f>
        <v>0</v>
      </c>
      <c r="V32">
        <f>matriceresult[[#This Row],[Article (No section provide)]]/matriceresult[[#This Row],[TOTAL]]</f>
        <v>0</v>
      </c>
      <c r="W32">
        <f>matriceresult[[#This Row],[Case study]]/matriceresult[[#This Row],[TOTAL]]</f>
        <v>0</v>
      </c>
      <c r="X32">
        <f>matriceresult[[#This Row],[Conclusion]]/matriceresult[[#This Row],[TOTAL]]</f>
        <v>0</v>
      </c>
      <c r="Y32">
        <f>matriceresult[[#This Row],[Discussion]]/matriceresult[[#This Row],[TOTAL]]</f>
        <v>0</v>
      </c>
      <c r="Z32">
        <f>matriceresult[[#This Row],[Figure]]/matriceresult[[#This Row],[TOTAL]]</f>
        <v>0</v>
      </c>
      <c r="AA32">
        <f>matriceresult[[#This Row],[Introduction]]/matriceresult[[#This Row],[TOTAL]]</f>
        <v>0</v>
      </c>
      <c r="AB32">
        <f>matriceresult[[#This Row],[Methods]]/matriceresult[[#This Row],[TOTAL]]</f>
        <v>0</v>
      </c>
      <c r="AC32">
        <f>matriceresult[[#This Row],[Results]]/matriceresult[[#This Row],[TOTAL]]</f>
        <v>1</v>
      </c>
      <c r="AD32">
        <f>matriceresult[[#This Row],[Supplementary material]]/matriceresult[[#This Row],[TOTAL]]</f>
        <v>0</v>
      </c>
      <c r="AE32">
        <f>matriceresult[[#This Row],[Title]]/matriceresult[[#This Row],[TOTAL]]</f>
        <v>0</v>
      </c>
      <c r="AF32" s="15">
        <f>SUM(matriceresult_PERCENTAGE[[#This Row],[Abstract]:[Title]])</f>
        <v>1</v>
      </c>
    </row>
    <row r="33" spans="1:32" x14ac:dyDescent="0.25">
      <c r="A33" s="1" t="s">
        <v>17</v>
      </c>
      <c r="B33" s="1" t="s">
        <v>19</v>
      </c>
      <c r="D33" s="1" t="s">
        <v>2149</v>
      </c>
      <c r="E33">
        <v>0</v>
      </c>
      <c r="F33">
        <v>0</v>
      </c>
      <c r="G33">
        <v>0</v>
      </c>
      <c r="H33">
        <v>0</v>
      </c>
      <c r="I33">
        <v>0</v>
      </c>
      <c r="J33">
        <v>1</v>
      </c>
      <c r="K33">
        <v>0</v>
      </c>
      <c r="L33">
        <v>1</v>
      </c>
      <c r="M33">
        <v>0</v>
      </c>
      <c r="N33">
        <v>2</v>
      </c>
      <c r="O33">
        <v>0</v>
      </c>
      <c r="P33">
        <v>0</v>
      </c>
      <c r="Q33" s="7">
        <f>SUM(matriceresult[[#This Row],[Abstract]:[Title]])</f>
        <v>4</v>
      </c>
      <c r="S33" s="1" t="s">
        <v>2149</v>
      </c>
      <c r="T33">
        <f>matriceresult[[#This Row],[Abstract]]/matriceresult[[#This Row],[TOTAL]]</f>
        <v>0</v>
      </c>
      <c r="U33">
        <f>matriceresult[[#This Row],[Acknowledgments]]/matriceresult[[#This Row],[TOTAL]]</f>
        <v>0</v>
      </c>
      <c r="V33">
        <f>matriceresult[[#This Row],[Article (No section provide)]]/matriceresult[[#This Row],[TOTAL]]</f>
        <v>0</v>
      </c>
      <c r="W33">
        <f>matriceresult[[#This Row],[Case study]]/matriceresult[[#This Row],[TOTAL]]</f>
        <v>0</v>
      </c>
      <c r="X33">
        <f>matriceresult[[#This Row],[Conclusion]]/matriceresult[[#This Row],[TOTAL]]</f>
        <v>0</v>
      </c>
      <c r="Y33">
        <f>matriceresult[[#This Row],[Discussion]]/matriceresult[[#This Row],[TOTAL]]</f>
        <v>0.25</v>
      </c>
      <c r="Z33">
        <f>matriceresult[[#This Row],[Figure]]/matriceresult[[#This Row],[TOTAL]]</f>
        <v>0</v>
      </c>
      <c r="AA33">
        <f>matriceresult[[#This Row],[Introduction]]/matriceresult[[#This Row],[TOTAL]]</f>
        <v>0.25</v>
      </c>
      <c r="AB33">
        <f>matriceresult[[#This Row],[Methods]]/matriceresult[[#This Row],[TOTAL]]</f>
        <v>0</v>
      </c>
      <c r="AC33">
        <f>matriceresult[[#This Row],[Results]]/matriceresult[[#This Row],[TOTAL]]</f>
        <v>0.5</v>
      </c>
      <c r="AD33">
        <f>matriceresult[[#This Row],[Supplementary material]]/matriceresult[[#This Row],[TOTAL]]</f>
        <v>0</v>
      </c>
      <c r="AE33">
        <f>matriceresult[[#This Row],[Title]]/matriceresult[[#This Row],[TOTAL]]</f>
        <v>0</v>
      </c>
      <c r="AF33" s="15">
        <f>SUM(matriceresult_PERCENTAGE[[#This Row],[Abstract]:[Title]])</f>
        <v>1</v>
      </c>
    </row>
    <row r="34" spans="1:32" x14ac:dyDescent="0.25">
      <c r="A34" s="1" t="s">
        <v>17</v>
      </c>
      <c r="B34" s="1" t="s">
        <v>19</v>
      </c>
      <c r="D34" s="1" t="s">
        <v>2163</v>
      </c>
      <c r="E34">
        <v>0</v>
      </c>
      <c r="F34">
        <v>0</v>
      </c>
      <c r="G34">
        <v>0</v>
      </c>
      <c r="H34">
        <v>0</v>
      </c>
      <c r="I34">
        <v>0</v>
      </c>
      <c r="J34">
        <v>0</v>
      </c>
      <c r="K34">
        <v>0</v>
      </c>
      <c r="L34">
        <v>0</v>
      </c>
      <c r="M34">
        <v>0</v>
      </c>
      <c r="N34">
        <v>2</v>
      </c>
      <c r="O34">
        <v>0</v>
      </c>
      <c r="P34">
        <v>0</v>
      </c>
      <c r="Q34" s="7">
        <f>SUM(matriceresult[[#This Row],[Abstract]:[Title]])</f>
        <v>2</v>
      </c>
      <c r="S34" s="1" t="s">
        <v>2163</v>
      </c>
      <c r="T34">
        <f>matriceresult[[#This Row],[Abstract]]/matriceresult[[#This Row],[TOTAL]]</f>
        <v>0</v>
      </c>
      <c r="U34">
        <f>matriceresult[[#This Row],[Acknowledgments]]/matriceresult[[#This Row],[TOTAL]]</f>
        <v>0</v>
      </c>
      <c r="V34">
        <f>matriceresult[[#This Row],[Article (No section provide)]]/matriceresult[[#This Row],[TOTAL]]</f>
        <v>0</v>
      </c>
      <c r="W34">
        <f>matriceresult[[#This Row],[Case study]]/matriceresult[[#This Row],[TOTAL]]</f>
        <v>0</v>
      </c>
      <c r="X34">
        <f>matriceresult[[#This Row],[Conclusion]]/matriceresult[[#This Row],[TOTAL]]</f>
        <v>0</v>
      </c>
      <c r="Y34">
        <f>matriceresult[[#This Row],[Discussion]]/matriceresult[[#This Row],[TOTAL]]</f>
        <v>0</v>
      </c>
      <c r="Z34">
        <f>matriceresult[[#This Row],[Figure]]/matriceresult[[#This Row],[TOTAL]]</f>
        <v>0</v>
      </c>
      <c r="AA34">
        <f>matriceresult[[#This Row],[Introduction]]/matriceresult[[#This Row],[TOTAL]]</f>
        <v>0</v>
      </c>
      <c r="AB34">
        <f>matriceresult[[#This Row],[Methods]]/matriceresult[[#This Row],[TOTAL]]</f>
        <v>0</v>
      </c>
      <c r="AC34">
        <f>matriceresult[[#This Row],[Results]]/matriceresult[[#This Row],[TOTAL]]</f>
        <v>1</v>
      </c>
      <c r="AD34">
        <f>matriceresult[[#This Row],[Supplementary material]]/matriceresult[[#This Row],[TOTAL]]</f>
        <v>0</v>
      </c>
      <c r="AE34">
        <f>matriceresult[[#This Row],[Title]]/matriceresult[[#This Row],[TOTAL]]</f>
        <v>0</v>
      </c>
      <c r="AF34" s="15">
        <f>SUM(matriceresult_PERCENTAGE[[#This Row],[Abstract]:[Title]])</f>
        <v>1</v>
      </c>
    </row>
    <row r="35" spans="1:32" x14ac:dyDescent="0.25">
      <c r="A35" s="1" t="s">
        <v>17</v>
      </c>
      <c r="B35" s="1" t="s">
        <v>19</v>
      </c>
      <c r="D35" s="1" t="s">
        <v>586</v>
      </c>
      <c r="E35">
        <v>0</v>
      </c>
      <c r="F35">
        <v>0</v>
      </c>
      <c r="G35">
        <v>0</v>
      </c>
      <c r="H35">
        <v>0</v>
      </c>
      <c r="I35">
        <v>0</v>
      </c>
      <c r="J35">
        <v>0</v>
      </c>
      <c r="K35">
        <v>0</v>
      </c>
      <c r="L35">
        <v>0</v>
      </c>
      <c r="M35">
        <v>1</v>
      </c>
      <c r="N35">
        <v>0</v>
      </c>
      <c r="O35">
        <v>0</v>
      </c>
      <c r="P35">
        <v>0</v>
      </c>
      <c r="Q35" s="7">
        <f>SUM(matriceresult[[#This Row],[Abstract]:[Title]])</f>
        <v>1</v>
      </c>
      <c r="S35" s="1" t="s">
        <v>586</v>
      </c>
      <c r="T35">
        <f>matriceresult[[#This Row],[Abstract]]/matriceresult[[#This Row],[TOTAL]]</f>
        <v>0</v>
      </c>
      <c r="U35">
        <f>matriceresult[[#This Row],[Acknowledgments]]/matriceresult[[#This Row],[TOTAL]]</f>
        <v>0</v>
      </c>
      <c r="V35">
        <f>matriceresult[[#This Row],[Article (No section provide)]]/matriceresult[[#This Row],[TOTAL]]</f>
        <v>0</v>
      </c>
      <c r="W35">
        <f>matriceresult[[#This Row],[Case study]]/matriceresult[[#This Row],[TOTAL]]</f>
        <v>0</v>
      </c>
      <c r="X35">
        <f>matriceresult[[#This Row],[Conclusion]]/matriceresult[[#This Row],[TOTAL]]</f>
        <v>0</v>
      </c>
      <c r="Y35">
        <f>matriceresult[[#This Row],[Discussion]]/matriceresult[[#This Row],[TOTAL]]</f>
        <v>0</v>
      </c>
      <c r="Z35">
        <f>matriceresult[[#This Row],[Figure]]/matriceresult[[#This Row],[TOTAL]]</f>
        <v>0</v>
      </c>
      <c r="AA35">
        <f>matriceresult[[#This Row],[Introduction]]/matriceresult[[#This Row],[TOTAL]]</f>
        <v>0</v>
      </c>
      <c r="AB35">
        <f>matriceresult[[#This Row],[Methods]]/matriceresult[[#This Row],[TOTAL]]</f>
        <v>1</v>
      </c>
      <c r="AC35">
        <f>matriceresult[[#This Row],[Results]]/matriceresult[[#This Row],[TOTAL]]</f>
        <v>0</v>
      </c>
      <c r="AD35">
        <f>matriceresult[[#This Row],[Supplementary material]]/matriceresult[[#This Row],[TOTAL]]</f>
        <v>0</v>
      </c>
      <c r="AE35">
        <f>matriceresult[[#This Row],[Title]]/matriceresult[[#This Row],[TOTAL]]</f>
        <v>0</v>
      </c>
      <c r="AF35" s="15">
        <f>SUM(matriceresult_PERCENTAGE[[#This Row],[Abstract]:[Title]])</f>
        <v>1</v>
      </c>
    </row>
    <row r="36" spans="1:32" x14ac:dyDescent="0.25">
      <c r="A36" s="1" t="s">
        <v>17</v>
      </c>
      <c r="B36" s="1" t="s">
        <v>19</v>
      </c>
      <c r="D36" s="1" t="s">
        <v>92</v>
      </c>
      <c r="E36">
        <v>1</v>
      </c>
      <c r="F36">
        <v>0</v>
      </c>
      <c r="G36">
        <v>0</v>
      </c>
      <c r="H36">
        <v>0</v>
      </c>
      <c r="I36">
        <v>0</v>
      </c>
      <c r="J36">
        <v>6</v>
      </c>
      <c r="K36">
        <v>0</v>
      </c>
      <c r="L36">
        <v>0</v>
      </c>
      <c r="M36">
        <v>0</v>
      </c>
      <c r="N36">
        <v>1</v>
      </c>
      <c r="O36">
        <v>0</v>
      </c>
      <c r="P36">
        <v>1</v>
      </c>
      <c r="Q36" s="7">
        <f>SUM(matriceresult[[#This Row],[Abstract]:[Title]])</f>
        <v>9</v>
      </c>
      <c r="S36" s="1" t="s">
        <v>92</v>
      </c>
      <c r="T36">
        <f>matriceresult[[#This Row],[Abstract]]/matriceresult[[#This Row],[TOTAL]]</f>
        <v>0.1111111111111111</v>
      </c>
      <c r="U36">
        <f>matriceresult[[#This Row],[Acknowledgments]]/matriceresult[[#This Row],[TOTAL]]</f>
        <v>0</v>
      </c>
      <c r="V36">
        <f>matriceresult[[#This Row],[Article (No section provide)]]/matriceresult[[#This Row],[TOTAL]]</f>
        <v>0</v>
      </c>
      <c r="W36">
        <f>matriceresult[[#This Row],[Case study]]/matriceresult[[#This Row],[TOTAL]]</f>
        <v>0</v>
      </c>
      <c r="X36">
        <f>matriceresult[[#This Row],[Conclusion]]/matriceresult[[#This Row],[TOTAL]]</f>
        <v>0</v>
      </c>
      <c r="Y36">
        <f>matriceresult[[#This Row],[Discussion]]/matriceresult[[#This Row],[TOTAL]]</f>
        <v>0.66666666666666663</v>
      </c>
      <c r="Z36">
        <f>matriceresult[[#This Row],[Figure]]/matriceresult[[#This Row],[TOTAL]]</f>
        <v>0</v>
      </c>
      <c r="AA36">
        <f>matriceresult[[#This Row],[Introduction]]/matriceresult[[#This Row],[TOTAL]]</f>
        <v>0</v>
      </c>
      <c r="AB36">
        <f>matriceresult[[#This Row],[Methods]]/matriceresult[[#This Row],[TOTAL]]</f>
        <v>0</v>
      </c>
      <c r="AC36">
        <f>matriceresult[[#This Row],[Results]]/matriceresult[[#This Row],[TOTAL]]</f>
        <v>0.1111111111111111</v>
      </c>
      <c r="AD36">
        <f>matriceresult[[#This Row],[Supplementary material]]/matriceresult[[#This Row],[TOTAL]]</f>
        <v>0</v>
      </c>
      <c r="AE36">
        <f>matriceresult[[#This Row],[Title]]/matriceresult[[#This Row],[TOTAL]]</f>
        <v>0.1111111111111111</v>
      </c>
      <c r="AF36" s="15">
        <f>SUM(matriceresult_PERCENTAGE[[#This Row],[Abstract]:[Title]])</f>
        <v>1</v>
      </c>
    </row>
    <row r="37" spans="1:32" x14ac:dyDescent="0.25">
      <c r="A37" s="1" t="s">
        <v>17</v>
      </c>
      <c r="B37" s="1" t="s">
        <v>19</v>
      </c>
      <c r="D37" s="1" t="s">
        <v>99</v>
      </c>
      <c r="E37">
        <v>0</v>
      </c>
      <c r="F37">
        <v>0</v>
      </c>
      <c r="G37">
        <v>0</v>
      </c>
      <c r="H37">
        <v>0</v>
      </c>
      <c r="I37">
        <v>0</v>
      </c>
      <c r="J37">
        <v>0</v>
      </c>
      <c r="K37">
        <v>0</v>
      </c>
      <c r="L37">
        <v>0</v>
      </c>
      <c r="M37">
        <v>0</v>
      </c>
      <c r="N37">
        <v>1</v>
      </c>
      <c r="O37">
        <v>0</v>
      </c>
      <c r="P37">
        <v>0</v>
      </c>
      <c r="Q37" s="7">
        <f>SUM(matriceresult[[#This Row],[Abstract]:[Title]])</f>
        <v>1</v>
      </c>
      <c r="S37" s="1" t="s">
        <v>99</v>
      </c>
      <c r="T37">
        <f>matriceresult[[#This Row],[Abstract]]/matriceresult[[#This Row],[TOTAL]]</f>
        <v>0</v>
      </c>
      <c r="U37">
        <f>matriceresult[[#This Row],[Acknowledgments]]/matriceresult[[#This Row],[TOTAL]]</f>
        <v>0</v>
      </c>
      <c r="V37">
        <f>matriceresult[[#This Row],[Article (No section provide)]]/matriceresult[[#This Row],[TOTAL]]</f>
        <v>0</v>
      </c>
      <c r="W37">
        <f>matriceresult[[#This Row],[Case study]]/matriceresult[[#This Row],[TOTAL]]</f>
        <v>0</v>
      </c>
      <c r="X37">
        <f>matriceresult[[#This Row],[Conclusion]]/matriceresult[[#This Row],[TOTAL]]</f>
        <v>0</v>
      </c>
      <c r="Y37">
        <f>matriceresult[[#This Row],[Discussion]]/matriceresult[[#This Row],[TOTAL]]</f>
        <v>0</v>
      </c>
      <c r="Z37">
        <f>matriceresult[[#This Row],[Figure]]/matriceresult[[#This Row],[TOTAL]]</f>
        <v>0</v>
      </c>
      <c r="AA37">
        <f>matriceresult[[#This Row],[Introduction]]/matriceresult[[#This Row],[TOTAL]]</f>
        <v>0</v>
      </c>
      <c r="AB37">
        <f>matriceresult[[#This Row],[Methods]]/matriceresult[[#This Row],[TOTAL]]</f>
        <v>0</v>
      </c>
      <c r="AC37">
        <f>matriceresult[[#This Row],[Results]]/matriceresult[[#This Row],[TOTAL]]</f>
        <v>1</v>
      </c>
      <c r="AD37">
        <f>matriceresult[[#This Row],[Supplementary material]]/matriceresult[[#This Row],[TOTAL]]</f>
        <v>0</v>
      </c>
      <c r="AE37">
        <f>matriceresult[[#This Row],[Title]]/matriceresult[[#This Row],[TOTAL]]</f>
        <v>0</v>
      </c>
      <c r="AF37" s="15">
        <f>SUM(matriceresult_PERCENTAGE[[#This Row],[Abstract]:[Title]])</f>
        <v>1</v>
      </c>
    </row>
    <row r="38" spans="1:32" x14ac:dyDescent="0.25">
      <c r="A38" s="1" t="s">
        <v>17</v>
      </c>
      <c r="B38" s="1" t="s">
        <v>19</v>
      </c>
      <c r="D38" s="1" t="s">
        <v>2171</v>
      </c>
      <c r="E38">
        <v>0</v>
      </c>
      <c r="F38">
        <v>0</v>
      </c>
      <c r="G38">
        <v>0</v>
      </c>
      <c r="H38">
        <v>0</v>
      </c>
      <c r="I38">
        <v>0</v>
      </c>
      <c r="J38">
        <v>0</v>
      </c>
      <c r="K38">
        <v>0</v>
      </c>
      <c r="L38">
        <v>0</v>
      </c>
      <c r="M38">
        <v>1</v>
      </c>
      <c r="N38">
        <v>0</v>
      </c>
      <c r="O38">
        <v>0</v>
      </c>
      <c r="P38">
        <v>0</v>
      </c>
      <c r="Q38" s="7">
        <f>SUM(matriceresult[[#This Row],[Abstract]:[Title]])</f>
        <v>1</v>
      </c>
      <c r="S38" s="1" t="s">
        <v>2171</v>
      </c>
      <c r="T38">
        <f>matriceresult[[#This Row],[Abstract]]/matriceresult[[#This Row],[TOTAL]]</f>
        <v>0</v>
      </c>
      <c r="U38">
        <f>matriceresult[[#This Row],[Acknowledgments]]/matriceresult[[#This Row],[TOTAL]]</f>
        <v>0</v>
      </c>
      <c r="V38">
        <f>matriceresult[[#This Row],[Article (No section provide)]]/matriceresult[[#This Row],[TOTAL]]</f>
        <v>0</v>
      </c>
      <c r="W38">
        <f>matriceresult[[#This Row],[Case study]]/matriceresult[[#This Row],[TOTAL]]</f>
        <v>0</v>
      </c>
      <c r="X38">
        <f>matriceresult[[#This Row],[Conclusion]]/matriceresult[[#This Row],[TOTAL]]</f>
        <v>0</v>
      </c>
      <c r="Y38">
        <f>matriceresult[[#This Row],[Discussion]]/matriceresult[[#This Row],[TOTAL]]</f>
        <v>0</v>
      </c>
      <c r="Z38">
        <f>matriceresult[[#This Row],[Figure]]/matriceresult[[#This Row],[TOTAL]]</f>
        <v>0</v>
      </c>
      <c r="AA38">
        <f>matriceresult[[#This Row],[Introduction]]/matriceresult[[#This Row],[TOTAL]]</f>
        <v>0</v>
      </c>
      <c r="AB38">
        <f>matriceresult[[#This Row],[Methods]]/matriceresult[[#This Row],[TOTAL]]</f>
        <v>1</v>
      </c>
      <c r="AC38">
        <f>matriceresult[[#This Row],[Results]]/matriceresult[[#This Row],[TOTAL]]</f>
        <v>0</v>
      </c>
      <c r="AD38">
        <f>matriceresult[[#This Row],[Supplementary material]]/matriceresult[[#This Row],[TOTAL]]</f>
        <v>0</v>
      </c>
      <c r="AE38">
        <f>matriceresult[[#This Row],[Title]]/matriceresult[[#This Row],[TOTAL]]</f>
        <v>0</v>
      </c>
      <c r="AF38" s="15">
        <f>SUM(matriceresult_PERCENTAGE[[#This Row],[Abstract]:[Title]])</f>
        <v>1</v>
      </c>
    </row>
    <row r="39" spans="1:32" x14ac:dyDescent="0.25">
      <c r="A39" s="1" t="s">
        <v>17</v>
      </c>
      <c r="B39" s="1" t="s">
        <v>19</v>
      </c>
      <c r="D39" s="1" t="s">
        <v>393</v>
      </c>
      <c r="E39">
        <v>0</v>
      </c>
      <c r="F39">
        <v>0</v>
      </c>
      <c r="G39">
        <v>0</v>
      </c>
      <c r="H39">
        <v>0</v>
      </c>
      <c r="I39">
        <v>0</v>
      </c>
      <c r="J39">
        <v>0</v>
      </c>
      <c r="K39">
        <v>0</v>
      </c>
      <c r="L39">
        <v>2</v>
      </c>
      <c r="M39">
        <v>0</v>
      </c>
      <c r="N39">
        <v>0</v>
      </c>
      <c r="O39">
        <v>0</v>
      </c>
      <c r="P39">
        <v>0</v>
      </c>
      <c r="Q39" s="7">
        <f>SUM(matriceresult[[#This Row],[Abstract]:[Title]])</f>
        <v>2</v>
      </c>
      <c r="S39" s="1" t="s">
        <v>393</v>
      </c>
      <c r="T39">
        <f>matriceresult[[#This Row],[Abstract]]/matriceresult[[#This Row],[TOTAL]]</f>
        <v>0</v>
      </c>
      <c r="U39">
        <f>matriceresult[[#This Row],[Acknowledgments]]/matriceresult[[#This Row],[TOTAL]]</f>
        <v>0</v>
      </c>
      <c r="V39">
        <f>matriceresult[[#This Row],[Article (No section provide)]]/matriceresult[[#This Row],[TOTAL]]</f>
        <v>0</v>
      </c>
      <c r="W39">
        <f>matriceresult[[#This Row],[Case study]]/matriceresult[[#This Row],[TOTAL]]</f>
        <v>0</v>
      </c>
      <c r="X39">
        <f>matriceresult[[#This Row],[Conclusion]]/matriceresult[[#This Row],[TOTAL]]</f>
        <v>0</v>
      </c>
      <c r="Y39">
        <f>matriceresult[[#This Row],[Discussion]]/matriceresult[[#This Row],[TOTAL]]</f>
        <v>0</v>
      </c>
      <c r="Z39">
        <f>matriceresult[[#This Row],[Figure]]/matriceresult[[#This Row],[TOTAL]]</f>
        <v>0</v>
      </c>
      <c r="AA39">
        <f>matriceresult[[#This Row],[Introduction]]/matriceresult[[#This Row],[TOTAL]]</f>
        <v>1</v>
      </c>
      <c r="AB39">
        <f>matriceresult[[#This Row],[Methods]]/matriceresult[[#This Row],[TOTAL]]</f>
        <v>0</v>
      </c>
      <c r="AC39">
        <f>matriceresult[[#This Row],[Results]]/matriceresult[[#This Row],[TOTAL]]</f>
        <v>0</v>
      </c>
      <c r="AD39">
        <f>matriceresult[[#This Row],[Supplementary material]]/matriceresult[[#This Row],[TOTAL]]</f>
        <v>0</v>
      </c>
      <c r="AE39">
        <f>matriceresult[[#This Row],[Title]]/matriceresult[[#This Row],[TOTAL]]</f>
        <v>0</v>
      </c>
      <c r="AF39" s="15">
        <f>SUM(matriceresult_PERCENTAGE[[#This Row],[Abstract]:[Title]])</f>
        <v>1</v>
      </c>
    </row>
    <row r="40" spans="1:32" x14ac:dyDescent="0.25">
      <c r="A40" s="1" t="s">
        <v>17</v>
      </c>
      <c r="B40" s="1" t="s">
        <v>19</v>
      </c>
      <c r="D40" s="1" t="s">
        <v>400</v>
      </c>
      <c r="E40">
        <v>0</v>
      </c>
      <c r="F40">
        <v>0</v>
      </c>
      <c r="G40">
        <v>0</v>
      </c>
      <c r="H40">
        <v>0</v>
      </c>
      <c r="I40">
        <v>0</v>
      </c>
      <c r="J40">
        <v>0</v>
      </c>
      <c r="K40">
        <v>0</v>
      </c>
      <c r="L40">
        <v>2</v>
      </c>
      <c r="M40">
        <v>0</v>
      </c>
      <c r="N40">
        <v>6</v>
      </c>
      <c r="O40">
        <v>1</v>
      </c>
      <c r="P40">
        <v>0</v>
      </c>
      <c r="Q40" s="7">
        <f>SUM(matriceresult[[#This Row],[Abstract]:[Title]])</f>
        <v>9</v>
      </c>
      <c r="S40" s="1" t="s">
        <v>400</v>
      </c>
      <c r="T40">
        <f>matriceresult[[#This Row],[Abstract]]/matriceresult[[#This Row],[TOTAL]]</f>
        <v>0</v>
      </c>
      <c r="U40">
        <f>matriceresult[[#This Row],[Acknowledgments]]/matriceresult[[#This Row],[TOTAL]]</f>
        <v>0</v>
      </c>
      <c r="V40">
        <f>matriceresult[[#This Row],[Article (No section provide)]]/matriceresult[[#This Row],[TOTAL]]</f>
        <v>0</v>
      </c>
      <c r="W40">
        <f>matriceresult[[#This Row],[Case study]]/matriceresult[[#This Row],[TOTAL]]</f>
        <v>0</v>
      </c>
      <c r="X40">
        <f>matriceresult[[#This Row],[Conclusion]]/matriceresult[[#This Row],[TOTAL]]</f>
        <v>0</v>
      </c>
      <c r="Y40">
        <f>matriceresult[[#This Row],[Discussion]]/matriceresult[[#This Row],[TOTAL]]</f>
        <v>0</v>
      </c>
      <c r="Z40">
        <f>matriceresult[[#This Row],[Figure]]/matriceresult[[#This Row],[TOTAL]]</f>
        <v>0</v>
      </c>
      <c r="AA40">
        <f>matriceresult[[#This Row],[Introduction]]/matriceresult[[#This Row],[TOTAL]]</f>
        <v>0.22222222222222221</v>
      </c>
      <c r="AB40">
        <f>matriceresult[[#This Row],[Methods]]/matriceresult[[#This Row],[TOTAL]]</f>
        <v>0</v>
      </c>
      <c r="AC40">
        <f>matriceresult[[#This Row],[Results]]/matriceresult[[#This Row],[TOTAL]]</f>
        <v>0.66666666666666663</v>
      </c>
      <c r="AD40">
        <f>matriceresult[[#This Row],[Supplementary material]]/matriceresult[[#This Row],[TOTAL]]</f>
        <v>0.1111111111111111</v>
      </c>
      <c r="AE40">
        <f>matriceresult[[#This Row],[Title]]/matriceresult[[#This Row],[TOTAL]]</f>
        <v>0</v>
      </c>
      <c r="AF40" s="15">
        <f>SUM(matriceresult_PERCENTAGE[[#This Row],[Abstract]:[Title]])</f>
        <v>1</v>
      </c>
    </row>
    <row r="41" spans="1:32" x14ac:dyDescent="0.25">
      <c r="A41" s="1" t="s">
        <v>17</v>
      </c>
      <c r="B41" s="1" t="s">
        <v>19</v>
      </c>
      <c r="D41" s="1" t="s">
        <v>592</v>
      </c>
      <c r="E41">
        <v>0</v>
      </c>
      <c r="F41">
        <v>0</v>
      </c>
      <c r="G41">
        <v>0</v>
      </c>
      <c r="H41">
        <v>0</v>
      </c>
      <c r="I41">
        <v>0</v>
      </c>
      <c r="J41">
        <v>0</v>
      </c>
      <c r="K41">
        <v>1</v>
      </c>
      <c r="L41">
        <v>0</v>
      </c>
      <c r="M41">
        <v>11</v>
      </c>
      <c r="N41">
        <v>0</v>
      </c>
      <c r="O41">
        <v>0</v>
      </c>
      <c r="P41">
        <v>0</v>
      </c>
      <c r="Q41" s="7">
        <f>SUM(matriceresult[[#This Row],[Abstract]:[Title]])</f>
        <v>12</v>
      </c>
      <c r="S41" s="1" t="s">
        <v>592</v>
      </c>
      <c r="T41">
        <f>matriceresult[[#This Row],[Abstract]]/matriceresult[[#This Row],[TOTAL]]</f>
        <v>0</v>
      </c>
      <c r="U41">
        <f>matriceresult[[#This Row],[Acknowledgments]]/matriceresult[[#This Row],[TOTAL]]</f>
        <v>0</v>
      </c>
      <c r="V41">
        <f>matriceresult[[#This Row],[Article (No section provide)]]/matriceresult[[#This Row],[TOTAL]]</f>
        <v>0</v>
      </c>
      <c r="W41">
        <f>matriceresult[[#This Row],[Case study]]/matriceresult[[#This Row],[TOTAL]]</f>
        <v>0</v>
      </c>
      <c r="X41">
        <f>matriceresult[[#This Row],[Conclusion]]/matriceresult[[#This Row],[TOTAL]]</f>
        <v>0</v>
      </c>
      <c r="Y41">
        <f>matriceresult[[#This Row],[Discussion]]/matriceresult[[#This Row],[TOTAL]]</f>
        <v>0</v>
      </c>
      <c r="Z41">
        <f>matriceresult[[#This Row],[Figure]]/matriceresult[[#This Row],[TOTAL]]</f>
        <v>8.3333333333333329E-2</v>
      </c>
      <c r="AA41">
        <f>matriceresult[[#This Row],[Introduction]]/matriceresult[[#This Row],[TOTAL]]</f>
        <v>0</v>
      </c>
      <c r="AB41">
        <f>matriceresult[[#This Row],[Methods]]/matriceresult[[#This Row],[TOTAL]]</f>
        <v>0.91666666666666663</v>
      </c>
      <c r="AC41">
        <f>matriceresult[[#This Row],[Results]]/matriceresult[[#This Row],[TOTAL]]</f>
        <v>0</v>
      </c>
      <c r="AD41">
        <f>matriceresult[[#This Row],[Supplementary material]]/matriceresult[[#This Row],[TOTAL]]</f>
        <v>0</v>
      </c>
      <c r="AE41">
        <f>matriceresult[[#This Row],[Title]]/matriceresult[[#This Row],[TOTAL]]</f>
        <v>0</v>
      </c>
      <c r="AF41" s="15">
        <f>SUM(matriceresult_PERCENTAGE[[#This Row],[Abstract]:[Title]])</f>
        <v>1</v>
      </c>
    </row>
    <row r="42" spans="1:32" x14ac:dyDescent="0.25">
      <c r="A42" s="1" t="s">
        <v>17</v>
      </c>
      <c r="B42" s="1" t="s">
        <v>19</v>
      </c>
      <c r="D42" s="1" t="s">
        <v>406</v>
      </c>
      <c r="E42">
        <v>0</v>
      </c>
      <c r="F42">
        <v>0</v>
      </c>
      <c r="G42">
        <v>0</v>
      </c>
      <c r="H42">
        <v>0</v>
      </c>
      <c r="I42">
        <v>0</v>
      </c>
      <c r="J42">
        <v>1</v>
      </c>
      <c r="K42">
        <v>0</v>
      </c>
      <c r="L42">
        <v>0</v>
      </c>
      <c r="M42">
        <v>0</v>
      </c>
      <c r="N42">
        <v>10</v>
      </c>
      <c r="O42">
        <v>0</v>
      </c>
      <c r="P42">
        <v>0</v>
      </c>
      <c r="Q42" s="7">
        <f>SUM(matriceresult[[#This Row],[Abstract]:[Title]])</f>
        <v>11</v>
      </c>
      <c r="S42" s="1" t="s">
        <v>406</v>
      </c>
      <c r="T42">
        <f>matriceresult[[#This Row],[Abstract]]/matriceresult[[#This Row],[TOTAL]]</f>
        <v>0</v>
      </c>
      <c r="U42">
        <f>matriceresult[[#This Row],[Acknowledgments]]/matriceresult[[#This Row],[TOTAL]]</f>
        <v>0</v>
      </c>
      <c r="V42">
        <f>matriceresult[[#This Row],[Article (No section provide)]]/matriceresult[[#This Row],[TOTAL]]</f>
        <v>0</v>
      </c>
      <c r="W42">
        <f>matriceresult[[#This Row],[Case study]]/matriceresult[[#This Row],[TOTAL]]</f>
        <v>0</v>
      </c>
      <c r="X42">
        <f>matriceresult[[#This Row],[Conclusion]]/matriceresult[[#This Row],[TOTAL]]</f>
        <v>0</v>
      </c>
      <c r="Y42">
        <f>matriceresult[[#This Row],[Discussion]]/matriceresult[[#This Row],[TOTAL]]</f>
        <v>9.0909090909090912E-2</v>
      </c>
      <c r="Z42">
        <f>matriceresult[[#This Row],[Figure]]/matriceresult[[#This Row],[TOTAL]]</f>
        <v>0</v>
      </c>
      <c r="AA42">
        <f>matriceresult[[#This Row],[Introduction]]/matriceresult[[#This Row],[TOTAL]]</f>
        <v>0</v>
      </c>
      <c r="AB42">
        <f>matriceresult[[#This Row],[Methods]]/matriceresult[[#This Row],[TOTAL]]</f>
        <v>0</v>
      </c>
      <c r="AC42">
        <f>matriceresult[[#This Row],[Results]]/matriceresult[[#This Row],[TOTAL]]</f>
        <v>0.90909090909090906</v>
      </c>
      <c r="AD42">
        <f>matriceresult[[#This Row],[Supplementary material]]/matriceresult[[#This Row],[TOTAL]]</f>
        <v>0</v>
      </c>
      <c r="AE42">
        <f>matriceresult[[#This Row],[Title]]/matriceresult[[#This Row],[TOTAL]]</f>
        <v>0</v>
      </c>
      <c r="AF42" s="15">
        <f>SUM(matriceresult_PERCENTAGE[[#This Row],[Abstract]:[Title]])</f>
        <v>1</v>
      </c>
    </row>
    <row r="43" spans="1:32" x14ac:dyDescent="0.25">
      <c r="A43" s="1" t="s">
        <v>17</v>
      </c>
      <c r="B43" s="1" t="s">
        <v>19</v>
      </c>
      <c r="D43" s="1" t="s">
        <v>2222</v>
      </c>
      <c r="E43">
        <v>0</v>
      </c>
      <c r="F43">
        <v>0</v>
      </c>
      <c r="G43">
        <v>0</v>
      </c>
      <c r="H43">
        <v>0</v>
      </c>
      <c r="I43">
        <v>0</v>
      </c>
      <c r="J43">
        <v>0</v>
      </c>
      <c r="K43">
        <v>0</v>
      </c>
      <c r="L43">
        <v>0</v>
      </c>
      <c r="M43">
        <v>1</v>
      </c>
      <c r="N43">
        <v>0</v>
      </c>
      <c r="O43">
        <v>0</v>
      </c>
      <c r="P43">
        <v>0</v>
      </c>
      <c r="Q43" s="7">
        <f>SUM(matriceresult[[#This Row],[Abstract]:[Title]])</f>
        <v>1</v>
      </c>
      <c r="S43" s="1" t="s">
        <v>2222</v>
      </c>
      <c r="T43">
        <f>matriceresult[[#This Row],[Abstract]]/matriceresult[[#This Row],[TOTAL]]</f>
        <v>0</v>
      </c>
      <c r="U43">
        <f>matriceresult[[#This Row],[Acknowledgments]]/matriceresult[[#This Row],[TOTAL]]</f>
        <v>0</v>
      </c>
      <c r="V43">
        <f>matriceresult[[#This Row],[Article (No section provide)]]/matriceresult[[#This Row],[TOTAL]]</f>
        <v>0</v>
      </c>
      <c r="W43">
        <f>matriceresult[[#This Row],[Case study]]/matriceresult[[#This Row],[TOTAL]]</f>
        <v>0</v>
      </c>
      <c r="X43">
        <f>matriceresult[[#This Row],[Conclusion]]/matriceresult[[#This Row],[TOTAL]]</f>
        <v>0</v>
      </c>
      <c r="Y43">
        <f>matriceresult[[#This Row],[Discussion]]/matriceresult[[#This Row],[TOTAL]]</f>
        <v>0</v>
      </c>
      <c r="Z43">
        <f>matriceresult[[#This Row],[Figure]]/matriceresult[[#This Row],[TOTAL]]</f>
        <v>0</v>
      </c>
      <c r="AA43">
        <f>matriceresult[[#This Row],[Introduction]]/matriceresult[[#This Row],[TOTAL]]</f>
        <v>0</v>
      </c>
      <c r="AB43">
        <f>matriceresult[[#This Row],[Methods]]/matriceresult[[#This Row],[TOTAL]]</f>
        <v>1</v>
      </c>
      <c r="AC43">
        <f>matriceresult[[#This Row],[Results]]/matriceresult[[#This Row],[TOTAL]]</f>
        <v>0</v>
      </c>
      <c r="AD43">
        <f>matriceresult[[#This Row],[Supplementary material]]/matriceresult[[#This Row],[TOTAL]]</f>
        <v>0</v>
      </c>
      <c r="AE43">
        <f>matriceresult[[#This Row],[Title]]/matriceresult[[#This Row],[TOTAL]]</f>
        <v>0</v>
      </c>
      <c r="AF43" s="15">
        <f>SUM(matriceresult_PERCENTAGE[[#This Row],[Abstract]:[Title]])</f>
        <v>1</v>
      </c>
    </row>
    <row r="44" spans="1:32" x14ac:dyDescent="0.25">
      <c r="A44" s="1" t="s">
        <v>17</v>
      </c>
      <c r="B44" s="1" t="s">
        <v>19</v>
      </c>
      <c r="D44" s="1" t="s">
        <v>839</v>
      </c>
      <c r="E44">
        <v>0</v>
      </c>
      <c r="F44">
        <v>0</v>
      </c>
      <c r="G44">
        <v>1</v>
      </c>
      <c r="H44">
        <v>0</v>
      </c>
      <c r="I44">
        <v>0</v>
      </c>
      <c r="J44">
        <v>0</v>
      </c>
      <c r="K44">
        <v>0</v>
      </c>
      <c r="L44">
        <v>0</v>
      </c>
      <c r="M44">
        <v>0</v>
      </c>
      <c r="N44">
        <v>0</v>
      </c>
      <c r="O44">
        <v>0</v>
      </c>
      <c r="P44">
        <v>0</v>
      </c>
      <c r="Q44" s="7">
        <f>SUM(matriceresult[[#This Row],[Abstract]:[Title]])</f>
        <v>1</v>
      </c>
      <c r="S44" s="1" t="s">
        <v>839</v>
      </c>
      <c r="T44">
        <f>matriceresult[[#This Row],[Abstract]]/matriceresult[[#This Row],[TOTAL]]</f>
        <v>0</v>
      </c>
      <c r="U44">
        <f>matriceresult[[#This Row],[Acknowledgments]]/matriceresult[[#This Row],[TOTAL]]</f>
        <v>0</v>
      </c>
      <c r="V44">
        <f>matriceresult[[#This Row],[Article (No section provide)]]/matriceresult[[#This Row],[TOTAL]]</f>
        <v>1</v>
      </c>
      <c r="W44">
        <f>matriceresult[[#This Row],[Case study]]/matriceresult[[#This Row],[TOTAL]]</f>
        <v>0</v>
      </c>
      <c r="X44">
        <f>matriceresult[[#This Row],[Conclusion]]/matriceresult[[#This Row],[TOTAL]]</f>
        <v>0</v>
      </c>
      <c r="Y44">
        <f>matriceresult[[#This Row],[Discussion]]/matriceresult[[#This Row],[TOTAL]]</f>
        <v>0</v>
      </c>
      <c r="Z44">
        <f>matriceresult[[#This Row],[Figure]]/matriceresult[[#This Row],[TOTAL]]</f>
        <v>0</v>
      </c>
      <c r="AA44">
        <f>matriceresult[[#This Row],[Introduction]]/matriceresult[[#This Row],[TOTAL]]</f>
        <v>0</v>
      </c>
      <c r="AB44">
        <f>matriceresult[[#This Row],[Methods]]/matriceresult[[#This Row],[TOTAL]]</f>
        <v>0</v>
      </c>
      <c r="AC44">
        <f>matriceresult[[#This Row],[Results]]/matriceresult[[#This Row],[TOTAL]]</f>
        <v>0</v>
      </c>
      <c r="AD44">
        <f>matriceresult[[#This Row],[Supplementary material]]/matriceresult[[#This Row],[TOTAL]]</f>
        <v>0</v>
      </c>
      <c r="AE44">
        <f>matriceresult[[#This Row],[Title]]/matriceresult[[#This Row],[TOTAL]]</f>
        <v>0</v>
      </c>
      <c r="AF44" s="15">
        <f>SUM(matriceresult_PERCENTAGE[[#This Row],[Abstract]:[Title]])</f>
        <v>1</v>
      </c>
    </row>
    <row r="45" spans="1:32" x14ac:dyDescent="0.25">
      <c r="A45" s="1" t="s">
        <v>17</v>
      </c>
      <c r="B45" s="1" t="s">
        <v>19</v>
      </c>
      <c r="D45" s="1" t="s">
        <v>104</v>
      </c>
      <c r="E45">
        <v>0</v>
      </c>
      <c r="F45">
        <v>0</v>
      </c>
      <c r="G45">
        <v>0</v>
      </c>
      <c r="H45">
        <v>0</v>
      </c>
      <c r="I45">
        <v>0</v>
      </c>
      <c r="J45">
        <v>0</v>
      </c>
      <c r="K45">
        <v>0</v>
      </c>
      <c r="L45">
        <v>0</v>
      </c>
      <c r="M45">
        <v>5</v>
      </c>
      <c r="N45">
        <v>3</v>
      </c>
      <c r="O45">
        <v>0</v>
      </c>
      <c r="P45">
        <v>0</v>
      </c>
      <c r="Q45" s="7">
        <f>SUM(matriceresult[[#This Row],[Abstract]:[Title]])</f>
        <v>8</v>
      </c>
      <c r="S45" s="1" t="s">
        <v>104</v>
      </c>
      <c r="T45">
        <f>matriceresult[[#This Row],[Abstract]]/matriceresult[[#This Row],[TOTAL]]</f>
        <v>0</v>
      </c>
      <c r="U45">
        <f>matriceresult[[#This Row],[Acknowledgments]]/matriceresult[[#This Row],[TOTAL]]</f>
        <v>0</v>
      </c>
      <c r="V45">
        <f>matriceresult[[#This Row],[Article (No section provide)]]/matriceresult[[#This Row],[TOTAL]]</f>
        <v>0</v>
      </c>
      <c r="W45">
        <f>matriceresult[[#This Row],[Case study]]/matriceresult[[#This Row],[TOTAL]]</f>
        <v>0</v>
      </c>
      <c r="X45">
        <f>matriceresult[[#This Row],[Conclusion]]/matriceresult[[#This Row],[TOTAL]]</f>
        <v>0</v>
      </c>
      <c r="Y45">
        <f>matriceresult[[#This Row],[Discussion]]/matriceresult[[#This Row],[TOTAL]]</f>
        <v>0</v>
      </c>
      <c r="Z45">
        <f>matriceresult[[#This Row],[Figure]]/matriceresult[[#This Row],[TOTAL]]</f>
        <v>0</v>
      </c>
      <c r="AA45">
        <f>matriceresult[[#This Row],[Introduction]]/matriceresult[[#This Row],[TOTAL]]</f>
        <v>0</v>
      </c>
      <c r="AB45">
        <f>matriceresult[[#This Row],[Methods]]/matriceresult[[#This Row],[TOTAL]]</f>
        <v>0.625</v>
      </c>
      <c r="AC45">
        <f>matriceresult[[#This Row],[Results]]/matriceresult[[#This Row],[TOTAL]]</f>
        <v>0.375</v>
      </c>
      <c r="AD45">
        <f>matriceresult[[#This Row],[Supplementary material]]/matriceresult[[#This Row],[TOTAL]]</f>
        <v>0</v>
      </c>
      <c r="AE45">
        <f>matriceresult[[#This Row],[Title]]/matriceresult[[#This Row],[TOTAL]]</f>
        <v>0</v>
      </c>
      <c r="AF45" s="15">
        <f>SUM(matriceresult_PERCENTAGE[[#This Row],[Abstract]:[Title]])</f>
        <v>1</v>
      </c>
    </row>
    <row r="46" spans="1:32" x14ac:dyDescent="0.25">
      <c r="A46" s="1" t="s">
        <v>17</v>
      </c>
      <c r="B46" s="1" t="s">
        <v>19</v>
      </c>
      <c r="D46" s="1" t="s">
        <v>410</v>
      </c>
      <c r="E46">
        <v>0</v>
      </c>
      <c r="F46">
        <v>0</v>
      </c>
      <c r="G46">
        <v>0</v>
      </c>
      <c r="H46">
        <v>0</v>
      </c>
      <c r="I46">
        <v>0</v>
      </c>
      <c r="J46">
        <v>0</v>
      </c>
      <c r="K46">
        <v>0</v>
      </c>
      <c r="L46">
        <v>0</v>
      </c>
      <c r="M46">
        <v>1</v>
      </c>
      <c r="N46">
        <v>0</v>
      </c>
      <c r="O46">
        <v>0</v>
      </c>
      <c r="P46">
        <v>0</v>
      </c>
      <c r="Q46" s="7">
        <f>SUM(matriceresult[[#This Row],[Abstract]:[Title]])</f>
        <v>1</v>
      </c>
      <c r="S46" s="1" t="s">
        <v>410</v>
      </c>
      <c r="T46">
        <f>matriceresult[[#This Row],[Abstract]]/matriceresult[[#This Row],[TOTAL]]</f>
        <v>0</v>
      </c>
      <c r="U46">
        <f>matriceresult[[#This Row],[Acknowledgments]]/matriceresult[[#This Row],[TOTAL]]</f>
        <v>0</v>
      </c>
      <c r="V46">
        <f>matriceresult[[#This Row],[Article (No section provide)]]/matriceresult[[#This Row],[TOTAL]]</f>
        <v>0</v>
      </c>
      <c r="W46">
        <f>matriceresult[[#This Row],[Case study]]/matriceresult[[#This Row],[TOTAL]]</f>
        <v>0</v>
      </c>
      <c r="X46">
        <f>matriceresult[[#This Row],[Conclusion]]/matriceresult[[#This Row],[TOTAL]]</f>
        <v>0</v>
      </c>
      <c r="Y46">
        <f>matriceresult[[#This Row],[Discussion]]/matriceresult[[#This Row],[TOTAL]]</f>
        <v>0</v>
      </c>
      <c r="Z46">
        <f>matriceresult[[#This Row],[Figure]]/matriceresult[[#This Row],[TOTAL]]</f>
        <v>0</v>
      </c>
      <c r="AA46">
        <f>matriceresult[[#This Row],[Introduction]]/matriceresult[[#This Row],[TOTAL]]</f>
        <v>0</v>
      </c>
      <c r="AB46">
        <f>matriceresult[[#This Row],[Methods]]/matriceresult[[#This Row],[TOTAL]]</f>
        <v>1</v>
      </c>
      <c r="AC46">
        <f>matriceresult[[#This Row],[Results]]/matriceresult[[#This Row],[TOTAL]]</f>
        <v>0</v>
      </c>
      <c r="AD46">
        <f>matriceresult[[#This Row],[Supplementary material]]/matriceresult[[#This Row],[TOTAL]]</f>
        <v>0</v>
      </c>
      <c r="AE46">
        <f>matriceresult[[#This Row],[Title]]/matriceresult[[#This Row],[TOTAL]]</f>
        <v>0</v>
      </c>
      <c r="AF46" s="15">
        <f>SUM(matriceresult_PERCENTAGE[[#This Row],[Abstract]:[Title]])</f>
        <v>1</v>
      </c>
    </row>
    <row r="47" spans="1:32" x14ac:dyDescent="0.25">
      <c r="A47" s="1" t="s">
        <v>17</v>
      </c>
      <c r="B47" s="1" t="s">
        <v>19</v>
      </c>
      <c r="D47" s="1" t="s">
        <v>528</v>
      </c>
      <c r="E47">
        <v>0</v>
      </c>
      <c r="F47">
        <v>0</v>
      </c>
      <c r="G47">
        <v>0</v>
      </c>
      <c r="H47">
        <v>0</v>
      </c>
      <c r="I47">
        <v>0</v>
      </c>
      <c r="J47">
        <v>0</v>
      </c>
      <c r="K47">
        <v>0</v>
      </c>
      <c r="L47">
        <v>0</v>
      </c>
      <c r="M47">
        <v>1</v>
      </c>
      <c r="N47">
        <v>2</v>
      </c>
      <c r="O47">
        <v>0</v>
      </c>
      <c r="P47">
        <v>0</v>
      </c>
      <c r="Q47" s="7">
        <f>SUM(matriceresult[[#This Row],[Abstract]:[Title]])</f>
        <v>3</v>
      </c>
      <c r="S47" s="1" t="s">
        <v>528</v>
      </c>
      <c r="T47">
        <f>matriceresult[[#This Row],[Abstract]]/matriceresult[[#This Row],[TOTAL]]</f>
        <v>0</v>
      </c>
      <c r="U47">
        <f>matriceresult[[#This Row],[Acknowledgments]]/matriceresult[[#This Row],[TOTAL]]</f>
        <v>0</v>
      </c>
      <c r="V47">
        <f>matriceresult[[#This Row],[Article (No section provide)]]/matriceresult[[#This Row],[TOTAL]]</f>
        <v>0</v>
      </c>
      <c r="W47">
        <f>matriceresult[[#This Row],[Case study]]/matriceresult[[#This Row],[TOTAL]]</f>
        <v>0</v>
      </c>
      <c r="X47">
        <f>matriceresult[[#This Row],[Conclusion]]/matriceresult[[#This Row],[TOTAL]]</f>
        <v>0</v>
      </c>
      <c r="Y47">
        <f>matriceresult[[#This Row],[Discussion]]/matriceresult[[#This Row],[TOTAL]]</f>
        <v>0</v>
      </c>
      <c r="Z47">
        <f>matriceresult[[#This Row],[Figure]]/matriceresult[[#This Row],[TOTAL]]</f>
        <v>0</v>
      </c>
      <c r="AA47">
        <f>matriceresult[[#This Row],[Introduction]]/matriceresult[[#This Row],[TOTAL]]</f>
        <v>0</v>
      </c>
      <c r="AB47">
        <f>matriceresult[[#This Row],[Methods]]/matriceresult[[#This Row],[TOTAL]]</f>
        <v>0.33333333333333331</v>
      </c>
      <c r="AC47">
        <f>matriceresult[[#This Row],[Results]]/matriceresult[[#This Row],[TOTAL]]</f>
        <v>0.66666666666666663</v>
      </c>
      <c r="AD47">
        <f>matriceresult[[#This Row],[Supplementary material]]/matriceresult[[#This Row],[TOTAL]]</f>
        <v>0</v>
      </c>
      <c r="AE47">
        <f>matriceresult[[#This Row],[Title]]/matriceresult[[#This Row],[TOTAL]]</f>
        <v>0</v>
      </c>
      <c r="AF47" s="15">
        <f>SUM(matriceresult_PERCENTAGE[[#This Row],[Abstract]:[Title]])</f>
        <v>1</v>
      </c>
    </row>
    <row r="48" spans="1:32" x14ac:dyDescent="0.25">
      <c r="A48" s="1" t="s">
        <v>17</v>
      </c>
      <c r="B48" s="1" t="s">
        <v>19</v>
      </c>
      <c r="D48" s="1" t="s">
        <v>2227</v>
      </c>
      <c r="E48">
        <v>0</v>
      </c>
      <c r="F48">
        <v>0</v>
      </c>
      <c r="G48">
        <v>0</v>
      </c>
      <c r="H48">
        <v>0</v>
      </c>
      <c r="I48">
        <v>0</v>
      </c>
      <c r="J48">
        <v>0</v>
      </c>
      <c r="K48">
        <v>0</v>
      </c>
      <c r="L48">
        <v>0</v>
      </c>
      <c r="M48">
        <v>1</v>
      </c>
      <c r="N48">
        <v>0</v>
      </c>
      <c r="O48">
        <v>0</v>
      </c>
      <c r="P48">
        <v>0</v>
      </c>
      <c r="Q48" s="7">
        <f>SUM(matriceresult[[#This Row],[Abstract]:[Title]])</f>
        <v>1</v>
      </c>
      <c r="S48" s="1" t="s">
        <v>2227</v>
      </c>
      <c r="T48">
        <f>matriceresult[[#This Row],[Abstract]]/matriceresult[[#This Row],[TOTAL]]</f>
        <v>0</v>
      </c>
      <c r="U48">
        <f>matriceresult[[#This Row],[Acknowledgments]]/matriceresult[[#This Row],[TOTAL]]</f>
        <v>0</v>
      </c>
      <c r="V48">
        <f>matriceresult[[#This Row],[Article (No section provide)]]/matriceresult[[#This Row],[TOTAL]]</f>
        <v>0</v>
      </c>
      <c r="W48">
        <f>matriceresult[[#This Row],[Case study]]/matriceresult[[#This Row],[TOTAL]]</f>
        <v>0</v>
      </c>
      <c r="X48">
        <f>matriceresult[[#This Row],[Conclusion]]/matriceresult[[#This Row],[TOTAL]]</f>
        <v>0</v>
      </c>
      <c r="Y48">
        <f>matriceresult[[#This Row],[Discussion]]/matriceresult[[#This Row],[TOTAL]]</f>
        <v>0</v>
      </c>
      <c r="Z48">
        <f>matriceresult[[#This Row],[Figure]]/matriceresult[[#This Row],[TOTAL]]</f>
        <v>0</v>
      </c>
      <c r="AA48">
        <f>matriceresult[[#This Row],[Introduction]]/matriceresult[[#This Row],[TOTAL]]</f>
        <v>0</v>
      </c>
      <c r="AB48">
        <f>matriceresult[[#This Row],[Methods]]/matriceresult[[#This Row],[TOTAL]]</f>
        <v>1</v>
      </c>
      <c r="AC48">
        <f>matriceresult[[#This Row],[Results]]/matriceresult[[#This Row],[TOTAL]]</f>
        <v>0</v>
      </c>
      <c r="AD48">
        <f>matriceresult[[#This Row],[Supplementary material]]/matriceresult[[#This Row],[TOTAL]]</f>
        <v>0</v>
      </c>
      <c r="AE48">
        <f>matriceresult[[#This Row],[Title]]/matriceresult[[#This Row],[TOTAL]]</f>
        <v>0</v>
      </c>
      <c r="AF48" s="15">
        <f>SUM(matriceresult_PERCENTAGE[[#This Row],[Abstract]:[Title]])</f>
        <v>1</v>
      </c>
    </row>
    <row r="49" spans="1:32" x14ac:dyDescent="0.25">
      <c r="A49" s="1" t="s">
        <v>17</v>
      </c>
      <c r="B49" s="1" t="s">
        <v>19</v>
      </c>
      <c r="D49" s="1" t="s">
        <v>2232</v>
      </c>
      <c r="E49">
        <v>0</v>
      </c>
      <c r="F49">
        <v>0</v>
      </c>
      <c r="G49">
        <v>0</v>
      </c>
      <c r="H49">
        <v>0</v>
      </c>
      <c r="I49">
        <v>0</v>
      </c>
      <c r="J49">
        <v>0</v>
      </c>
      <c r="K49">
        <v>0</v>
      </c>
      <c r="L49">
        <v>0</v>
      </c>
      <c r="M49">
        <v>1</v>
      </c>
      <c r="N49">
        <v>0</v>
      </c>
      <c r="O49">
        <v>0</v>
      </c>
      <c r="P49">
        <v>0</v>
      </c>
      <c r="Q49" s="7">
        <f>SUM(matriceresult[[#This Row],[Abstract]:[Title]])</f>
        <v>1</v>
      </c>
      <c r="S49" s="1" t="s">
        <v>2232</v>
      </c>
      <c r="T49">
        <f>matriceresult[[#This Row],[Abstract]]/matriceresult[[#This Row],[TOTAL]]</f>
        <v>0</v>
      </c>
      <c r="U49">
        <f>matriceresult[[#This Row],[Acknowledgments]]/matriceresult[[#This Row],[TOTAL]]</f>
        <v>0</v>
      </c>
      <c r="V49">
        <f>matriceresult[[#This Row],[Article (No section provide)]]/matriceresult[[#This Row],[TOTAL]]</f>
        <v>0</v>
      </c>
      <c r="W49">
        <f>matriceresult[[#This Row],[Case study]]/matriceresult[[#This Row],[TOTAL]]</f>
        <v>0</v>
      </c>
      <c r="X49">
        <f>matriceresult[[#This Row],[Conclusion]]/matriceresult[[#This Row],[TOTAL]]</f>
        <v>0</v>
      </c>
      <c r="Y49">
        <f>matriceresult[[#This Row],[Discussion]]/matriceresult[[#This Row],[TOTAL]]</f>
        <v>0</v>
      </c>
      <c r="Z49">
        <f>matriceresult[[#This Row],[Figure]]/matriceresult[[#This Row],[TOTAL]]</f>
        <v>0</v>
      </c>
      <c r="AA49">
        <f>matriceresult[[#This Row],[Introduction]]/matriceresult[[#This Row],[TOTAL]]</f>
        <v>0</v>
      </c>
      <c r="AB49">
        <f>matriceresult[[#This Row],[Methods]]/matriceresult[[#This Row],[TOTAL]]</f>
        <v>1</v>
      </c>
      <c r="AC49">
        <f>matriceresult[[#This Row],[Results]]/matriceresult[[#This Row],[TOTAL]]</f>
        <v>0</v>
      </c>
      <c r="AD49">
        <f>matriceresult[[#This Row],[Supplementary material]]/matriceresult[[#This Row],[TOTAL]]</f>
        <v>0</v>
      </c>
      <c r="AE49">
        <f>matriceresult[[#This Row],[Title]]/matriceresult[[#This Row],[TOTAL]]</f>
        <v>0</v>
      </c>
      <c r="AF49" s="15">
        <f>SUM(matriceresult_PERCENTAGE[[#This Row],[Abstract]:[Title]])</f>
        <v>1</v>
      </c>
    </row>
    <row r="50" spans="1:32" x14ac:dyDescent="0.25">
      <c r="A50" s="1" t="s">
        <v>17</v>
      </c>
      <c r="B50" s="1" t="s">
        <v>19</v>
      </c>
      <c r="D50" s="1" t="s">
        <v>2236</v>
      </c>
      <c r="E50">
        <v>0</v>
      </c>
      <c r="F50">
        <v>0</v>
      </c>
      <c r="G50">
        <v>0</v>
      </c>
      <c r="H50">
        <v>0</v>
      </c>
      <c r="I50">
        <v>0</v>
      </c>
      <c r="J50">
        <v>0</v>
      </c>
      <c r="K50">
        <v>0</v>
      </c>
      <c r="L50">
        <v>2</v>
      </c>
      <c r="M50">
        <v>0</v>
      </c>
      <c r="N50">
        <v>2</v>
      </c>
      <c r="O50">
        <v>0</v>
      </c>
      <c r="P50">
        <v>0</v>
      </c>
      <c r="Q50" s="7">
        <f>SUM(matriceresult[[#This Row],[Abstract]:[Title]])</f>
        <v>4</v>
      </c>
      <c r="S50" s="1" t="s">
        <v>2236</v>
      </c>
      <c r="T50">
        <f>matriceresult[[#This Row],[Abstract]]/matriceresult[[#This Row],[TOTAL]]</f>
        <v>0</v>
      </c>
      <c r="U50">
        <f>matriceresult[[#This Row],[Acknowledgments]]/matriceresult[[#This Row],[TOTAL]]</f>
        <v>0</v>
      </c>
      <c r="V50">
        <f>matriceresult[[#This Row],[Article (No section provide)]]/matriceresult[[#This Row],[TOTAL]]</f>
        <v>0</v>
      </c>
      <c r="W50">
        <f>matriceresult[[#This Row],[Case study]]/matriceresult[[#This Row],[TOTAL]]</f>
        <v>0</v>
      </c>
      <c r="X50">
        <f>matriceresult[[#This Row],[Conclusion]]/matriceresult[[#This Row],[TOTAL]]</f>
        <v>0</v>
      </c>
      <c r="Y50">
        <f>matriceresult[[#This Row],[Discussion]]/matriceresult[[#This Row],[TOTAL]]</f>
        <v>0</v>
      </c>
      <c r="Z50">
        <f>matriceresult[[#This Row],[Figure]]/matriceresult[[#This Row],[TOTAL]]</f>
        <v>0</v>
      </c>
      <c r="AA50">
        <f>matriceresult[[#This Row],[Introduction]]/matriceresult[[#This Row],[TOTAL]]</f>
        <v>0.5</v>
      </c>
      <c r="AB50">
        <f>matriceresult[[#This Row],[Methods]]/matriceresult[[#This Row],[TOTAL]]</f>
        <v>0</v>
      </c>
      <c r="AC50">
        <f>matriceresult[[#This Row],[Results]]/matriceresult[[#This Row],[TOTAL]]</f>
        <v>0.5</v>
      </c>
      <c r="AD50">
        <f>matriceresult[[#This Row],[Supplementary material]]/matriceresult[[#This Row],[TOTAL]]</f>
        <v>0</v>
      </c>
      <c r="AE50">
        <f>matriceresult[[#This Row],[Title]]/matriceresult[[#This Row],[TOTAL]]</f>
        <v>0</v>
      </c>
      <c r="AF50" s="15">
        <f>SUM(matriceresult_PERCENTAGE[[#This Row],[Abstract]:[Title]])</f>
        <v>1</v>
      </c>
    </row>
    <row r="51" spans="1:32" x14ac:dyDescent="0.25">
      <c r="A51" s="1" t="s">
        <v>17</v>
      </c>
      <c r="B51" s="1" t="s">
        <v>19</v>
      </c>
      <c r="D51" s="1" t="s">
        <v>599</v>
      </c>
      <c r="E51">
        <v>0</v>
      </c>
      <c r="F51">
        <v>0</v>
      </c>
      <c r="G51">
        <v>0</v>
      </c>
      <c r="H51">
        <v>0</v>
      </c>
      <c r="I51">
        <v>0</v>
      </c>
      <c r="J51">
        <v>0</v>
      </c>
      <c r="K51">
        <v>0</v>
      </c>
      <c r="L51">
        <v>0</v>
      </c>
      <c r="M51">
        <v>1</v>
      </c>
      <c r="N51">
        <v>0</v>
      </c>
      <c r="O51">
        <v>0</v>
      </c>
      <c r="P51">
        <v>0</v>
      </c>
      <c r="Q51" s="7">
        <f>SUM(matriceresult[[#This Row],[Abstract]:[Title]])</f>
        <v>1</v>
      </c>
      <c r="S51" s="1" t="s">
        <v>599</v>
      </c>
      <c r="T51">
        <f>matriceresult[[#This Row],[Abstract]]/matriceresult[[#This Row],[TOTAL]]</f>
        <v>0</v>
      </c>
      <c r="U51">
        <f>matriceresult[[#This Row],[Acknowledgments]]/matriceresult[[#This Row],[TOTAL]]</f>
        <v>0</v>
      </c>
      <c r="V51">
        <f>matriceresult[[#This Row],[Article (No section provide)]]/matriceresult[[#This Row],[TOTAL]]</f>
        <v>0</v>
      </c>
      <c r="W51">
        <f>matriceresult[[#This Row],[Case study]]/matriceresult[[#This Row],[TOTAL]]</f>
        <v>0</v>
      </c>
      <c r="X51">
        <f>matriceresult[[#This Row],[Conclusion]]/matriceresult[[#This Row],[TOTAL]]</f>
        <v>0</v>
      </c>
      <c r="Y51">
        <f>matriceresult[[#This Row],[Discussion]]/matriceresult[[#This Row],[TOTAL]]</f>
        <v>0</v>
      </c>
      <c r="Z51">
        <f>matriceresult[[#This Row],[Figure]]/matriceresult[[#This Row],[TOTAL]]</f>
        <v>0</v>
      </c>
      <c r="AA51">
        <f>matriceresult[[#This Row],[Introduction]]/matriceresult[[#This Row],[TOTAL]]</f>
        <v>0</v>
      </c>
      <c r="AB51">
        <f>matriceresult[[#This Row],[Methods]]/matriceresult[[#This Row],[TOTAL]]</f>
        <v>1</v>
      </c>
      <c r="AC51">
        <f>matriceresult[[#This Row],[Results]]/matriceresult[[#This Row],[TOTAL]]</f>
        <v>0</v>
      </c>
      <c r="AD51">
        <f>matriceresult[[#This Row],[Supplementary material]]/matriceresult[[#This Row],[TOTAL]]</f>
        <v>0</v>
      </c>
      <c r="AE51">
        <f>matriceresult[[#This Row],[Title]]/matriceresult[[#This Row],[TOTAL]]</f>
        <v>0</v>
      </c>
      <c r="AF51" s="15">
        <f>SUM(matriceresult_PERCENTAGE[[#This Row],[Abstract]:[Title]])</f>
        <v>1</v>
      </c>
    </row>
    <row r="52" spans="1:32" x14ac:dyDescent="0.25">
      <c r="A52" s="1" t="s">
        <v>17</v>
      </c>
      <c r="B52" s="1" t="s">
        <v>19</v>
      </c>
      <c r="D52" s="1" t="s">
        <v>109</v>
      </c>
      <c r="E52">
        <v>0</v>
      </c>
      <c r="F52">
        <v>0</v>
      </c>
      <c r="G52">
        <v>0</v>
      </c>
      <c r="H52">
        <v>0</v>
      </c>
      <c r="I52">
        <v>0</v>
      </c>
      <c r="J52">
        <v>0</v>
      </c>
      <c r="K52">
        <v>0</v>
      </c>
      <c r="L52">
        <v>1</v>
      </c>
      <c r="M52">
        <v>3</v>
      </c>
      <c r="N52">
        <v>23</v>
      </c>
      <c r="O52">
        <v>0</v>
      </c>
      <c r="P52">
        <v>0</v>
      </c>
      <c r="Q52" s="7">
        <f>SUM(matriceresult[[#This Row],[Abstract]:[Title]])</f>
        <v>27</v>
      </c>
      <c r="S52" s="1" t="s">
        <v>109</v>
      </c>
      <c r="T52">
        <f>matriceresult[[#This Row],[Abstract]]/matriceresult[[#This Row],[TOTAL]]</f>
        <v>0</v>
      </c>
      <c r="U52">
        <f>matriceresult[[#This Row],[Acknowledgments]]/matriceresult[[#This Row],[TOTAL]]</f>
        <v>0</v>
      </c>
      <c r="V52">
        <f>matriceresult[[#This Row],[Article (No section provide)]]/matriceresult[[#This Row],[TOTAL]]</f>
        <v>0</v>
      </c>
      <c r="W52">
        <f>matriceresult[[#This Row],[Case study]]/matriceresult[[#This Row],[TOTAL]]</f>
        <v>0</v>
      </c>
      <c r="X52">
        <f>matriceresult[[#This Row],[Conclusion]]/matriceresult[[#This Row],[TOTAL]]</f>
        <v>0</v>
      </c>
      <c r="Y52">
        <f>matriceresult[[#This Row],[Discussion]]/matriceresult[[#This Row],[TOTAL]]</f>
        <v>0</v>
      </c>
      <c r="Z52">
        <f>matriceresult[[#This Row],[Figure]]/matriceresult[[#This Row],[TOTAL]]</f>
        <v>0</v>
      </c>
      <c r="AA52">
        <f>matriceresult[[#This Row],[Introduction]]/matriceresult[[#This Row],[TOTAL]]</f>
        <v>3.7037037037037035E-2</v>
      </c>
      <c r="AB52">
        <f>matriceresult[[#This Row],[Methods]]/matriceresult[[#This Row],[TOTAL]]</f>
        <v>0.1111111111111111</v>
      </c>
      <c r="AC52">
        <f>matriceresult[[#This Row],[Results]]/matriceresult[[#This Row],[TOTAL]]</f>
        <v>0.85185185185185186</v>
      </c>
      <c r="AD52">
        <f>matriceresult[[#This Row],[Supplementary material]]/matriceresult[[#This Row],[TOTAL]]</f>
        <v>0</v>
      </c>
      <c r="AE52">
        <f>matriceresult[[#This Row],[Title]]/matriceresult[[#This Row],[TOTAL]]</f>
        <v>0</v>
      </c>
      <c r="AF52" s="15">
        <f>SUM(matriceresult_PERCENTAGE[[#This Row],[Abstract]:[Title]])</f>
        <v>1</v>
      </c>
    </row>
    <row r="53" spans="1:32" x14ac:dyDescent="0.25">
      <c r="A53" s="1" t="s">
        <v>17</v>
      </c>
      <c r="B53" s="1" t="s">
        <v>19</v>
      </c>
      <c r="D53" s="1" t="s">
        <v>1305</v>
      </c>
      <c r="E53">
        <v>0</v>
      </c>
      <c r="F53">
        <v>0</v>
      </c>
      <c r="G53">
        <v>1</v>
      </c>
      <c r="H53">
        <v>0</v>
      </c>
      <c r="I53">
        <v>0</v>
      </c>
      <c r="J53">
        <v>0</v>
      </c>
      <c r="K53">
        <v>0</v>
      </c>
      <c r="L53">
        <v>0</v>
      </c>
      <c r="M53">
        <v>0</v>
      </c>
      <c r="N53">
        <v>0</v>
      </c>
      <c r="O53">
        <v>0</v>
      </c>
      <c r="P53">
        <v>0</v>
      </c>
      <c r="Q53" s="7">
        <f>SUM(matriceresult[[#This Row],[Abstract]:[Title]])</f>
        <v>1</v>
      </c>
      <c r="S53" s="1" t="s">
        <v>1305</v>
      </c>
      <c r="T53">
        <f>matriceresult[[#This Row],[Abstract]]/matriceresult[[#This Row],[TOTAL]]</f>
        <v>0</v>
      </c>
      <c r="U53">
        <f>matriceresult[[#This Row],[Acknowledgments]]/matriceresult[[#This Row],[TOTAL]]</f>
        <v>0</v>
      </c>
      <c r="V53">
        <f>matriceresult[[#This Row],[Article (No section provide)]]/matriceresult[[#This Row],[TOTAL]]</f>
        <v>1</v>
      </c>
      <c r="W53">
        <f>matriceresult[[#This Row],[Case study]]/matriceresult[[#This Row],[TOTAL]]</f>
        <v>0</v>
      </c>
      <c r="X53">
        <f>matriceresult[[#This Row],[Conclusion]]/matriceresult[[#This Row],[TOTAL]]</f>
        <v>0</v>
      </c>
      <c r="Y53">
        <f>matriceresult[[#This Row],[Discussion]]/matriceresult[[#This Row],[TOTAL]]</f>
        <v>0</v>
      </c>
      <c r="Z53">
        <f>matriceresult[[#This Row],[Figure]]/matriceresult[[#This Row],[TOTAL]]</f>
        <v>0</v>
      </c>
      <c r="AA53">
        <f>matriceresult[[#This Row],[Introduction]]/matriceresult[[#This Row],[TOTAL]]</f>
        <v>0</v>
      </c>
      <c r="AB53">
        <f>matriceresult[[#This Row],[Methods]]/matriceresult[[#This Row],[TOTAL]]</f>
        <v>0</v>
      </c>
      <c r="AC53">
        <f>matriceresult[[#This Row],[Results]]/matriceresult[[#This Row],[TOTAL]]</f>
        <v>0</v>
      </c>
      <c r="AD53">
        <f>matriceresult[[#This Row],[Supplementary material]]/matriceresult[[#This Row],[TOTAL]]</f>
        <v>0</v>
      </c>
      <c r="AE53">
        <f>matriceresult[[#This Row],[Title]]/matriceresult[[#This Row],[TOTAL]]</f>
        <v>0</v>
      </c>
      <c r="AF53" s="15">
        <f>SUM(matriceresult_PERCENTAGE[[#This Row],[Abstract]:[Title]])</f>
        <v>1</v>
      </c>
    </row>
    <row r="54" spans="1:32" x14ac:dyDescent="0.25">
      <c r="A54" s="1" t="s">
        <v>17</v>
      </c>
      <c r="B54" s="1" t="s">
        <v>60</v>
      </c>
      <c r="D54" s="1" t="s">
        <v>1310</v>
      </c>
      <c r="E54">
        <v>0</v>
      </c>
      <c r="F54">
        <v>0</v>
      </c>
      <c r="G54">
        <v>0</v>
      </c>
      <c r="H54">
        <v>0</v>
      </c>
      <c r="I54">
        <v>0</v>
      </c>
      <c r="J54">
        <v>0</v>
      </c>
      <c r="K54">
        <v>0</v>
      </c>
      <c r="L54">
        <v>0</v>
      </c>
      <c r="M54">
        <v>0</v>
      </c>
      <c r="N54">
        <v>1</v>
      </c>
      <c r="O54">
        <v>0</v>
      </c>
      <c r="P54">
        <v>0</v>
      </c>
      <c r="Q54" s="7">
        <f>SUM(matriceresult[[#This Row],[Abstract]:[Title]])</f>
        <v>1</v>
      </c>
      <c r="S54" s="1" t="s">
        <v>1310</v>
      </c>
      <c r="T54">
        <f>matriceresult[[#This Row],[Abstract]]/matriceresult[[#This Row],[TOTAL]]</f>
        <v>0</v>
      </c>
      <c r="U54">
        <f>matriceresult[[#This Row],[Acknowledgments]]/matriceresult[[#This Row],[TOTAL]]</f>
        <v>0</v>
      </c>
      <c r="V54">
        <f>matriceresult[[#This Row],[Article (No section provide)]]/matriceresult[[#This Row],[TOTAL]]</f>
        <v>0</v>
      </c>
      <c r="W54">
        <f>matriceresult[[#This Row],[Case study]]/matriceresult[[#This Row],[TOTAL]]</f>
        <v>0</v>
      </c>
      <c r="X54">
        <f>matriceresult[[#This Row],[Conclusion]]/matriceresult[[#This Row],[TOTAL]]</f>
        <v>0</v>
      </c>
      <c r="Y54">
        <f>matriceresult[[#This Row],[Discussion]]/matriceresult[[#This Row],[TOTAL]]</f>
        <v>0</v>
      </c>
      <c r="Z54">
        <f>matriceresult[[#This Row],[Figure]]/matriceresult[[#This Row],[TOTAL]]</f>
        <v>0</v>
      </c>
      <c r="AA54">
        <f>matriceresult[[#This Row],[Introduction]]/matriceresult[[#This Row],[TOTAL]]</f>
        <v>0</v>
      </c>
      <c r="AB54">
        <f>matriceresult[[#This Row],[Methods]]/matriceresult[[#This Row],[TOTAL]]</f>
        <v>0</v>
      </c>
      <c r="AC54">
        <f>matriceresult[[#This Row],[Results]]/matriceresult[[#This Row],[TOTAL]]</f>
        <v>1</v>
      </c>
      <c r="AD54">
        <f>matriceresult[[#This Row],[Supplementary material]]/matriceresult[[#This Row],[TOTAL]]</f>
        <v>0</v>
      </c>
      <c r="AE54">
        <f>matriceresult[[#This Row],[Title]]/matriceresult[[#This Row],[TOTAL]]</f>
        <v>0</v>
      </c>
      <c r="AF54" s="15">
        <f>SUM(matriceresult_PERCENTAGE[[#This Row],[Abstract]:[Title]])</f>
        <v>1</v>
      </c>
    </row>
    <row r="55" spans="1:32" x14ac:dyDescent="0.25">
      <c r="A55" s="1" t="s">
        <v>17</v>
      </c>
      <c r="B55" s="1" t="s">
        <v>60</v>
      </c>
      <c r="D55" s="1" t="s">
        <v>610</v>
      </c>
      <c r="E55">
        <v>0</v>
      </c>
      <c r="F55">
        <v>0</v>
      </c>
      <c r="G55">
        <v>0</v>
      </c>
      <c r="H55">
        <v>0</v>
      </c>
      <c r="I55">
        <v>0</v>
      </c>
      <c r="J55">
        <v>0</v>
      </c>
      <c r="K55">
        <v>0</v>
      </c>
      <c r="L55">
        <v>0</v>
      </c>
      <c r="M55">
        <v>2</v>
      </c>
      <c r="N55">
        <v>0</v>
      </c>
      <c r="O55">
        <v>0</v>
      </c>
      <c r="P55">
        <v>0</v>
      </c>
      <c r="Q55" s="7">
        <f>SUM(matriceresult[[#This Row],[Abstract]:[Title]])</f>
        <v>2</v>
      </c>
      <c r="S55" s="1" t="s">
        <v>610</v>
      </c>
      <c r="T55">
        <f>matriceresult[[#This Row],[Abstract]]/matriceresult[[#This Row],[TOTAL]]</f>
        <v>0</v>
      </c>
      <c r="U55">
        <f>matriceresult[[#This Row],[Acknowledgments]]/matriceresult[[#This Row],[TOTAL]]</f>
        <v>0</v>
      </c>
      <c r="V55">
        <f>matriceresult[[#This Row],[Article (No section provide)]]/matriceresult[[#This Row],[TOTAL]]</f>
        <v>0</v>
      </c>
      <c r="W55">
        <f>matriceresult[[#This Row],[Case study]]/matriceresult[[#This Row],[TOTAL]]</f>
        <v>0</v>
      </c>
      <c r="X55">
        <f>matriceresult[[#This Row],[Conclusion]]/matriceresult[[#This Row],[TOTAL]]</f>
        <v>0</v>
      </c>
      <c r="Y55">
        <f>matriceresult[[#This Row],[Discussion]]/matriceresult[[#This Row],[TOTAL]]</f>
        <v>0</v>
      </c>
      <c r="Z55">
        <f>matriceresult[[#This Row],[Figure]]/matriceresult[[#This Row],[TOTAL]]</f>
        <v>0</v>
      </c>
      <c r="AA55">
        <f>matriceresult[[#This Row],[Introduction]]/matriceresult[[#This Row],[TOTAL]]</f>
        <v>0</v>
      </c>
      <c r="AB55">
        <f>matriceresult[[#This Row],[Methods]]/matriceresult[[#This Row],[TOTAL]]</f>
        <v>1</v>
      </c>
      <c r="AC55">
        <f>matriceresult[[#This Row],[Results]]/matriceresult[[#This Row],[TOTAL]]</f>
        <v>0</v>
      </c>
      <c r="AD55">
        <f>matriceresult[[#This Row],[Supplementary material]]/matriceresult[[#This Row],[TOTAL]]</f>
        <v>0</v>
      </c>
      <c r="AE55">
        <f>matriceresult[[#This Row],[Title]]/matriceresult[[#This Row],[TOTAL]]</f>
        <v>0</v>
      </c>
      <c r="AF55" s="15">
        <f>SUM(matriceresult_PERCENTAGE[[#This Row],[Abstract]:[Title]])</f>
        <v>1</v>
      </c>
    </row>
    <row r="56" spans="1:32" x14ac:dyDescent="0.25">
      <c r="A56" s="1" t="s">
        <v>17</v>
      </c>
      <c r="B56" s="1" t="s">
        <v>60</v>
      </c>
      <c r="D56" s="1" t="s">
        <v>1315</v>
      </c>
      <c r="E56">
        <v>1</v>
      </c>
      <c r="F56">
        <v>0</v>
      </c>
      <c r="G56">
        <v>0</v>
      </c>
      <c r="H56">
        <v>0</v>
      </c>
      <c r="I56">
        <v>0</v>
      </c>
      <c r="J56">
        <v>0</v>
      </c>
      <c r="K56">
        <v>0</v>
      </c>
      <c r="L56">
        <v>0</v>
      </c>
      <c r="M56">
        <v>5</v>
      </c>
      <c r="N56">
        <v>4</v>
      </c>
      <c r="O56">
        <v>0</v>
      </c>
      <c r="P56">
        <v>0</v>
      </c>
      <c r="Q56" s="7">
        <f>SUM(matriceresult[[#This Row],[Abstract]:[Title]])</f>
        <v>10</v>
      </c>
      <c r="S56" s="1" t="s">
        <v>1315</v>
      </c>
      <c r="T56">
        <f>matriceresult[[#This Row],[Abstract]]/matriceresult[[#This Row],[TOTAL]]</f>
        <v>0.1</v>
      </c>
      <c r="U56">
        <f>matriceresult[[#This Row],[Acknowledgments]]/matriceresult[[#This Row],[TOTAL]]</f>
        <v>0</v>
      </c>
      <c r="V56">
        <f>matriceresult[[#This Row],[Article (No section provide)]]/matriceresult[[#This Row],[TOTAL]]</f>
        <v>0</v>
      </c>
      <c r="W56">
        <f>matriceresult[[#This Row],[Case study]]/matriceresult[[#This Row],[TOTAL]]</f>
        <v>0</v>
      </c>
      <c r="X56">
        <f>matriceresult[[#This Row],[Conclusion]]/matriceresult[[#This Row],[TOTAL]]</f>
        <v>0</v>
      </c>
      <c r="Y56">
        <f>matriceresult[[#This Row],[Discussion]]/matriceresult[[#This Row],[TOTAL]]</f>
        <v>0</v>
      </c>
      <c r="Z56">
        <f>matriceresult[[#This Row],[Figure]]/matriceresult[[#This Row],[TOTAL]]</f>
        <v>0</v>
      </c>
      <c r="AA56">
        <f>matriceresult[[#This Row],[Introduction]]/matriceresult[[#This Row],[TOTAL]]</f>
        <v>0</v>
      </c>
      <c r="AB56">
        <f>matriceresult[[#This Row],[Methods]]/matriceresult[[#This Row],[TOTAL]]</f>
        <v>0.5</v>
      </c>
      <c r="AC56">
        <f>matriceresult[[#This Row],[Results]]/matriceresult[[#This Row],[TOTAL]]</f>
        <v>0.4</v>
      </c>
      <c r="AD56">
        <f>matriceresult[[#This Row],[Supplementary material]]/matriceresult[[#This Row],[TOTAL]]</f>
        <v>0</v>
      </c>
      <c r="AE56">
        <f>matriceresult[[#This Row],[Title]]/matriceresult[[#This Row],[TOTAL]]</f>
        <v>0</v>
      </c>
      <c r="AF56" s="15">
        <f>SUM(matriceresult_PERCENTAGE[[#This Row],[Abstract]:[Title]])</f>
        <v>1</v>
      </c>
    </row>
    <row r="57" spans="1:32" x14ac:dyDescent="0.25">
      <c r="A57" s="1" t="s">
        <v>17</v>
      </c>
      <c r="B57" s="1" t="s">
        <v>60</v>
      </c>
      <c r="D57" s="1" t="s">
        <v>1339</v>
      </c>
      <c r="E57">
        <v>0</v>
      </c>
      <c r="F57">
        <v>0</v>
      </c>
      <c r="G57">
        <v>0</v>
      </c>
      <c r="H57">
        <v>0</v>
      </c>
      <c r="I57">
        <v>0</v>
      </c>
      <c r="J57">
        <v>0</v>
      </c>
      <c r="K57">
        <v>0</v>
      </c>
      <c r="L57">
        <v>0</v>
      </c>
      <c r="M57">
        <v>2</v>
      </c>
      <c r="N57">
        <v>0</v>
      </c>
      <c r="O57">
        <v>0</v>
      </c>
      <c r="P57">
        <v>0</v>
      </c>
      <c r="Q57" s="7">
        <f>SUM(matriceresult[[#This Row],[Abstract]:[Title]])</f>
        <v>2</v>
      </c>
      <c r="S57" s="1" t="s">
        <v>1339</v>
      </c>
      <c r="T57">
        <f>matriceresult[[#This Row],[Abstract]]/matriceresult[[#This Row],[TOTAL]]</f>
        <v>0</v>
      </c>
      <c r="U57">
        <f>matriceresult[[#This Row],[Acknowledgments]]/matriceresult[[#This Row],[TOTAL]]</f>
        <v>0</v>
      </c>
      <c r="V57">
        <f>matriceresult[[#This Row],[Article (No section provide)]]/matriceresult[[#This Row],[TOTAL]]</f>
        <v>0</v>
      </c>
      <c r="W57">
        <f>matriceresult[[#This Row],[Case study]]/matriceresult[[#This Row],[TOTAL]]</f>
        <v>0</v>
      </c>
      <c r="X57">
        <f>matriceresult[[#This Row],[Conclusion]]/matriceresult[[#This Row],[TOTAL]]</f>
        <v>0</v>
      </c>
      <c r="Y57">
        <f>matriceresult[[#This Row],[Discussion]]/matriceresult[[#This Row],[TOTAL]]</f>
        <v>0</v>
      </c>
      <c r="Z57">
        <f>matriceresult[[#This Row],[Figure]]/matriceresult[[#This Row],[TOTAL]]</f>
        <v>0</v>
      </c>
      <c r="AA57">
        <f>matriceresult[[#This Row],[Introduction]]/matriceresult[[#This Row],[TOTAL]]</f>
        <v>0</v>
      </c>
      <c r="AB57">
        <f>matriceresult[[#This Row],[Methods]]/matriceresult[[#This Row],[TOTAL]]</f>
        <v>1</v>
      </c>
      <c r="AC57">
        <f>matriceresult[[#This Row],[Results]]/matriceresult[[#This Row],[TOTAL]]</f>
        <v>0</v>
      </c>
      <c r="AD57">
        <f>matriceresult[[#This Row],[Supplementary material]]/matriceresult[[#This Row],[TOTAL]]</f>
        <v>0</v>
      </c>
      <c r="AE57">
        <f>matriceresult[[#This Row],[Title]]/matriceresult[[#This Row],[TOTAL]]</f>
        <v>0</v>
      </c>
      <c r="AF57" s="15">
        <f>SUM(matriceresult_PERCENTAGE[[#This Row],[Abstract]:[Title]])</f>
        <v>1</v>
      </c>
    </row>
    <row r="58" spans="1:32" x14ac:dyDescent="0.25">
      <c r="A58" s="1" t="s">
        <v>17</v>
      </c>
      <c r="B58" s="1" t="s">
        <v>60</v>
      </c>
      <c r="D58" s="1" t="s">
        <v>2251</v>
      </c>
      <c r="E58">
        <v>0</v>
      </c>
      <c r="F58">
        <v>0</v>
      </c>
      <c r="G58">
        <v>3</v>
      </c>
      <c r="H58">
        <v>0</v>
      </c>
      <c r="I58">
        <v>0</v>
      </c>
      <c r="J58">
        <v>0</v>
      </c>
      <c r="K58">
        <v>1</v>
      </c>
      <c r="L58">
        <v>0</v>
      </c>
      <c r="M58">
        <v>0</v>
      </c>
      <c r="N58">
        <v>3</v>
      </c>
      <c r="O58">
        <v>0</v>
      </c>
      <c r="P58">
        <v>0</v>
      </c>
      <c r="Q58" s="7">
        <f>SUM(matriceresult[[#This Row],[Abstract]:[Title]])</f>
        <v>7</v>
      </c>
      <c r="S58" s="1" t="s">
        <v>2251</v>
      </c>
      <c r="T58">
        <f>matriceresult[[#This Row],[Abstract]]/matriceresult[[#This Row],[TOTAL]]</f>
        <v>0</v>
      </c>
      <c r="U58">
        <f>matriceresult[[#This Row],[Acknowledgments]]/matriceresult[[#This Row],[TOTAL]]</f>
        <v>0</v>
      </c>
      <c r="V58">
        <f>matriceresult[[#This Row],[Article (No section provide)]]/matriceresult[[#This Row],[TOTAL]]</f>
        <v>0.42857142857142855</v>
      </c>
      <c r="W58">
        <f>matriceresult[[#This Row],[Case study]]/matriceresult[[#This Row],[TOTAL]]</f>
        <v>0</v>
      </c>
      <c r="X58">
        <f>matriceresult[[#This Row],[Conclusion]]/matriceresult[[#This Row],[TOTAL]]</f>
        <v>0</v>
      </c>
      <c r="Y58">
        <f>matriceresult[[#This Row],[Discussion]]/matriceresult[[#This Row],[TOTAL]]</f>
        <v>0</v>
      </c>
      <c r="Z58">
        <f>matriceresult[[#This Row],[Figure]]/matriceresult[[#This Row],[TOTAL]]</f>
        <v>0.14285714285714285</v>
      </c>
      <c r="AA58">
        <f>matriceresult[[#This Row],[Introduction]]/matriceresult[[#This Row],[TOTAL]]</f>
        <v>0</v>
      </c>
      <c r="AB58">
        <f>matriceresult[[#This Row],[Methods]]/matriceresult[[#This Row],[TOTAL]]</f>
        <v>0</v>
      </c>
      <c r="AC58">
        <f>matriceresult[[#This Row],[Results]]/matriceresult[[#This Row],[TOTAL]]</f>
        <v>0.42857142857142855</v>
      </c>
      <c r="AD58">
        <f>matriceresult[[#This Row],[Supplementary material]]/matriceresult[[#This Row],[TOTAL]]</f>
        <v>0</v>
      </c>
      <c r="AE58">
        <f>matriceresult[[#This Row],[Title]]/matriceresult[[#This Row],[TOTAL]]</f>
        <v>0</v>
      </c>
      <c r="AF58" s="15">
        <f>SUM(matriceresult_PERCENTAGE[[#This Row],[Abstract]:[Title]])</f>
        <v>1</v>
      </c>
    </row>
    <row r="59" spans="1:32" x14ac:dyDescent="0.25">
      <c r="A59" s="1" t="s">
        <v>17</v>
      </c>
      <c r="B59" s="1" t="s">
        <v>60</v>
      </c>
      <c r="D59" s="1" t="s">
        <v>2262</v>
      </c>
      <c r="E59">
        <v>0</v>
      </c>
      <c r="F59">
        <v>0</v>
      </c>
      <c r="G59">
        <v>0</v>
      </c>
      <c r="H59">
        <v>0</v>
      </c>
      <c r="I59">
        <v>0</v>
      </c>
      <c r="J59">
        <v>0</v>
      </c>
      <c r="K59">
        <v>0</v>
      </c>
      <c r="L59">
        <v>1</v>
      </c>
      <c r="M59">
        <v>0</v>
      </c>
      <c r="N59">
        <v>0</v>
      </c>
      <c r="O59">
        <v>0</v>
      </c>
      <c r="P59">
        <v>0</v>
      </c>
      <c r="Q59" s="7">
        <f>SUM(matriceresult[[#This Row],[Abstract]:[Title]])</f>
        <v>1</v>
      </c>
      <c r="S59" s="1" t="s">
        <v>2262</v>
      </c>
      <c r="T59">
        <f>matriceresult[[#This Row],[Abstract]]/matriceresult[[#This Row],[TOTAL]]</f>
        <v>0</v>
      </c>
      <c r="U59">
        <f>matriceresult[[#This Row],[Acknowledgments]]/matriceresult[[#This Row],[TOTAL]]</f>
        <v>0</v>
      </c>
      <c r="V59">
        <f>matriceresult[[#This Row],[Article (No section provide)]]/matriceresult[[#This Row],[TOTAL]]</f>
        <v>0</v>
      </c>
      <c r="W59">
        <f>matriceresult[[#This Row],[Case study]]/matriceresult[[#This Row],[TOTAL]]</f>
        <v>0</v>
      </c>
      <c r="X59">
        <f>matriceresult[[#This Row],[Conclusion]]/matriceresult[[#This Row],[TOTAL]]</f>
        <v>0</v>
      </c>
      <c r="Y59">
        <f>matriceresult[[#This Row],[Discussion]]/matriceresult[[#This Row],[TOTAL]]</f>
        <v>0</v>
      </c>
      <c r="Z59">
        <f>matriceresult[[#This Row],[Figure]]/matriceresult[[#This Row],[TOTAL]]</f>
        <v>0</v>
      </c>
      <c r="AA59">
        <f>matriceresult[[#This Row],[Introduction]]/matriceresult[[#This Row],[TOTAL]]</f>
        <v>1</v>
      </c>
      <c r="AB59">
        <f>matriceresult[[#This Row],[Methods]]/matriceresult[[#This Row],[TOTAL]]</f>
        <v>0</v>
      </c>
      <c r="AC59">
        <f>matriceresult[[#This Row],[Results]]/matriceresult[[#This Row],[TOTAL]]</f>
        <v>0</v>
      </c>
      <c r="AD59">
        <f>matriceresult[[#This Row],[Supplementary material]]/matriceresult[[#This Row],[TOTAL]]</f>
        <v>0</v>
      </c>
      <c r="AE59">
        <f>matriceresult[[#This Row],[Title]]/matriceresult[[#This Row],[TOTAL]]</f>
        <v>0</v>
      </c>
      <c r="AF59" s="15">
        <f>SUM(matriceresult_PERCENTAGE[[#This Row],[Abstract]:[Title]])</f>
        <v>1</v>
      </c>
    </row>
    <row r="60" spans="1:32" x14ac:dyDescent="0.25">
      <c r="A60" s="1" t="s">
        <v>2082</v>
      </c>
      <c r="B60" s="1" t="s">
        <v>11</v>
      </c>
      <c r="D60" s="1" t="s">
        <v>1345</v>
      </c>
      <c r="E60">
        <v>0</v>
      </c>
      <c r="F60">
        <v>0</v>
      </c>
      <c r="G60">
        <v>0</v>
      </c>
      <c r="H60">
        <v>0</v>
      </c>
      <c r="I60">
        <v>0</v>
      </c>
      <c r="J60">
        <v>0</v>
      </c>
      <c r="K60">
        <v>0</v>
      </c>
      <c r="L60">
        <v>0</v>
      </c>
      <c r="M60">
        <v>1</v>
      </c>
      <c r="N60">
        <v>3</v>
      </c>
      <c r="O60">
        <v>0</v>
      </c>
      <c r="P60">
        <v>0</v>
      </c>
      <c r="Q60" s="7">
        <f>SUM(matriceresult[[#This Row],[Abstract]:[Title]])</f>
        <v>4</v>
      </c>
      <c r="S60" s="1" t="s">
        <v>1345</v>
      </c>
      <c r="T60">
        <f>matriceresult[[#This Row],[Abstract]]/matriceresult[[#This Row],[TOTAL]]</f>
        <v>0</v>
      </c>
      <c r="U60">
        <f>matriceresult[[#This Row],[Acknowledgments]]/matriceresult[[#This Row],[TOTAL]]</f>
        <v>0</v>
      </c>
      <c r="V60">
        <f>matriceresult[[#This Row],[Article (No section provide)]]/matriceresult[[#This Row],[TOTAL]]</f>
        <v>0</v>
      </c>
      <c r="W60">
        <f>matriceresult[[#This Row],[Case study]]/matriceresult[[#This Row],[TOTAL]]</f>
        <v>0</v>
      </c>
      <c r="X60">
        <f>matriceresult[[#This Row],[Conclusion]]/matriceresult[[#This Row],[TOTAL]]</f>
        <v>0</v>
      </c>
      <c r="Y60">
        <f>matriceresult[[#This Row],[Discussion]]/matriceresult[[#This Row],[TOTAL]]</f>
        <v>0</v>
      </c>
      <c r="Z60">
        <f>matriceresult[[#This Row],[Figure]]/matriceresult[[#This Row],[TOTAL]]</f>
        <v>0</v>
      </c>
      <c r="AA60">
        <f>matriceresult[[#This Row],[Introduction]]/matriceresult[[#This Row],[TOTAL]]</f>
        <v>0</v>
      </c>
      <c r="AB60">
        <f>matriceresult[[#This Row],[Methods]]/matriceresult[[#This Row],[TOTAL]]</f>
        <v>0.25</v>
      </c>
      <c r="AC60">
        <f>matriceresult[[#This Row],[Results]]/matriceresult[[#This Row],[TOTAL]]</f>
        <v>0.75</v>
      </c>
      <c r="AD60">
        <f>matriceresult[[#This Row],[Supplementary material]]/matriceresult[[#This Row],[TOTAL]]</f>
        <v>0</v>
      </c>
      <c r="AE60">
        <f>matriceresult[[#This Row],[Title]]/matriceresult[[#This Row],[TOTAL]]</f>
        <v>0</v>
      </c>
      <c r="AF60" s="15">
        <f>SUM(matriceresult_PERCENTAGE[[#This Row],[Abstract]:[Title]])</f>
        <v>1</v>
      </c>
    </row>
    <row r="61" spans="1:32" x14ac:dyDescent="0.25">
      <c r="A61" s="1" t="s">
        <v>1089</v>
      </c>
      <c r="B61" s="1" t="s">
        <v>11</v>
      </c>
      <c r="D61" s="1" t="s">
        <v>2267</v>
      </c>
      <c r="E61">
        <v>1</v>
      </c>
      <c r="F61">
        <v>0</v>
      </c>
      <c r="G61">
        <v>0</v>
      </c>
      <c r="H61">
        <v>0</v>
      </c>
      <c r="I61">
        <v>0</v>
      </c>
      <c r="J61">
        <v>0</v>
      </c>
      <c r="K61">
        <v>0</v>
      </c>
      <c r="L61">
        <v>0</v>
      </c>
      <c r="M61">
        <v>2</v>
      </c>
      <c r="N61">
        <v>0</v>
      </c>
      <c r="O61">
        <v>0</v>
      </c>
      <c r="P61">
        <v>0</v>
      </c>
      <c r="Q61" s="7">
        <f>SUM(matriceresult[[#This Row],[Abstract]:[Title]])</f>
        <v>3</v>
      </c>
      <c r="S61" s="1" t="s">
        <v>2267</v>
      </c>
      <c r="T61">
        <f>matriceresult[[#This Row],[Abstract]]/matriceresult[[#This Row],[TOTAL]]</f>
        <v>0.33333333333333331</v>
      </c>
      <c r="U61">
        <f>matriceresult[[#This Row],[Acknowledgments]]/matriceresult[[#This Row],[TOTAL]]</f>
        <v>0</v>
      </c>
      <c r="V61">
        <f>matriceresult[[#This Row],[Article (No section provide)]]/matriceresult[[#This Row],[TOTAL]]</f>
        <v>0</v>
      </c>
      <c r="W61">
        <f>matriceresult[[#This Row],[Case study]]/matriceresult[[#This Row],[TOTAL]]</f>
        <v>0</v>
      </c>
      <c r="X61">
        <f>matriceresult[[#This Row],[Conclusion]]/matriceresult[[#This Row],[TOTAL]]</f>
        <v>0</v>
      </c>
      <c r="Y61">
        <f>matriceresult[[#This Row],[Discussion]]/matriceresult[[#This Row],[TOTAL]]</f>
        <v>0</v>
      </c>
      <c r="Z61">
        <f>matriceresult[[#This Row],[Figure]]/matriceresult[[#This Row],[TOTAL]]</f>
        <v>0</v>
      </c>
      <c r="AA61">
        <f>matriceresult[[#This Row],[Introduction]]/matriceresult[[#This Row],[TOTAL]]</f>
        <v>0</v>
      </c>
      <c r="AB61">
        <f>matriceresult[[#This Row],[Methods]]/matriceresult[[#This Row],[TOTAL]]</f>
        <v>0.66666666666666663</v>
      </c>
      <c r="AC61">
        <f>matriceresult[[#This Row],[Results]]/matriceresult[[#This Row],[TOTAL]]</f>
        <v>0</v>
      </c>
      <c r="AD61">
        <f>matriceresult[[#This Row],[Supplementary material]]/matriceresult[[#This Row],[TOTAL]]</f>
        <v>0</v>
      </c>
      <c r="AE61">
        <f>matriceresult[[#This Row],[Title]]/matriceresult[[#This Row],[TOTAL]]</f>
        <v>0</v>
      </c>
      <c r="AF61" s="15">
        <f>SUM(matriceresult_PERCENTAGE[[#This Row],[Abstract]:[Title]])</f>
        <v>1</v>
      </c>
    </row>
    <row r="62" spans="1:32" x14ac:dyDescent="0.25">
      <c r="A62" s="1" t="s">
        <v>1093</v>
      </c>
      <c r="B62" s="1" t="s">
        <v>75</v>
      </c>
      <c r="D62" s="1" t="s">
        <v>115</v>
      </c>
      <c r="E62">
        <v>7</v>
      </c>
      <c r="F62">
        <v>0</v>
      </c>
      <c r="G62">
        <v>0</v>
      </c>
      <c r="H62">
        <v>0</v>
      </c>
      <c r="I62">
        <v>0</v>
      </c>
      <c r="J62">
        <v>0</v>
      </c>
      <c r="K62">
        <v>0</v>
      </c>
      <c r="L62">
        <v>1</v>
      </c>
      <c r="M62">
        <v>7</v>
      </c>
      <c r="N62">
        <v>0</v>
      </c>
      <c r="O62">
        <v>0</v>
      </c>
      <c r="P62">
        <v>0</v>
      </c>
      <c r="Q62" s="7">
        <f>SUM(matriceresult[[#This Row],[Abstract]:[Title]])</f>
        <v>15</v>
      </c>
      <c r="S62" s="1" t="s">
        <v>115</v>
      </c>
      <c r="T62">
        <f>matriceresult[[#This Row],[Abstract]]/matriceresult[[#This Row],[TOTAL]]</f>
        <v>0.46666666666666667</v>
      </c>
      <c r="U62">
        <f>matriceresult[[#This Row],[Acknowledgments]]/matriceresult[[#This Row],[TOTAL]]</f>
        <v>0</v>
      </c>
      <c r="V62">
        <f>matriceresult[[#This Row],[Article (No section provide)]]/matriceresult[[#This Row],[TOTAL]]</f>
        <v>0</v>
      </c>
      <c r="W62">
        <f>matriceresult[[#This Row],[Case study]]/matriceresult[[#This Row],[TOTAL]]</f>
        <v>0</v>
      </c>
      <c r="X62">
        <f>matriceresult[[#This Row],[Conclusion]]/matriceresult[[#This Row],[TOTAL]]</f>
        <v>0</v>
      </c>
      <c r="Y62">
        <f>matriceresult[[#This Row],[Discussion]]/matriceresult[[#This Row],[TOTAL]]</f>
        <v>0</v>
      </c>
      <c r="Z62">
        <f>matriceresult[[#This Row],[Figure]]/matriceresult[[#This Row],[TOTAL]]</f>
        <v>0</v>
      </c>
      <c r="AA62">
        <f>matriceresult[[#This Row],[Introduction]]/matriceresult[[#This Row],[TOTAL]]</f>
        <v>6.6666666666666666E-2</v>
      </c>
      <c r="AB62">
        <f>matriceresult[[#This Row],[Methods]]/matriceresult[[#This Row],[TOTAL]]</f>
        <v>0.46666666666666667</v>
      </c>
      <c r="AC62">
        <f>matriceresult[[#This Row],[Results]]/matriceresult[[#This Row],[TOTAL]]</f>
        <v>0</v>
      </c>
      <c r="AD62">
        <f>matriceresult[[#This Row],[Supplementary material]]/matriceresult[[#This Row],[TOTAL]]</f>
        <v>0</v>
      </c>
      <c r="AE62">
        <f>matriceresult[[#This Row],[Title]]/matriceresult[[#This Row],[TOTAL]]</f>
        <v>0</v>
      </c>
      <c r="AF62" s="15">
        <f>SUM(matriceresult_PERCENTAGE[[#This Row],[Abstract]:[Title]])</f>
        <v>1</v>
      </c>
    </row>
    <row r="63" spans="1:32" x14ac:dyDescent="0.25">
      <c r="A63" s="1" t="s">
        <v>1093</v>
      </c>
      <c r="B63" s="1" t="s">
        <v>75</v>
      </c>
      <c r="D63" s="1" t="s">
        <v>2274</v>
      </c>
      <c r="E63">
        <v>0</v>
      </c>
      <c r="F63">
        <v>0</v>
      </c>
      <c r="G63">
        <v>0</v>
      </c>
      <c r="H63">
        <v>0</v>
      </c>
      <c r="I63">
        <v>0</v>
      </c>
      <c r="J63">
        <v>0</v>
      </c>
      <c r="K63">
        <v>0</v>
      </c>
      <c r="L63">
        <v>0</v>
      </c>
      <c r="M63">
        <v>1</v>
      </c>
      <c r="N63">
        <v>2</v>
      </c>
      <c r="O63">
        <v>0</v>
      </c>
      <c r="P63">
        <v>0</v>
      </c>
      <c r="Q63" s="7">
        <f>SUM(matriceresult[[#This Row],[Abstract]:[Title]])</f>
        <v>3</v>
      </c>
      <c r="S63" s="1" t="s">
        <v>2274</v>
      </c>
      <c r="T63">
        <f>matriceresult[[#This Row],[Abstract]]/matriceresult[[#This Row],[TOTAL]]</f>
        <v>0</v>
      </c>
      <c r="U63">
        <f>matriceresult[[#This Row],[Acknowledgments]]/matriceresult[[#This Row],[TOTAL]]</f>
        <v>0</v>
      </c>
      <c r="V63">
        <f>matriceresult[[#This Row],[Article (No section provide)]]/matriceresult[[#This Row],[TOTAL]]</f>
        <v>0</v>
      </c>
      <c r="W63">
        <f>matriceresult[[#This Row],[Case study]]/matriceresult[[#This Row],[TOTAL]]</f>
        <v>0</v>
      </c>
      <c r="X63">
        <f>matriceresult[[#This Row],[Conclusion]]/matriceresult[[#This Row],[TOTAL]]</f>
        <v>0</v>
      </c>
      <c r="Y63">
        <f>matriceresult[[#This Row],[Discussion]]/matriceresult[[#This Row],[TOTAL]]</f>
        <v>0</v>
      </c>
      <c r="Z63">
        <f>matriceresult[[#This Row],[Figure]]/matriceresult[[#This Row],[TOTAL]]</f>
        <v>0</v>
      </c>
      <c r="AA63">
        <f>matriceresult[[#This Row],[Introduction]]/matriceresult[[#This Row],[TOTAL]]</f>
        <v>0</v>
      </c>
      <c r="AB63">
        <f>matriceresult[[#This Row],[Methods]]/matriceresult[[#This Row],[TOTAL]]</f>
        <v>0.33333333333333331</v>
      </c>
      <c r="AC63">
        <f>matriceresult[[#This Row],[Results]]/matriceresult[[#This Row],[TOTAL]]</f>
        <v>0.66666666666666663</v>
      </c>
      <c r="AD63">
        <f>matriceresult[[#This Row],[Supplementary material]]/matriceresult[[#This Row],[TOTAL]]</f>
        <v>0</v>
      </c>
      <c r="AE63">
        <f>matriceresult[[#This Row],[Title]]/matriceresult[[#This Row],[TOTAL]]</f>
        <v>0</v>
      </c>
      <c r="AF63" s="15">
        <f>SUM(matriceresult_PERCENTAGE[[#This Row],[Abstract]:[Title]])</f>
        <v>1</v>
      </c>
    </row>
    <row r="64" spans="1:32" x14ac:dyDescent="0.25">
      <c r="A64" s="1" t="s">
        <v>1093</v>
      </c>
      <c r="B64" s="1" t="s">
        <v>60</v>
      </c>
      <c r="D64" s="1" t="s">
        <v>414</v>
      </c>
      <c r="E64">
        <v>0</v>
      </c>
      <c r="F64">
        <v>0</v>
      </c>
      <c r="G64">
        <v>9</v>
      </c>
      <c r="H64">
        <v>0</v>
      </c>
      <c r="I64">
        <v>0</v>
      </c>
      <c r="J64">
        <v>0</v>
      </c>
      <c r="K64">
        <v>5</v>
      </c>
      <c r="L64">
        <v>0</v>
      </c>
      <c r="M64">
        <v>0</v>
      </c>
      <c r="N64">
        <v>0</v>
      </c>
      <c r="O64">
        <v>0</v>
      </c>
      <c r="P64">
        <v>0</v>
      </c>
      <c r="Q64" s="7">
        <f>SUM(matriceresult[[#This Row],[Abstract]:[Title]])</f>
        <v>14</v>
      </c>
      <c r="S64" s="1" t="s">
        <v>414</v>
      </c>
      <c r="T64">
        <f>matriceresult[[#This Row],[Abstract]]/matriceresult[[#This Row],[TOTAL]]</f>
        <v>0</v>
      </c>
      <c r="U64">
        <f>matriceresult[[#This Row],[Acknowledgments]]/matriceresult[[#This Row],[TOTAL]]</f>
        <v>0</v>
      </c>
      <c r="V64">
        <f>matriceresult[[#This Row],[Article (No section provide)]]/matriceresult[[#This Row],[TOTAL]]</f>
        <v>0.6428571428571429</v>
      </c>
      <c r="W64">
        <f>matriceresult[[#This Row],[Case study]]/matriceresult[[#This Row],[TOTAL]]</f>
        <v>0</v>
      </c>
      <c r="X64">
        <f>matriceresult[[#This Row],[Conclusion]]/matriceresult[[#This Row],[TOTAL]]</f>
        <v>0</v>
      </c>
      <c r="Y64">
        <f>matriceresult[[#This Row],[Discussion]]/matriceresult[[#This Row],[TOTAL]]</f>
        <v>0</v>
      </c>
      <c r="Z64">
        <f>matriceresult[[#This Row],[Figure]]/matriceresult[[#This Row],[TOTAL]]</f>
        <v>0.35714285714285715</v>
      </c>
      <c r="AA64">
        <f>matriceresult[[#This Row],[Introduction]]/matriceresult[[#This Row],[TOTAL]]</f>
        <v>0</v>
      </c>
      <c r="AB64">
        <f>matriceresult[[#This Row],[Methods]]/matriceresult[[#This Row],[TOTAL]]</f>
        <v>0</v>
      </c>
      <c r="AC64">
        <f>matriceresult[[#This Row],[Results]]/matriceresult[[#This Row],[TOTAL]]</f>
        <v>0</v>
      </c>
      <c r="AD64">
        <f>matriceresult[[#This Row],[Supplementary material]]/matriceresult[[#This Row],[TOTAL]]</f>
        <v>0</v>
      </c>
      <c r="AE64">
        <f>matriceresult[[#This Row],[Title]]/matriceresult[[#This Row],[TOTAL]]</f>
        <v>0</v>
      </c>
      <c r="AF64" s="15">
        <f>SUM(matriceresult_PERCENTAGE[[#This Row],[Abstract]:[Title]])</f>
        <v>1</v>
      </c>
    </row>
    <row r="65" spans="1:32" x14ac:dyDescent="0.25">
      <c r="A65" s="1" t="s">
        <v>1093</v>
      </c>
      <c r="B65" s="1" t="s">
        <v>60</v>
      </c>
      <c r="D65" s="1" t="s">
        <v>438</v>
      </c>
      <c r="E65">
        <v>1</v>
      </c>
      <c r="F65">
        <v>0</v>
      </c>
      <c r="G65">
        <v>0</v>
      </c>
      <c r="H65">
        <v>0</v>
      </c>
      <c r="I65">
        <v>0</v>
      </c>
      <c r="J65">
        <v>0</v>
      </c>
      <c r="K65">
        <v>0</v>
      </c>
      <c r="L65">
        <v>1</v>
      </c>
      <c r="M65">
        <v>0</v>
      </c>
      <c r="N65">
        <v>0</v>
      </c>
      <c r="O65">
        <v>0</v>
      </c>
      <c r="P65">
        <v>0</v>
      </c>
      <c r="Q65" s="7">
        <f>SUM(matriceresult[[#This Row],[Abstract]:[Title]])</f>
        <v>2</v>
      </c>
      <c r="S65" s="1" t="s">
        <v>438</v>
      </c>
      <c r="T65">
        <f>matriceresult[[#This Row],[Abstract]]/matriceresult[[#This Row],[TOTAL]]</f>
        <v>0.5</v>
      </c>
      <c r="U65">
        <f>matriceresult[[#This Row],[Acknowledgments]]/matriceresult[[#This Row],[TOTAL]]</f>
        <v>0</v>
      </c>
      <c r="V65">
        <f>matriceresult[[#This Row],[Article (No section provide)]]/matriceresult[[#This Row],[TOTAL]]</f>
        <v>0</v>
      </c>
      <c r="W65">
        <f>matriceresult[[#This Row],[Case study]]/matriceresult[[#This Row],[TOTAL]]</f>
        <v>0</v>
      </c>
      <c r="X65">
        <f>matriceresult[[#This Row],[Conclusion]]/matriceresult[[#This Row],[TOTAL]]</f>
        <v>0</v>
      </c>
      <c r="Y65">
        <f>matriceresult[[#This Row],[Discussion]]/matriceresult[[#This Row],[TOTAL]]</f>
        <v>0</v>
      </c>
      <c r="Z65">
        <f>matriceresult[[#This Row],[Figure]]/matriceresult[[#This Row],[TOTAL]]</f>
        <v>0</v>
      </c>
      <c r="AA65">
        <f>matriceresult[[#This Row],[Introduction]]/matriceresult[[#This Row],[TOTAL]]</f>
        <v>0.5</v>
      </c>
      <c r="AB65">
        <f>matriceresult[[#This Row],[Methods]]/matriceresult[[#This Row],[TOTAL]]</f>
        <v>0</v>
      </c>
      <c r="AC65">
        <f>matriceresult[[#This Row],[Results]]/matriceresult[[#This Row],[TOTAL]]</f>
        <v>0</v>
      </c>
      <c r="AD65">
        <f>matriceresult[[#This Row],[Supplementary material]]/matriceresult[[#This Row],[TOTAL]]</f>
        <v>0</v>
      </c>
      <c r="AE65">
        <f>matriceresult[[#This Row],[Title]]/matriceresult[[#This Row],[TOTAL]]</f>
        <v>0</v>
      </c>
      <c r="AF65" s="15">
        <f>SUM(matriceresult_PERCENTAGE[[#This Row],[Abstract]:[Title]])</f>
        <v>1</v>
      </c>
    </row>
    <row r="66" spans="1:32" x14ac:dyDescent="0.25">
      <c r="A66" s="1" t="s">
        <v>1093</v>
      </c>
      <c r="B66" s="1" t="s">
        <v>60</v>
      </c>
      <c r="D66" s="1" t="s">
        <v>844</v>
      </c>
      <c r="E66">
        <v>0</v>
      </c>
      <c r="F66">
        <v>0</v>
      </c>
      <c r="G66">
        <v>1</v>
      </c>
      <c r="H66">
        <v>0</v>
      </c>
      <c r="I66">
        <v>0</v>
      </c>
      <c r="J66">
        <v>0</v>
      </c>
      <c r="K66">
        <v>0</v>
      </c>
      <c r="L66">
        <v>0</v>
      </c>
      <c r="M66">
        <v>0</v>
      </c>
      <c r="N66">
        <v>0</v>
      </c>
      <c r="O66">
        <v>0</v>
      </c>
      <c r="P66">
        <v>0</v>
      </c>
      <c r="Q66" s="7">
        <f>SUM(matriceresult[[#This Row],[Abstract]:[Title]])</f>
        <v>1</v>
      </c>
      <c r="S66" s="1" t="s">
        <v>844</v>
      </c>
      <c r="T66">
        <f>matriceresult[[#This Row],[Abstract]]/matriceresult[[#This Row],[TOTAL]]</f>
        <v>0</v>
      </c>
      <c r="U66">
        <f>matriceresult[[#This Row],[Acknowledgments]]/matriceresult[[#This Row],[TOTAL]]</f>
        <v>0</v>
      </c>
      <c r="V66">
        <f>matriceresult[[#This Row],[Article (No section provide)]]/matriceresult[[#This Row],[TOTAL]]</f>
        <v>1</v>
      </c>
      <c r="W66">
        <f>matriceresult[[#This Row],[Case study]]/matriceresult[[#This Row],[TOTAL]]</f>
        <v>0</v>
      </c>
      <c r="X66">
        <f>matriceresult[[#This Row],[Conclusion]]/matriceresult[[#This Row],[TOTAL]]</f>
        <v>0</v>
      </c>
      <c r="Y66">
        <f>matriceresult[[#This Row],[Discussion]]/matriceresult[[#This Row],[TOTAL]]</f>
        <v>0</v>
      </c>
      <c r="Z66">
        <f>matriceresult[[#This Row],[Figure]]/matriceresult[[#This Row],[TOTAL]]</f>
        <v>0</v>
      </c>
      <c r="AA66">
        <f>matriceresult[[#This Row],[Introduction]]/matriceresult[[#This Row],[TOTAL]]</f>
        <v>0</v>
      </c>
      <c r="AB66">
        <f>matriceresult[[#This Row],[Methods]]/matriceresult[[#This Row],[TOTAL]]</f>
        <v>0</v>
      </c>
      <c r="AC66">
        <f>matriceresult[[#This Row],[Results]]/matriceresult[[#This Row],[TOTAL]]</f>
        <v>0</v>
      </c>
      <c r="AD66">
        <f>matriceresult[[#This Row],[Supplementary material]]/matriceresult[[#This Row],[TOTAL]]</f>
        <v>0</v>
      </c>
      <c r="AE66">
        <f>matriceresult[[#This Row],[Title]]/matriceresult[[#This Row],[TOTAL]]</f>
        <v>0</v>
      </c>
      <c r="AF66" s="15">
        <f>SUM(matriceresult_PERCENTAGE[[#This Row],[Abstract]:[Title]])</f>
        <v>1</v>
      </c>
    </row>
    <row r="67" spans="1:32" x14ac:dyDescent="0.25">
      <c r="A67" s="1" t="s">
        <v>1093</v>
      </c>
      <c r="B67" s="1" t="s">
        <v>60</v>
      </c>
      <c r="D67" s="1" t="s">
        <v>848</v>
      </c>
      <c r="E67">
        <v>1</v>
      </c>
      <c r="F67">
        <v>0</v>
      </c>
      <c r="G67">
        <v>0</v>
      </c>
      <c r="H67">
        <v>0</v>
      </c>
      <c r="I67">
        <v>0</v>
      </c>
      <c r="J67">
        <v>0</v>
      </c>
      <c r="K67">
        <v>0</v>
      </c>
      <c r="L67">
        <v>0</v>
      </c>
      <c r="M67">
        <v>0</v>
      </c>
      <c r="N67">
        <v>9</v>
      </c>
      <c r="O67">
        <v>0</v>
      </c>
      <c r="P67">
        <v>0</v>
      </c>
      <c r="Q67" s="7">
        <f>SUM(matriceresult[[#This Row],[Abstract]:[Title]])</f>
        <v>10</v>
      </c>
      <c r="S67" s="1" t="s">
        <v>848</v>
      </c>
      <c r="T67">
        <f>matriceresult[[#This Row],[Abstract]]/matriceresult[[#This Row],[TOTAL]]</f>
        <v>0.1</v>
      </c>
      <c r="U67">
        <f>matriceresult[[#This Row],[Acknowledgments]]/matriceresult[[#This Row],[TOTAL]]</f>
        <v>0</v>
      </c>
      <c r="V67">
        <f>matriceresult[[#This Row],[Article (No section provide)]]/matriceresult[[#This Row],[TOTAL]]</f>
        <v>0</v>
      </c>
      <c r="W67">
        <f>matriceresult[[#This Row],[Case study]]/matriceresult[[#This Row],[TOTAL]]</f>
        <v>0</v>
      </c>
      <c r="X67">
        <f>matriceresult[[#This Row],[Conclusion]]/matriceresult[[#This Row],[TOTAL]]</f>
        <v>0</v>
      </c>
      <c r="Y67">
        <f>matriceresult[[#This Row],[Discussion]]/matriceresult[[#This Row],[TOTAL]]</f>
        <v>0</v>
      </c>
      <c r="Z67">
        <f>matriceresult[[#This Row],[Figure]]/matriceresult[[#This Row],[TOTAL]]</f>
        <v>0</v>
      </c>
      <c r="AA67">
        <f>matriceresult[[#This Row],[Introduction]]/matriceresult[[#This Row],[TOTAL]]</f>
        <v>0</v>
      </c>
      <c r="AB67">
        <f>matriceresult[[#This Row],[Methods]]/matriceresult[[#This Row],[TOTAL]]</f>
        <v>0</v>
      </c>
      <c r="AC67">
        <f>matriceresult[[#This Row],[Results]]/matriceresult[[#This Row],[TOTAL]]</f>
        <v>0.9</v>
      </c>
      <c r="AD67">
        <f>matriceresult[[#This Row],[Supplementary material]]/matriceresult[[#This Row],[TOTAL]]</f>
        <v>0</v>
      </c>
      <c r="AE67">
        <f>matriceresult[[#This Row],[Title]]/matriceresult[[#This Row],[TOTAL]]</f>
        <v>0</v>
      </c>
      <c r="AF67" s="15">
        <f>SUM(matriceresult_PERCENTAGE[[#This Row],[Abstract]:[Title]])</f>
        <v>1</v>
      </c>
    </row>
    <row r="68" spans="1:32" x14ac:dyDescent="0.25">
      <c r="A68" s="1" t="s">
        <v>1093</v>
      </c>
      <c r="B68" s="1" t="s">
        <v>60</v>
      </c>
      <c r="D68" s="1" t="s">
        <v>2328</v>
      </c>
      <c r="E68">
        <v>0</v>
      </c>
      <c r="F68">
        <v>0</v>
      </c>
      <c r="G68">
        <v>0</v>
      </c>
      <c r="H68">
        <v>0</v>
      </c>
      <c r="I68">
        <v>0</v>
      </c>
      <c r="J68">
        <v>0</v>
      </c>
      <c r="K68">
        <v>0</v>
      </c>
      <c r="L68">
        <v>0</v>
      </c>
      <c r="M68">
        <v>0</v>
      </c>
      <c r="N68">
        <v>2</v>
      </c>
      <c r="O68">
        <v>0</v>
      </c>
      <c r="P68">
        <v>0</v>
      </c>
      <c r="Q68" s="7">
        <f>SUM(matriceresult[[#This Row],[Abstract]:[Title]])</f>
        <v>2</v>
      </c>
      <c r="S68" s="1" t="s">
        <v>2328</v>
      </c>
      <c r="T68">
        <f>matriceresult[[#This Row],[Abstract]]/matriceresult[[#This Row],[TOTAL]]</f>
        <v>0</v>
      </c>
      <c r="U68">
        <f>matriceresult[[#This Row],[Acknowledgments]]/matriceresult[[#This Row],[TOTAL]]</f>
        <v>0</v>
      </c>
      <c r="V68">
        <f>matriceresult[[#This Row],[Article (No section provide)]]/matriceresult[[#This Row],[TOTAL]]</f>
        <v>0</v>
      </c>
      <c r="W68">
        <f>matriceresult[[#This Row],[Case study]]/matriceresult[[#This Row],[TOTAL]]</f>
        <v>0</v>
      </c>
      <c r="X68">
        <f>matriceresult[[#This Row],[Conclusion]]/matriceresult[[#This Row],[TOTAL]]</f>
        <v>0</v>
      </c>
      <c r="Y68">
        <f>matriceresult[[#This Row],[Discussion]]/matriceresult[[#This Row],[TOTAL]]</f>
        <v>0</v>
      </c>
      <c r="Z68">
        <f>matriceresult[[#This Row],[Figure]]/matriceresult[[#This Row],[TOTAL]]</f>
        <v>0</v>
      </c>
      <c r="AA68">
        <f>matriceresult[[#This Row],[Introduction]]/matriceresult[[#This Row],[TOTAL]]</f>
        <v>0</v>
      </c>
      <c r="AB68">
        <f>matriceresult[[#This Row],[Methods]]/matriceresult[[#This Row],[TOTAL]]</f>
        <v>0</v>
      </c>
      <c r="AC68">
        <f>matriceresult[[#This Row],[Results]]/matriceresult[[#This Row],[TOTAL]]</f>
        <v>1</v>
      </c>
      <c r="AD68">
        <f>matriceresult[[#This Row],[Supplementary material]]/matriceresult[[#This Row],[TOTAL]]</f>
        <v>0</v>
      </c>
      <c r="AE68">
        <f>matriceresult[[#This Row],[Title]]/matriceresult[[#This Row],[TOTAL]]</f>
        <v>0</v>
      </c>
      <c r="AF68" s="15">
        <f>SUM(matriceresult_PERCENTAGE[[#This Row],[Abstract]:[Title]])</f>
        <v>1</v>
      </c>
    </row>
    <row r="69" spans="1:32" x14ac:dyDescent="0.25">
      <c r="A69" s="1" t="s">
        <v>1093</v>
      </c>
      <c r="B69" s="1" t="s">
        <v>60</v>
      </c>
      <c r="D69" s="1" t="s">
        <v>1371</v>
      </c>
      <c r="E69">
        <v>1</v>
      </c>
      <c r="F69">
        <v>0</v>
      </c>
      <c r="G69">
        <v>0</v>
      </c>
      <c r="H69">
        <v>0</v>
      </c>
      <c r="I69">
        <v>0</v>
      </c>
      <c r="J69">
        <v>0</v>
      </c>
      <c r="K69">
        <v>0</v>
      </c>
      <c r="L69">
        <v>0</v>
      </c>
      <c r="M69">
        <v>0</v>
      </c>
      <c r="N69">
        <v>0</v>
      </c>
      <c r="O69">
        <v>0</v>
      </c>
      <c r="P69">
        <v>0</v>
      </c>
      <c r="Q69" s="7">
        <f>SUM(matriceresult[[#This Row],[Abstract]:[Title]])</f>
        <v>1</v>
      </c>
      <c r="S69" s="1" t="s">
        <v>1371</v>
      </c>
      <c r="T69">
        <f>matriceresult[[#This Row],[Abstract]]/matriceresult[[#This Row],[TOTAL]]</f>
        <v>1</v>
      </c>
      <c r="U69">
        <f>matriceresult[[#This Row],[Acknowledgments]]/matriceresult[[#This Row],[TOTAL]]</f>
        <v>0</v>
      </c>
      <c r="V69">
        <f>matriceresult[[#This Row],[Article (No section provide)]]/matriceresult[[#This Row],[TOTAL]]</f>
        <v>0</v>
      </c>
      <c r="W69">
        <f>matriceresult[[#This Row],[Case study]]/matriceresult[[#This Row],[TOTAL]]</f>
        <v>0</v>
      </c>
      <c r="X69">
        <f>matriceresult[[#This Row],[Conclusion]]/matriceresult[[#This Row],[TOTAL]]</f>
        <v>0</v>
      </c>
      <c r="Y69">
        <f>matriceresult[[#This Row],[Discussion]]/matriceresult[[#This Row],[TOTAL]]</f>
        <v>0</v>
      </c>
      <c r="Z69">
        <f>matriceresult[[#This Row],[Figure]]/matriceresult[[#This Row],[TOTAL]]</f>
        <v>0</v>
      </c>
      <c r="AA69">
        <f>matriceresult[[#This Row],[Introduction]]/matriceresult[[#This Row],[TOTAL]]</f>
        <v>0</v>
      </c>
      <c r="AB69">
        <f>matriceresult[[#This Row],[Methods]]/matriceresult[[#This Row],[TOTAL]]</f>
        <v>0</v>
      </c>
      <c r="AC69">
        <f>matriceresult[[#This Row],[Results]]/matriceresult[[#This Row],[TOTAL]]</f>
        <v>0</v>
      </c>
      <c r="AD69">
        <f>matriceresult[[#This Row],[Supplementary material]]/matriceresult[[#This Row],[TOTAL]]</f>
        <v>0</v>
      </c>
      <c r="AE69">
        <f>matriceresult[[#This Row],[Title]]/matriceresult[[#This Row],[TOTAL]]</f>
        <v>0</v>
      </c>
      <c r="AF69" s="15">
        <f>SUM(matriceresult_PERCENTAGE[[#This Row],[Abstract]:[Title]])</f>
        <v>1</v>
      </c>
    </row>
    <row r="70" spans="1:32" x14ac:dyDescent="0.25">
      <c r="A70" s="1" t="s">
        <v>1093</v>
      </c>
      <c r="B70" s="1" t="s">
        <v>60</v>
      </c>
      <c r="D70" s="1" t="s">
        <v>615</v>
      </c>
      <c r="E70">
        <v>0</v>
      </c>
      <c r="F70">
        <v>0</v>
      </c>
      <c r="G70">
        <v>1</v>
      </c>
      <c r="H70">
        <v>0</v>
      </c>
      <c r="I70">
        <v>0</v>
      </c>
      <c r="J70">
        <v>0</v>
      </c>
      <c r="K70">
        <v>0</v>
      </c>
      <c r="L70">
        <v>0</v>
      </c>
      <c r="M70">
        <v>0</v>
      </c>
      <c r="N70">
        <v>0</v>
      </c>
      <c r="O70">
        <v>0</v>
      </c>
      <c r="P70">
        <v>0</v>
      </c>
      <c r="Q70" s="7">
        <f>SUM(matriceresult[[#This Row],[Abstract]:[Title]])</f>
        <v>1</v>
      </c>
      <c r="S70" s="1" t="s">
        <v>615</v>
      </c>
      <c r="T70">
        <f>matriceresult[[#This Row],[Abstract]]/matriceresult[[#This Row],[TOTAL]]</f>
        <v>0</v>
      </c>
      <c r="U70">
        <f>matriceresult[[#This Row],[Acknowledgments]]/matriceresult[[#This Row],[TOTAL]]</f>
        <v>0</v>
      </c>
      <c r="V70">
        <f>matriceresult[[#This Row],[Article (No section provide)]]/matriceresult[[#This Row],[TOTAL]]</f>
        <v>1</v>
      </c>
      <c r="W70">
        <f>matriceresult[[#This Row],[Case study]]/matriceresult[[#This Row],[TOTAL]]</f>
        <v>0</v>
      </c>
      <c r="X70">
        <f>matriceresult[[#This Row],[Conclusion]]/matriceresult[[#This Row],[TOTAL]]</f>
        <v>0</v>
      </c>
      <c r="Y70">
        <f>matriceresult[[#This Row],[Discussion]]/matriceresult[[#This Row],[TOTAL]]</f>
        <v>0</v>
      </c>
      <c r="Z70">
        <f>matriceresult[[#This Row],[Figure]]/matriceresult[[#This Row],[TOTAL]]</f>
        <v>0</v>
      </c>
      <c r="AA70">
        <f>matriceresult[[#This Row],[Introduction]]/matriceresult[[#This Row],[TOTAL]]</f>
        <v>0</v>
      </c>
      <c r="AB70">
        <f>matriceresult[[#This Row],[Methods]]/matriceresult[[#This Row],[TOTAL]]</f>
        <v>0</v>
      </c>
      <c r="AC70">
        <f>matriceresult[[#This Row],[Results]]/matriceresult[[#This Row],[TOTAL]]</f>
        <v>0</v>
      </c>
      <c r="AD70">
        <f>matriceresult[[#This Row],[Supplementary material]]/matriceresult[[#This Row],[TOTAL]]</f>
        <v>0</v>
      </c>
      <c r="AE70">
        <f>matriceresult[[#This Row],[Title]]/matriceresult[[#This Row],[TOTAL]]</f>
        <v>0</v>
      </c>
      <c r="AF70" s="15">
        <f>SUM(matriceresult_PERCENTAGE[[#This Row],[Abstract]:[Title]])</f>
        <v>1</v>
      </c>
    </row>
    <row r="71" spans="1:32" x14ac:dyDescent="0.25">
      <c r="A71" s="1" t="s">
        <v>45</v>
      </c>
      <c r="B71" s="1" t="s">
        <v>19</v>
      </c>
      <c r="D71" s="1" t="s">
        <v>619</v>
      </c>
      <c r="E71">
        <v>0</v>
      </c>
      <c r="F71">
        <v>0</v>
      </c>
      <c r="G71">
        <v>1</v>
      </c>
      <c r="H71">
        <v>0</v>
      </c>
      <c r="I71">
        <v>0</v>
      </c>
      <c r="J71">
        <v>0</v>
      </c>
      <c r="K71">
        <v>0</v>
      </c>
      <c r="L71">
        <v>0</v>
      </c>
      <c r="M71">
        <v>0</v>
      </c>
      <c r="N71">
        <v>0</v>
      </c>
      <c r="O71">
        <v>0</v>
      </c>
      <c r="P71">
        <v>0</v>
      </c>
      <c r="Q71" s="7">
        <f>SUM(matriceresult[[#This Row],[Abstract]:[Title]])</f>
        <v>1</v>
      </c>
      <c r="S71" s="1" t="s">
        <v>619</v>
      </c>
      <c r="T71">
        <f>matriceresult[[#This Row],[Abstract]]/matriceresult[[#This Row],[TOTAL]]</f>
        <v>0</v>
      </c>
      <c r="U71">
        <f>matriceresult[[#This Row],[Acknowledgments]]/matriceresult[[#This Row],[TOTAL]]</f>
        <v>0</v>
      </c>
      <c r="V71">
        <f>matriceresult[[#This Row],[Article (No section provide)]]/matriceresult[[#This Row],[TOTAL]]</f>
        <v>1</v>
      </c>
      <c r="W71">
        <f>matriceresult[[#This Row],[Case study]]/matriceresult[[#This Row],[TOTAL]]</f>
        <v>0</v>
      </c>
      <c r="X71">
        <f>matriceresult[[#This Row],[Conclusion]]/matriceresult[[#This Row],[TOTAL]]</f>
        <v>0</v>
      </c>
      <c r="Y71">
        <f>matriceresult[[#This Row],[Discussion]]/matriceresult[[#This Row],[TOTAL]]</f>
        <v>0</v>
      </c>
      <c r="Z71">
        <f>matriceresult[[#This Row],[Figure]]/matriceresult[[#This Row],[TOTAL]]</f>
        <v>0</v>
      </c>
      <c r="AA71">
        <f>matriceresult[[#This Row],[Introduction]]/matriceresult[[#This Row],[TOTAL]]</f>
        <v>0</v>
      </c>
      <c r="AB71">
        <f>matriceresult[[#This Row],[Methods]]/matriceresult[[#This Row],[TOTAL]]</f>
        <v>0</v>
      </c>
      <c r="AC71">
        <f>matriceresult[[#This Row],[Results]]/matriceresult[[#This Row],[TOTAL]]</f>
        <v>0</v>
      </c>
      <c r="AD71">
        <f>matriceresult[[#This Row],[Supplementary material]]/matriceresult[[#This Row],[TOTAL]]</f>
        <v>0</v>
      </c>
      <c r="AE71">
        <f>matriceresult[[#This Row],[Title]]/matriceresult[[#This Row],[TOTAL]]</f>
        <v>0</v>
      </c>
      <c r="AF71" s="15">
        <f>SUM(matriceresult_PERCENTAGE[[#This Row],[Abstract]:[Title]])</f>
        <v>1</v>
      </c>
    </row>
    <row r="72" spans="1:32" x14ac:dyDescent="0.25">
      <c r="A72" s="1" t="s">
        <v>45</v>
      </c>
      <c r="B72" s="1" t="s">
        <v>19</v>
      </c>
      <c r="D72" s="1" t="s">
        <v>444</v>
      </c>
      <c r="E72">
        <v>0</v>
      </c>
      <c r="F72">
        <v>0</v>
      </c>
      <c r="G72">
        <v>0</v>
      </c>
      <c r="H72">
        <v>0</v>
      </c>
      <c r="I72">
        <v>0</v>
      </c>
      <c r="J72">
        <v>0</v>
      </c>
      <c r="K72">
        <v>0</v>
      </c>
      <c r="L72">
        <v>0</v>
      </c>
      <c r="M72">
        <v>2</v>
      </c>
      <c r="N72">
        <v>0</v>
      </c>
      <c r="O72">
        <v>0</v>
      </c>
      <c r="P72">
        <v>0</v>
      </c>
      <c r="Q72" s="7">
        <f>SUM(matriceresult[[#This Row],[Abstract]:[Title]])</f>
        <v>2</v>
      </c>
      <c r="S72" s="1" t="s">
        <v>444</v>
      </c>
      <c r="T72">
        <f>matriceresult[[#This Row],[Abstract]]/matriceresult[[#This Row],[TOTAL]]</f>
        <v>0</v>
      </c>
      <c r="U72">
        <f>matriceresult[[#This Row],[Acknowledgments]]/matriceresult[[#This Row],[TOTAL]]</f>
        <v>0</v>
      </c>
      <c r="V72">
        <f>matriceresult[[#This Row],[Article (No section provide)]]/matriceresult[[#This Row],[TOTAL]]</f>
        <v>0</v>
      </c>
      <c r="W72">
        <f>matriceresult[[#This Row],[Case study]]/matriceresult[[#This Row],[TOTAL]]</f>
        <v>0</v>
      </c>
      <c r="X72">
        <f>matriceresult[[#This Row],[Conclusion]]/matriceresult[[#This Row],[TOTAL]]</f>
        <v>0</v>
      </c>
      <c r="Y72">
        <f>matriceresult[[#This Row],[Discussion]]/matriceresult[[#This Row],[TOTAL]]</f>
        <v>0</v>
      </c>
      <c r="Z72">
        <f>matriceresult[[#This Row],[Figure]]/matriceresult[[#This Row],[TOTAL]]</f>
        <v>0</v>
      </c>
      <c r="AA72">
        <f>matriceresult[[#This Row],[Introduction]]/matriceresult[[#This Row],[TOTAL]]</f>
        <v>0</v>
      </c>
      <c r="AB72">
        <f>matriceresult[[#This Row],[Methods]]/matriceresult[[#This Row],[TOTAL]]</f>
        <v>1</v>
      </c>
      <c r="AC72">
        <f>matriceresult[[#This Row],[Results]]/matriceresult[[#This Row],[TOTAL]]</f>
        <v>0</v>
      </c>
      <c r="AD72">
        <f>matriceresult[[#This Row],[Supplementary material]]/matriceresult[[#This Row],[TOTAL]]</f>
        <v>0</v>
      </c>
      <c r="AE72">
        <f>matriceresult[[#This Row],[Title]]/matriceresult[[#This Row],[TOTAL]]</f>
        <v>0</v>
      </c>
      <c r="AF72" s="15">
        <f>SUM(matriceresult_PERCENTAGE[[#This Row],[Abstract]:[Title]])</f>
        <v>1</v>
      </c>
    </row>
    <row r="73" spans="1:32" x14ac:dyDescent="0.25">
      <c r="A73" s="1" t="s">
        <v>45</v>
      </c>
      <c r="B73" s="1" t="s">
        <v>19</v>
      </c>
      <c r="D73" s="1" t="s">
        <v>1376</v>
      </c>
      <c r="E73">
        <v>0</v>
      </c>
      <c r="F73">
        <v>0</v>
      </c>
      <c r="G73">
        <v>0</v>
      </c>
      <c r="H73">
        <v>1</v>
      </c>
      <c r="I73">
        <v>0</v>
      </c>
      <c r="J73">
        <v>0</v>
      </c>
      <c r="K73">
        <v>0</v>
      </c>
      <c r="L73">
        <v>0</v>
      </c>
      <c r="M73">
        <v>0</v>
      </c>
      <c r="N73">
        <v>0</v>
      </c>
      <c r="O73">
        <v>0</v>
      </c>
      <c r="P73">
        <v>0</v>
      </c>
      <c r="Q73" s="7">
        <f>SUM(matriceresult[[#This Row],[Abstract]:[Title]])</f>
        <v>1</v>
      </c>
      <c r="S73" s="1" t="s">
        <v>1376</v>
      </c>
      <c r="T73">
        <f>matriceresult[[#This Row],[Abstract]]/matriceresult[[#This Row],[TOTAL]]</f>
        <v>0</v>
      </c>
      <c r="U73">
        <f>matriceresult[[#This Row],[Acknowledgments]]/matriceresult[[#This Row],[TOTAL]]</f>
        <v>0</v>
      </c>
      <c r="V73">
        <f>matriceresult[[#This Row],[Article (No section provide)]]/matriceresult[[#This Row],[TOTAL]]</f>
        <v>0</v>
      </c>
      <c r="W73">
        <f>matriceresult[[#This Row],[Case study]]/matriceresult[[#This Row],[TOTAL]]</f>
        <v>1</v>
      </c>
      <c r="X73">
        <f>matriceresult[[#This Row],[Conclusion]]/matriceresult[[#This Row],[TOTAL]]</f>
        <v>0</v>
      </c>
      <c r="Y73">
        <f>matriceresult[[#This Row],[Discussion]]/matriceresult[[#This Row],[TOTAL]]</f>
        <v>0</v>
      </c>
      <c r="Z73">
        <f>matriceresult[[#This Row],[Figure]]/matriceresult[[#This Row],[TOTAL]]</f>
        <v>0</v>
      </c>
      <c r="AA73">
        <f>matriceresult[[#This Row],[Introduction]]/matriceresult[[#This Row],[TOTAL]]</f>
        <v>0</v>
      </c>
      <c r="AB73">
        <f>matriceresult[[#This Row],[Methods]]/matriceresult[[#This Row],[TOTAL]]</f>
        <v>0</v>
      </c>
      <c r="AC73">
        <f>matriceresult[[#This Row],[Results]]/matriceresult[[#This Row],[TOTAL]]</f>
        <v>0</v>
      </c>
      <c r="AD73">
        <f>matriceresult[[#This Row],[Supplementary material]]/matriceresult[[#This Row],[TOTAL]]</f>
        <v>0</v>
      </c>
      <c r="AE73">
        <f>matriceresult[[#This Row],[Title]]/matriceresult[[#This Row],[TOTAL]]</f>
        <v>0</v>
      </c>
      <c r="AF73" s="15">
        <f>SUM(matriceresult_PERCENTAGE[[#This Row],[Abstract]:[Title]])</f>
        <v>1</v>
      </c>
    </row>
    <row r="74" spans="1:32" x14ac:dyDescent="0.25">
      <c r="A74" s="1" t="s">
        <v>45</v>
      </c>
      <c r="B74" s="1" t="s">
        <v>11</v>
      </c>
      <c r="D74" s="1" t="s">
        <v>1382</v>
      </c>
      <c r="E74">
        <v>0</v>
      </c>
      <c r="F74">
        <v>0</v>
      </c>
      <c r="G74">
        <v>0</v>
      </c>
      <c r="H74">
        <v>0</v>
      </c>
      <c r="I74">
        <v>0</v>
      </c>
      <c r="J74">
        <v>0</v>
      </c>
      <c r="K74">
        <v>0</v>
      </c>
      <c r="L74">
        <v>9</v>
      </c>
      <c r="M74">
        <v>1</v>
      </c>
      <c r="N74">
        <v>17</v>
      </c>
      <c r="O74">
        <v>0</v>
      </c>
      <c r="P74">
        <v>0</v>
      </c>
      <c r="Q74" s="7">
        <f>SUM(matriceresult[[#This Row],[Abstract]:[Title]])</f>
        <v>27</v>
      </c>
      <c r="S74" s="1" t="s">
        <v>1382</v>
      </c>
      <c r="T74">
        <f>matriceresult[[#This Row],[Abstract]]/matriceresult[[#This Row],[TOTAL]]</f>
        <v>0</v>
      </c>
      <c r="U74">
        <f>matriceresult[[#This Row],[Acknowledgments]]/matriceresult[[#This Row],[TOTAL]]</f>
        <v>0</v>
      </c>
      <c r="V74">
        <f>matriceresult[[#This Row],[Article (No section provide)]]/matriceresult[[#This Row],[TOTAL]]</f>
        <v>0</v>
      </c>
      <c r="W74">
        <f>matriceresult[[#This Row],[Case study]]/matriceresult[[#This Row],[TOTAL]]</f>
        <v>0</v>
      </c>
      <c r="X74">
        <f>matriceresult[[#This Row],[Conclusion]]/matriceresult[[#This Row],[TOTAL]]</f>
        <v>0</v>
      </c>
      <c r="Y74">
        <f>matriceresult[[#This Row],[Discussion]]/matriceresult[[#This Row],[TOTAL]]</f>
        <v>0</v>
      </c>
      <c r="Z74">
        <f>matriceresult[[#This Row],[Figure]]/matriceresult[[#This Row],[TOTAL]]</f>
        <v>0</v>
      </c>
      <c r="AA74">
        <f>matriceresult[[#This Row],[Introduction]]/matriceresult[[#This Row],[TOTAL]]</f>
        <v>0.33333333333333331</v>
      </c>
      <c r="AB74">
        <f>matriceresult[[#This Row],[Methods]]/matriceresult[[#This Row],[TOTAL]]</f>
        <v>3.7037037037037035E-2</v>
      </c>
      <c r="AC74">
        <f>matriceresult[[#This Row],[Results]]/matriceresult[[#This Row],[TOTAL]]</f>
        <v>0.62962962962962965</v>
      </c>
      <c r="AD74">
        <f>matriceresult[[#This Row],[Supplementary material]]/matriceresult[[#This Row],[TOTAL]]</f>
        <v>0</v>
      </c>
      <c r="AE74">
        <f>matriceresult[[#This Row],[Title]]/matriceresult[[#This Row],[TOTAL]]</f>
        <v>0</v>
      </c>
      <c r="AF74" s="15">
        <f>SUM(matriceresult_PERCENTAGE[[#This Row],[Abstract]:[Title]])</f>
        <v>1</v>
      </c>
    </row>
    <row r="75" spans="1:32" x14ac:dyDescent="0.25">
      <c r="A75" s="1" t="s">
        <v>2086</v>
      </c>
      <c r="B75" s="1" t="s">
        <v>197</v>
      </c>
      <c r="D75" s="1" t="s">
        <v>624</v>
      </c>
      <c r="E75">
        <v>0</v>
      </c>
      <c r="F75">
        <v>0</v>
      </c>
      <c r="G75">
        <v>0</v>
      </c>
      <c r="H75">
        <v>0</v>
      </c>
      <c r="I75">
        <v>0</v>
      </c>
      <c r="J75">
        <v>0</v>
      </c>
      <c r="K75">
        <v>0</v>
      </c>
      <c r="L75">
        <v>0</v>
      </c>
      <c r="M75">
        <v>8</v>
      </c>
      <c r="N75">
        <v>0</v>
      </c>
      <c r="O75">
        <v>0</v>
      </c>
      <c r="P75">
        <v>0</v>
      </c>
      <c r="Q75" s="7">
        <f>SUM(matriceresult[[#This Row],[Abstract]:[Title]])</f>
        <v>8</v>
      </c>
      <c r="S75" s="1" t="s">
        <v>624</v>
      </c>
      <c r="T75">
        <f>matriceresult[[#This Row],[Abstract]]/matriceresult[[#This Row],[TOTAL]]</f>
        <v>0</v>
      </c>
      <c r="U75">
        <f>matriceresult[[#This Row],[Acknowledgments]]/matriceresult[[#This Row],[TOTAL]]</f>
        <v>0</v>
      </c>
      <c r="V75">
        <f>matriceresult[[#This Row],[Article (No section provide)]]/matriceresult[[#This Row],[TOTAL]]</f>
        <v>0</v>
      </c>
      <c r="W75">
        <f>matriceresult[[#This Row],[Case study]]/matriceresult[[#This Row],[TOTAL]]</f>
        <v>0</v>
      </c>
      <c r="X75">
        <f>matriceresult[[#This Row],[Conclusion]]/matriceresult[[#This Row],[TOTAL]]</f>
        <v>0</v>
      </c>
      <c r="Y75">
        <f>matriceresult[[#This Row],[Discussion]]/matriceresult[[#This Row],[TOTAL]]</f>
        <v>0</v>
      </c>
      <c r="Z75">
        <f>matriceresult[[#This Row],[Figure]]/matriceresult[[#This Row],[TOTAL]]</f>
        <v>0</v>
      </c>
      <c r="AA75">
        <f>matriceresult[[#This Row],[Introduction]]/matriceresult[[#This Row],[TOTAL]]</f>
        <v>0</v>
      </c>
      <c r="AB75">
        <f>matriceresult[[#This Row],[Methods]]/matriceresult[[#This Row],[TOTAL]]</f>
        <v>1</v>
      </c>
      <c r="AC75">
        <f>matriceresult[[#This Row],[Results]]/matriceresult[[#This Row],[TOTAL]]</f>
        <v>0</v>
      </c>
      <c r="AD75">
        <f>matriceresult[[#This Row],[Supplementary material]]/matriceresult[[#This Row],[TOTAL]]</f>
        <v>0</v>
      </c>
      <c r="AE75">
        <f>matriceresult[[#This Row],[Title]]/matriceresult[[#This Row],[TOTAL]]</f>
        <v>0</v>
      </c>
      <c r="AF75" s="15">
        <f>SUM(matriceresult_PERCENTAGE[[#This Row],[Abstract]:[Title]])</f>
        <v>1</v>
      </c>
    </row>
    <row r="76" spans="1:32" x14ac:dyDescent="0.25">
      <c r="A76" s="1" t="s">
        <v>2086</v>
      </c>
      <c r="B76" s="1" t="s">
        <v>197</v>
      </c>
      <c r="D76" s="1" t="s">
        <v>852</v>
      </c>
      <c r="E76">
        <v>0</v>
      </c>
      <c r="F76">
        <v>0</v>
      </c>
      <c r="G76">
        <v>0</v>
      </c>
      <c r="H76">
        <v>0</v>
      </c>
      <c r="I76">
        <v>0</v>
      </c>
      <c r="J76">
        <v>0</v>
      </c>
      <c r="K76">
        <v>0</v>
      </c>
      <c r="L76">
        <v>0</v>
      </c>
      <c r="M76">
        <v>2</v>
      </c>
      <c r="N76">
        <v>0</v>
      </c>
      <c r="O76">
        <v>0</v>
      </c>
      <c r="P76">
        <v>0</v>
      </c>
      <c r="Q76" s="7">
        <f>SUM(matriceresult[[#This Row],[Abstract]:[Title]])</f>
        <v>2</v>
      </c>
      <c r="S76" s="1" t="s">
        <v>852</v>
      </c>
      <c r="T76">
        <f>matriceresult[[#This Row],[Abstract]]/matriceresult[[#This Row],[TOTAL]]</f>
        <v>0</v>
      </c>
      <c r="U76">
        <f>matriceresult[[#This Row],[Acknowledgments]]/matriceresult[[#This Row],[TOTAL]]</f>
        <v>0</v>
      </c>
      <c r="V76">
        <f>matriceresult[[#This Row],[Article (No section provide)]]/matriceresult[[#This Row],[TOTAL]]</f>
        <v>0</v>
      </c>
      <c r="W76">
        <f>matriceresult[[#This Row],[Case study]]/matriceresult[[#This Row],[TOTAL]]</f>
        <v>0</v>
      </c>
      <c r="X76">
        <f>matriceresult[[#This Row],[Conclusion]]/matriceresult[[#This Row],[TOTAL]]</f>
        <v>0</v>
      </c>
      <c r="Y76">
        <f>matriceresult[[#This Row],[Discussion]]/matriceresult[[#This Row],[TOTAL]]</f>
        <v>0</v>
      </c>
      <c r="Z76">
        <f>matriceresult[[#This Row],[Figure]]/matriceresult[[#This Row],[TOTAL]]</f>
        <v>0</v>
      </c>
      <c r="AA76">
        <f>matriceresult[[#This Row],[Introduction]]/matriceresult[[#This Row],[TOTAL]]</f>
        <v>0</v>
      </c>
      <c r="AB76">
        <f>matriceresult[[#This Row],[Methods]]/matriceresult[[#This Row],[TOTAL]]</f>
        <v>1</v>
      </c>
      <c r="AC76">
        <f>matriceresult[[#This Row],[Results]]/matriceresult[[#This Row],[TOTAL]]</f>
        <v>0</v>
      </c>
      <c r="AD76">
        <f>matriceresult[[#This Row],[Supplementary material]]/matriceresult[[#This Row],[TOTAL]]</f>
        <v>0</v>
      </c>
      <c r="AE76">
        <f>matriceresult[[#This Row],[Title]]/matriceresult[[#This Row],[TOTAL]]</f>
        <v>0</v>
      </c>
      <c r="AF76" s="15">
        <f>SUM(matriceresult_PERCENTAGE[[#This Row],[Abstract]:[Title]])</f>
        <v>1</v>
      </c>
    </row>
    <row r="77" spans="1:32" x14ac:dyDescent="0.25">
      <c r="A77" s="1" t="s">
        <v>2086</v>
      </c>
      <c r="B77" s="1" t="s">
        <v>197</v>
      </c>
      <c r="D77" s="1" t="s">
        <v>2336</v>
      </c>
      <c r="E77">
        <v>0</v>
      </c>
      <c r="F77">
        <v>0</v>
      </c>
      <c r="G77">
        <v>0</v>
      </c>
      <c r="H77">
        <v>0</v>
      </c>
      <c r="I77">
        <v>0</v>
      </c>
      <c r="J77">
        <v>0</v>
      </c>
      <c r="K77">
        <v>0</v>
      </c>
      <c r="L77">
        <v>0</v>
      </c>
      <c r="M77">
        <v>0</v>
      </c>
      <c r="N77">
        <v>12</v>
      </c>
      <c r="O77">
        <v>0</v>
      </c>
      <c r="P77">
        <v>0</v>
      </c>
      <c r="Q77" s="7">
        <f>SUM(matriceresult[[#This Row],[Abstract]:[Title]])</f>
        <v>12</v>
      </c>
      <c r="S77" s="1" t="s">
        <v>2336</v>
      </c>
      <c r="T77">
        <f>matriceresult[[#This Row],[Abstract]]/matriceresult[[#This Row],[TOTAL]]</f>
        <v>0</v>
      </c>
      <c r="U77">
        <f>matriceresult[[#This Row],[Acknowledgments]]/matriceresult[[#This Row],[TOTAL]]</f>
        <v>0</v>
      </c>
      <c r="V77">
        <f>matriceresult[[#This Row],[Article (No section provide)]]/matriceresult[[#This Row],[TOTAL]]</f>
        <v>0</v>
      </c>
      <c r="W77">
        <f>matriceresult[[#This Row],[Case study]]/matriceresult[[#This Row],[TOTAL]]</f>
        <v>0</v>
      </c>
      <c r="X77">
        <f>matriceresult[[#This Row],[Conclusion]]/matriceresult[[#This Row],[TOTAL]]</f>
        <v>0</v>
      </c>
      <c r="Y77">
        <f>matriceresult[[#This Row],[Discussion]]/matriceresult[[#This Row],[TOTAL]]</f>
        <v>0</v>
      </c>
      <c r="Z77">
        <f>matriceresult[[#This Row],[Figure]]/matriceresult[[#This Row],[TOTAL]]</f>
        <v>0</v>
      </c>
      <c r="AA77">
        <f>matriceresult[[#This Row],[Introduction]]/matriceresult[[#This Row],[TOTAL]]</f>
        <v>0</v>
      </c>
      <c r="AB77">
        <f>matriceresult[[#This Row],[Methods]]/matriceresult[[#This Row],[TOTAL]]</f>
        <v>0</v>
      </c>
      <c r="AC77">
        <f>matriceresult[[#This Row],[Results]]/matriceresult[[#This Row],[TOTAL]]</f>
        <v>1</v>
      </c>
      <c r="AD77">
        <f>matriceresult[[#This Row],[Supplementary material]]/matriceresult[[#This Row],[TOTAL]]</f>
        <v>0</v>
      </c>
      <c r="AE77">
        <f>matriceresult[[#This Row],[Title]]/matriceresult[[#This Row],[TOTAL]]</f>
        <v>0</v>
      </c>
      <c r="AF77" s="15">
        <f>SUM(matriceresult_PERCENTAGE[[#This Row],[Abstract]:[Title]])</f>
        <v>1</v>
      </c>
    </row>
    <row r="78" spans="1:32" x14ac:dyDescent="0.25">
      <c r="A78" s="1" t="s">
        <v>2086</v>
      </c>
      <c r="B78" s="1" t="s">
        <v>197</v>
      </c>
      <c r="D78" s="1" t="s">
        <v>2358</v>
      </c>
      <c r="E78">
        <v>0</v>
      </c>
      <c r="F78">
        <v>0</v>
      </c>
      <c r="G78">
        <v>0</v>
      </c>
      <c r="H78">
        <v>0</v>
      </c>
      <c r="I78">
        <v>0</v>
      </c>
      <c r="J78">
        <v>0</v>
      </c>
      <c r="K78">
        <v>0</v>
      </c>
      <c r="L78">
        <v>0</v>
      </c>
      <c r="M78">
        <v>1</v>
      </c>
      <c r="N78">
        <v>0</v>
      </c>
      <c r="O78">
        <v>0</v>
      </c>
      <c r="P78">
        <v>0</v>
      </c>
      <c r="Q78" s="7">
        <f>SUM(matriceresult[[#This Row],[Abstract]:[Title]])</f>
        <v>1</v>
      </c>
      <c r="S78" s="1" t="s">
        <v>2358</v>
      </c>
      <c r="T78">
        <f>matriceresult[[#This Row],[Abstract]]/matriceresult[[#This Row],[TOTAL]]</f>
        <v>0</v>
      </c>
      <c r="U78">
        <f>matriceresult[[#This Row],[Acknowledgments]]/matriceresult[[#This Row],[TOTAL]]</f>
        <v>0</v>
      </c>
      <c r="V78">
        <f>matriceresult[[#This Row],[Article (No section provide)]]/matriceresult[[#This Row],[TOTAL]]</f>
        <v>0</v>
      </c>
      <c r="W78">
        <f>matriceresult[[#This Row],[Case study]]/matriceresult[[#This Row],[TOTAL]]</f>
        <v>0</v>
      </c>
      <c r="X78">
        <f>matriceresult[[#This Row],[Conclusion]]/matriceresult[[#This Row],[TOTAL]]</f>
        <v>0</v>
      </c>
      <c r="Y78">
        <f>matriceresult[[#This Row],[Discussion]]/matriceresult[[#This Row],[TOTAL]]</f>
        <v>0</v>
      </c>
      <c r="Z78">
        <f>matriceresult[[#This Row],[Figure]]/matriceresult[[#This Row],[TOTAL]]</f>
        <v>0</v>
      </c>
      <c r="AA78">
        <f>matriceresult[[#This Row],[Introduction]]/matriceresult[[#This Row],[TOTAL]]</f>
        <v>0</v>
      </c>
      <c r="AB78">
        <f>matriceresult[[#This Row],[Methods]]/matriceresult[[#This Row],[TOTAL]]</f>
        <v>1</v>
      </c>
      <c r="AC78">
        <f>matriceresult[[#This Row],[Results]]/matriceresult[[#This Row],[TOTAL]]</f>
        <v>0</v>
      </c>
      <c r="AD78">
        <f>matriceresult[[#This Row],[Supplementary material]]/matriceresult[[#This Row],[TOTAL]]</f>
        <v>0</v>
      </c>
      <c r="AE78">
        <f>matriceresult[[#This Row],[Title]]/matriceresult[[#This Row],[TOTAL]]</f>
        <v>0</v>
      </c>
      <c r="AF78" s="15">
        <f>SUM(matriceresult_PERCENTAGE[[#This Row],[Abstract]:[Title]])</f>
        <v>1</v>
      </c>
    </row>
    <row r="79" spans="1:32" x14ac:dyDescent="0.25">
      <c r="A79" s="1" t="s">
        <v>2086</v>
      </c>
      <c r="B79" s="1" t="s">
        <v>197</v>
      </c>
      <c r="D79" s="1" t="s">
        <v>121</v>
      </c>
      <c r="E79">
        <v>0</v>
      </c>
      <c r="F79">
        <v>0</v>
      </c>
      <c r="G79">
        <v>10</v>
      </c>
      <c r="H79">
        <v>0</v>
      </c>
      <c r="I79">
        <v>0</v>
      </c>
      <c r="J79">
        <v>0</v>
      </c>
      <c r="K79">
        <v>1</v>
      </c>
      <c r="L79">
        <v>0</v>
      </c>
      <c r="M79">
        <v>0</v>
      </c>
      <c r="N79">
        <v>0</v>
      </c>
      <c r="O79">
        <v>0</v>
      </c>
      <c r="P79">
        <v>0</v>
      </c>
      <c r="Q79" s="7">
        <f>SUM(matriceresult[[#This Row],[Abstract]:[Title]])</f>
        <v>11</v>
      </c>
      <c r="S79" s="1" t="s">
        <v>121</v>
      </c>
      <c r="T79">
        <f>matriceresult[[#This Row],[Abstract]]/matriceresult[[#This Row],[TOTAL]]</f>
        <v>0</v>
      </c>
      <c r="U79">
        <f>matriceresult[[#This Row],[Acknowledgments]]/matriceresult[[#This Row],[TOTAL]]</f>
        <v>0</v>
      </c>
      <c r="V79">
        <f>matriceresult[[#This Row],[Article (No section provide)]]/matriceresult[[#This Row],[TOTAL]]</f>
        <v>0.90909090909090906</v>
      </c>
      <c r="W79">
        <f>matriceresult[[#This Row],[Case study]]/matriceresult[[#This Row],[TOTAL]]</f>
        <v>0</v>
      </c>
      <c r="X79">
        <f>matriceresult[[#This Row],[Conclusion]]/matriceresult[[#This Row],[TOTAL]]</f>
        <v>0</v>
      </c>
      <c r="Y79">
        <f>matriceresult[[#This Row],[Discussion]]/matriceresult[[#This Row],[TOTAL]]</f>
        <v>0</v>
      </c>
      <c r="Z79">
        <f>matriceresult[[#This Row],[Figure]]/matriceresult[[#This Row],[TOTAL]]</f>
        <v>9.0909090909090912E-2</v>
      </c>
      <c r="AA79">
        <f>matriceresult[[#This Row],[Introduction]]/matriceresult[[#This Row],[TOTAL]]</f>
        <v>0</v>
      </c>
      <c r="AB79">
        <f>matriceresult[[#This Row],[Methods]]/matriceresult[[#This Row],[TOTAL]]</f>
        <v>0</v>
      </c>
      <c r="AC79">
        <f>matriceresult[[#This Row],[Results]]/matriceresult[[#This Row],[TOTAL]]</f>
        <v>0</v>
      </c>
      <c r="AD79">
        <f>matriceresult[[#This Row],[Supplementary material]]/matriceresult[[#This Row],[TOTAL]]</f>
        <v>0</v>
      </c>
      <c r="AE79">
        <f>matriceresult[[#This Row],[Title]]/matriceresult[[#This Row],[TOTAL]]</f>
        <v>0</v>
      </c>
      <c r="AF79" s="15">
        <f>SUM(matriceresult_PERCENTAGE[[#This Row],[Abstract]:[Title]])</f>
        <v>1</v>
      </c>
    </row>
    <row r="80" spans="1:32" x14ac:dyDescent="0.25">
      <c r="A80" s="1" t="s">
        <v>2086</v>
      </c>
      <c r="B80" s="1" t="s">
        <v>197</v>
      </c>
      <c r="D80" s="1" t="s">
        <v>630</v>
      </c>
      <c r="E80">
        <v>0</v>
      </c>
      <c r="F80">
        <v>0</v>
      </c>
      <c r="G80">
        <v>0</v>
      </c>
      <c r="H80">
        <v>0</v>
      </c>
      <c r="I80">
        <v>0</v>
      </c>
      <c r="J80">
        <v>0</v>
      </c>
      <c r="K80">
        <v>0</v>
      </c>
      <c r="L80">
        <v>0</v>
      </c>
      <c r="M80">
        <v>1</v>
      </c>
      <c r="N80">
        <v>0</v>
      </c>
      <c r="O80">
        <v>0</v>
      </c>
      <c r="P80">
        <v>0</v>
      </c>
      <c r="Q80" s="7">
        <f>SUM(matriceresult[[#This Row],[Abstract]:[Title]])</f>
        <v>1</v>
      </c>
      <c r="S80" s="1" t="s">
        <v>630</v>
      </c>
      <c r="T80">
        <f>matriceresult[[#This Row],[Abstract]]/matriceresult[[#This Row],[TOTAL]]</f>
        <v>0</v>
      </c>
      <c r="U80">
        <f>matriceresult[[#This Row],[Acknowledgments]]/matriceresult[[#This Row],[TOTAL]]</f>
        <v>0</v>
      </c>
      <c r="V80">
        <f>matriceresult[[#This Row],[Article (No section provide)]]/matriceresult[[#This Row],[TOTAL]]</f>
        <v>0</v>
      </c>
      <c r="W80">
        <f>matriceresult[[#This Row],[Case study]]/matriceresult[[#This Row],[TOTAL]]</f>
        <v>0</v>
      </c>
      <c r="X80">
        <f>matriceresult[[#This Row],[Conclusion]]/matriceresult[[#This Row],[TOTAL]]</f>
        <v>0</v>
      </c>
      <c r="Y80">
        <f>matriceresult[[#This Row],[Discussion]]/matriceresult[[#This Row],[TOTAL]]</f>
        <v>0</v>
      </c>
      <c r="Z80">
        <f>matriceresult[[#This Row],[Figure]]/matriceresult[[#This Row],[TOTAL]]</f>
        <v>0</v>
      </c>
      <c r="AA80">
        <f>matriceresult[[#This Row],[Introduction]]/matriceresult[[#This Row],[TOTAL]]</f>
        <v>0</v>
      </c>
      <c r="AB80">
        <f>matriceresult[[#This Row],[Methods]]/matriceresult[[#This Row],[TOTAL]]</f>
        <v>1</v>
      </c>
      <c r="AC80">
        <f>matriceresult[[#This Row],[Results]]/matriceresult[[#This Row],[TOTAL]]</f>
        <v>0</v>
      </c>
      <c r="AD80">
        <f>matriceresult[[#This Row],[Supplementary material]]/matriceresult[[#This Row],[TOTAL]]</f>
        <v>0</v>
      </c>
      <c r="AE80">
        <f>matriceresult[[#This Row],[Title]]/matriceresult[[#This Row],[TOTAL]]</f>
        <v>0</v>
      </c>
      <c r="AF80" s="15">
        <f>SUM(matriceresult_PERCENTAGE[[#This Row],[Abstract]:[Title]])</f>
        <v>1</v>
      </c>
    </row>
    <row r="81" spans="1:32" x14ac:dyDescent="0.25">
      <c r="A81" s="1" t="s">
        <v>2086</v>
      </c>
      <c r="B81" s="1" t="s">
        <v>197</v>
      </c>
      <c r="D81" s="1" t="s">
        <v>2363</v>
      </c>
      <c r="E81">
        <v>0</v>
      </c>
      <c r="F81">
        <v>0</v>
      </c>
      <c r="G81">
        <v>0</v>
      </c>
      <c r="H81">
        <v>0</v>
      </c>
      <c r="I81">
        <v>0</v>
      </c>
      <c r="J81">
        <v>0</v>
      </c>
      <c r="K81">
        <v>0</v>
      </c>
      <c r="L81">
        <v>0</v>
      </c>
      <c r="M81">
        <v>0</v>
      </c>
      <c r="N81">
        <v>3</v>
      </c>
      <c r="O81">
        <v>0</v>
      </c>
      <c r="P81">
        <v>0</v>
      </c>
      <c r="Q81" s="7">
        <f>SUM(matriceresult[[#This Row],[Abstract]:[Title]])</f>
        <v>3</v>
      </c>
      <c r="S81" s="1" t="s">
        <v>2363</v>
      </c>
      <c r="T81">
        <f>matriceresult[[#This Row],[Abstract]]/matriceresult[[#This Row],[TOTAL]]</f>
        <v>0</v>
      </c>
      <c r="U81">
        <f>matriceresult[[#This Row],[Acknowledgments]]/matriceresult[[#This Row],[TOTAL]]</f>
        <v>0</v>
      </c>
      <c r="V81">
        <f>matriceresult[[#This Row],[Article (No section provide)]]/matriceresult[[#This Row],[TOTAL]]</f>
        <v>0</v>
      </c>
      <c r="W81">
        <f>matriceresult[[#This Row],[Case study]]/matriceresult[[#This Row],[TOTAL]]</f>
        <v>0</v>
      </c>
      <c r="X81">
        <f>matriceresult[[#This Row],[Conclusion]]/matriceresult[[#This Row],[TOTAL]]</f>
        <v>0</v>
      </c>
      <c r="Y81">
        <f>matriceresult[[#This Row],[Discussion]]/matriceresult[[#This Row],[TOTAL]]</f>
        <v>0</v>
      </c>
      <c r="Z81">
        <f>matriceresult[[#This Row],[Figure]]/matriceresult[[#This Row],[TOTAL]]</f>
        <v>0</v>
      </c>
      <c r="AA81">
        <f>matriceresult[[#This Row],[Introduction]]/matriceresult[[#This Row],[TOTAL]]</f>
        <v>0</v>
      </c>
      <c r="AB81">
        <f>matriceresult[[#This Row],[Methods]]/matriceresult[[#This Row],[TOTAL]]</f>
        <v>0</v>
      </c>
      <c r="AC81">
        <f>matriceresult[[#This Row],[Results]]/matriceresult[[#This Row],[TOTAL]]</f>
        <v>1</v>
      </c>
      <c r="AD81">
        <f>matriceresult[[#This Row],[Supplementary material]]/matriceresult[[#This Row],[TOTAL]]</f>
        <v>0</v>
      </c>
      <c r="AE81">
        <f>matriceresult[[#This Row],[Title]]/matriceresult[[#This Row],[TOTAL]]</f>
        <v>0</v>
      </c>
      <c r="AF81" s="15">
        <f>SUM(matriceresult_PERCENTAGE[[#This Row],[Abstract]:[Title]])</f>
        <v>1</v>
      </c>
    </row>
    <row r="82" spans="1:32" x14ac:dyDescent="0.25">
      <c r="A82" s="1" t="s">
        <v>2096</v>
      </c>
      <c r="B82" s="1" t="s">
        <v>4</v>
      </c>
      <c r="D82" s="1" t="s">
        <v>450</v>
      </c>
      <c r="E82">
        <v>0</v>
      </c>
      <c r="F82">
        <v>0</v>
      </c>
      <c r="G82">
        <v>0</v>
      </c>
      <c r="H82">
        <v>0</v>
      </c>
      <c r="I82">
        <v>0</v>
      </c>
      <c r="J82">
        <v>0</v>
      </c>
      <c r="K82">
        <v>0</v>
      </c>
      <c r="L82">
        <v>1</v>
      </c>
      <c r="M82">
        <v>2</v>
      </c>
      <c r="N82">
        <v>1</v>
      </c>
      <c r="O82">
        <v>0</v>
      </c>
      <c r="P82">
        <v>0</v>
      </c>
      <c r="Q82" s="7">
        <f>SUM(matriceresult[[#This Row],[Abstract]:[Title]])</f>
        <v>4</v>
      </c>
      <c r="S82" s="1" t="s">
        <v>450</v>
      </c>
      <c r="T82">
        <f>matriceresult[[#This Row],[Abstract]]/matriceresult[[#This Row],[TOTAL]]</f>
        <v>0</v>
      </c>
      <c r="U82">
        <f>matriceresult[[#This Row],[Acknowledgments]]/matriceresult[[#This Row],[TOTAL]]</f>
        <v>0</v>
      </c>
      <c r="V82">
        <f>matriceresult[[#This Row],[Article (No section provide)]]/matriceresult[[#This Row],[TOTAL]]</f>
        <v>0</v>
      </c>
      <c r="W82">
        <f>matriceresult[[#This Row],[Case study]]/matriceresult[[#This Row],[TOTAL]]</f>
        <v>0</v>
      </c>
      <c r="X82">
        <f>matriceresult[[#This Row],[Conclusion]]/matriceresult[[#This Row],[TOTAL]]</f>
        <v>0</v>
      </c>
      <c r="Y82">
        <f>matriceresult[[#This Row],[Discussion]]/matriceresult[[#This Row],[TOTAL]]</f>
        <v>0</v>
      </c>
      <c r="Z82">
        <f>matriceresult[[#This Row],[Figure]]/matriceresult[[#This Row],[TOTAL]]</f>
        <v>0</v>
      </c>
      <c r="AA82">
        <f>matriceresult[[#This Row],[Introduction]]/matriceresult[[#This Row],[TOTAL]]</f>
        <v>0.25</v>
      </c>
      <c r="AB82">
        <f>matriceresult[[#This Row],[Methods]]/matriceresult[[#This Row],[TOTAL]]</f>
        <v>0.5</v>
      </c>
      <c r="AC82">
        <f>matriceresult[[#This Row],[Results]]/matriceresult[[#This Row],[TOTAL]]</f>
        <v>0.25</v>
      </c>
      <c r="AD82">
        <f>matriceresult[[#This Row],[Supplementary material]]/matriceresult[[#This Row],[TOTAL]]</f>
        <v>0</v>
      </c>
      <c r="AE82">
        <f>matriceresult[[#This Row],[Title]]/matriceresult[[#This Row],[TOTAL]]</f>
        <v>0</v>
      </c>
      <c r="AF82" s="15">
        <f>SUM(matriceresult_PERCENTAGE[[#This Row],[Abstract]:[Title]])</f>
        <v>1</v>
      </c>
    </row>
    <row r="83" spans="1:32" x14ac:dyDescent="0.25">
      <c r="A83" s="1" t="s">
        <v>2096</v>
      </c>
      <c r="B83" s="1" t="s">
        <v>4</v>
      </c>
      <c r="D83" s="1" t="s">
        <v>1461</v>
      </c>
      <c r="E83">
        <v>0</v>
      </c>
      <c r="F83">
        <v>0</v>
      </c>
      <c r="G83">
        <v>0</v>
      </c>
      <c r="H83">
        <v>0</v>
      </c>
      <c r="I83">
        <v>0</v>
      </c>
      <c r="J83">
        <v>1</v>
      </c>
      <c r="K83">
        <v>15</v>
      </c>
      <c r="L83">
        <v>0</v>
      </c>
      <c r="M83">
        <v>1</v>
      </c>
      <c r="N83">
        <v>0</v>
      </c>
      <c r="O83">
        <v>1</v>
      </c>
      <c r="P83">
        <v>0</v>
      </c>
      <c r="Q83" s="7">
        <f>SUM(matriceresult[[#This Row],[Abstract]:[Title]])</f>
        <v>18</v>
      </c>
      <c r="S83" s="1" t="s">
        <v>1461</v>
      </c>
      <c r="T83">
        <f>matriceresult[[#This Row],[Abstract]]/matriceresult[[#This Row],[TOTAL]]</f>
        <v>0</v>
      </c>
      <c r="U83">
        <f>matriceresult[[#This Row],[Acknowledgments]]/matriceresult[[#This Row],[TOTAL]]</f>
        <v>0</v>
      </c>
      <c r="V83">
        <f>matriceresult[[#This Row],[Article (No section provide)]]/matriceresult[[#This Row],[TOTAL]]</f>
        <v>0</v>
      </c>
      <c r="W83">
        <f>matriceresult[[#This Row],[Case study]]/matriceresult[[#This Row],[TOTAL]]</f>
        <v>0</v>
      </c>
      <c r="X83">
        <f>matriceresult[[#This Row],[Conclusion]]/matriceresult[[#This Row],[TOTAL]]</f>
        <v>0</v>
      </c>
      <c r="Y83">
        <f>matriceresult[[#This Row],[Discussion]]/matriceresult[[#This Row],[TOTAL]]</f>
        <v>5.5555555555555552E-2</v>
      </c>
      <c r="Z83">
        <f>matriceresult[[#This Row],[Figure]]/matriceresult[[#This Row],[TOTAL]]</f>
        <v>0.83333333333333337</v>
      </c>
      <c r="AA83">
        <f>matriceresult[[#This Row],[Introduction]]/matriceresult[[#This Row],[TOTAL]]</f>
        <v>0</v>
      </c>
      <c r="AB83">
        <f>matriceresult[[#This Row],[Methods]]/matriceresult[[#This Row],[TOTAL]]</f>
        <v>5.5555555555555552E-2</v>
      </c>
      <c r="AC83">
        <f>matriceresult[[#This Row],[Results]]/matriceresult[[#This Row],[TOTAL]]</f>
        <v>0</v>
      </c>
      <c r="AD83">
        <f>matriceresult[[#This Row],[Supplementary material]]/matriceresult[[#This Row],[TOTAL]]</f>
        <v>5.5555555555555552E-2</v>
      </c>
      <c r="AE83">
        <f>matriceresult[[#This Row],[Title]]/matriceresult[[#This Row],[TOTAL]]</f>
        <v>0</v>
      </c>
      <c r="AF83" s="15">
        <f>SUM(matriceresult_PERCENTAGE[[#This Row],[Abstract]:[Title]])</f>
        <v>1</v>
      </c>
    </row>
    <row r="84" spans="1:32" x14ac:dyDescent="0.25">
      <c r="A84" s="1" t="s">
        <v>2096</v>
      </c>
      <c r="B84" s="1" t="s">
        <v>4</v>
      </c>
      <c r="D84" s="1" t="s">
        <v>635</v>
      </c>
      <c r="E84">
        <v>0</v>
      </c>
      <c r="F84">
        <v>0</v>
      </c>
      <c r="G84">
        <v>1</v>
      </c>
      <c r="H84">
        <v>0</v>
      </c>
      <c r="I84">
        <v>0</v>
      </c>
      <c r="J84">
        <v>0</v>
      </c>
      <c r="K84">
        <v>0</v>
      </c>
      <c r="L84">
        <v>0</v>
      </c>
      <c r="M84">
        <v>0</v>
      </c>
      <c r="N84">
        <v>0</v>
      </c>
      <c r="O84">
        <v>0</v>
      </c>
      <c r="P84">
        <v>0</v>
      </c>
      <c r="Q84" s="7">
        <f>SUM(matriceresult[[#This Row],[Abstract]:[Title]])</f>
        <v>1</v>
      </c>
      <c r="S84" s="1" t="s">
        <v>635</v>
      </c>
      <c r="T84">
        <f>matriceresult[[#This Row],[Abstract]]/matriceresult[[#This Row],[TOTAL]]</f>
        <v>0</v>
      </c>
      <c r="U84">
        <f>matriceresult[[#This Row],[Acknowledgments]]/matriceresult[[#This Row],[TOTAL]]</f>
        <v>0</v>
      </c>
      <c r="V84">
        <f>matriceresult[[#This Row],[Article (No section provide)]]/matriceresult[[#This Row],[TOTAL]]</f>
        <v>1</v>
      </c>
      <c r="W84">
        <f>matriceresult[[#This Row],[Case study]]/matriceresult[[#This Row],[TOTAL]]</f>
        <v>0</v>
      </c>
      <c r="X84">
        <f>matriceresult[[#This Row],[Conclusion]]/matriceresult[[#This Row],[TOTAL]]</f>
        <v>0</v>
      </c>
      <c r="Y84">
        <f>matriceresult[[#This Row],[Discussion]]/matriceresult[[#This Row],[TOTAL]]</f>
        <v>0</v>
      </c>
      <c r="Z84">
        <f>matriceresult[[#This Row],[Figure]]/matriceresult[[#This Row],[TOTAL]]</f>
        <v>0</v>
      </c>
      <c r="AA84">
        <f>matriceresult[[#This Row],[Introduction]]/matriceresult[[#This Row],[TOTAL]]</f>
        <v>0</v>
      </c>
      <c r="AB84">
        <f>matriceresult[[#This Row],[Methods]]/matriceresult[[#This Row],[TOTAL]]</f>
        <v>0</v>
      </c>
      <c r="AC84">
        <f>matriceresult[[#This Row],[Results]]/matriceresult[[#This Row],[TOTAL]]</f>
        <v>0</v>
      </c>
      <c r="AD84">
        <f>matriceresult[[#This Row],[Supplementary material]]/matriceresult[[#This Row],[TOTAL]]</f>
        <v>0</v>
      </c>
      <c r="AE84">
        <f>matriceresult[[#This Row],[Title]]/matriceresult[[#This Row],[TOTAL]]</f>
        <v>0</v>
      </c>
      <c r="AF84" s="15">
        <f>SUM(matriceresult_PERCENTAGE[[#This Row],[Abstract]:[Title]])</f>
        <v>1</v>
      </c>
    </row>
    <row r="85" spans="1:32" x14ac:dyDescent="0.25">
      <c r="A85" s="1" t="s">
        <v>2096</v>
      </c>
      <c r="B85" s="1" t="s">
        <v>4</v>
      </c>
      <c r="D85" s="1" t="s">
        <v>639</v>
      </c>
      <c r="E85">
        <v>0</v>
      </c>
      <c r="F85">
        <v>0</v>
      </c>
      <c r="G85">
        <v>0</v>
      </c>
      <c r="H85">
        <v>0</v>
      </c>
      <c r="I85">
        <v>0</v>
      </c>
      <c r="J85">
        <v>0</v>
      </c>
      <c r="K85">
        <v>0</v>
      </c>
      <c r="L85">
        <v>0</v>
      </c>
      <c r="M85">
        <v>6</v>
      </c>
      <c r="N85">
        <v>0</v>
      </c>
      <c r="O85">
        <v>0</v>
      </c>
      <c r="P85">
        <v>0</v>
      </c>
      <c r="Q85" s="7">
        <f>SUM(matriceresult[[#This Row],[Abstract]:[Title]])</f>
        <v>6</v>
      </c>
      <c r="S85" s="1" t="s">
        <v>639</v>
      </c>
      <c r="T85">
        <f>matriceresult[[#This Row],[Abstract]]/matriceresult[[#This Row],[TOTAL]]</f>
        <v>0</v>
      </c>
      <c r="U85">
        <f>matriceresult[[#This Row],[Acknowledgments]]/matriceresult[[#This Row],[TOTAL]]</f>
        <v>0</v>
      </c>
      <c r="V85">
        <f>matriceresult[[#This Row],[Article (No section provide)]]/matriceresult[[#This Row],[TOTAL]]</f>
        <v>0</v>
      </c>
      <c r="W85">
        <f>matriceresult[[#This Row],[Case study]]/matriceresult[[#This Row],[TOTAL]]</f>
        <v>0</v>
      </c>
      <c r="X85">
        <f>matriceresult[[#This Row],[Conclusion]]/matriceresult[[#This Row],[TOTAL]]</f>
        <v>0</v>
      </c>
      <c r="Y85">
        <f>matriceresult[[#This Row],[Discussion]]/matriceresult[[#This Row],[TOTAL]]</f>
        <v>0</v>
      </c>
      <c r="Z85">
        <f>matriceresult[[#This Row],[Figure]]/matriceresult[[#This Row],[TOTAL]]</f>
        <v>0</v>
      </c>
      <c r="AA85">
        <f>matriceresult[[#This Row],[Introduction]]/matriceresult[[#This Row],[TOTAL]]</f>
        <v>0</v>
      </c>
      <c r="AB85">
        <f>matriceresult[[#This Row],[Methods]]/matriceresult[[#This Row],[TOTAL]]</f>
        <v>1</v>
      </c>
      <c r="AC85">
        <f>matriceresult[[#This Row],[Results]]/matriceresult[[#This Row],[TOTAL]]</f>
        <v>0</v>
      </c>
      <c r="AD85">
        <f>matriceresult[[#This Row],[Supplementary material]]/matriceresult[[#This Row],[TOTAL]]</f>
        <v>0</v>
      </c>
      <c r="AE85">
        <f>matriceresult[[#This Row],[Title]]/matriceresult[[#This Row],[TOTAL]]</f>
        <v>0</v>
      </c>
      <c r="AF85" s="15">
        <f>SUM(matriceresult_PERCENTAGE[[#This Row],[Abstract]:[Title]])</f>
        <v>1</v>
      </c>
    </row>
    <row r="86" spans="1:32" x14ac:dyDescent="0.25">
      <c r="A86" s="1" t="s">
        <v>540</v>
      </c>
      <c r="B86" s="1" t="s">
        <v>11</v>
      </c>
      <c r="D86" s="1" t="s">
        <v>1498</v>
      </c>
      <c r="E86">
        <v>0</v>
      </c>
      <c r="F86">
        <v>0</v>
      </c>
      <c r="G86">
        <v>0</v>
      </c>
      <c r="H86">
        <v>0</v>
      </c>
      <c r="I86">
        <v>0</v>
      </c>
      <c r="J86">
        <v>0</v>
      </c>
      <c r="K86">
        <v>0</v>
      </c>
      <c r="L86">
        <v>0</v>
      </c>
      <c r="M86">
        <v>0</v>
      </c>
      <c r="N86">
        <v>1</v>
      </c>
      <c r="O86">
        <v>0</v>
      </c>
      <c r="P86">
        <v>0</v>
      </c>
      <c r="Q86" s="7">
        <f>SUM(matriceresult[[#This Row],[Abstract]:[Title]])</f>
        <v>1</v>
      </c>
      <c r="S86" s="1" t="s">
        <v>1498</v>
      </c>
      <c r="T86">
        <f>matriceresult[[#This Row],[Abstract]]/matriceresult[[#This Row],[TOTAL]]</f>
        <v>0</v>
      </c>
      <c r="U86">
        <f>matriceresult[[#This Row],[Acknowledgments]]/matriceresult[[#This Row],[TOTAL]]</f>
        <v>0</v>
      </c>
      <c r="V86">
        <f>matriceresult[[#This Row],[Article (No section provide)]]/matriceresult[[#This Row],[TOTAL]]</f>
        <v>0</v>
      </c>
      <c r="W86">
        <f>matriceresult[[#This Row],[Case study]]/matriceresult[[#This Row],[TOTAL]]</f>
        <v>0</v>
      </c>
      <c r="X86">
        <f>matriceresult[[#This Row],[Conclusion]]/matriceresult[[#This Row],[TOTAL]]</f>
        <v>0</v>
      </c>
      <c r="Y86">
        <f>matriceresult[[#This Row],[Discussion]]/matriceresult[[#This Row],[TOTAL]]</f>
        <v>0</v>
      </c>
      <c r="Z86">
        <f>matriceresult[[#This Row],[Figure]]/matriceresult[[#This Row],[TOTAL]]</f>
        <v>0</v>
      </c>
      <c r="AA86">
        <f>matriceresult[[#This Row],[Introduction]]/matriceresult[[#This Row],[TOTAL]]</f>
        <v>0</v>
      </c>
      <c r="AB86">
        <f>matriceresult[[#This Row],[Methods]]/matriceresult[[#This Row],[TOTAL]]</f>
        <v>0</v>
      </c>
      <c r="AC86">
        <f>matriceresult[[#This Row],[Results]]/matriceresult[[#This Row],[TOTAL]]</f>
        <v>1</v>
      </c>
      <c r="AD86">
        <f>matriceresult[[#This Row],[Supplementary material]]/matriceresult[[#This Row],[TOTAL]]</f>
        <v>0</v>
      </c>
      <c r="AE86">
        <f>matriceresult[[#This Row],[Title]]/matriceresult[[#This Row],[TOTAL]]</f>
        <v>0</v>
      </c>
      <c r="AF86" s="15">
        <f>SUM(matriceresult_PERCENTAGE[[#This Row],[Abstract]:[Title]])</f>
        <v>1</v>
      </c>
    </row>
    <row r="87" spans="1:32" x14ac:dyDescent="0.25">
      <c r="A87" s="1" t="s">
        <v>540</v>
      </c>
      <c r="B87" s="1" t="s">
        <v>11</v>
      </c>
      <c r="D87" s="1" t="s">
        <v>1503</v>
      </c>
      <c r="E87">
        <v>0</v>
      </c>
      <c r="F87">
        <v>0</v>
      </c>
      <c r="G87">
        <v>0</v>
      </c>
      <c r="H87">
        <v>0</v>
      </c>
      <c r="I87">
        <v>0</v>
      </c>
      <c r="J87">
        <v>0</v>
      </c>
      <c r="K87">
        <v>0</v>
      </c>
      <c r="L87">
        <v>0</v>
      </c>
      <c r="M87">
        <v>0</v>
      </c>
      <c r="N87">
        <v>2</v>
      </c>
      <c r="O87">
        <v>0</v>
      </c>
      <c r="P87">
        <v>0</v>
      </c>
      <c r="Q87" s="7">
        <f>SUM(matriceresult[[#This Row],[Abstract]:[Title]])</f>
        <v>2</v>
      </c>
      <c r="S87" s="1" t="s">
        <v>1503</v>
      </c>
      <c r="T87">
        <f>matriceresult[[#This Row],[Abstract]]/matriceresult[[#This Row],[TOTAL]]</f>
        <v>0</v>
      </c>
      <c r="U87">
        <f>matriceresult[[#This Row],[Acknowledgments]]/matriceresult[[#This Row],[TOTAL]]</f>
        <v>0</v>
      </c>
      <c r="V87">
        <f>matriceresult[[#This Row],[Article (No section provide)]]/matriceresult[[#This Row],[TOTAL]]</f>
        <v>0</v>
      </c>
      <c r="W87">
        <f>matriceresult[[#This Row],[Case study]]/matriceresult[[#This Row],[TOTAL]]</f>
        <v>0</v>
      </c>
      <c r="X87">
        <f>matriceresult[[#This Row],[Conclusion]]/matriceresult[[#This Row],[TOTAL]]</f>
        <v>0</v>
      </c>
      <c r="Y87">
        <f>matriceresult[[#This Row],[Discussion]]/matriceresult[[#This Row],[TOTAL]]</f>
        <v>0</v>
      </c>
      <c r="Z87">
        <f>matriceresult[[#This Row],[Figure]]/matriceresult[[#This Row],[TOTAL]]</f>
        <v>0</v>
      </c>
      <c r="AA87">
        <f>matriceresult[[#This Row],[Introduction]]/matriceresult[[#This Row],[TOTAL]]</f>
        <v>0</v>
      </c>
      <c r="AB87">
        <f>matriceresult[[#This Row],[Methods]]/matriceresult[[#This Row],[TOTAL]]</f>
        <v>0</v>
      </c>
      <c r="AC87">
        <f>matriceresult[[#This Row],[Results]]/matriceresult[[#This Row],[TOTAL]]</f>
        <v>1</v>
      </c>
      <c r="AD87">
        <f>matriceresult[[#This Row],[Supplementary material]]/matriceresult[[#This Row],[TOTAL]]</f>
        <v>0</v>
      </c>
      <c r="AE87">
        <f>matriceresult[[#This Row],[Title]]/matriceresult[[#This Row],[TOTAL]]</f>
        <v>0</v>
      </c>
      <c r="AF87" s="15">
        <f>SUM(matriceresult_PERCENTAGE[[#This Row],[Abstract]:[Title]])</f>
        <v>1</v>
      </c>
    </row>
    <row r="88" spans="1:32" x14ac:dyDescent="0.25">
      <c r="A88" s="1" t="s">
        <v>540</v>
      </c>
      <c r="B88" s="1" t="s">
        <v>11</v>
      </c>
      <c r="D88" s="1" t="s">
        <v>458</v>
      </c>
      <c r="E88">
        <v>0</v>
      </c>
      <c r="F88">
        <v>0</v>
      </c>
      <c r="G88">
        <v>0</v>
      </c>
      <c r="H88">
        <v>0</v>
      </c>
      <c r="I88">
        <v>0</v>
      </c>
      <c r="J88">
        <v>0</v>
      </c>
      <c r="K88">
        <v>0</v>
      </c>
      <c r="L88">
        <v>2</v>
      </c>
      <c r="M88">
        <v>0</v>
      </c>
      <c r="N88">
        <v>0</v>
      </c>
      <c r="O88">
        <v>0</v>
      </c>
      <c r="P88">
        <v>0</v>
      </c>
      <c r="Q88" s="7">
        <f>SUM(matriceresult[[#This Row],[Abstract]:[Title]])</f>
        <v>2</v>
      </c>
      <c r="S88" s="1" t="s">
        <v>458</v>
      </c>
      <c r="T88">
        <f>matriceresult[[#This Row],[Abstract]]/matriceresult[[#This Row],[TOTAL]]</f>
        <v>0</v>
      </c>
      <c r="U88">
        <f>matriceresult[[#This Row],[Acknowledgments]]/matriceresult[[#This Row],[TOTAL]]</f>
        <v>0</v>
      </c>
      <c r="V88">
        <f>matriceresult[[#This Row],[Article (No section provide)]]/matriceresult[[#This Row],[TOTAL]]</f>
        <v>0</v>
      </c>
      <c r="W88">
        <f>matriceresult[[#This Row],[Case study]]/matriceresult[[#This Row],[TOTAL]]</f>
        <v>0</v>
      </c>
      <c r="X88">
        <f>matriceresult[[#This Row],[Conclusion]]/matriceresult[[#This Row],[TOTAL]]</f>
        <v>0</v>
      </c>
      <c r="Y88">
        <f>matriceresult[[#This Row],[Discussion]]/matriceresult[[#This Row],[TOTAL]]</f>
        <v>0</v>
      </c>
      <c r="Z88">
        <f>matriceresult[[#This Row],[Figure]]/matriceresult[[#This Row],[TOTAL]]</f>
        <v>0</v>
      </c>
      <c r="AA88">
        <f>matriceresult[[#This Row],[Introduction]]/matriceresult[[#This Row],[TOTAL]]</f>
        <v>1</v>
      </c>
      <c r="AB88">
        <f>matriceresult[[#This Row],[Methods]]/matriceresult[[#This Row],[TOTAL]]</f>
        <v>0</v>
      </c>
      <c r="AC88">
        <f>matriceresult[[#This Row],[Results]]/matriceresult[[#This Row],[TOTAL]]</f>
        <v>0</v>
      </c>
      <c r="AD88">
        <f>matriceresult[[#This Row],[Supplementary material]]/matriceresult[[#This Row],[TOTAL]]</f>
        <v>0</v>
      </c>
      <c r="AE88">
        <f>matriceresult[[#This Row],[Title]]/matriceresult[[#This Row],[TOTAL]]</f>
        <v>0</v>
      </c>
      <c r="AF88" s="15">
        <f>SUM(matriceresult_PERCENTAGE[[#This Row],[Abstract]:[Title]])</f>
        <v>1</v>
      </c>
    </row>
    <row r="89" spans="1:32" x14ac:dyDescent="0.25">
      <c r="A89" s="1" t="s">
        <v>540</v>
      </c>
      <c r="B89" s="1" t="s">
        <v>11</v>
      </c>
      <c r="D89" s="1" t="s">
        <v>649</v>
      </c>
      <c r="E89">
        <v>0</v>
      </c>
      <c r="F89">
        <v>0</v>
      </c>
      <c r="G89">
        <v>0</v>
      </c>
      <c r="H89">
        <v>0</v>
      </c>
      <c r="I89">
        <v>0</v>
      </c>
      <c r="J89">
        <v>0</v>
      </c>
      <c r="K89">
        <v>0</v>
      </c>
      <c r="L89">
        <v>0</v>
      </c>
      <c r="M89">
        <v>4</v>
      </c>
      <c r="N89">
        <v>0</v>
      </c>
      <c r="O89">
        <v>0</v>
      </c>
      <c r="P89">
        <v>0</v>
      </c>
      <c r="Q89" s="7">
        <f>SUM(matriceresult[[#This Row],[Abstract]:[Title]])</f>
        <v>4</v>
      </c>
      <c r="S89" s="1" t="s">
        <v>649</v>
      </c>
      <c r="T89">
        <f>matriceresult[[#This Row],[Abstract]]/matriceresult[[#This Row],[TOTAL]]</f>
        <v>0</v>
      </c>
      <c r="U89">
        <f>matriceresult[[#This Row],[Acknowledgments]]/matriceresult[[#This Row],[TOTAL]]</f>
        <v>0</v>
      </c>
      <c r="V89">
        <f>matriceresult[[#This Row],[Article (No section provide)]]/matriceresult[[#This Row],[TOTAL]]</f>
        <v>0</v>
      </c>
      <c r="W89">
        <f>matriceresult[[#This Row],[Case study]]/matriceresult[[#This Row],[TOTAL]]</f>
        <v>0</v>
      </c>
      <c r="X89">
        <f>matriceresult[[#This Row],[Conclusion]]/matriceresult[[#This Row],[TOTAL]]</f>
        <v>0</v>
      </c>
      <c r="Y89">
        <f>matriceresult[[#This Row],[Discussion]]/matriceresult[[#This Row],[TOTAL]]</f>
        <v>0</v>
      </c>
      <c r="Z89">
        <f>matriceresult[[#This Row],[Figure]]/matriceresult[[#This Row],[TOTAL]]</f>
        <v>0</v>
      </c>
      <c r="AA89">
        <f>matriceresult[[#This Row],[Introduction]]/matriceresult[[#This Row],[TOTAL]]</f>
        <v>0</v>
      </c>
      <c r="AB89">
        <f>matriceresult[[#This Row],[Methods]]/matriceresult[[#This Row],[TOTAL]]</f>
        <v>1</v>
      </c>
      <c r="AC89">
        <f>matriceresult[[#This Row],[Results]]/matriceresult[[#This Row],[TOTAL]]</f>
        <v>0</v>
      </c>
      <c r="AD89">
        <f>matriceresult[[#This Row],[Supplementary material]]/matriceresult[[#This Row],[TOTAL]]</f>
        <v>0</v>
      </c>
      <c r="AE89">
        <f>matriceresult[[#This Row],[Title]]/matriceresult[[#This Row],[TOTAL]]</f>
        <v>0</v>
      </c>
      <c r="AF89" s="15">
        <f>SUM(matriceresult_PERCENTAGE[[#This Row],[Abstract]:[Title]])</f>
        <v>1</v>
      </c>
    </row>
    <row r="90" spans="1:32" x14ac:dyDescent="0.25">
      <c r="A90" s="1" t="s">
        <v>53</v>
      </c>
      <c r="B90" s="1" t="s">
        <v>11</v>
      </c>
      <c r="D90" s="1" t="s">
        <v>2375</v>
      </c>
      <c r="E90">
        <v>0</v>
      </c>
      <c r="F90">
        <v>0</v>
      </c>
      <c r="G90">
        <v>0</v>
      </c>
      <c r="H90">
        <v>0</v>
      </c>
      <c r="I90">
        <v>0</v>
      </c>
      <c r="J90">
        <v>0</v>
      </c>
      <c r="K90">
        <v>1</v>
      </c>
      <c r="L90">
        <v>0</v>
      </c>
      <c r="M90">
        <v>0</v>
      </c>
      <c r="N90">
        <v>0</v>
      </c>
      <c r="O90">
        <v>0</v>
      </c>
      <c r="P90">
        <v>0</v>
      </c>
      <c r="Q90" s="7">
        <f>SUM(matriceresult[[#This Row],[Abstract]:[Title]])</f>
        <v>1</v>
      </c>
      <c r="S90" s="1" t="s">
        <v>2375</v>
      </c>
      <c r="T90">
        <f>matriceresult[[#This Row],[Abstract]]/matriceresult[[#This Row],[TOTAL]]</f>
        <v>0</v>
      </c>
      <c r="U90">
        <f>matriceresult[[#This Row],[Acknowledgments]]/matriceresult[[#This Row],[TOTAL]]</f>
        <v>0</v>
      </c>
      <c r="V90">
        <f>matriceresult[[#This Row],[Article (No section provide)]]/matriceresult[[#This Row],[TOTAL]]</f>
        <v>0</v>
      </c>
      <c r="W90">
        <f>matriceresult[[#This Row],[Case study]]/matriceresult[[#This Row],[TOTAL]]</f>
        <v>0</v>
      </c>
      <c r="X90">
        <f>matriceresult[[#This Row],[Conclusion]]/matriceresult[[#This Row],[TOTAL]]</f>
        <v>0</v>
      </c>
      <c r="Y90">
        <f>matriceresult[[#This Row],[Discussion]]/matriceresult[[#This Row],[TOTAL]]</f>
        <v>0</v>
      </c>
      <c r="Z90">
        <f>matriceresult[[#This Row],[Figure]]/matriceresult[[#This Row],[TOTAL]]</f>
        <v>1</v>
      </c>
      <c r="AA90">
        <f>matriceresult[[#This Row],[Introduction]]/matriceresult[[#This Row],[TOTAL]]</f>
        <v>0</v>
      </c>
      <c r="AB90">
        <f>matriceresult[[#This Row],[Methods]]/matriceresult[[#This Row],[TOTAL]]</f>
        <v>0</v>
      </c>
      <c r="AC90">
        <f>matriceresult[[#This Row],[Results]]/matriceresult[[#This Row],[TOTAL]]</f>
        <v>0</v>
      </c>
      <c r="AD90">
        <f>matriceresult[[#This Row],[Supplementary material]]/matriceresult[[#This Row],[TOTAL]]</f>
        <v>0</v>
      </c>
      <c r="AE90">
        <f>matriceresult[[#This Row],[Title]]/matriceresult[[#This Row],[TOTAL]]</f>
        <v>0</v>
      </c>
      <c r="AF90" s="15">
        <f>SUM(matriceresult_PERCENTAGE[[#This Row],[Abstract]:[Title]])</f>
        <v>1</v>
      </c>
    </row>
    <row r="91" spans="1:32" x14ac:dyDescent="0.25">
      <c r="A91" s="1" t="s">
        <v>53</v>
      </c>
      <c r="B91" s="1" t="s">
        <v>11</v>
      </c>
      <c r="D91" s="1" t="s">
        <v>1514</v>
      </c>
      <c r="E91">
        <v>0</v>
      </c>
      <c r="F91">
        <v>0</v>
      </c>
      <c r="G91">
        <v>0</v>
      </c>
      <c r="H91">
        <v>0</v>
      </c>
      <c r="I91">
        <v>0</v>
      </c>
      <c r="J91">
        <v>0</v>
      </c>
      <c r="K91">
        <v>0</v>
      </c>
      <c r="L91">
        <v>0</v>
      </c>
      <c r="M91">
        <v>1</v>
      </c>
      <c r="N91">
        <v>0</v>
      </c>
      <c r="O91">
        <v>0</v>
      </c>
      <c r="P91">
        <v>0</v>
      </c>
      <c r="Q91" s="7">
        <f>SUM(matriceresult[[#This Row],[Abstract]:[Title]])</f>
        <v>1</v>
      </c>
      <c r="S91" s="1" t="s">
        <v>1514</v>
      </c>
      <c r="T91">
        <f>matriceresult[[#This Row],[Abstract]]/matriceresult[[#This Row],[TOTAL]]</f>
        <v>0</v>
      </c>
      <c r="U91">
        <f>matriceresult[[#This Row],[Acknowledgments]]/matriceresult[[#This Row],[TOTAL]]</f>
        <v>0</v>
      </c>
      <c r="V91">
        <f>matriceresult[[#This Row],[Article (No section provide)]]/matriceresult[[#This Row],[TOTAL]]</f>
        <v>0</v>
      </c>
      <c r="W91">
        <f>matriceresult[[#This Row],[Case study]]/matriceresult[[#This Row],[TOTAL]]</f>
        <v>0</v>
      </c>
      <c r="X91">
        <f>matriceresult[[#This Row],[Conclusion]]/matriceresult[[#This Row],[TOTAL]]</f>
        <v>0</v>
      </c>
      <c r="Y91">
        <f>matriceresult[[#This Row],[Discussion]]/matriceresult[[#This Row],[TOTAL]]</f>
        <v>0</v>
      </c>
      <c r="Z91">
        <f>matriceresult[[#This Row],[Figure]]/matriceresult[[#This Row],[TOTAL]]</f>
        <v>0</v>
      </c>
      <c r="AA91">
        <f>matriceresult[[#This Row],[Introduction]]/matriceresult[[#This Row],[TOTAL]]</f>
        <v>0</v>
      </c>
      <c r="AB91">
        <f>matriceresult[[#This Row],[Methods]]/matriceresult[[#This Row],[TOTAL]]</f>
        <v>1</v>
      </c>
      <c r="AC91">
        <f>matriceresult[[#This Row],[Results]]/matriceresult[[#This Row],[TOTAL]]</f>
        <v>0</v>
      </c>
      <c r="AD91">
        <f>matriceresult[[#This Row],[Supplementary material]]/matriceresult[[#This Row],[TOTAL]]</f>
        <v>0</v>
      </c>
      <c r="AE91">
        <f>matriceresult[[#This Row],[Title]]/matriceresult[[#This Row],[TOTAL]]</f>
        <v>0</v>
      </c>
      <c r="AF91" s="15">
        <f>SUM(matriceresult_PERCENTAGE[[#This Row],[Abstract]:[Title]])</f>
        <v>1</v>
      </c>
    </row>
    <row r="92" spans="1:32" x14ac:dyDescent="0.25">
      <c r="A92" s="1" t="s">
        <v>548</v>
      </c>
      <c r="B92" s="1" t="s">
        <v>123</v>
      </c>
      <c r="D92" s="1" t="s">
        <v>2379</v>
      </c>
      <c r="E92">
        <v>0</v>
      </c>
      <c r="F92">
        <v>0</v>
      </c>
      <c r="G92">
        <v>0</v>
      </c>
      <c r="H92">
        <v>0</v>
      </c>
      <c r="I92">
        <v>0</v>
      </c>
      <c r="J92">
        <v>0</v>
      </c>
      <c r="K92">
        <v>0</v>
      </c>
      <c r="L92">
        <v>0</v>
      </c>
      <c r="M92">
        <v>1</v>
      </c>
      <c r="N92">
        <v>6</v>
      </c>
      <c r="O92">
        <v>0</v>
      </c>
      <c r="P92">
        <v>0</v>
      </c>
      <c r="Q92" s="7">
        <f>SUM(matriceresult[[#This Row],[Abstract]:[Title]])</f>
        <v>7</v>
      </c>
      <c r="S92" s="1" t="s">
        <v>2379</v>
      </c>
      <c r="T92">
        <f>matriceresult[[#This Row],[Abstract]]/matriceresult[[#This Row],[TOTAL]]</f>
        <v>0</v>
      </c>
      <c r="U92">
        <f>matriceresult[[#This Row],[Acknowledgments]]/matriceresult[[#This Row],[TOTAL]]</f>
        <v>0</v>
      </c>
      <c r="V92">
        <f>matriceresult[[#This Row],[Article (No section provide)]]/matriceresult[[#This Row],[TOTAL]]</f>
        <v>0</v>
      </c>
      <c r="W92">
        <f>matriceresult[[#This Row],[Case study]]/matriceresult[[#This Row],[TOTAL]]</f>
        <v>0</v>
      </c>
      <c r="X92">
        <f>matriceresult[[#This Row],[Conclusion]]/matriceresult[[#This Row],[TOTAL]]</f>
        <v>0</v>
      </c>
      <c r="Y92">
        <f>matriceresult[[#This Row],[Discussion]]/matriceresult[[#This Row],[TOTAL]]</f>
        <v>0</v>
      </c>
      <c r="Z92">
        <f>matriceresult[[#This Row],[Figure]]/matriceresult[[#This Row],[TOTAL]]</f>
        <v>0</v>
      </c>
      <c r="AA92">
        <f>matriceresult[[#This Row],[Introduction]]/matriceresult[[#This Row],[TOTAL]]</f>
        <v>0</v>
      </c>
      <c r="AB92">
        <f>matriceresult[[#This Row],[Methods]]/matriceresult[[#This Row],[TOTAL]]</f>
        <v>0.14285714285714285</v>
      </c>
      <c r="AC92">
        <f>matriceresult[[#This Row],[Results]]/matriceresult[[#This Row],[TOTAL]]</f>
        <v>0.8571428571428571</v>
      </c>
      <c r="AD92">
        <f>matriceresult[[#This Row],[Supplementary material]]/matriceresult[[#This Row],[TOTAL]]</f>
        <v>0</v>
      </c>
      <c r="AE92">
        <f>matriceresult[[#This Row],[Title]]/matriceresult[[#This Row],[TOTAL]]</f>
        <v>0</v>
      </c>
      <c r="AF92" s="15">
        <f>SUM(matriceresult_PERCENTAGE[[#This Row],[Abstract]:[Title]])</f>
        <v>1</v>
      </c>
    </row>
    <row r="93" spans="1:32" x14ac:dyDescent="0.25">
      <c r="A93" s="1" t="s">
        <v>548</v>
      </c>
      <c r="B93" s="1" t="s">
        <v>123</v>
      </c>
      <c r="D93" s="1" t="s">
        <v>2393</v>
      </c>
      <c r="E93">
        <v>0</v>
      </c>
      <c r="F93">
        <v>0</v>
      </c>
      <c r="G93">
        <v>0</v>
      </c>
      <c r="H93">
        <v>0</v>
      </c>
      <c r="I93">
        <v>0</v>
      </c>
      <c r="J93">
        <v>0</v>
      </c>
      <c r="K93">
        <v>0</v>
      </c>
      <c r="L93">
        <v>0</v>
      </c>
      <c r="M93">
        <v>4</v>
      </c>
      <c r="N93">
        <v>0</v>
      </c>
      <c r="O93">
        <v>0</v>
      </c>
      <c r="P93">
        <v>0</v>
      </c>
      <c r="Q93" s="7">
        <f>SUM(matriceresult[[#This Row],[Abstract]:[Title]])</f>
        <v>4</v>
      </c>
      <c r="S93" s="1" t="s">
        <v>2393</v>
      </c>
      <c r="T93">
        <f>matriceresult[[#This Row],[Abstract]]/matriceresult[[#This Row],[TOTAL]]</f>
        <v>0</v>
      </c>
      <c r="U93">
        <f>matriceresult[[#This Row],[Acknowledgments]]/matriceresult[[#This Row],[TOTAL]]</f>
        <v>0</v>
      </c>
      <c r="V93">
        <f>matriceresult[[#This Row],[Article (No section provide)]]/matriceresult[[#This Row],[TOTAL]]</f>
        <v>0</v>
      </c>
      <c r="W93">
        <f>matriceresult[[#This Row],[Case study]]/matriceresult[[#This Row],[TOTAL]]</f>
        <v>0</v>
      </c>
      <c r="X93">
        <f>matriceresult[[#This Row],[Conclusion]]/matriceresult[[#This Row],[TOTAL]]</f>
        <v>0</v>
      </c>
      <c r="Y93">
        <f>matriceresult[[#This Row],[Discussion]]/matriceresult[[#This Row],[TOTAL]]</f>
        <v>0</v>
      </c>
      <c r="Z93">
        <f>matriceresult[[#This Row],[Figure]]/matriceresult[[#This Row],[TOTAL]]</f>
        <v>0</v>
      </c>
      <c r="AA93">
        <f>matriceresult[[#This Row],[Introduction]]/matriceresult[[#This Row],[TOTAL]]</f>
        <v>0</v>
      </c>
      <c r="AB93">
        <f>matriceresult[[#This Row],[Methods]]/matriceresult[[#This Row],[TOTAL]]</f>
        <v>1</v>
      </c>
      <c r="AC93">
        <f>matriceresult[[#This Row],[Results]]/matriceresult[[#This Row],[TOTAL]]</f>
        <v>0</v>
      </c>
      <c r="AD93">
        <f>matriceresult[[#This Row],[Supplementary material]]/matriceresult[[#This Row],[TOTAL]]</f>
        <v>0</v>
      </c>
      <c r="AE93">
        <f>matriceresult[[#This Row],[Title]]/matriceresult[[#This Row],[TOTAL]]</f>
        <v>0</v>
      </c>
      <c r="AF93" s="15">
        <f>SUM(matriceresult_PERCENTAGE[[#This Row],[Abstract]:[Title]])</f>
        <v>1</v>
      </c>
    </row>
    <row r="94" spans="1:32" x14ac:dyDescent="0.25">
      <c r="A94" s="1" t="s">
        <v>548</v>
      </c>
      <c r="B94" s="1" t="s">
        <v>123</v>
      </c>
      <c r="D94" s="1" t="s">
        <v>2401</v>
      </c>
      <c r="E94">
        <v>0</v>
      </c>
      <c r="F94">
        <v>0</v>
      </c>
      <c r="G94">
        <v>0</v>
      </c>
      <c r="H94">
        <v>0</v>
      </c>
      <c r="I94">
        <v>0</v>
      </c>
      <c r="J94">
        <v>1</v>
      </c>
      <c r="K94">
        <v>0</v>
      </c>
      <c r="L94">
        <v>0</v>
      </c>
      <c r="M94">
        <v>3</v>
      </c>
      <c r="N94">
        <v>0</v>
      </c>
      <c r="O94">
        <v>0</v>
      </c>
      <c r="P94">
        <v>0</v>
      </c>
      <c r="Q94" s="7">
        <f>SUM(matriceresult[[#This Row],[Abstract]:[Title]])</f>
        <v>4</v>
      </c>
      <c r="S94" s="1" t="s">
        <v>2401</v>
      </c>
      <c r="T94">
        <f>matriceresult[[#This Row],[Abstract]]/matriceresult[[#This Row],[TOTAL]]</f>
        <v>0</v>
      </c>
      <c r="U94">
        <f>matriceresult[[#This Row],[Acknowledgments]]/matriceresult[[#This Row],[TOTAL]]</f>
        <v>0</v>
      </c>
      <c r="V94">
        <f>matriceresult[[#This Row],[Article (No section provide)]]/matriceresult[[#This Row],[TOTAL]]</f>
        <v>0</v>
      </c>
      <c r="W94">
        <f>matriceresult[[#This Row],[Case study]]/matriceresult[[#This Row],[TOTAL]]</f>
        <v>0</v>
      </c>
      <c r="X94">
        <f>matriceresult[[#This Row],[Conclusion]]/matriceresult[[#This Row],[TOTAL]]</f>
        <v>0</v>
      </c>
      <c r="Y94">
        <f>matriceresult[[#This Row],[Discussion]]/matriceresult[[#This Row],[TOTAL]]</f>
        <v>0.25</v>
      </c>
      <c r="Z94">
        <f>matriceresult[[#This Row],[Figure]]/matriceresult[[#This Row],[TOTAL]]</f>
        <v>0</v>
      </c>
      <c r="AA94">
        <f>matriceresult[[#This Row],[Introduction]]/matriceresult[[#This Row],[TOTAL]]</f>
        <v>0</v>
      </c>
      <c r="AB94">
        <f>matriceresult[[#This Row],[Methods]]/matriceresult[[#This Row],[TOTAL]]</f>
        <v>0.75</v>
      </c>
      <c r="AC94">
        <f>matriceresult[[#This Row],[Results]]/matriceresult[[#This Row],[TOTAL]]</f>
        <v>0</v>
      </c>
      <c r="AD94">
        <f>matriceresult[[#This Row],[Supplementary material]]/matriceresult[[#This Row],[TOTAL]]</f>
        <v>0</v>
      </c>
      <c r="AE94">
        <f>matriceresult[[#This Row],[Title]]/matriceresult[[#This Row],[TOTAL]]</f>
        <v>0</v>
      </c>
      <c r="AF94" s="15">
        <f>SUM(matriceresult_PERCENTAGE[[#This Row],[Abstract]:[Title]])</f>
        <v>1</v>
      </c>
    </row>
    <row r="95" spans="1:32" x14ac:dyDescent="0.25">
      <c r="A95" s="1" t="s">
        <v>548</v>
      </c>
      <c r="B95" s="1" t="s">
        <v>123</v>
      </c>
      <c r="D95" s="1" t="s">
        <v>655</v>
      </c>
      <c r="E95">
        <v>0</v>
      </c>
      <c r="F95">
        <v>0</v>
      </c>
      <c r="G95">
        <v>0</v>
      </c>
      <c r="H95">
        <v>0</v>
      </c>
      <c r="I95">
        <v>0</v>
      </c>
      <c r="J95">
        <v>0</v>
      </c>
      <c r="K95">
        <v>0</v>
      </c>
      <c r="L95">
        <v>0</v>
      </c>
      <c r="M95">
        <v>1</v>
      </c>
      <c r="N95">
        <v>1</v>
      </c>
      <c r="O95">
        <v>0</v>
      </c>
      <c r="P95">
        <v>0</v>
      </c>
      <c r="Q95" s="7">
        <f>SUM(matriceresult[[#This Row],[Abstract]:[Title]])</f>
        <v>2</v>
      </c>
      <c r="S95" s="1" t="s">
        <v>655</v>
      </c>
      <c r="T95">
        <f>matriceresult[[#This Row],[Abstract]]/matriceresult[[#This Row],[TOTAL]]</f>
        <v>0</v>
      </c>
      <c r="U95">
        <f>matriceresult[[#This Row],[Acknowledgments]]/matriceresult[[#This Row],[TOTAL]]</f>
        <v>0</v>
      </c>
      <c r="V95">
        <f>matriceresult[[#This Row],[Article (No section provide)]]/matriceresult[[#This Row],[TOTAL]]</f>
        <v>0</v>
      </c>
      <c r="W95">
        <f>matriceresult[[#This Row],[Case study]]/matriceresult[[#This Row],[TOTAL]]</f>
        <v>0</v>
      </c>
      <c r="X95">
        <f>matriceresult[[#This Row],[Conclusion]]/matriceresult[[#This Row],[TOTAL]]</f>
        <v>0</v>
      </c>
      <c r="Y95">
        <f>matriceresult[[#This Row],[Discussion]]/matriceresult[[#This Row],[TOTAL]]</f>
        <v>0</v>
      </c>
      <c r="Z95">
        <f>matriceresult[[#This Row],[Figure]]/matriceresult[[#This Row],[TOTAL]]</f>
        <v>0</v>
      </c>
      <c r="AA95">
        <f>matriceresult[[#This Row],[Introduction]]/matriceresult[[#This Row],[TOTAL]]</f>
        <v>0</v>
      </c>
      <c r="AB95">
        <f>matriceresult[[#This Row],[Methods]]/matriceresult[[#This Row],[TOTAL]]</f>
        <v>0.5</v>
      </c>
      <c r="AC95">
        <f>matriceresult[[#This Row],[Results]]/matriceresult[[#This Row],[TOTAL]]</f>
        <v>0.5</v>
      </c>
      <c r="AD95">
        <f>matriceresult[[#This Row],[Supplementary material]]/matriceresult[[#This Row],[TOTAL]]</f>
        <v>0</v>
      </c>
      <c r="AE95">
        <f>matriceresult[[#This Row],[Title]]/matriceresult[[#This Row],[TOTAL]]</f>
        <v>0</v>
      </c>
      <c r="AF95" s="15">
        <f>SUM(matriceresult_PERCENTAGE[[#This Row],[Abstract]:[Title]])</f>
        <v>1</v>
      </c>
    </row>
    <row r="96" spans="1:32" x14ac:dyDescent="0.25">
      <c r="A96" s="1" t="s">
        <v>548</v>
      </c>
      <c r="B96" s="1" t="s">
        <v>123</v>
      </c>
      <c r="D96" s="1" t="s">
        <v>857</v>
      </c>
      <c r="E96">
        <v>0</v>
      </c>
      <c r="F96">
        <v>0</v>
      </c>
      <c r="G96">
        <v>0</v>
      </c>
      <c r="H96">
        <v>0</v>
      </c>
      <c r="I96">
        <v>0</v>
      </c>
      <c r="J96">
        <v>0</v>
      </c>
      <c r="K96">
        <v>0</v>
      </c>
      <c r="L96">
        <v>0</v>
      </c>
      <c r="M96">
        <v>0</v>
      </c>
      <c r="N96">
        <v>1</v>
      </c>
      <c r="O96">
        <v>0</v>
      </c>
      <c r="P96">
        <v>0</v>
      </c>
      <c r="Q96" s="7">
        <f>SUM(matriceresult[[#This Row],[Abstract]:[Title]])</f>
        <v>1</v>
      </c>
      <c r="S96" s="1" t="s">
        <v>857</v>
      </c>
      <c r="T96">
        <f>matriceresult[[#This Row],[Abstract]]/matriceresult[[#This Row],[TOTAL]]</f>
        <v>0</v>
      </c>
      <c r="U96">
        <f>matriceresult[[#This Row],[Acknowledgments]]/matriceresult[[#This Row],[TOTAL]]</f>
        <v>0</v>
      </c>
      <c r="V96">
        <f>matriceresult[[#This Row],[Article (No section provide)]]/matriceresult[[#This Row],[TOTAL]]</f>
        <v>0</v>
      </c>
      <c r="W96">
        <f>matriceresult[[#This Row],[Case study]]/matriceresult[[#This Row],[TOTAL]]</f>
        <v>0</v>
      </c>
      <c r="X96">
        <f>matriceresult[[#This Row],[Conclusion]]/matriceresult[[#This Row],[TOTAL]]</f>
        <v>0</v>
      </c>
      <c r="Y96">
        <f>matriceresult[[#This Row],[Discussion]]/matriceresult[[#This Row],[TOTAL]]</f>
        <v>0</v>
      </c>
      <c r="Z96">
        <f>matriceresult[[#This Row],[Figure]]/matriceresult[[#This Row],[TOTAL]]</f>
        <v>0</v>
      </c>
      <c r="AA96">
        <f>matriceresult[[#This Row],[Introduction]]/matriceresult[[#This Row],[TOTAL]]</f>
        <v>0</v>
      </c>
      <c r="AB96">
        <f>matriceresult[[#This Row],[Methods]]/matriceresult[[#This Row],[TOTAL]]</f>
        <v>0</v>
      </c>
      <c r="AC96">
        <f>matriceresult[[#This Row],[Results]]/matriceresult[[#This Row],[TOTAL]]</f>
        <v>1</v>
      </c>
      <c r="AD96">
        <f>matriceresult[[#This Row],[Supplementary material]]/matriceresult[[#This Row],[TOTAL]]</f>
        <v>0</v>
      </c>
      <c r="AE96">
        <f>matriceresult[[#This Row],[Title]]/matriceresult[[#This Row],[TOTAL]]</f>
        <v>0</v>
      </c>
      <c r="AF96" s="15">
        <f>SUM(matriceresult_PERCENTAGE[[#This Row],[Abstract]:[Title]])</f>
        <v>1</v>
      </c>
    </row>
    <row r="97" spans="1:32" x14ac:dyDescent="0.25">
      <c r="A97" s="1" t="s">
        <v>548</v>
      </c>
      <c r="B97" s="1" t="s">
        <v>123</v>
      </c>
      <c r="D97" s="1" t="s">
        <v>1522</v>
      </c>
      <c r="E97">
        <v>0</v>
      </c>
      <c r="F97">
        <v>0</v>
      </c>
      <c r="G97">
        <v>0</v>
      </c>
      <c r="H97">
        <v>0</v>
      </c>
      <c r="I97">
        <v>0</v>
      </c>
      <c r="J97">
        <v>0</v>
      </c>
      <c r="K97">
        <v>0</v>
      </c>
      <c r="L97">
        <v>0</v>
      </c>
      <c r="M97">
        <v>1</v>
      </c>
      <c r="N97">
        <v>0</v>
      </c>
      <c r="O97">
        <v>0</v>
      </c>
      <c r="P97">
        <v>0</v>
      </c>
      <c r="Q97" s="7">
        <f>SUM(matriceresult[[#This Row],[Abstract]:[Title]])</f>
        <v>1</v>
      </c>
      <c r="S97" s="1" t="s">
        <v>1522</v>
      </c>
      <c r="T97">
        <f>matriceresult[[#This Row],[Abstract]]/matriceresult[[#This Row],[TOTAL]]</f>
        <v>0</v>
      </c>
      <c r="U97">
        <f>matriceresult[[#This Row],[Acknowledgments]]/matriceresult[[#This Row],[TOTAL]]</f>
        <v>0</v>
      </c>
      <c r="V97">
        <f>matriceresult[[#This Row],[Article (No section provide)]]/matriceresult[[#This Row],[TOTAL]]</f>
        <v>0</v>
      </c>
      <c r="W97">
        <f>matriceresult[[#This Row],[Case study]]/matriceresult[[#This Row],[TOTAL]]</f>
        <v>0</v>
      </c>
      <c r="X97">
        <f>matriceresult[[#This Row],[Conclusion]]/matriceresult[[#This Row],[TOTAL]]</f>
        <v>0</v>
      </c>
      <c r="Y97">
        <f>matriceresult[[#This Row],[Discussion]]/matriceresult[[#This Row],[TOTAL]]</f>
        <v>0</v>
      </c>
      <c r="Z97">
        <f>matriceresult[[#This Row],[Figure]]/matriceresult[[#This Row],[TOTAL]]</f>
        <v>0</v>
      </c>
      <c r="AA97">
        <f>matriceresult[[#This Row],[Introduction]]/matriceresult[[#This Row],[TOTAL]]</f>
        <v>0</v>
      </c>
      <c r="AB97">
        <f>matriceresult[[#This Row],[Methods]]/matriceresult[[#This Row],[TOTAL]]</f>
        <v>1</v>
      </c>
      <c r="AC97">
        <f>matriceresult[[#This Row],[Results]]/matriceresult[[#This Row],[TOTAL]]</f>
        <v>0</v>
      </c>
      <c r="AD97">
        <f>matriceresult[[#This Row],[Supplementary material]]/matriceresult[[#This Row],[TOTAL]]</f>
        <v>0</v>
      </c>
      <c r="AE97">
        <f>matriceresult[[#This Row],[Title]]/matriceresult[[#This Row],[TOTAL]]</f>
        <v>0</v>
      </c>
      <c r="AF97" s="15">
        <f>SUM(matriceresult_PERCENTAGE[[#This Row],[Abstract]:[Title]])</f>
        <v>1</v>
      </c>
    </row>
    <row r="98" spans="1:32" x14ac:dyDescent="0.25">
      <c r="A98" s="1" t="s">
        <v>378</v>
      </c>
      <c r="B98" s="1" t="s">
        <v>75</v>
      </c>
      <c r="D98" s="1" t="s">
        <v>862</v>
      </c>
      <c r="E98">
        <v>0</v>
      </c>
      <c r="F98">
        <v>0</v>
      </c>
      <c r="G98">
        <v>0</v>
      </c>
      <c r="H98">
        <v>0</v>
      </c>
      <c r="I98">
        <v>0</v>
      </c>
      <c r="J98">
        <v>0</v>
      </c>
      <c r="K98">
        <v>0</v>
      </c>
      <c r="L98">
        <v>0</v>
      </c>
      <c r="M98">
        <v>4</v>
      </c>
      <c r="N98">
        <v>0</v>
      </c>
      <c r="O98">
        <v>0</v>
      </c>
      <c r="P98">
        <v>0</v>
      </c>
      <c r="Q98" s="7">
        <f>SUM(matriceresult[[#This Row],[Abstract]:[Title]])</f>
        <v>4</v>
      </c>
      <c r="S98" s="1" t="s">
        <v>862</v>
      </c>
      <c r="T98">
        <f>matriceresult[[#This Row],[Abstract]]/matriceresult[[#This Row],[TOTAL]]</f>
        <v>0</v>
      </c>
      <c r="U98">
        <f>matriceresult[[#This Row],[Acknowledgments]]/matriceresult[[#This Row],[TOTAL]]</f>
        <v>0</v>
      </c>
      <c r="V98">
        <f>matriceresult[[#This Row],[Article (No section provide)]]/matriceresult[[#This Row],[TOTAL]]</f>
        <v>0</v>
      </c>
      <c r="W98">
        <f>matriceresult[[#This Row],[Case study]]/matriceresult[[#This Row],[TOTAL]]</f>
        <v>0</v>
      </c>
      <c r="X98">
        <f>matriceresult[[#This Row],[Conclusion]]/matriceresult[[#This Row],[TOTAL]]</f>
        <v>0</v>
      </c>
      <c r="Y98">
        <f>matriceresult[[#This Row],[Discussion]]/matriceresult[[#This Row],[TOTAL]]</f>
        <v>0</v>
      </c>
      <c r="Z98">
        <f>matriceresult[[#This Row],[Figure]]/matriceresult[[#This Row],[TOTAL]]</f>
        <v>0</v>
      </c>
      <c r="AA98">
        <f>matriceresult[[#This Row],[Introduction]]/matriceresult[[#This Row],[TOTAL]]</f>
        <v>0</v>
      </c>
      <c r="AB98">
        <f>matriceresult[[#This Row],[Methods]]/matriceresult[[#This Row],[TOTAL]]</f>
        <v>1</v>
      </c>
      <c r="AC98">
        <f>matriceresult[[#This Row],[Results]]/matriceresult[[#This Row],[TOTAL]]</f>
        <v>0</v>
      </c>
      <c r="AD98">
        <f>matriceresult[[#This Row],[Supplementary material]]/matriceresult[[#This Row],[TOTAL]]</f>
        <v>0</v>
      </c>
      <c r="AE98">
        <f>matriceresult[[#This Row],[Title]]/matriceresult[[#This Row],[TOTAL]]</f>
        <v>0</v>
      </c>
      <c r="AF98" s="15">
        <f>SUM(matriceresult_PERCENTAGE[[#This Row],[Abstract]:[Title]])</f>
        <v>1</v>
      </c>
    </row>
    <row r="99" spans="1:32" x14ac:dyDescent="0.25">
      <c r="A99" s="1" t="s">
        <v>58</v>
      </c>
      <c r="B99" s="1" t="s">
        <v>19</v>
      </c>
      <c r="D99" s="1" t="s">
        <v>1527</v>
      </c>
      <c r="E99">
        <v>0</v>
      </c>
      <c r="F99">
        <v>0</v>
      </c>
      <c r="G99">
        <v>0</v>
      </c>
      <c r="H99">
        <v>0</v>
      </c>
      <c r="I99">
        <v>0</v>
      </c>
      <c r="J99">
        <v>0</v>
      </c>
      <c r="K99">
        <v>0</v>
      </c>
      <c r="L99">
        <v>0</v>
      </c>
      <c r="M99">
        <v>3</v>
      </c>
      <c r="N99">
        <v>0</v>
      </c>
      <c r="O99">
        <v>0</v>
      </c>
      <c r="P99">
        <v>0</v>
      </c>
      <c r="Q99" s="7">
        <f>SUM(matriceresult[[#This Row],[Abstract]:[Title]])</f>
        <v>3</v>
      </c>
      <c r="S99" s="1" t="s">
        <v>1527</v>
      </c>
      <c r="T99">
        <f>matriceresult[[#This Row],[Abstract]]/matriceresult[[#This Row],[TOTAL]]</f>
        <v>0</v>
      </c>
      <c r="U99">
        <f>matriceresult[[#This Row],[Acknowledgments]]/matriceresult[[#This Row],[TOTAL]]</f>
        <v>0</v>
      </c>
      <c r="V99">
        <f>matriceresult[[#This Row],[Article (No section provide)]]/matriceresult[[#This Row],[TOTAL]]</f>
        <v>0</v>
      </c>
      <c r="W99">
        <f>matriceresult[[#This Row],[Case study]]/matriceresult[[#This Row],[TOTAL]]</f>
        <v>0</v>
      </c>
      <c r="X99">
        <f>matriceresult[[#This Row],[Conclusion]]/matriceresult[[#This Row],[TOTAL]]</f>
        <v>0</v>
      </c>
      <c r="Y99">
        <f>matriceresult[[#This Row],[Discussion]]/matriceresult[[#This Row],[TOTAL]]</f>
        <v>0</v>
      </c>
      <c r="Z99">
        <f>matriceresult[[#This Row],[Figure]]/matriceresult[[#This Row],[TOTAL]]</f>
        <v>0</v>
      </c>
      <c r="AA99">
        <f>matriceresult[[#This Row],[Introduction]]/matriceresult[[#This Row],[TOTAL]]</f>
        <v>0</v>
      </c>
      <c r="AB99">
        <f>matriceresult[[#This Row],[Methods]]/matriceresult[[#This Row],[TOTAL]]</f>
        <v>1</v>
      </c>
      <c r="AC99">
        <f>matriceresult[[#This Row],[Results]]/matriceresult[[#This Row],[TOTAL]]</f>
        <v>0</v>
      </c>
      <c r="AD99">
        <f>matriceresult[[#This Row],[Supplementary material]]/matriceresult[[#This Row],[TOTAL]]</f>
        <v>0</v>
      </c>
      <c r="AE99">
        <f>matriceresult[[#This Row],[Title]]/matriceresult[[#This Row],[TOTAL]]</f>
        <v>0</v>
      </c>
      <c r="AF99" s="15">
        <f>SUM(matriceresult_PERCENTAGE[[#This Row],[Abstract]:[Title]])</f>
        <v>1</v>
      </c>
    </row>
    <row r="100" spans="1:32" x14ac:dyDescent="0.25">
      <c r="A100" s="1" t="s">
        <v>58</v>
      </c>
      <c r="B100" s="1" t="s">
        <v>19</v>
      </c>
      <c r="D100" s="1" t="s">
        <v>660</v>
      </c>
      <c r="E100">
        <v>0</v>
      </c>
      <c r="F100">
        <v>0</v>
      </c>
      <c r="G100">
        <v>0</v>
      </c>
      <c r="H100">
        <v>0</v>
      </c>
      <c r="I100">
        <v>0</v>
      </c>
      <c r="J100">
        <v>0</v>
      </c>
      <c r="K100">
        <v>0</v>
      </c>
      <c r="L100">
        <v>0</v>
      </c>
      <c r="M100">
        <v>4</v>
      </c>
      <c r="N100">
        <v>7</v>
      </c>
      <c r="O100">
        <v>0</v>
      </c>
      <c r="P100">
        <v>0</v>
      </c>
      <c r="Q100" s="7">
        <f>SUM(matriceresult[[#This Row],[Abstract]:[Title]])</f>
        <v>11</v>
      </c>
      <c r="S100" s="1" t="s">
        <v>660</v>
      </c>
      <c r="T100">
        <f>matriceresult[[#This Row],[Abstract]]/matriceresult[[#This Row],[TOTAL]]</f>
        <v>0</v>
      </c>
      <c r="U100">
        <f>matriceresult[[#This Row],[Acknowledgments]]/matriceresult[[#This Row],[TOTAL]]</f>
        <v>0</v>
      </c>
      <c r="V100">
        <f>matriceresult[[#This Row],[Article (No section provide)]]/matriceresult[[#This Row],[TOTAL]]</f>
        <v>0</v>
      </c>
      <c r="W100">
        <f>matriceresult[[#This Row],[Case study]]/matriceresult[[#This Row],[TOTAL]]</f>
        <v>0</v>
      </c>
      <c r="X100">
        <f>matriceresult[[#This Row],[Conclusion]]/matriceresult[[#This Row],[TOTAL]]</f>
        <v>0</v>
      </c>
      <c r="Y100">
        <f>matriceresult[[#This Row],[Discussion]]/matriceresult[[#This Row],[TOTAL]]</f>
        <v>0</v>
      </c>
      <c r="Z100">
        <f>matriceresult[[#This Row],[Figure]]/matriceresult[[#This Row],[TOTAL]]</f>
        <v>0</v>
      </c>
      <c r="AA100">
        <f>matriceresult[[#This Row],[Introduction]]/matriceresult[[#This Row],[TOTAL]]</f>
        <v>0</v>
      </c>
      <c r="AB100">
        <f>matriceresult[[#This Row],[Methods]]/matriceresult[[#This Row],[TOTAL]]</f>
        <v>0.36363636363636365</v>
      </c>
      <c r="AC100">
        <f>matriceresult[[#This Row],[Results]]/matriceresult[[#This Row],[TOTAL]]</f>
        <v>0.63636363636363635</v>
      </c>
      <c r="AD100">
        <f>matriceresult[[#This Row],[Supplementary material]]/matriceresult[[#This Row],[TOTAL]]</f>
        <v>0</v>
      </c>
      <c r="AE100">
        <f>matriceresult[[#This Row],[Title]]/matriceresult[[#This Row],[TOTAL]]</f>
        <v>0</v>
      </c>
      <c r="AF100" s="15">
        <f>SUM(matriceresult_PERCENTAGE[[#This Row],[Abstract]:[Title]])</f>
        <v>1</v>
      </c>
    </row>
    <row r="101" spans="1:32" x14ac:dyDescent="0.25">
      <c r="A101" s="1" t="s">
        <v>58</v>
      </c>
      <c r="B101" s="1" t="s">
        <v>19</v>
      </c>
      <c r="D101" s="1" t="s">
        <v>2418</v>
      </c>
      <c r="E101">
        <v>0</v>
      </c>
      <c r="F101">
        <v>0</v>
      </c>
      <c r="G101">
        <v>0</v>
      </c>
      <c r="H101">
        <v>0</v>
      </c>
      <c r="I101">
        <v>0</v>
      </c>
      <c r="J101">
        <v>0</v>
      </c>
      <c r="K101">
        <v>0</v>
      </c>
      <c r="L101">
        <v>0</v>
      </c>
      <c r="M101">
        <v>1</v>
      </c>
      <c r="N101">
        <v>0</v>
      </c>
      <c r="O101">
        <v>0</v>
      </c>
      <c r="P101">
        <v>0</v>
      </c>
      <c r="Q101" s="7">
        <f>SUM(matriceresult[[#This Row],[Abstract]:[Title]])</f>
        <v>1</v>
      </c>
      <c r="S101" s="1" t="s">
        <v>2418</v>
      </c>
      <c r="T101">
        <f>matriceresult[[#This Row],[Abstract]]/matriceresult[[#This Row],[TOTAL]]</f>
        <v>0</v>
      </c>
      <c r="U101">
        <f>matriceresult[[#This Row],[Acknowledgments]]/matriceresult[[#This Row],[TOTAL]]</f>
        <v>0</v>
      </c>
      <c r="V101">
        <f>matriceresult[[#This Row],[Article (No section provide)]]/matriceresult[[#This Row],[TOTAL]]</f>
        <v>0</v>
      </c>
      <c r="W101">
        <f>matriceresult[[#This Row],[Case study]]/matriceresult[[#This Row],[TOTAL]]</f>
        <v>0</v>
      </c>
      <c r="X101">
        <f>matriceresult[[#This Row],[Conclusion]]/matriceresult[[#This Row],[TOTAL]]</f>
        <v>0</v>
      </c>
      <c r="Y101">
        <f>matriceresult[[#This Row],[Discussion]]/matriceresult[[#This Row],[TOTAL]]</f>
        <v>0</v>
      </c>
      <c r="Z101">
        <f>matriceresult[[#This Row],[Figure]]/matriceresult[[#This Row],[TOTAL]]</f>
        <v>0</v>
      </c>
      <c r="AA101">
        <f>matriceresult[[#This Row],[Introduction]]/matriceresult[[#This Row],[TOTAL]]</f>
        <v>0</v>
      </c>
      <c r="AB101">
        <f>matriceresult[[#This Row],[Methods]]/matriceresult[[#This Row],[TOTAL]]</f>
        <v>1</v>
      </c>
      <c r="AC101">
        <f>matriceresult[[#This Row],[Results]]/matriceresult[[#This Row],[TOTAL]]</f>
        <v>0</v>
      </c>
      <c r="AD101">
        <f>matriceresult[[#This Row],[Supplementary material]]/matriceresult[[#This Row],[TOTAL]]</f>
        <v>0</v>
      </c>
      <c r="AE101">
        <f>matriceresult[[#This Row],[Title]]/matriceresult[[#This Row],[TOTAL]]</f>
        <v>0</v>
      </c>
      <c r="AF101" s="15">
        <f>SUM(matriceresult_PERCENTAGE[[#This Row],[Abstract]:[Title]])</f>
        <v>1</v>
      </c>
    </row>
    <row r="102" spans="1:32" x14ac:dyDescent="0.25">
      <c r="A102" s="1" t="s">
        <v>58</v>
      </c>
      <c r="B102" s="1" t="s">
        <v>19</v>
      </c>
      <c r="D102" s="1" t="s">
        <v>667</v>
      </c>
      <c r="E102">
        <v>0</v>
      </c>
      <c r="F102">
        <v>0</v>
      </c>
      <c r="G102">
        <v>0</v>
      </c>
      <c r="H102">
        <v>0</v>
      </c>
      <c r="I102">
        <v>0</v>
      </c>
      <c r="J102">
        <v>0</v>
      </c>
      <c r="K102">
        <v>0</v>
      </c>
      <c r="L102">
        <v>0</v>
      </c>
      <c r="M102">
        <v>0</v>
      </c>
      <c r="N102">
        <v>2</v>
      </c>
      <c r="O102">
        <v>0</v>
      </c>
      <c r="P102">
        <v>0</v>
      </c>
      <c r="Q102" s="7">
        <f>SUM(matriceresult[[#This Row],[Abstract]:[Title]])</f>
        <v>2</v>
      </c>
      <c r="S102" s="1" t="s">
        <v>667</v>
      </c>
      <c r="T102">
        <f>matriceresult[[#This Row],[Abstract]]/matriceresult[[#This Row],[TOTAL]]</f>
        <v>0</v>
      </c>
      <c r="U102">
        <f>matriceresult[[#This Row],[Acknowledgments]]/matriceresult[[#This Row],[TOTAL]]</f>
        <v>0</v>
      </c>
      <c r="V102">
        <f>matriceresult[[#This Row],[Article (No section provide)]]/matriceresult[[#This Row],[TOTAL]]</f>
        <v>0</v>
      </c>
      <c r="W102">
        <f>matriceresult[[#This Row],[Case study]]/matriceresult[[#This Row],[TOTAL]]</f>
        <v>0</v>
      </c>
      <c r="X102">
        <f>matriceresult[[#This Row],[Conclusion]]/matriceresult[[#This Row],[TOTAL]]</f>
        <v>0</v>
      </c>
      <c r="Y102">
        <f>matriceresult[[#This Row],[Discussion]]/matriceresult[[#This Row],[TOTAL]]</f>
        <v>0</v>
      </c>
      <c r="Z102">
        <f>matriceresult[[#This Row],[Figure]]/matriceresult[[#This Row],[TOTAL]]</f>
        <v>0</v>
      </c>
      <c r="AA102">
        <f>matriceresult[[#This Row],[Introduction]]/matriceresult[[#This Row],[TOTAL]]</f>
        <v>0</v>
      </c>
      <c r="AB102">
        <f>matriceresult[[#This Row],[Methods]]/matriceresult[[#This Row],[TOTAL]]</f>
        <v>0</v>
      </c>
      <c r="AC102">
        <f>matriceresult[[#This Row],[Results]]/matriceresult[[#This Row],[TOTAL]]</f>
        <v>1</v>
      </c>
      <c r="AD102">
        <f>matriceresult[[#This Row],[Supplementary material]]/matriceresult[[#This Row],[TOTAL]]</f>
        <v>0</v>
      </c>
      <c r="AE102">
        <f>matriceresult[[#This Row],[Title]]/matriceresult[[#This Row],[TOTAL]]</f>
        <v>0</v>
      </c>
      <c r="AF102" s="15">
        <f>SUM(matriceresult_PERCENTAGE[[#This Row],[Abstract]:[Title]])</f>
        <v>1</v>
      </c>
    </row>
    <row r="103" spans="1:32" x14ac:dyDescent="0.25">
      <c r="A103" s="1" t="s">
        <v>58</v>
      </c>
      <c r="B103" s="1" t="s">
        <v>19</v>
      </c>
      <c r="D103" s="1" t="s">
        <v>126</v>
      </c>
      <c r="E103">
        <v>0</v>
      </c>
      <c r="F103">
        <v>0</v>
      </c>
      <c r="G103">
        <v>6</v>
      </c>
      <c r="H103">
        <v>0</v>
      </c>
      <c r="I103">
        <v>0</v>
      </c>
      <c r="J103">
        <v>0</v>
      </c>
      <c r="K103">
        <v>0</v>
      </c>
      <c r="L103">
        <v>0</v>
      </c>
      <c r="M103">
        <v>0</v>
      </c>
      <c r="N103">
        <v>0</v>
      </c>
      <c r="O103">
        <v>0</v>
      </c>
      <c r="P103">
        <v>0</v>
      </c>
      <c r="Q103" s="7">
        <f>SUM(matriceresult[[#This Row],[Abstract]:[Title]])</f>
        <v>6</v>
      </c>
      <c r="S103" s="1" t="s">
        <v>126</v>
      </c>
      <c r="T103">
        <f>matriceresult[[#This Row],[Abstract]]/matriceresult[[#This Row],[TOTAL]]</f>
        <v>0</v>
      </c>
      <c r="U103">
        <f>matriceresult[[#This Row],[Acknowledgments]]/matriceresult[[#This Row],[TOTAL]]</f>
        <v>0</v>
      </c>
      <c r="V103">
        <f>matriceresult[[#This Row],[Article (No section provide)]]/matriceresult[[#This Row],[TOTAL]]</f>
        <v>1</v>
      </c>
      <c r="W103">
        <f>matriceresult[[#This Row],[Case study]]/matriceresult[[#This Row],[TOTAL]]</f>
        <v>0</v>
      </c>
      <c r="X103">
        <f>matriceresult[[#This Row],[Conclusion]]/matriceresult[[#This Row],[TOTAL]]</f>
        <v>0</v>
      </c>
      <c r="Y103">
        <f>matriceresult[[#This Row],[Discussion]]/matriceresult[[#This Row],[TOTAL]]</f>
        <v>0</v>
      </c>
      <c r="Z103">
        <f>matriceresult[[#This Row],[Figure]]/matriceresult[[#This Row],[TOTAL]]</f>
        <v>0</v>
      </c>
      <c r="AA103">
        <f>matriceresult[[#This Row],[Introduction]]/matriceresult[[#This Row],[TOTAL]]</f>
        <v>0</v>
      </c>
      <c r="AB103">
        <f>matriceresult[[#This Row],[Methods]]/matriceresult[[#This Row],[TOTAL]]</f>
        <v>0</v>
      </c>
      <c r="AC103">
        <f>matriceresult[[#This Row],[Results]]/matriceresult[[#This Row],[TOTAL]]</f>
        <v>0</v>
      </c>
      <c r="AD103">
        <f>matriceresult[[#This Row],[Supplementary material]]/matriceresult[[#This Row],[TOTAL]]</f>
        <v>0</v>
      </c>
      <c r="AE103">
        <f>matriceresult[[#This Row],[Title]]/matriceresult[[#This Row],[TOTAL]]</f>
        <v>0</v>
      </c>
      <c r="AF103" s="15">
        <f>SUM(matriceresult_PERCENTAGE[[#This Row],[Abstract]:[Title]])</f>
        <v>1</v>
      </c>
    </row>
    <row r="104" spans="1:32" x14ac:dyDescent="0.25">
      <c r="A104" s="1" t="s">
        <v>58</v>
      </c>
      <c r="B104" s="1" t="s">
        <v>19</v>
      </c>
      <c r="D104" s="1" t="s">
        <v>2422</v>
      </c>
      <c r="E104">
        <v>0</v>
      </c>
      <c r="F104">
        <v>0</v>
      </c>
      <c r="G104">
        <v>0</v>
      </c>
      <c r="H104">
        <v>0</v>
      </c>
      <c r="I104">
        <v>0</v>
      </c>
      <c r="J104">
        <v>0</v>
      </c>
      <c r="K104">
        <v>0</v>
      </c>
      <c r="L104">
        <v>0</v>
      </c>
      <c r="M104">
        <v>2</v>
      </c>
      <c r="N104">
        <v>2</v>
      </c>
      <c r="O104">
        <v>0</v>
      </c>
      <c r="P104">
        <v>0</v>
      </c>
      <c r="Q104" s="7">
        <f>SUM(matriceresult[[#This Row],[Abstract]:[Title]])</f>
        <v>4</v>
      </c>
      <c r="S104" s="1" t="s">
        <v>2422</v>
      </c>
      <c r="T104">
        <f>matriceresult[[#This Row],[Abstract]]/matriceresult[[#This Row],[TOTAL]]</f>
        <v>0</v>
      </c>
      <c r="U104">
        <f>matriceresult[[#This Row],[Acknowledgments]]/matriceresult[[#This Row],[TOTAL]]</f>
        <v>0</v>
      </c>
      <c r="V104">
        <f>matriceresult[[#This Row],[Article (No section provide)]]/matriceresult[[#This Row],[TOTAL]]</f>
        <v>0</v>
      </c>
      <c r="W104">
        <f>matriceresult[[#This Row],[Case study]]/matriceresult[[#This Row],[TOTAL]]</f>
        <v>0</v>
      </c>
      <c r="X104">
        <f>matriceresult[[#This Row],[Conclusion]]/matriceresult[[#This Row],[TOTAL]]</f>
        <v>0</v>
      </c>
      <c r="Y104">
        <f>matriceresult[[#This Row],[Discussion]]/matriceresult[[#This Row],[TOTAL]]</f>
        <v>0</v>
      </c>
      <c r="Z104">
        <f>matriceresult[[#This Row],[Figure]]/matriceresult[[#This Row],[TOTAL]]</f>
        <v>0</v>
      </c>
      <c r="AA104">
        <f>matriceresult[[#This Row],[Introduction]]/matriceresult[[#This Row],[TOTAL]]</f>
        <v>0</v>
      </c>
      <c r="AB104">
        <f>matriceresult[[#This Row],[Methods]]/matriceresult[[#This Row],[TOTAL]]</f>
        <v>0.5</v>
      </c>
      <c r="AC104">
        <f>matriceresult[[#This Row],[Results]]/matriceresult[[#This Row],[TOTAL]]</f>
        <v>0.5</v>
      </c>
      <c r="AD104">
        <f>matriceresult[[#This Row],[Supplementary material]]/matriceresult[[#This Row],[TOTAL]]</f>
        <v>0</v>
      </c>
      <c r="AE104">
        <f>matriceresult[[#This Row],[Title]]/matriceresult[[#This Row],[TOTAL]]</f>
        <v>0</v>
      </c>
      <c r="AF104" s="15">
        <f>SUM(matriceresult_PERCENTAGE[[#This Row],[Abstract]:[Title]])</f>
        <v>1</v>
      </c>
    </row>
    <row r="105" spans="1:32" x14ac:dyDescent="0.25">
      <c r="A105" s="1" t="s">
        <v>58</v>
      </c>
      <c r="B105" s="1" t="s">
        <v>19</v>
      </c>
      <c r="D105" s="1" t="s">
        <v>134</v>
      </c>
      <c r="E105">
        <v>0</v>
      </c>
      <c r="F105">
        <v>0</v>
      </c>
      <c r="G105">
        <v>0</v>
      </c>
      <c r="H105">
        <v>0</v>
      </c>
      <c r="I105">
        <v>0</v>
      </c>
      <c r="J105">
        <v>0</v>
      </c>
      <c r="K105">
        <v>0</v>
      </c>
      <c r="L105">
        <v>0</v>
      </c>
      <c r="M105">
        <v>1</v>
      </c>
      <c r="N105">
        <v>0</v>
      </c>
      <c r="O105">
        <v>0</v>
      </c>
      <c r="P105">
        <v>0</v>
      </c>
      <c r="Q105" s="7">
        <f>SUM(matriceresult[[#This Row],[Abstract]:[Title]])</f>
        <v>1</v>
      </c>
      <c r="S105" s="1" t="s">
        <v>134</v>
      </c>
      <c r="T105">
        <f>matriceresult[[#This Row],[Abstract]]/matriceresult[[#This Row],[TOTAL]]</f>
        <v>0</v>
      </c>
      <c r="U105">
        <f>matriceresult[[#This Row],[Acknowledgments]]/matriceresult[[#This Row],[TOTAL]]</f>
        <v>0</v>
      </c>
      <c r="V105">
        <f>matriceresult[[#This Row],[Article (No section provide)]]/matriceresult[[#This Row],[TOTAL]]</f>
        <v>0</v>
      </c>
      <c r="W105">
        <f>matriceresult[[#This Row],[Case study]]/matriceresult[[#This Row],[TOTAL]]</f>
        <v>0</v>
      </c>
      <c r="X105">
        <f>matriceresult[[#This Row],[Conclusion]]/matriceresult[[#This Row],[TOTAL]]</f>
        <v>0</v>
      </c>
      <c r="Y105">
        <f>matriceresult[[#This Row],[Discussion]]/matriceresult[[#This Row],[TOTAL]]</f>
        <v>0</v>
      </c>
      <c r="Z105">
        <f>matriceresult[[#This Row],[Figure]]/matriceresult[[#This Row],[TOTAL]]</f>
        <v>0</v>
      </c>
      <c r="AA105">
        <f>matriceresult[[#This Row],[Introduction]]/matriceresult[[#This Row],[TOTAL]]</f>
        <v>0</v>
      </c>
      <c r="AB105">
        <f>matriceresult[[#This Row],[Methods]]/matriceresult[[#This Row],[TOTAL]]</f>
        <v>1</v>
      </c>
      <c r="AC105">
        <f>matriceresult[[#This Row],[Results]]/matriceresult[[#This Row],[TOTAL]]</f>
        <v>0</v>
      </c>
      <c r="AD105">
        <f>matriceresult[[#This Row],[Supplementary material]]/matriceresult[[#This Row],[TOTAL]]</f>
        <v>0</v>
      </c>
      <c r="AE105">
        <f>matriceresult[[#This Row],[Title]]/matriceresult[[#This Row],[TOTAL]]</f>
        <v>0</v>
      </c>
      <c r="AF105" s="15">
        <f>SUM(matriceresult_PERCENTAGE[[#This Row],[Abstract]:[Title]])</f>
        <v>1</v>
      </c>
    </row>
    <row r="106" spans="1:32" x14ac:dyDescent="0.25">
      <c r="A106" s="1" t="s">
        <v>58</v>
      </c>
      <c r="B106" s="1" t="s">
        <v>19</v>
      </c>
      <c r="D106" s="1" t="s">
        <v>140</v>
      </c>
      <c r="E106">
        <v>0</v>
      </c>
      <c r="F106">
        <v>0</v>
      </c>
      <c r="G106">
        <v>0</v>
      </c>
      <c r="H106">
        <v>0</v>
      </c>
      <c r="I106">
        <v>0</v>
      </c>
      <c r="J106">
        <v>0</v>
      </c>
      <c r="K106">
        <v>0</v>
      </c>
      <c r="L106">
        <v>1</v>
      </c>
      <c r="M106">
        <v>0</v>
      </c>
      <c r="N106">
        <v>0</v>
      </c>
      <c r="O106">
        <v>0</v>
      </c>
      <c r="P106">
        <v>0</v>
      </c>
      <c r="Q106" s="7">
        <f>SUM(matriceresult[[#This Row],[Abstract]:[Title]])</f>
        <v>1</v>
      </c>
      <c r="S106" s="1" t="s">
        <v>140</v>
      </c>
      <c r="T106">
        <f>matriceresult[[#This Row],[Abstract]]/matriceresult[[#This Row],[TOTAL]]</f>
        <v>0</v>
      </c>
      <c r="U106">
        <f>matriceresult[[#This Row],[Acknowledgments]]/matriceresult[[#This Row],[TOTAL]]</f>
        <v>0</v>
      </c>
      <c r="V106">
        <f>matriceresult[[#This Row],[Article (No section provide)]]/matriceresult[[#This Row],[TOTAL]]</f>
        <v>0</v>
      </c>
      <c r="W106">
        <f>matriceresult[[#This Row],[Case study]]/matriceresult[[#This Row],[TOTAL]]</f>
        <v>0</v>
      </c>
      <c r="X106">
        <f>matriceresult[[#This Row],[Conclusion]]/matriceresult[[#This Row],[TOTAL]]</f>
        <v>0</v>
      </c>
      <c r="Y106">
        <f>matriceresult[[#This Row],[Discussion]]/matriceresult[[#This Row],[TOTAL]]</f>
        <v>0</v>
      </c>
      <c r="Z106">
        <f>matriceresult[[#This Row],[Figure]]/matriceresult[[#This Row],[TOTAL]]</f>
        <v>0</v>
      </c>
      <c r="AA106">
        <f>matriceresult[[#This Row],[Introduction]]/matriceresult[[#This Row],[TOTAL]]</f>
        <v>1</v>
      </c>
      <c r="AB106">
        <f>matriceresult[[#This Row],[Methods]]/matriceresult[[#This Row],[TOTAL]]</f>
        <v>0</v>
      </c>
      <c r="AC106">
        <f>matriceresult[[#This Row],[Results]]/matriceresult[[#This Row],[TOTAL]]</f>
        <v>0</v>
      </c>
      <c r="AD106">
        <f>matriceresult[[#This Row],[Supplementary material]]/matriceresult[[#This Row],[TOTAL]]</f>
        <v>0</v>
      </c>
      <c r="AE106">
        <f>matriceresult[[#This Row],[Title]]/matriceresult[[#This Row],[TOTAL]]</f>
        <v>0</v>
      </c>
      <c r="AF106" s="15">
        <f>SUM(matriceresult_PERCENTAGE[[#This Row],[Abstract]:[Title]])</f>
        <v>1</v>
      </c>
    </row>
    <row r="107" spans="1:32" x14ac:dyDescent="0.25">
      <c r="A107" s="1" t="s">
        <v>58</v>
      </c>
      <c r="B107" s="1" t="s">
        <v>19</v>
      </c>
      <c r="D107" s="1" t="s">
        <v>145</v>
      </c>
      <c r="E107">
        <v>0</v>
      </c>
      <c r="F107">
        <v>0</v>
      </c>
      <c r="G107">
        <v>0</v>
      </c>
      <c r="H107">
        <v>0</v>
      </c>
      <c r="I107">
        <v>0</v>
      </c>
      <c r="J107">
        <v>0</v>
      </c>
      <c r="K107">
        <v>0</v>
      </c>
      <c r="L107">
        <v>0</v>
      </c>
      <c r="M107">
        <v>1</v>
      </c>
      <c r="N107">
        <v>0</v>
      </c>
      <c r="O107">
        <v>0</v>
      </c>
      <c r="P107">
        <v>0</v>
      </c>
      <c r="Q107" s="7">
        <f>SUM(matriceresult[[#This Row],[Abstract]:[Title]])</f>
        <v>1</v>
      </c>
      <c r="S107" s="1" t="s">
        <v>145</v>
      </c>
      <c r="T107">
        <f>matriceresult[[#This Row],[Abstract]]/matriceresult[[#This Row],[TOTAL]]</f>
        <v>0</v>
      </c>
      <c r="U107">
        <f>matriceresult[[#This Row],[Acknowledgments]]/matriceresult[[#This Row],[TOTAL]]</f>
        <v>0</v>
      </c>
      <c r="V107">
        <f>matriceresult[[#This Row],[Article (No section provide)]]/matriceresult[[#This Row],[TOTAL]]</f>
        <v>0</v>
      </c>
      <c r="W107">
        <f>matriceresult[[#This Row],[Case study]]/matriceresult[[#This Row],[TOTAL]]</f>
        <v>0</v>
      </c>
      <c r="X107">
        <f>matriceresult[[#This Row],[Conclusion]]/matriceresult[[#This Row],[TOTAL]]</f>
        <v>0</v>
      </c>
      <c r="Y107">
        <f>matriceresult[[#This Row],[Discussion]]/matriceresult[[#This Row],[TOTAL]]</f>
        <v>0</v>
      </c>
      <c r="Z107">
        <f>matriceresult[[#This Row],[Figure]]/matriceresult[[#This Row],[TOTAL]]</f>
        <v>0</v>
      </c>
      <c r="AA107">
        <f>matriceresult[[#This Row],[Introduction]]/matriceresult[[#This Row],[TOTAL]]</f>
        <v>0</v>
      </c>
      <c r="AB107">
        <f>matriceresult[[#This Row],[Methods]]/matriceresult[[#This Row],[TOTAL]]</f>
        <v>1</v>
      </c>
      <c r="AC107">
        <f>matriceresult[[#This Row],[Results]]/matriceresult[[#This Row],[TOTAL]]</f>
        <v>0</v>
      </c>
      <c r="AD107">
        <f>matriceresult[[#This Row],[Supplementary material]]/matriceresult[[#This Row],[TOTAL]]</f>
        <v>0</v>
      </c>
      <c r="AE107">
        <f>matriceresult[[#This Row],[Title]]/matriceresult[[#This Row],[TOTAL]]</f>
        <v>0</v>
      </c>
      <c r="AF107" s="15">
        <f>SUM(matriceresult_PERCENTAGE[[#This Row],[Abstract]:[Title]])</f>
        <v>1</v>
      </c>
    </row>
    <row r="108" spans="1:32" x14ac:dyDescent="0.25">
      <c r="A108" s="1" t="s">
        <v>58</v>
      </c>
      <c r="B108" s="1" t="s">
        <v>19</v>
      </c>
      <c r="D108" s="1" t="s">
        <v>2437</v>
      </c>
      <c r="E108">
        <v>0</v>
      </c>
      <c r="F108">
        <v>0</v>
      </c>
      <c r="G108">
        <v>0</v>
      </c>
      <c r="H108">
        <v>0</v>
      </c>
      <c r="I108">
        <v>0</v>
      </c>
      <c r="J108">
        <v>0</v>
      </c>
      <c r="K108">
        <v>27</v>
      </c>
      <c r="L108">
        <v>0</v>
      </c>
      <c r="M108">
        <v>0</v>
      </c>
      <c r="N108">
        <v>0</v>
      </c>
      <c r="O108">
        <v>0</v>
      </c>
      <c r="P108">
        <v>0</v>
      </c>
      <c r="Q108" s="7">
        <f>SUM(matriceresult[[#This Row],[Abstract]:[Title]])</f>
        <v>27</v>
      </c>
      <c r="S108" s="1" t="s">
        <v>2437</v>
      </c>
      <c r="T108">
        <f>matriceresult[[#This Row],[Abstract]]/matriceresult[[#This Row],[TOTAL]]</f>
        <v>0</v>
      </c>
      <c r="U108">
        <f>matriceresult[[#This Row],[Acknowledgments]]/matriceresult[[#This Row],[TOTAL]]</f>
        <v>0</v>
      </c>
      <c r="V108">
        <f>matriceresult[[#This Row],[Article (No section provide)]]/matriceresult[[#This Row],[TOTAL]]</f>
        <v>0</v>
      </c>
      <c r="W108">
        <f>matriceresult[[#This Row],[Case study]]/matriceresult[[#This Row],[TOTAL]]</f>
        <v>0</v>
      </c>
      <c r="X108">
        <f>matriceresult[[#This Row],[Conclusion]]/matriceresult[[#This Row],[TOTAL]]</f>
        <v>0</v>
      </c>
      <c r="Y108">
        <f>matriceresult[[#This Row],[Discussion]]/matriceresult[[#This Row],[TOTAL]]</f>
        <v>0</v>
      </c>
      <c r="Z108">
        <f>matriceresult[[#This Row],[Figure]]/matriceresult[[#This Row],[TOTAL]]</f>
        <v>1</v>
      </c>
      <c r="AA108">
        <f>matriceresult[[#This Row],[Introduction]]/matriceresult[[#This Row],[TOTAL]]</f>
        <v>0</v>
      </c>
      <c r="AB108">
        <f>matriceresult[[#This Row],[Methods]]/matriceresult[[#This Row],[TOTAL]]</f>
        <v>0</v>
      </c>
      <c r="AC108">
        <f>matriceresult[[#This Row],[Results]]/matriceresult[[#This Row],[TOTAL]]</f>
        <v>0</v>
      </c>
      <c r="AD108">
        <f>matriceresult[[#This Row],[Supplementary material]]/matriceresult[[#This Row],[TOTAL]]</f>
        <v>0</v>
      </c>
      <c r="AE108">
        <f>matriceresult[[#This Row],[Title]]/matriceresult[[#This Row],[TOTAL]]</f>
        <v>0</v>
      </c>
      <c r="AF108" s="15">
        <f>SUM(matriceresult_PERCENTAGE[[#This Row],[Abstract]:[Title]])</f>
        <v>1</v>
      </c>
    </row>
    <row r="109" spans="1:32" x14ac:dyDescent="0.25">
      <c r="A109" s="1" t="s">
        <v>58</v>
      </c>
      <c r="B109" s="1" t="s">
        <v>19</v>
      </c>
      <c r="D109" s="1" t="s">
        <v>2474</v>
      </c>
      <c r="E109">
        <v>0</v>
      </c>
      <c r="F109">
        <v>0</v>
      </c>
      <c r="G109">
        <v>0</v>
      </c>
      <c r="H109">
        <v>0</v>
      </c>
      <c r="I109">
        <v>0</v>
      </c>
      <c r="J109">
        <v>0</v>
      </c>
      <c r="K109">
        <v>0</v>
      </c>
      <c r="L109">
        <v>0</v>
      </c>
      <c r="M109">
        <v>0</v>
      </c>
      <c r="N109">
        <v>1</v>
      </c>
      <c r="O109">
        <v>0</v>
      </c>
      <c r="P109">
        <v>0</v>
      </c>
      <c r="Q109" s="7">
        <f>SUM(matriceresult[[#This Row],[Abstract]:[Title]])</f>
        <v>1</v>
      </c>
      <c r="S109" s="1" t="s">
        <v>2474</v>
      </c>
      <c r="T109">
        <f>matriceresult[[#This Row],[Abstract]]/matriceresult[[#This Row],[TOTAL]]</f>
        <v>0</v>
      </c>
      <c r="U109">
        <f>matriceresult[[#This Row],[Acknowledgments]]/matriceresult[[#This Row],[TOTAL]]</f>
        <v>0</v>
      </c>
      <c r="V109">
        <f>matriceresult[[#This Row],[Article (No section provide)]]/matriceresult[[#This Row],[TOTAL]]</f>
        <v>0</v>
      </c>
      <c r="W109">
        <f>matriceresult[[#This Row],[Case study]]/matriceresult[[#This Row],[TOTAL]]</f>
        <v>0</v>
      </c>
      <c r="X109">
        <f>matriceresult[[#This Row],[Conclusion]]/matriceresult[[#This Row],[TOTAL]]</f>
        <v>0</v>
      </c>
      <c r="Y109">
        <f>matriceresult[[#This Row],[Discussion]]/matriceresult[[#This Row],[TOTAL]]</f>
        <v>0</v>
      </c>
      <c r="Z109">
        <f>matriceresult[[#This Row],[Figure]]/matriceresult[[#This Row],[TOTAL]]</f>
        <v>0</v>
      </c>
      <c r="AA109">
        <f>matriceresult[[#This Row],[Introduction]]/matriceresult[[#This Row],[TOTAL]]</f>
        <v>0</v>
      </c>
      <c r="AB109">
        <f>matriceresult[[#This Row],[Methods]]/matriceresult[[#This Row],[TOTAL]]</f>
        <v>0</v>
      </c>
      <c r="AC109">
        <f>matriceresult[[#This Row],[Results]]/matriceresult[[#This Row],[TOTAL]]</f>
        <v>1</v>
      </c>
      <c r="AD109">
        <f>matriceresult[[#This Row],[Supplementary material]]/matriceresult[[#This Row],[TOTAL]]</f>
        <v>0</v>
      </c>
      <c r="AE109">
        <f>matriceresult[[#This Row],[Title]]/matriceresult[[#This Row],[TOTAL]]</f>
        <v>0</v>
      </c>
      <c r="AF109" s="15">
        <f>SUM(matriceresult_PERCENTAGE[[#This Row],[Abstract]:[Title]])</f>
        <v>1</v>
      </c>
    </row>
    <row r="110" spans="1:32" x14ac:dyDescent="0.25">
      <c r="A110" s="1" t="s">
        <v>58</v>
      </c>
      <c r="B110" s="1" t="s">
        <v>19</v>
      </c>
      <c r="D110" s="1" t="s">
        <v>866</v>
      </c>
      <c r="E110">
        <v>0</v>
      </c>
      <c r="F110">
        <v>0</v>
      </c>
      <c r="G110">
        <v>0</v>
      </c>
      <c r="H110">
        <v>0</v>
      </c>
      <c r="I110">
        <v>0</v>
      </c>
      <c r="J110">
        <v>0</v>
      </c>
      <c r="K110">
        <v>0</v>
      </c>
      <c r="L110">
        <v>0</v>
      </c>
      <c r="M110">
        <v>1</v>
      </c>
      <c r="N110">
        <v>0</v>
      </c>
      <c r="O110">
        <v>0</v>
      </c>
      <c r="P110">
        <v>0</v>
      </c>
      <c r="Q110" s="7">
        <f>SUM(matriceresult[[#This Row],[Abstract]:[Title]])</f>
        <v>1</v>
      </c>
      <c r="S110" s="1" t="s">
        <v>866</v>
      </c>
      <c r="T110">
        <f>matriceresult[[#This Row],[Abstract]]/matriceresult[[#This Row],[TOTAL]]</f>
        <v>0</v>
      </c>
      <c r="U110">
        <f>matriceresult[[#This Row],[Acknowledgments]]/matriceresult[[#This Row],[TOTAL]]</f>
        <v>0</v>
      </c>
      <c r="V110">
        <f>matriceresult[[#This Row],[Article (No section provide)]]/matriceresult[[#This Row],[TOTAL]]</f>
        <v>0</v>
      </c>
      <c r="W110">
        <f>matriceresult[[#This Row],[Case study]]/matriceresult[[#This Row],[TOTAL]]</f>
        <v>0</v>
      </c>
      <c r="X110">
        <f>matriceresult[[#This Row],[Conclusion]]/matriceresult[[#This Row],[TOTAL]]</f>
        <v>0</v>
      </c>
      <c r="Y110">
        <f>matriceresult[[#This Row],[Discussion]]/matriceresult[[#This Row],[TOTAL]]</f>
        <v>0</v>
      </c>
      <c r="Z110">
        <f>matriceresult[[#This Row],[Figure]]/matriceresult[[#This Row],[TOTAL]]</f>
        <v>0</v>
      </c>
      <c r="AA110">
        <f>matriceresult[[#This Row],[Introduction]]/matriceresult[[#This Row],[TOTAL]]</f>
        <v>0</v>
      </c>
      <c r="AB110">
        <f>matriceresult[[#This Row],[Methods]]/matriceresult[[#This Row],[TOTAL]]</f>
        <v>1</v>
      </c>
      <c r="AC110">
        <f>matriceresult[[#This Row],[Results]]/matriceresult[[#This Row],[TOTAL]]</f>
        <v>0</v>
      </c>
      <c r="AD110">
        <f>matriceresult[[#This Row],[Supplementary material]]/matriceresult[[#This Row],[TOTAL]]</f>
        <v>0</v>
      </c>
      <c r="AE110">
        <f>matriceresult[[#This Row],[Title]]/matriceresult[[#This Row],[TOTAL]]</f>
        <v>0</v>
      </c>
      <c r="AF110" s="15">
        <f>SUM(matriceresult_PERCENTAGE[[#This Row],[Abstract]:[Title]])</f>
        <v>1</v>
      </c>
    </row>
    <row r="111" spans="1:32" x14ac:dyDescent="0.25">
      <c r="A111" s="1" t="s">
        <v>58</v>
      </c>
      <c r="B111" s="1" t="s">
        <v>19</v>
      </c>
      <c r="D111" s="1" t="s">
        <v>1557</v>
      </c>
      <c r="E111">
        <v>0</v>
      </c>
      <c r="F111">
        <v>0</v>
      </c>
      <c r="G111">
        <v>0</v>
      </c>
      <c r="H111">
        <v>0</v>
      </c>
      <c r="I111">
        <v>0</v>
      </c>
      <c r="J111">
        <v>0</v>
      </c>
      <c r="K111">
        <v>0</v>
      </c>
      <c r="L111">
        <v>0</v>
      </c>
      <c r="M111">
        <v>6</v>
      </c>
      <c r="N111">
        <v>5</v>
      </c>
      <c r="O111">
        <v>0</v>
      </c>
      <c r="P111">
        <v>0</v>
      </c>
      <c r="Q111" s="7">
        <f>SUM(matriceresult[[#This Row],[Abstract]:[Title]])</f>
        <v>11</v>
      </c>
      <c r="S111" s="1" t="s">
        <v>1557</v>
      </c>
      <c r="T111">
        <f>matriceresult[[#This Row],[Abstract]]/matriceresult[[#This Row],[TOTAL]]</f>
        <v>0</v>
      </c>
      <c r="U111">
        <f>matriceresult[[#This Row],[Acknowledgments]]/matriceresult[[#This Row],[TOTAL]]</f>
        <v>0</v>
      </c>
      <c r="V111">
        <f>matriceresult[[#This Row],[Article (No section provide)]]/matriceresult[[#This Row],[TOTAL]]</f>
        <v>0</v>
      </c>
      <c r="W111">
        <f>matriceresult[[#This Row],[Case study]]/matriceresult[[#This Row],[TOTAL]]</f>
        <v>0</v>
      </c>
      <c r="X111">
        <f>matriceresult[[#This Row],[Conclusion]]/matriceresult[[#This Row],[TOTAL]]</f>
        <v>0</v>
      </c>
      <c r="Y111">
        <f>matriceresult[[#This Row],[Discussion]]/matriceresult[[#This Row],[TOTAL]]</f>
        <v>0</v>
      </c>
      <c r="Z111">
        <f>matriceresult[[#This Row],[Figure]]/matriceresult[[#This Row],[TOTAL]]</f>
        <v>0</v>
      </c>
      <c r="AA111">
        <f>matriceresult[[#This Row],[Introduction]]/matriceresult[[#This Row],[TOTAL]]</f>
        <v>0</v>
      </c>
      <c r="AB111">
        <f>matriceresult[[#This Row],[Methods]]/matriceresult[[#This Row],[TOTAL]]</f>
        <v>0.54545454545454541</v>
      </c>
      <c r="AC111">
        <f>matriceresult[[#This Row],[Results]]/matriceresult[[#This Row],[TOTAL]]</f>
        <v>0.45454545454545453</v>
      </c>
      <c r="AD111">
        <f>matriceresult[[#This Row],[Supplementary material]]/matriceresult[[#This Row],[TOTAL]]</f>
        <v>0</v>
      </c>
      <c r="AE111">
        <f>matriceresult[[#This Row],[Title]]/matriceresult[[#This Row],[TOTAL]]</f>
        <v>0</v>
      </c>
      <c r="AF111" s="15">
        <f>SUM(matriceresult_PERCENTAGE[[#This Row],[Abstract]:[Title]])</f>
        <v>1</v>
      </c>
    </row>
    <row r="112" spans="1:32" x14ac:dyDescent="0.25">
      <c r="A112" s="1" t="s">
        <v>58</v>
      </c>
      <c r="B112" s="1" t="s">
        <v>11</v>
      </c>
      <c r="D112" s="1" t="s">
        <v>2478</v>
      </c>
      <c r="E112">
        <v>0</v>
      </c>
      <c r="F112">
        <v>0</v>
      </c>
      <c r="G112">
        <v>0</v>
      </c>
      <c r="H112">
        <v>0</v>
      </c>
      <c r="I112">
        <v>0</v>
      </c>
      <c r="J112">
        <v>0</v>
      </c>
      <c r="K112">
        <v>0</v>
      </c>
      <c r="L112">
        <v>0</v>
      </c>
      <c r="M112">
        <v>0</v>
      </c>
      <c r="N112">
        <v>2</v>
      </c>
      <c r="O112">
        <v>0</v>
      </c>
      <c r="P112">
        <v>0</v>
      </c>
      <c r="Q112" s="7">
        <f>SUM(matriceresult[[#This Row],[Abstract]:[Title]])</f>
        <v>2</v>
      </c>
      <c r="S112" s="1" t="s">
        <v>2478</v>
      </c>
      <c r="T112">
        <f>matriceresult[[#This Row],[Abstract]]/matriceresult[[#This Row],[TOTAL]]</f>
        <v>0</v>
      </c>
      <c r="U112">
        <f>matriceresult[[#This Row],[Acknowledgments]]/matriceresult[[#This Row],[TOTAL]]</f>
        <v>0</v>
      </c>
      <c r="V112">
        <f>matriceresult[[#This Row],[Article (No section provide)]]/matriceresult[[#This Row],[TOTAL]]</f>
        <v>0</v>
      </c>
      <c r="W112">
        <f>matriceresult[[#This Row],[Case study]]/matriceresult[[#This Row],[TOTAL]]</f>
        <v>0</v>
      </c>
      <c r="X112">
        <f>matriceresult[[#This Row],[Conclusion]]/matriceresult[[#This Row],[TOTAL]]</f>
        <v>0</v>
      </c>
      <c r="Y112">
        <f>matriceresult[[#This Row],[Discussion]]/matriceresult[[#This Row],[TOTAL]]</f>
        <v>0</v>
      </c>
      <c r="Z112">
        <f>matriceresult[[#This Row],[Figure]]/matriceresult[[#This Row],[TOTAL]]</f>
        <v>0</v>
      </c>
      <c r="AA112">
        <f>matriceresult[[#This Row],[Introduction]]/matriceresult[[#This Row],[TOTAL]]</f>
        <v>0</v>
      </c>
      <c r="AB112">
        <f>matriceresult[[#This Row],[Methods]]/matriceresult[[#This Row],[TOTAL]]</f>
        <v>0</v>
      </c>
      <c r="AC112">
        <f>matriceresult[[#This Row],[Results]]/matriceresult[[#This Row],[TOTAL]]</f>
        <v>1</v>
      </c>
      <c r="AD112">
        <f>matriceresult[[#This Row],[Supplementary material]]/matriceresult[[#This Row],[TOTAL]]</f>
        <v>0</v>
      </c>
      <c r="AE112">
        <f>matriceresult[[#This Row],[Title]]/matriceresult[[#This Row],[TOTAL]]</f>
        <v>0</v>
      </c>
      <c r="AF112" s="15">
        <f>SUM(matriceresult_PERCENTAGE[[#This Row],[Abstract]:[Title]])</f>
        <v>1</v>
      </c>
    </row>
    <row r="113" spans="1:32" x14ac:dyDescent="0.25">
      <c r="A113" s="1" t="s">
        <v>58</v>
      </c>
      <c r="B113" s="1" t="s">
        <v>11</v>
      </c>
      <c r="D113" s="1" t="s">
        <v>871</v>
      </c>
      <c r="E113">
        <v>0</v>
      </c>
      <c r="F113">
        <v>0</v>
      </c>
      <c r="G113">
        <v>0</v>
      </c>
      <c r="H113">
        <v>0</v>
      </c>
      <c r="I113">
        <v>0</v>
      </c>
      <c r="J113">
        <v>0</v>
      </c>
      <c r="K113">
        <v>0</v>
      </c>
      <c r="L113">
        <v>0</v>
      </c>
      <c r="M113">
        <v>8</v>
      </c>
      <c r="N113">
        <v>0</v>
      </c>
      <c r="O113">
        <v>0</v>
      </c>
      <c r="P113">
        <v>0</v>
      </c>
      <c r="Q113" s="7">
        <f>SUM(matriceresult[[#This Row],[Abstract]:[Title]])</f>
        <v>8</v>
      </c>
      <c r="S113" s="1" t="s">
        <v>871</v>
      </c>
      <c r="T113">
        <f>matriceresult[[#This Row],[Abstract]]/matriceresult[[#This Row],[TOTAL]]</f>
        <v>0</v>
      </c>
      <c r="U113">
        <f>matriceresult[[#This Row],[Acknowledgments]]/matriceresult[[#This Row],[TOTAL]]</f>
        <v>0</v>
      </c>
      <c r="V113">
        <f>matriceresult[[#This Row],[Article (No section provide)]]/matriceresult[[#This Row],[TOTAL]]</f>
        <v>0</v>
      </c>
      <c r="W113">
        <f>matriceresult[[#This Row],[Case study]]/matriceresult[[#This Row],[TOTAL]]</f>
        <v>0</v>
      </c>
      <c r="X113">
        <f>matriceresult[[#This Row],[Conclusion]]/matriceresult[[#This Row],[TOTAL]]</f>
        <v>0</v>
      </c>
      <c r="Y113">
        <f>matriceresult[[#This Row],[Discussion]]/matriceresult[[#This Row],[TOTAL]]</f>
        <v>0</v>
      </c>
      <c r="Z113">
        <f>matriceresult[[#This Row],[Figure]]/matriceresult[[#This Row],[TOTAL]]</f>
        <v>0</v>
      </c>
      <c r="AA113">
        <f>matriceresult[[#This Row],[Introduction]]/matriceresult[[#This Row],[TOTAL]]</f>
        <v>0</v>
      </c>
      <c r="AB113">
        <f>matriceresult[[#This Row],[Methods]]/matriceresult[[#This Row],[TOTAL]]</f>
        <v>1</v>
      </c>
      <c r="AC113">
        <f>matriceresult[[#This Row],[Results]]/matriceresult[[#This Row],[TOTAL]]</f>
        <v>0</v>
      </c>
      <c r="AD113">
        <f>matriceresult[[#This Row],[Supplementary material]]/matriceresult[[#This Row],[TOTAL]]</f>
        <v>0</v>
      </c>
      <c r="AE113">
        <f>matriceresult[[#This Row],[Title]]/matriceresult[[#This Row],[TOTAL]]</f>
        <v>0</v>
      </c>
      <c r="AF113" s="15">
        <f>SUM(matriceresult_PERCENTAGE[[#This Row],[Abstract]:[Title]])</f>
        <v>1</v>
      </c>
    </row>
    <row r="114" spans="1:32" x14ac:dyDescent="0.25">
      <c r="A114" s="1" t="s">
        <v>58</v>
      </c>
      <c r="B114" s="1" t="s">
        <v>11</v>
      </c>
      <c r="D114" s="1" t="s">
        <v>150</v>
      </c>
      <c r="E114">
        <v>3</v>
      </c>
      <c r="F114">
        <v>0</v>
      </c>
      <c r="G114">
        <v>0</v>
      </c>
      <c r="H114">
        <v>0</v>
      </c>
      <c r="I114">
        <v>0</v>
      </c>
      <c r="J114">
        <v>0</v>
      </c>
      <c r="K114">
        <v>0</v>
      </c>
      <c r="L114">
        <v>7</v>
      </c>
      <c r="M114">
        <v>0</v>
      </c>
      <c r="N114">
        <v>6</v>
      </c>
      <c r="O114">
        <v>0</v>
      </c>
      <c r="P114">
        <v>0</v>
      </c>
      <c r="Q114" s="7">
        <f>SUM(matriceresult[[#This Row],[Abstract]:[Title]])</f>
        <v>16</v>
      </c>
      <c r="S114" s="1" t="s">
        <v>150</v>
      </c>
      <c r="T114">
        <f>matriceresult[[#This Row],[Abstract]]/matriceresult[[#This Row],[TOTAL]]</f>
        <v>0.1875</v>
      </c>
      <c r="U114">
        <f>matriceresult[[#This Row],[Acknowledgments]]/matriceresult[[#This Row],[TOTAL]]</f>
        <v>0</v>
      </c>
      <c r="V114">
        <f>matriceresult[[#This Row],[Article (No section provide)]]/matriceresult[[#This Row],[TOTAL]]</f>
        <v>0</v>
      </c>
      <c r="W114">
        <f>matriceresult[[#This Row],[Case study]]/matriceresult[[#This Row],[TOTAL]]</f>
        <v>0</v>
      </c>
      <c r="X114">
        <f>matriceresult[[#This Row],[Conclusion]]/matriceresult[[#This Row],[TOTAL]]</f>
        <v>0</v>
      </c>
      <c r="Y114">
        <f>matriceresult[[#This Row],[Discussion]]/matriceresult[[#This Row],[TOTAL]]</f>
        <v>0</v>
      </c>
      <c r="Z114">
        <f>matriceresult[[#This Row],[Figure]]/matriceresult[[#This Row],[TOTAL]]</f>
        <v>0</v>
      </c>
      <c r="AA114">
        <f>matriceresult[[#This Row],[Introduction]]/matriceresult[[#This Row],[TOTAL]]</f>
        <v>0.4375</v>
      </c>
      <c r="AB114">
        <f>matriceresult[[#This Row],[Methods]]/matriceresult[[#This Row],[TOTAL]]</f>
        <v>0</v>
      </c>
      <c r="AC114">
        <f>matriceresult[[#This Row],[Results]]/matriceresult[[#This Row],[TOTAL]]</f>
        <v>0.375</v>
      </c>
      <c r="AD114">
        <f>matriceresult[[#This Row],[Supplementary material]]/matriceresult[[#This Row],[TOTAL]]</f>
        <v>0</v>
      </c>
      <c r="AE114">
        <f>matriceresult[[#This Row],[Title]]/matriceresult[[#This Row],[TOTAL]]</f>
        <v>0</v>
      </c>
      <c r="AF114" s="15">
        <f>SUM(matriceresult_PERCENTAGE[[#This Row],[Abstract]:[Title]])</f>
        <v>1</v>
      </c>
    </row>
    <row r="115" spans="1:32" x14ac:dyDescent="0.25">
      <c r="A115" s="1" t="s">
        <v>58</v>
      </c>
      <c r="B115" s="1" t="s">
        <v>60</v>
      </c>
      <c r="D115" s="1" t="s">
        <v>2503</v>
      </c>
      <c r="E115">
        <v>0</v>
      </c>
      <c r="F115">
        <v>0</v>
      </c>
      <c r="G115">
        <v>0</v>
      </c>
      <c r="H115">
        <v>0</v>
      </c>
      <c r="I115">
        <v>0</v>
      </c>
      <c r="J115">
        <v>0</v>
      </c>
      <c r="K115">
        <v>0</v>
      </c>
      <c r="L115">
        <v>0</v>
      </c>
      <c r="M115">
        <v>0</v>
      </c>
      <c r="N115">
        <v>2</v>
      </c>
      <c r="O115">
        <v>0</v>
      </c>
      <c r="P115">
        <v>0</v>
      </c>
      <c r="Q115" s="7">
        <f>SUM(matriceresult[[#This Row],[Abstract]:[Title]])</f>
        <v>2</v>
      </c>
      <c r="S115" s="1" t="s">
        <v>2503</v>
      </c>
      <c r="T115">
        <f>matriceresult[[#This Row],[Abstract]]/matriceresult[[#This Row],[TOTAL]]</f>
        <v>0</v>
      </c>
      <c r="U115">
        <f>matriceresult[[#This Row],[Acknowledgments]]/matriceresult[[#This Row],[TOTAL]]</f>
        <v>0</v>
      </c>
      <c r="V115">
        <f>matriceresult[[#This Row],[Article (No section provide)]]/matriceresult[[#This Row],[TOTAL]]</f>
        <v>0</v>
      </c>
      <c r="W115">
        <f>matriceresult[[#This Row],[Case study]]/matriceresult[[#This Row],[TOTAL]]</f>
        <v>0</v>
      </c>
      <c r="X115">
        <f>matriceresult[[#This Row],[Conclusion]]/matriceresult[[#This Row],[TOTAL]]</f>
        <v>0</v>
      </c>
      <c r="Y115">
        <f>matriceresult[[#This Row],[Discussion]]/matriceresult[[#This Row],[TOTAL]]</f>
        <v>0</v>
      </c>
      <c r="Z115">
        <f>matriceresult[[#This Row],[Figure]]/matriceresult[[#This Row],[TOTAL]]</f>
        <v>0</v>
      </c>
      <c r="AA115">
        <f>matriceresult[[#This Row],[Introduction]]/matriceresult[[#This Row],[TOTAL]]</f>
        <v>0</v>
      </c>
      <c r="AB115">
        <f>matriceresult[[#This Row],[Methods]]/matriceresult[[#This Row],[TOTAL]]</f>
        <v>0</v>
      </c>
      <c r="AC115">
        <f>matriceresult[[#This Row],[Results]]/matriceresult[[#This Row],[TOTAL]]</f>
        <v>1</v>
      </c>
      <c r="AD115">
        <f>matriceresult[[#This Row],[Supplementary material]]/matriceresult[[#This Row],[TOTAL]]</f>
        <v>0</v>
      </c>
      <c r="AE115">
        <f>matriceresult[[#This Row],[Title]]/matriceresult[[#This Row],[TOTAL]]</f>
        <v>0</v>
      </c>
      <c r="AF115" s="15">
        <f>SUM(matriceresult_PERCENTAGE[[#This Row],[Abstract]:[Title]])</f>
        <v>1</v>
      </c>
    </row>
    <row r="116" spans="1:32" x14ac:dyDescent="0.25">
      <c r="A116" s="1" t="s">
        <v>58</v>
      </c>
      <c r="B116" s="1" t="s">
        <v>60</v>
      </c>
      <c r="D116" s="1" t="s">
        <v>1607</v>
      </c>
      <c r="E116">
        <v>0</v>
      </c>
      <c r="F116">
        <v>0</v>
      </c>
      <c r="G116">
        <v>0</v>
      </c>
      <c r="H116">
        <v>0</v>
      </c>
      <c r="I116">
        <v>0</v>
      </c>
      <c r="J116">
        <v>0</v>
      </c>
      <c r="K116">
        <v>0</v>
      </c>
      <c r="L116">
        <v>0</v>
      </c>
      <c r="M116">
        <v>5</v>
      </c>
      <c r="N116">
        <v>7</v>
      </c>
      <c r="O116">
        <v>0</v>
      </c>
      <c r="P116">
        <v>0</v>
      </c>
      <c r="Q116" s="7">
        <f>SUM(matriceresult[[#This Row],[Abstract]:[Title]])</f>
        <v>12</v>
      </c>
      <c r="S116" s="1" t="s">
        <v>1607</v>
      </c>
      <c r="T116">
        <f>matriceresult[[#This Row],[Abstract]]/matriceresult[[#This Row],[TOTAL]]</f>
        <v>0</v>
      </c>
      <c r="U116">
        <f>matriceresult[[#This Row],[Acknowledgments]]/matriceresult[[#This Row],[TOTAL]]</f>
        <v>0</v>
      </c>
      <c r="V116">
        <f>matriceresult[[#This Row],[Article (No section provide)]]/matriceresult[[#This Row],[TOTAL]]</f>
        <v>0</v>
      </c>
      <c r="W116">
        <f>matriceresult[[#This Row],[Case study]]/matriceresult[[#This Row],[TOTAL]]</f>
        <v>0</v>
      </c>
      <c r="X116">
        <f>matriceresult[[#This Row],[Conclusion]]/matriceresult[[#This Row],[TOTAL]]</f>
        <v>0</v>
      </c>
      <c r="Y116">
        <f>matriceresult[[#This Row],[Discussion]]/matriceresult[[#This Row],[TOTAL]]</f>
        <v>0</v>
      </c>
      <c r="Z116">
        <f>matriceresult[[#This Row],[Figure]]/matriceresult[[#This Row],[TOTAL]]</f>
        <v>0</v>
      </c>
      <c r="AA116">
        <f>matriceresult[[#This Row],[Introduction]]/matriceresult[[#This Row],[TOTAL]]</f>
        <v>0</v>
      </c>
      <c r="AB116">
        <f>matriceresult[[#This Row],[Methods]]/matriceresult[[#This Row],[TOTAL]]</f>
        <v>0.41666666666666669</v>
      </c>
      <c r="AC116">
        <f>matriceresult[[#This Row],[Results]]/matriceresult[[#This Row],[TOTAL]]</f>
        <v>0.58333333333333337</v>
      </c>
      <c r="AD116">
        <f>matriceresult[[#This Row],[Supplementary material]]/matriceresult[[#This Row],[TOTAL]]</f>
        <v>0</v>
      </c>
      <c r="AE116">
        <f>matriceresult[[#This Row],[Title]]/matriceresult[[#This Row],[TOTAL]]</f>
        <v>0</v>
      </c>
      <c r="AF116" s="15">
        <f>SUM(matriceresult_PERCENTAGE[[#This Row],[Abstract]:[Title]])</f>
        <v>1</v>
      </c>
    </row>
    <row r="117" spans="1:32" x14ac:dyDescent="0.25">
      <c r="A117" s="1" t="s">
        <v>58</v>
      </c>
      <c r="B117" s="1" t="s">
        <v>60</v>
      </c>
      <c r="D117" s="1" t="s">
        <v>1644</v>
      </c>
      <c r="E117">
        <v>0</v>
      </c>
      <c r="F117">
        <v>0</v>
      </c>
      <c r="G117">
        <v>0</v>
      </c>
      <c r="H117">
        <v>0</v>
      </c>
      <c r="I117">
        <v>0</v>
      </c>
      <c r="J117">
        <v>0</v>
      </c>
      <c r="K117">
        <v>0</v>
      </c>
      <c r="L117">
        <v>0</v>
      </c>
      <c r="M117">
        <v>0</v>
      </c>
      <c r="N117">
        <v>9</v>
      </c>
      <c r="O117">
        <v>0</v>
      </c>
      <c r="P117">
        <v>0</v>
      </c>
      <c r="Q117" s="7">
        <f>SUM(matriceresult[[#This Row],[Abstract]:[Title]])</f>
        <v>9</v>
      </c>
      <c r="S117" s="1" t="s">
        <v>1644</v>
      </c>
      <c r="T117">
        <f>matriceresult[[#This Row],[Abstract]]/matriceresult[[#This Row],[TOTAL]]</f>
        <v>0</v>
      </c>
      <c r="U117">
        <f>matriceresult[[#This Row],[Acknowledgments]]/matriceresult[[#This Row],[TOTAL]]</f>
        <v>0</v>
      </c>
      <c r="V117">
        <f>matriceresult[[#This Row],[Article (No section provide)]]/matriceresult[[#This Row],[TOTAL]]</f>
        <v>0</v>
      </c>
      <c r="W117">
        <f>matriceresult[[#This Row],[Case study]]/matriceresult[[#This Row],[TOTAL]]</f>
        <v>0</v>
      </c>
      <c r="X117">
        <f>matriceresult[[#This Row],[Conclusion]]/matriceresult[[#This Row],[TOTAL]]</f>
        <v>0</v>
      </c>
      <c r="Y117">
        <f>matriceresult[[#This Row],[Discussion]]/matriceresult[[#This Row],[TOTAL]]</f>
        <v>0</v>
      </c>
      <c r="Z117">
        <f>matriceresult[[#This Row],[Figure]]/matriceresult[[#This Row],[TOTAL]]</f>
        <v>0</v>
      </c>
      <c r="AA117">
        <f>matriceresult[[#This Row],[Introduction]]/matriceresult[[#This Row],[TOTAL]]</f>
        <v>0</v>
      </c>
      <c r="AB117">
        <f>matriceresult[[#This Row],[Methods]]/matriceresult[[#This Row],[TOTAL]]</f>
        <v>0</v>
      </c>
      <c r="AC117">
        <f>matriceresult[[#This Row],[Results]]/matriceresult[[#This Row],[TOTAL]]</f>
        <v>1</v>
      </c>
      <c r="AD117">
        <f>matriceresult[[#This Row],[Supplementary material]]/matriceresult[[#This Row],[TOTAL]]</f>
        <v>0</v>
      </c>
      <c r="AE117">
        <f>matriceresult[[#This Row],[Title]]/matriceresult[[#This Row],[TOTAL]]</f>
        <v>0</v>
      </c>
      <c r="AF117" s="15">
        <f>SUM(matriceresult_PERCENTAGE[[#This Row],[Abstract]:[Title]])</f>
        <v>1</v>
      </c>
    </row>
    <row r="118" spans="1:32" x14ac:dyDescent="0.25">
      <c r="A118" s="1" t="s">
        <v>58</v>
      </c>
      <c r="B118" s="1" t="s">
        <v>60</v>
      </c>
      <c r="D118" s="1" t="s">
        <v>676</v>
      </c>
      <c r="E118">
        <v>0</v>
      </c>
      <c r="F118">
        <v>0</v>
      </c>
      <c r="G118">
        <v>0</v>
      </c>
      <c r="H118">
        <v>0</v>
      </c>
      <c r="I118">
        <v>1</v>
      </c>
      <c r="J118">
        <v>0</v>
      </c>
      <c r="K118">
        <v>0</v>
      </c>
      <c r="L118">
        <v>0</v>
      </c>
      <c r="M118">
        <v>0</v>
      </c>
      <c r="N118">
        <v>0</v>
      </c>
      <c r="O118">
        <v>0</v>
      </c>
      <c r="P118">
        <v>0</v>
      </c>
      <c r="Q118" s="7">
        <f>SUM(matriceresult[[#This Row],[Abstract]:[Title]])</f>
        <v>1</v>
      </c>
      <c r="S118" s="1" t="s">
        <v>676</v>
      </c>
      <c r="T118">
        <f>matriceresult[[#This Row],[Abstract]]/matriceresult[[#This Row],[TOTAL]]</f>
        <v>0</v>
      </c>
      <c r="U118">
        <f>matriceresult[[#This Row],[Acknowledgments]]/matriceresult[[#This Row],[TOTAL]]</f>
        <v>0</v>
      </c>
      <c r="V118">
        <f>matriceresult[[#This Row],[Article (No section provide)]]/matriceresult[[#This Row],[TOTAL]]</f>
        <v>0</v>
      </c>
      <c r="W118">
        <f>matriceresult[[#This Row],[Case study]]/matriceresult[[#This Row],[TOTAL]]</f>
        <v>0</v>
      </c>
      <c r="X118">
        <f>matriceresult[[#This Row],[Conclusion]]/matriceresult[[#This Row],[TOTAL]]</f>
        <v>1</v>
      </c>
      <c r="Y118">
        <f>matriceresult[[#This Row],[Discussion]]/matriceresult[[#This Row],[TOTAL]]</f>
        <v>0</v>
      </c>
      <c r="Z118">
        <f>matriceresult[[#This Row],[Figure]]/matriceresult[[#This Row],[TOTAL]]</f>
        <v>0</v>
      </c>
      <c r="AA118">
        <f>matriceresult[[#This Row],[Introduction]]/matriceresult[[#This Row],[TOTAL]]</f>
        <v>0</v>
      </c>
      <c r="AB118">
        <f>matriceresult[[#This Row],[Methods]]/matriceresult[[#This Row],[TOTAL]]</f>
        <v>0</v>
      </c>
      <c r="AC118">
        <f>matriceresult[[#This Row],[Results]]/matriceresult[[#This Row],[TOTAL]]</f>
        <v>0</v>
      </c>
      <c r="AD118">
        <f>matriceresult[[#This Row],[Supplementary material]]/matriceresult[[#This Row],[TOTAL]]</f>
        <v>0</v>
      </c>
      <c r="AE118">
        <f>matriceresult[[#This Row],[Title]]/matriceresult[[#This Row],[TOTAL]]</f>
        <v>0</v>
      </c>
      <c r="AF118" s="15">
        <f>SUM(matriceresult_PERCENTAGE[[#This Row],[Abstract]:[Title]])</f>
        <v>1</v>
      </c>
    </row>
    <row r="119" spans="1:32" x14ac:dyDescent="0.25">
      <c r="A119" s="1" t="s">
        <v>58</v>
      </c>
      <c r="B119" s="1" t="s">
        <v>60</v>
      </c>
      <c r="D119" s="1" t="s">
        <v>2509</v>
      </c>
      <c r="E119">
        <v>0</v>
      </c>
      <c r="F119">
        <v>0</v>
      </c>
      <c r="G119">
        <v>0</v>
      </c>
      <c r="H119">
        <v>0</v>
      </c>
      <c r="I119">
        <v>0</v>
      </c>
      <c r="J119">
        <v>0</v>
      </c>
      <c r="K119">
        <v>0</v>
      </c>
      <c r="L119">
        <v>0</v>
      </c>
      <c r="M119">
        <v>1</v>
      </c>
      <c r="N119">
        <v>0</v>
      </c>
      <c r="O119">
        <v>0</v>
      </c>
      <c r="P119">
        <v>0</v>
      </c>
      <c r="Q119" s="7">
        <f>SUM(matriceresult[[#This Row],[Abstract]:[Title]])</f>
        <v>1</v>
      </c>
      <c r="S119" s="1" t="s">
        <v>2509</v>
      </c>
      <c r="T119">
        <f>matriceresult[[#This Row],[Abstract]]/matriceresult[[#This Row],[TOTAL]]</f>
        <v>0</v>
      </c>
      <c r="U119">
        <f>matriceresult[[#This Row],[Acknowledgments]]/matriceresult[[#This Row],[TOTAL]]</f>
        <v>0</v>
      </c>
      <c r="V119">
        <f>matriceresult[[#This Row],[Article (No section provide)]]/matriceresult[[#This Row],[TOTAL]]</f>
        <v>0</v>
      </c>
      <c r="W119">
        <f>matriceresult[[#This Row],[Case study]]/matriceresult[[#This Row],[TOTAL]]</f>
        <v>0</v>
      </c>
      <c r="X119">
        <f>matriceresult[[#This Row],[Conclusion]]/matriceresult[[#This Row],[TOTAL]]</f>
        <v>0</v>
      </c>
      <c r="Y119">
        <f>matriceresult[[#This Row],[Discussion]]/matriceresult[[#This Row],[TOTAL]]</f>
        <v>0</v>
      </c>
      <c r="Z119">
        <f>matriceresult[[#This Row],[Figure]]/matriceresult[[#This Row],[TOTAL]]</f>
        <v>0</v>
      </c>
      <c r="AA119">
        <f>matriceresult[[#This Row],[Introduction]]/matriceresult[[#This Row],[TOTAL]]</f>
        <v>0</v>
      </c>
      <c r="AB119">
        <f>matriceresult[[#This Row],[Methods]]/matriceresult[[#This Row],[TOTAL]]</f>
        <v>1</v>
      </c>
      <c r="AC119">
        <f>matriceresult[[#This Row],[Results]]/matriceresult[[#This Row],[TOTAL]]</f>
        <v>0</v>
      </c>
      <c r="AD119">
        <f>matriceresult[[#This Row],[Supplementary material]]/matriceresult[[#This Row],[TOTAL]]</f>
        <v>0</v>
      </c>
      <c r="AE119">
        <f>matriceresult[[#This Row],[Title]]/matriceresult[[#This Row],[TOTAL]]</f>
        <v>0</v>
      </c>
      <c r="AF119" s="15">
        <f>SUM(matriceresult_PERCENTAGE[[#This Row],[Abstract]:[Title]])</f>
        <v>1</v>
      </c>
    </row>
    <row r="120" spans="1:32" x14ac:dyDescent="0.25">
      <c r="A120" s="1" t="s">
        <v>58</v>
      </c>
      <c r="B120" s="1" t="s">
        <v>440</v>
      </c>
      <c r="D120" s="1" t="s">
        <v>466</v>
      </c>
      <c r="E120">
        <v>0</v>
      </c>
      <c r="F120">
        <v>0</v>
      </c>
      <c r="G120">
        <v>0</v>
      </c>
      <c r="H120">
        <v>0</v>
      </c>
      <c r="I120">
        <v>0</v>
      </c>
      <c r="J120">
        <v>0</v>
      </c>
      <c r="K120">
        <v>0</v>
      </c>
      <c r="L120">
        <v>2</v>
      </c>
      <c r="M120">
        <v>2</v>
      </c>
      <c r="N120">
        <v>5</v>
      </c>
      <c r="O120">
        <v>0</v>
      </c>
      <c r="P120">
        <v>0</v>
      </c>
      <c r="Q120" s="7">
        <f>SUM(matriceresult[[#This Row],[Abstract]:[Title]])</f>
        <v>9</v>
      </c>
      <c r="S120" s="1" t="s">
        <v>466</v>
      </c>
      <c r="T120">
        <f>matriceresult[[#This Row],[Abstract]]/matriceresult[[#This Row],[TOTAL]]</f>
        <v>0</v>
      </c>
      <c r="U120">
        <f>matriceresult[[#This Row],[Acknowledgments]]/matriceresult[[#This Row],[TOTAL]]</f>
        <v>0</v>
      </c>
      <c r="V120">
        <f>matriceresult[[#This Row],[Article (No section provide)]]/matriceresult[[#This Row],[TOTAL]]</f>
        <v>0</v>
      </c>
      <c r="W120">
        <f>matriceresult[[#This Row],[Case study]]/matriceresult[[#This Row],[TOTAL]]</f>
        <v>0</v>
      </c>
      <c r="X120">
        <f>matriceresult[[#This Row],[Conclusion]]/matriceresult[[#This Row],[TOTAL]]</f>
        <v>0</v>
      </c>
      <c r="Y120">
        <f>matriceresult[[#This Row],[Discussion]]/matriceresult[[#This Row],[TOTAL]]</f>
        <v>0</v>
      </c>
      <c r="Z120">
        <f>matriceresult[[#This Row],[Figure]]/matriceresult[[#This Row],[TOTAL]]</f>
        <v>0</v>
      </c>
      <c r="AA120">
        <f>matriceresult[[#This Row],[Introduction]]/matriceresult[[#This Row],[TOTAL]]</f>
        <v>0.22222222222222221</v>
      </c>
      <c r="AB120">
        <f>matriceresult[[#This Row],[Methods]]/matriceresult[[#This Row],[TOTAL]]</f>
        <v>0.22222222222222221</v>
      </c>
      <c r="AC120">
        <f>matriceresult[[#This Row],[Results]]/matriceresult[[#This Row],[TOTAL]]</f>
        <v>0.55555555555555558</v>
      </c>
      <c r="AD120">
        <f>matriceresult[[#This Row],[Supplementary material]]/matriceresult[[#This Row],[TOTAL]]</f>
        <v>0</v>
      </c>
      <c r="AE120">
        <f>matriceresult[[#This Row],[Title]]/matriceresult[[#This Row],[TOTAL]]</f>
        <v>0</v>
      </c>
      <c r="AF120" s="15">
        <f>SUM(matriceresult_PERCENTAGE[[#This Row],[Abstract]:[Title]])</f>
        <v>1</v>
      </c>
    </row>
    <row r="121" spans="1:32" x14ac:dyDescent="0.25">
      <c r="A121" s="1" t="s">
        <v>58</v>
      </c>
      <c r="B121" s="1" t="s">
        <v>440</v>
      </c>
      <c r="D121" s="1" t="s">
        <v>680</v>
      </c>
      <c r="E121">
        <v>0</v>
      </c>
      <c r="F121">
        <v>0</v>
      </c>
      <c r="G121">
        <v>2</v>
      </c>
      <c r="H121">
        <v>0</v>
      </c>
      <c r="I121">
        <v>0</v>
      </c>
      <c r="J121">
        <v>0</v>
      </c>
      <c r="K121">
        <v>0</v>
      </c>
      <c r="L121">
        <v>0</v>
      </c>
      <c r="M121">
        <v>0</v>
      </c>
      <c r="N121">
        <v>0</v>
      </c>
      <c r="O121">
        <v>0</v>
      </c>
      <c r="P121">
        <v>0</v>
      </c>
      <c r="Q121" s="7">
        <f>SUM(matriceresult[[#This Row],[Abstract]:[Title]])</f>
        <v>2</v>
      </c>
      <c r="S121" s="1" t="s">
        <v>680</v>
      </c>
      <c r="T121">
        <f>matriceresult[[#This Row],[Abstract]]/matriceresult[[#This Row],[TOTAL]]</f>
        <v>0</v>
      </c>
      <c r="U121">
        <f>matriceresult[[#This Row],[Acknowledgments]]/matriceresult[[#This Row],[TOTAL]]</f>
        <v>0</v>
      </c>
      <c r="V121">
        <f>matriceresult[[#This Row],[Article (No section provide)]]/matriceresult[[#This Row],[TOTAL]]</f>
        <v>1</v>
      </c>
      <c r="W121">
        <f>matriceresult[[#This Row],[Case study]]/matriceresult[[#This Row],[TOTAL]]</f>
        <v>0</v>
      </c>
      <c r="X121">
        <f>matriceresult[[#This Row],[Conclusion]]/matriceresult[[#This Row],[TOTAL]]</f>
        <v>0</v>
      </c>
      <c r="Y121">
        <f>matriceresult[[#This Row],[Discussion]]/matriceresult[[#This Row],[TOTAL]]</f>
        <v>0</v>
      </c>
      <c r="Z121">
        <f>matriceresult[[#This Row],[Figure]]/matriceresult[[#This Row],[TOTAL]]</f>
        <v>0</v>
      </c>
      <c r="AA121">
        <f>matriceresult[[#This Row],[Introduction]]/matriceresult[[#This Row],[TOTAL]]</f>
        <v>0</v>
      </c>
      <c r="AB121">
        <f>matriceresult[[#This Row],[Methods]]/matriceresult[[#This Row],[TOTAL]]</f>
        <v>0</v>
      </c>
      <c r="AC121">
        <f>matriceresult[[#This Row],[Results]]/matriceresult[[#This Row],[TOTAL]]</f>
        <v>0</v>
      </c>
      <c r="AD121">
        <f>matriceresult[[#This Row],[Supplementary material]]/matriceresult[[#This Row],[TOTAL]]</f>
        <v>0</v>
      </c>
      <c r="AE121">
        <f>matriceresult[[#This Row],[Title]]/matriceresult[[#This Row],[TOTAL]]</f>
        <v>0</v>
      </c>
      <c r="AF121" s="15">
        <f>SUM(matriceresult_PERCENTAGE[[#This Row],[Abstract]:[Title]])</f>
        <v>1</v>
      </c>
    </row>
    <row r="122" spans="1:32" x14ac:dyDescent="0.25">
      <c r="A122" s="1" t="s">
        <v>58</v>
      </c>
      <c r="B122" s="1" t="s">
        <v>440</v>
      </c>
      <c r="D122" s="1" t="s">
        <v>686</v>
      </c>
      <c r="E122">
        <v>0</v>
      </c>
      <c r="F122">
        <v>0</v>
      </c>
      <c r="G122">
        <v>0</v>
      </c>
      <c r="H122">
        <v>0</v>
      </c>
      <c r="I122">
        <v>1</v>
      </c>
      <c r="J122">
        <v>0</v>
      </c>
      <c r="K122">
        <v>0</v>
      </c>
      <c r="L122">
        <v>0</v>
      </c>
      <c r="M122">
        <v>2</v>
      </c>
      <c r="N122">
        <v>0</v>
      </c>
      <c r="O122">
        <v>0</v>
      </c>
      <c r="P122">
        <v>0</v>
      </c>
      <c r="Q122" s="7">
        <f>SUM(matriceresult[[#This Row],[Abstract]:[Title]])</f>
        <v>3</v>
      </c>
      <c r="S122" s="1" t="s">
        <v>686</v>
      </c>
      <c r="T122">
        <f>matriceresult[[#This Row],[Abstract]]/matriceresult[[#This Row],[TOTAL]]</f>
        <v>0</v>
      </c>
      <c r="U122">
        <f>matriceresult[[#This Row],[Acknowledgments]]/matriceresult[[#This Row],[TOTAL]]</f>
        <v>0</v>
      </c>
      <c r="V122">
        <f>matriceresult[[#This Row],[Article (No section provide)]]/matriceresult[[#This Row],[TOTAL]]</f>
        <v>0</v>
      </c>
      <c r="W122">
        <f>matriceresult[[#This Row],[Case study]]/matriceresult[[#This Row],[TOTAL]]</f>
        <v>0</v>
      </c>
      <c r="X122">
        <f>matriceresult[[#This Row],[Conclusion]]/matriceresult[[#This Row],[TOTAL]]</f>
        <v>0.33333333333333331</v>
      </c>
      <c r="Y122">
        <f>matriceresult[[#This Row],[Discussion]]/matriceresult[[#This Row],[TOTAL]]</f>
        <v>0</v>
      </c>
      <c r="Z122">
        <f>matriceresult[[#This Row],[Figure]]/matriceresult[[#This Row],[TOTAL]]</f>
        <v>0</v>
      </c>
      <c r="AA122">
        <f>matriceresult[[#This Row],[Introduction]]/matriceresult[[#This Row],[TOTAL]]</f>
        <v>0</v>
      </c>
      <c r="AB122">
        <f>matriceresult[[#This Row],[Methods]]/matriceresult[[#This Row],[TOTAL]]</f>
        <v>0.66666666666666663</v>
      </c>
      <c r="AC122">
        <f>matriceresult[[#This Row],[Results]]/matriceresult[[#This Row],[TOTAL]]</f>
        <v>0</v>
      </c>
      <c r="AD122">
        <f>matriceresult[[#This Row],[Supplementary material]]/matriceresult[[#This Row],[TOTAL]]</f>
        <v>0</v>
      </c>
      <c r="AE122">
        <f>matriceresult[[#This Row],[Title]]/matriceresult[[#This Row],[TOTAL]]</f>
        <v>0</v>
      </c>
      <c r="AF122" s="15">
        <f>SUM(matriceresult_PERCENTAGE[[#This Row],[Abstract]:[Title]])</f>
        <v>1</v>
      </c>
    </row>
    <row r="123" spans="1:32" x14ac:dyDescent="0.25">
      <c r="A123" s="1" t="s">
        <v>564</v>
      </c>
      <c r="B123" s="1" t="s">
        <v>11</v>
      </c>
      <c r="D123" s="1" t="s">
        <v>161</v>
      </c>
      <c r="E123">
        <v>0</v>
      </c>
      <c r="F123">
        <v>0</v>
      </c>
      <c r="G123">
        <v>0</v>
      </c>
      <c r="H123">
        <v>0</v>
      </c>
      <c r="I123">
        <v>0</v>
      </c>
      <c r="J123">
        <v>0</v>
      </c>
      <c r="K123">
        <v>0</v>
      </c>
      <c r="L123">
        <v>0</v>
      </c>
      <c r="M123">
        <v>1</v>
      </c>
      <c r="N123">
        <v>5</v>
      </c>
      <c r="O123">
        <v>0</v>
      </c>
      <c r="P123">
        <v>0</v>
      </c>
      <c r="Q123" s="7">
        <f>SUM(matriceresult[[#This Row],[Abstract]:[Title]])</f>
        <v>6</v>
      </c>
      <c r="S123" s="1" t="s">
        <v>161</v>
      </c>
      <c r="T123">
        <f>matriceresult[[#This Row],[Abstract]]/matriceresult[[#This Row],[TOTAL]]</f>
        <v>0</v>
      </c>
      <c r="U123">
        <f>matriceresult[[#This Row],[Acknowledgments]]/matriceresult[[#This Row],[TOTAL]]</f>
        <v>0</v>
      </c>
      <c r="V123">
        <f>matriceresult[[#This Row],[Article (No section provide)]]/matriceresult[[#This Row],[TOTAL]]</f>
        <v>0</v>
      </c>
      <c r="W123">
        <f>matriceresult[[#This Row],[Case study]]/matriceresult[[#This Row],[TOTAL]]</f>
        <v>0</v>
      </c>
      <c r="X123">
        <f>matriceresult[[#This Row],[Conclusion]]/matriceresult[[#This Row],[TOTAL]]</f>
        <v>0</v>
      </c>
      <c r="Y123">
        <f>matriceresult[[#This Row],[Discussion]]/matriceresult[[#This Row],[TOTAL]]</f>
        <v>0</v>
      </c>
      <c r="Z123">
        <f>matriceresult[[#This Row],[Figure]]/matriceresult[[#This Row],[TOTAL]]</f>
        <v>0</v>
      </c>
      <c r="AA123">
        <f>matriceresult[[#This Row],[Introduction]]/matriceresult[[#This Row],[TOTAL]]</f>
        <v>0</v>
      </c>
      <c r="AB123">
        <f>matriceresult[[#This Row],[Methods]]/matriceresult[[#This Row],[TOTAL]]</f>
        <v>0.16666666666666666</v>
      </c>
      <c r="AC123">
        <f>matriceresult[[#This Row],[Results]]/matriceresult[[#This Row],[TOTAL]]</f>
        <v>0.83333333333333337</v>
      </c>
      <c r="AD123">
        <f>matriceresult[[#This Row],[Supplementary material]]/matriceresult[[#This Row],[TOTAL]]</f>
        <v>0</v>
      </c>
      <c r="AE123">
        <f>matriceresult[[#This Row],[Title]]/matriceresult[[#This Row],[TOTAL]]</f>
        <v>0</v>
      </c>
      <c r="AF123" s="15">
        <f>SUM(matriceresult_PERCENTAGE[[#This Row],[Abstract]:[Title]])</f>
        <v>1</v>
      </c>
    </row>
    <row r="124" spans="1:32" x14ac:dyDescent="0.25">
      <c r="A124" s="1" t="s">
        <v>1159</v>
      </c>
      <c r="B124" s="1" t="s">
        <v>75</v>
      </c>
      <c r="D124" s="1" t="s">
        <v>876</v>
      </c>
      <c r="E124">
        <v>0</v>
      </c>
      <c r="F124">
        <v>0</v>
      </c>
      <c r="G124">
        <v>0</v>
      </c>
      <c r="H124">
        <v>0</v>
      </c>
      <c r="I124">
        <v>0</v>
      </c>
      <c r="J124">
        <v>0</v>
      </c>
      <c r="K124">
        <v>0</v>
      </c>
      <c r="L124">
        <v>0</v>
      </c>
      <c r="M124">
        <v>2</v>
      </c>
      <c r="N124">
        <v>0</v>
      </c>
      <c r="O124">
        <v>0</v>
      </c>
      <c r="P124">
        <v>0</v>
      </c>
      <c r="Q124" s="7">
        <f>SUM(matriceresult[[#This Row],[Abstract]:[Title]])</f>
        <v>2</v>
      </c>
      <c r="S124" s="1" t="s">
        <v>876</v>
      </c>
      <c r="T124">
        <f>matriceresult[[#This Row],[Abstract]]/matriceresult[[#This Row],[TOTAL]]</f>
        <v>0</v>
      </c>
      <c r="U124">
        <f>matriceresult[[#This Row],[Acknowledgments]]/matriceresult[[#This Row],[TOTAL]]</f>
        <v>0</v>
      </c>
      <c r="V124">
        <f>matriceresult[[#This Row],[Article (No section provide)]]/matriceresult[[#This Row],[TOTAL]]</f>
        <v>0</v>
      </c>
      <c r="W124">
        <f>matriceresult[[#This Row],[Case study]]/matriceresult[[#This Row],[TOTAL]]</f>
        <v>0</v>
      </c>
      <c r="X124">
        <f>matriceresult[[#This Row],[Conclusion]]/matriceresult[[#This Row],[TOTAL]]</f>
        <v>0</v>
      </c>
      <c r="Y124">
        <f>matriceresult[[#This Row],[Discussion]]/matriceresult[[#This Row],[TOTAL]]</f>
        <v>0</v>
      </c>
      <c r="Z124">
        <f>matriceresult[[#This Row],[Figure]]/matriceresult[[#This Row],[TOTAL]]</f>
        <v>0</v>
      </c>
      <c r="AA124">
        <f>matriceresult[[#This Row],[Introduction]]/matriceresult[[#This Row],[TOTAL]]</f>
        <v>0</v>
      </c>
      <c r="AB124">
        <f>matriceresult[[#This Row],[Methods]]/matriceresult[[#This Row],[TOTAL]]</f>
        <v>1</v>
      </c>
      <c r="AC124">
        <f>matriceresult[[#This Row],[Results]]/matriceresult[[#This Row],[TOTAL]]</f>
        <v>0</v>
      </c>
      <c r="AD124">
        <f>matriceresult[[#This Row],[Supplementary material]]/matriceresult[[#This Row],[TOTAL]]</f>
        <v>0</v>
      </c>
      <c r="AE124">
        <f>matriceresult[[#This Row],[Title]]/matriceresult[[#This Row],[TOTAL]]</f>
        <v>0</v>
      </c>
      <c r="AF124" s="15">
        <f>SUM(matriceresult_PERCENTAGE[[#This Row],[Abstract]:[Title]])</f>
        <v>1</v>
      </c>
    </row>
    <row r="125" spans="1:32" x14ac:dyDescent="0.25">
      <c r="A125" s="1" t="s">
        <v>1159</v>
      </c>
      <c r="B125" s="1" t="s">
        <v>75</v>
      </c>
      <c r="D125" s="1" t="s">
        <v>173</v>
      </c>
      <c r="E125">
        <v>0</v>
      </c>
      <c r="F125">
        <v>0</v>
      </c>
      <c r="G125">
        <v>0</v>
      </c>
      <c r="H125">
        <v>0</v>
      </c>
      <c r="I125">
        <v>0</v>
      </c>
      <c r="J125">
        <v>1</v>
      </c>
      <c r="K125">
        <v>0</v>
      </c>
      <c r="L125">
        <v>3</v>
      </c>
      <c r="M125">
        <v>4</v>
      </c>
      <c r="N125">
        <v>0</v>
      </c>
      <c r="O125">
        <v>0</v>
      </c>
      <c r="P125">
        <v>0</v>
      </c>
      <c r="Q125" s="7">
        <f>SUM(matriceresult[[#This Row],[Abstract]:[Title]])</f>
        <v>8</v>
      </c>
      <c r="S125" s="1" t="s">
        <v>173</v>
      </c>
      <c r="T125">
        <f>matriceresult[[#This Row],[Abstract]]/matriceresult[[#This Row],[TOTAL]]</f>
        <v>0</v>
      </c>
      <c r="U125">
        <f>matriceresult[[#This Row],[Acknowledgments]]/matriceresult[[#This Row],[TOTAL]]</f>
        <v>0</v>
      </c>
      <c r="V125">
        <f>matriceresult[[#This Row],[Article (No section provide)]]/matriceresult[[#This Row],[TOTAL]]</f>
        <v>0</v>
      </c>
      <c r="W125">
        <f>matriceresult[[#This Row],[Case study]]/matriceresult[[#This Row],[TOTAL]]</f>
        <v>0</v>
      </c>
      <c r="X125">
        <f>matriceresult[[#This Row],[Conclusion]]/matriceresult[[#This Row],[TOTAL]]</f>
        <v>0</v>
      </c>
      <c r="Y125">
        <f>matriceresult[[#This Row],[Discussion]]/matriceresult[[#This Row],[TOTAL]]</f>
        <v>0.125</v>
      </c>
      <c r="Z125">
        <f>matriceresult[[#This Row],[Figure]]/matriceresult[[#This Row],[TOTAL]]</f>
        <v>0</v>
      </c>
      <c r="AA125">
        <f>matriceresult[[#This Row],[Introduction]]/matriceresult[[#This Row],[TOTAL]]</f>
        <v>0.375</v>
      </c>
      <c r="AB125">
        <f>matriceresult[[#This Row],[Methods]]/matriceresult[[#This Row],[TOTAL]]</f>
        <v>0.5</v>
      </c>
      <c r="AC125">
        <f>matriceresult[[#This Row],[Results]]/matriceresult[[#This Row],[TOTAL]]</f>
        <v>0</v>
      </c>
      <c r="AD125">
        <f>matriceresult[[#This Row],[Supplementary material]]/matriceresult[[#This Row],[TOTAL]]</f>
        <v>0</v>
      </c>
      <c r="AE125">
        <f>matriceresult[[#This Row],[Title]]/matriceresult[[#This Row],[TOTAL]]</f>
        <v>0</v>
      </c>
      <c r="AF125" s="15">
        <f>SUM(matriceresult_PERCENTAGE[[#This Row],[Abstract]:[Title]])</f>
        <v>1</v>
      </c>
    </row>
    <row r="126" spans="1:32" x14ac:dyDescent="0.25">
      <c r="A126" s="1" t="s">
        <v>1159</v>
      </c>
      <c r="B126" s="1" t="s">
        <v>75</v>
      </c>
      <c r="D126" s="1" t="s">
        <v>885</v>
      </c>
      <c r="E126">
        <v>0</v>
      </c>
      <c r="F126">
        <v>0</v>
      </c>
      <c r="G126">
        <v>0</v>
      </c>
      <c r="H126">
        <v>0</v>
      </c>
      <c r="I126">
        <v>1</v>
      </c>
      <c r="J126">
        <v>0</v>
      </c>
      <c r="K126">
        <v>0</v>
      </c>
      <c r="L126">
        <v>0</v>
      </c>
      <c r="M126">
        <v>0</v>
      </c>
      <c r="N126">
        <v>0</v>
      </c>
      <c r="O126">
        <v>0</v>
      </c>
      <c r="P126">
        <v>0</v>
      </c>
      <c r="Q126" s="7">
        <f>SUM(matriceresult[[#This Row],[Abstract]:[Title]])</f>
        <v>1</v>
      </c>
      <c r="S126" s="1" t="s">
        <v>885</v>
      </c>
      <c r="T126">
        <f>matriceresult[[#This Row],[Abstract]]/matriceresult[[#This Row],[TOTAL]]</f>
        <v>0</v>
      </c>
      <c r="U126">
        <f>matriceresult[[#This Row],[Acknowledgments]]/matriceresult[[#This Row],[TOTAL]]</f>
        <v>0</v>
      </c>
      <c r="V126">
        <f>matriceresult[[#This Row],[Article (No section provide)]]/matriceresult[[#This Row],[TOTAL]]</f>
        <v>0</v>
      </c>
      <c r="W126">
        <f>matriceresult[[#This Row],[Case study]]/matriceresult[[#This Row],[TOTAL]]</f>
        <v>0</v>
      </c>
      <c r="X126">
        <f>matriceresult[[#This Row],[Conclusion]]/matriceresult[[#This Row],[TOTAL]]</f>
        <v>1</v>
      </c>
      <c r="Y126">
        <f>matriceresult[[#This Row],[Discussion]]/matriceresult[[#This Row],[TOTAL]]</f>
        <v>0</v>
      </c>
      <c r="Z126">
        <f>matriceresult[[#This Row],[Figure]]/matriceresult[[#This Row],[TOTAL]]</f>
        <v>0</v>
      </c>
      <c r="AA126">
        <f>matriceresult[[#This Row],[Introduction]]/matriceresult[[#This Row],[TOTAL]]</f>
        <v>0</v>
      </c>
      <c r="AB126">
        <f>matriceresult[[#This Row],[Methods]]/matriceresult[[#This Row],[TOTAL]]</f>
        <v>0</v>
      </c>
      <c r="AC126">
        <f>matriceresult[[#This Row],[Results]]/matriceresult[[#This Row],[TOTAL]]</f>
        <v>0</v>
      </c>
      <c r="AD126">
        <f>matriceresult[[#This Row],[Supplementary material]]/matriceresult[[#This Row],[TOTAL]]</f>
        <v>0</v>
      </c>
      <c r="AE126">
        <f>matriceresult[[#This Row],[Title]]/matriceresult[[#This Row],[TOTAL]]</f>
        <v>0</v>
      </c>
      <c r="AF126" s="15">
        <f>SUM(matriceresult_PERCENTAGE[[#This Row],[Abstract]:[Title]])</f>
        <v>1</v>
      </c>
    </row>
    <row r="127" spans="1:32" x14ac:dyDescent="0.25">
      <c r="A127" s="1" t="s">
        <v>1159</v>
      </c>
      <c r="B127" s="1" t="s">
        <v>75</v>
      </c>
      <c r="D127" s="1" t="s">
        <v>189</v>
      </c>
      <c r="E127">
        <v>0</v>
      </c>
      <c r="F127">
        <v>0</v>
      </c>
      <c r="G127">
        <v>0</v>
      </c>
      <c r="H127">
        <v>0</v>
      </c>
      <c r="I127">
        <v>0</v>
      </c>
      <c r="J127">
        <v>0</v>
      </c>
      <c r="K127">
        <v>0</v>
      </c>
      <c r="L127">
        <v>0</v>
      </c>
      <c r="M127">
        <v>5</v>
      </c>
      <c r="N127">
        <v>2</v>
      </c>
      <c r="O127">
        <v>0</v>
      </c>
      <c r="P127">
        <v>0</v>
      </c>
      <c r="Q127" s="7">
        <f>SUM(matriceresult[[#This Row],[Abstract]:[Title]])</f>
        <v>7</v>
      </c>
      <c r="S127" s="1" t="s">
        <v>189</v>
      </c>
      <c r="T127">
        <f>matriceresult[[#This Row],[Abstract]]/matriceresult[[#This Row],[TOTAL]]</f>
        <v>0</v>
      </c>
      <c r="U127">
        <f>matriceresult[[#This Row],[Acknowledgments]]/matriceresult[[#This Row],[TOTAL]]</f>
        <v>0</v>
      </c>
      <c r="V127">
        <f>matriceresult[[#This Row],[Article (No section provide)]]/matriceresult[[#This Row],[TOTAL]]</f>
        <v>0</v>
      </c>
      <c r="W127">
        <f>matriceresult[[#This Row],[Case study]]/matriceresult[[#This Row],[TOTAL]]</f>
        <v>0</v>
      </c>
      <c r="X127">
        <f>matriceresult[[#This Row],[Conclusion]]/matriceresult[[#This Row],[TOTAL]]</f>
        <v>0</v>
      </c>
      <c r="Y127">
        <f>matriceresult[[#This Row],[Discussion]]/matriceresult[[#This Row],[TOTAL]]</f>
        <v>0</v>
      </c>
      <c r="Z127">
        <f>matriceresult[[#This Row],[Figure]]/matriceresult[[#This Row],[TOTAL]]</f>
        <v>0</v>
      </c>
      <c r="AA127">
        <f>matriceresult[[#This Row],[Introduction]]/matriceresult[[#This Row],[TOTAL]]</f>
        <v>0</v>
      </c>
      <c r="AB127">
        <f>matriceresult[[#This Row],[Methods]]/matriceresult[[#This Row],[TOTAL]]</f>
        <v>0.7142857142857143</v>
      </c>
      <c r="AC127">
        <f>matriceresult[[#This Row],[Results]]/matriceresult[[#This Row],[TOTAL]]</f>
        <v>0.2857142857142857</v>
      </c>
      <c r="AD127">
        <f>matriceresult[[#This Row],[Supplementary material]]/matriceresult[[#This Row],[TOTAL]]</f>
        <v>0</v>
      </c>
      <c r="AE127">
        <f>matriceresult[[#This Row],[Title]]/matriceresult[[#This Row],[TOTAL]]</f>
        <v>0</v>
      </c>
      <c r="AF127" s="15">
        <f>SUM(matriceresult_PERCENTAGE[[#This Row],[Abstract]:[Title]])</f>
        <v>1</v>
      </c>
    </row>
    <row r="128" spans="1:32" x14ac:dyDescent="0.25">
      <c r="A128" s="1" t="s">
        <v>1159</v>
      </c>
      <c r="B128" s="1" t="s">
        <v>60</v>
      </c>
      <c r="D128" s="1" t="s">
        <v>698</v>
      </c>
      <c r="E128">
        <v>0</v>
      </c>
      <c r="F128">
        <v>0</v>
      </c>
      <c r="G128">
        <v>0</v>
      </c>
      <c r="H128">
        <v>0</v>
      </c>
      <c r="I128">
        <v>0</v>
      </c>
      <c r="J128">
        <v>0</v>
      </c>
      <c r="K128">
        <v>0</v>
      </c>
      <c r="L128">
        <v>0</v>
      </c>
      <c r="M128">
        <v>1</v>
      </c>
      <c r="N128">
        <v>1</v>
      </c>
      <c r="O128">
        <v>0</v>
      </c>
      <c r="P128">
        <v>0</v>
      </c>
      <c r="Q128" s="7">
        <f>SUM(matriceresult[[#This Row],[Abstract]:[Title]])</f>
        <v>2</v>
      </c>
      <c r="S128" s="1" t="s">
        <v>698</v>
      </c>
      <c r="T128">
        <f>matriceresult[[#This Row],[Abstract]]/matriceresult[[#This Row],[TOTAL]]</f>
        <v>0</v>
      </c>
      <c r="U128">
        <f>matriceresult[[#This Row],[Acknowledgments]]/matriceresult[[#This Row],[TOTAL]]</f>
        <v>0</v>
      </c>
      <c r="V128">
        <f>matriceresult[[#This Row],[Article (No section provide)]]/matriceresult[[#This Row],[TOTAL]]</f>
        <v>0</v>
      </c>
      <c r="W128">
        <f>matriceresult[[#This Row],[Case study]]/matriceresult[[#This Row],[TOTAL]]</f>
        <v>0</v>
      </c>
      <c r="X128">
        <f>matriceresult[[#This Row],[Conclusion]]/matriceresult[[#This Row],[TOTAL]]</f>
        <v>0</v>
      </c>
      <c r="Y128">
        <f>matriceresult[[#This Row],[Discussion]]/matriceresult[[#This Row],[TOTAL]]</f>
        <v>0</v>
      </c>
      <c r="Z128">
        <f>matriceresult[[#This Row],[Figure]]/matriceresult[[#This Row],[TOTAL]]</f>
        <v>0</v>
      </c>
      <c r="AA128">
        <f>matriceresult[[#This Row],[Introduction]]/matriceresult[[#This Row],[TOTAL]]</f>
        <v>0</v>
      </c>
      <c r="AB128">
        <f>matriceresult[[#This Row],[Methods]]/matriceresult[[#This Row],[TOTAL]]</f>
        <v>0.5</v>
      </c>
      <c r="AC128">
        <f>matriceresult[[#This Row],[Results]]/matriceresult[[#This Row],[TOTAL]]</f>
        <v>0.5</v>
      </c>
      <c r="AD128">
        <f>matriceresult[[#This Row],[Supplementary material]]/matriceresult[[#This Row],[TOTAL]]</f>
        <v>0</v>
      </c>
      <c r="AE128">
        <f>matriceresult[[#This Row],[Title]]/matriceresult[[#This Row],[TOTAL]]</f>
        <v>0</v>
      </c>
      <c r="AF128" s="15">
        <f>SUM(matriceresult_PERCENTAGE[[#This Row],[Abstract]:[Title]])</f>
        <v>1</v>
      </c>
    </row>
    <row r="129" spans="1:32" x14ac:dyDescent="0.25">
      <c r="A129" s="1" t="s">
        <v>829</v>
      </c>
      <c r="B129" s="1" t="s">
        <v>19</v>
      </c>
      <c r="D129" s="1" t="s">
        <v>889</v>
      </c>
      <c r="E129">
        <v>0</v>
      </c>
      <c r="F129">
        <v>0</v>
      </c>
      <c r="G129">
        <v>0</v>
      </c>
      <c r="H129">
        <v>0</v>
      </c>
      <c r="I129">
        <v>0</v>
      </c>
      <c r="J129">
        <v>1</v>
      </c>
      <c r="K129">
        <v>0</v>
      </c>
      <c r="L129">
        <v>0</v>
      </c>
      <c r="M129">
        <v>0</v>
      </c>
      <c r="N129">
        <v>1</v>
      </c>
      <c r="O129">
        <v>0</v>
      </c>
      <c r="P129">
        <v>0</v>
      </c>
      <c r="Q129" s="7">
        <f>SUM(matriceresult[[#This Row],[Abstract]:[Title]])</f>
        <v>2</v>
      </c>
      <c r="S129" s="1" t="s">
        <v>889</v>
      </c>
      <c r="T129">
        <f>matriceresult[[#This Row],[Abstract]]/matriceresult[[#This Row],[TOTAL]]</f>
        <v>0</v>
      </c>
      <c r="U129">
        <f>matriceresult[[#This Row],[Acknowledgments]]/matriceresult[[#This Row],[TOTAL]]</f>
        <v>0</v>
      </c>
      <c r="V129">
        <f>matriceresult[[#This Row],[Article (No section provide)]]/matriceresult[[#This Row],[TOTAL]]</f>
        <v>0</v>
      </c>
      <c r="W129">
        <f>matriceresult[[#This Row],[Case study]]/matriceresult[[#This Row],[TOTAL]]</f>
        <v>0</v>
      </c>
      <c r="X129">
        <f>matriceresult[[#This Row],[Conclusion]]/matriceresult[[#This Row],[TOTAL]]</f>
        <v>0</v>
      </c>
      <c r="Y129">
        <f>matriceresult[[#This Row],[Discussion]]/matriceresult[[#This Row],[TOTAL]]</f>
        <v>0.5</v>
      </c>
      <c r="Z129">
        <f>matriceresult[[#This Row],[Figure]]/matriceresult[[#This Row],[TOTAL]]</f>
        <v>0</v>
      </c>
      <c r="AA129">
        <f>matriceresult[[#This Row],[Introduction]]/matriceresult[[#This Row],[TOTAL]]</f>
        <v>0</v>
      </c>
      <c r="AB129">
        <f>matriceresult[[#This Row],[Methods]]/matriceresult[[#This Row],[TOTAL]]</f>
        <v>0</v>
      </c>
      <c r="AC129">
        <f>matriceresult[[#This Row],[Results]]/matriceresult[[#This Row],[TOTAL]]</f>
        <v>0.5</v>
      </c>
      <c r="AD129">
        <f>matriceresult[[#This Row],[Supplementary material]]/matriceresult[[#This Row],[TOTAL]]</f>
        <v>0</v>
      </c>
      <c r="AE129">
        <f>matriceresult[[#This Row],[Title]]/matriceresult[[#This Row],[TOTAL]]</f>
        <v>0</v>
      </c>
      <c r="AF129" s="15">
        <f>SUM(matriceresult_PERCENTAGE[[#This Row],[Abstract]:[Title]])</f>
        <v>1</v>
      </c>
    </row>
    <row r="130" spans="1:32" x14ac:dyDescent="0.25">
      <c r="A130" s="1" t="s">
        <v>829</v>
      </c>
      <c r="B130" s="1" t="s">
        <v>19</v>
      </c>
      <c r="D130" s="1" t="s">
        <v>1685</v>
      </c>
      <c r="E130">
        <v>0</v>
      </c>
      <c r="F130">
        <v>0</v>
      </c>
      <c r="G130">
        <v>1</v>
      </c>
      <c r="H130">
        <v>0</v>
      </c>
      <c r="I130">
        <v>0</v>
      </c>
      <c r="J130">
        <v>0</v>
      </c>
      <c r="K130">
        <v>1</v>
      </c>
      <c r="L130">
        <v>0</v>
      </c>
      <c r="M130">
        <v>0</v>
      </c>
      <c r="N130">
        <v>0</v>
      </c>
      <c r="O130">
        <v>0</v>
      </c>
      <c r="P130">
        <v>0</v>
      </c>
      <c r="Q130" s="7">
        <f>SUM(matriceresult[[#This Row],[Abstract]:[Title]])</f>
        <v>2</v>
      </c>
      <c r="S130" s="1" t="s">
        <v>1685</v>
      </c>
      <c r="T130">
        <f>matriceresult[[#This Row],[Abstract]]/matriceresult[[#This Row],[TOTAL]]</f>
        <v>0</v>
      </c>
      <c r="U130">
        <f>matriceresult[[#This Row],[Acknowledgments]]/matriceresult[[#This Row],[TOTAL]]</f>
        <v>0</v>
      </c>
      <c r="V130">
        <f>matriceresult[[#This Row],[Article (No section provide)]]/matriceresult[[#This Row],[TOTAL]]</f>
        <v>0.5</v>
      </c>
      <c r="W130">
        <f>matriceresult[[#This Row],[Case study]]/matriceresult[[#This Row],[TOTAL]]</f>
        <v>0</v>
      </c>
      <c r="X130">
        <f>matriceresult[[#This Row],[Conclusion]]/matriceresult[[#This Row],[TOTAL]]</f>
        <v>0</v>
      </c>
      <c r="Y130">
        <f>matriceresult[[#This Row],[Discussion]]/matriceresult[[#This Row],[TOTAL]]</f>
        <v>0</v>
      </c>
      <c r="Z130">
        <f>matriceresult[[#This Row],[Figure]]/matriceresult[[#This Row],[TOTAL]]</f>
        <v>0.5</v>
      </c>
      <c r="AA130">
        <f>matriceresult[[#This Row],[Introduction]]/matriceresult[[#This Row],[TOTAL]]</f>
        <v>0</v>
      </c>
      <c r="AB130">
        <f>matriceresult[[#This Row],[Methods]]/matriceresult[[#This Row],[TOTAL]]</f>
        <v>0</v>
      </c>
      <c r="AC130">
        <f>matriceresult[[#This Row],[Results]]/matriceresult[[#This Row],[TOTAL]]</f>
        <v>0</v>
      </c>
      <c r="AD130">
        <f>matriceresult[[#This Row],[Supplementary material]]/matriceresult[[#This Row],[TOTAL]]</f>
        <v>0</v>
      </c>
      <c r="AE130">
        <f>matriceresult[[#This Row],[Title]]/matriceresult[[#This Row],[TOTAL]]</f>
        <v>0</v>
      </c>
      <c r="AF130" s="15">
        <f>SUM(matriceresult_PERCENTAGE[[#This Row],[Abstract]:[Title]])</f>
        <v>1</v>
      </c>
    </row>
    <row r="131" spans="1:32" x14ac:dyDescent="0.25">
      <c r="A131" s="1" t="s">
        <v>829</v>
      </c>
      <c r="B131" s="1" t="s">
        <v>19</v>
      </c>
      <c r="D131" s="1" t="s">
        <v>1693</v>
      </c>
      <c r="E131">
        <v>0</v>
      </c>
      <c r="F131">
        <v>0</v>
      </c>
      <c r="G131">
        <v>0</v>
      </c>
      <c r="H131">
        <v>0</v>
      </c>
      <c r="I131">
        <v>0</v>
      </c>
      <c r="J131">
        <v>0</v>
      </c>
      <c r="K131">
        <v>0</v>
      </c>
      <c r="L131">
        <v>0</v>
      </c>
      <c r="M131">
        <v>1</v>
      </c>
      <c r="N131">
        <v>0</v>
      </c>
      <c r="O131">
        <v>0</v>
      </c>
      <c r="P131">
        <v>0</v>
      </c>
      <c r="Q131" s="7">
        <f>SUM(matriceresult[[#This Row],[Abstract]:[Title]])</f>
        <v>1</v>
      </c>
      <c r="S131" s="1" t="s">
        <v>1693</v>
      </c>
      <c r="T131">
        <f>matriceresult[[#This Row],[Abstract]]/matriceresult[[#This Row],[TOTAL]]</f>
        <v>0</v>
      </c>
      <c r="U131">
        <f>matriceresult[[#This Row],[Acknowledgments]]/matriceresult[[#This Row],[TOTAL]]</f>
        <v>0</v>
      </c>
      <c r="V131">
        <f>matriceresult[[#This Row],[Article (No section provide)]]/matriceresult[[#This Row],[TOTAL]]</f>
        <v>0</v>
      </c>
      <c r="W131">
        <f>matriceresult[[#This Row],[Case study]]/matriceresult[[#This Row],[TOTAL]]</f>
        <v>0</v>
      </c>
      <c r="X131">
        <f>matriceresult[[#This Row],[Conclusion]]/matriceresult[[#This Row],[TOTAL]]</f>
        <v>0</v>
      </c>
      <c r="Y131">
        <f>matriceresult[[#This Row],[Discussion]]/matriceresult[[#This Row],[TOTAL]]</f>
        <v>0</v>
      </c>
      <c r="Z131">
        <f>matriceresult[[#This Row],[Figure]]/matriceresult[[#This Row],[TOTAL]]</f>
        <v>0</v>
      </c>
      <c r="AA131">
        <f>matriceresult[[#This Row],[Introduction]]/matriceresult[[#This Row],[TOTAL]]</f>
        <v>0</v>
      </c>
      <c r="AB131">
        <f>matriceresult[[#This Row],[Methods]]/matriceresult[[#This Row],[TOTAL]]</f>
        <v>1</v>
      </c>
      <c r="AC131">
        <f>matriceresult[[#This Row],[Results]]/matriceresult[[#This Row],[TOTAL]]</f>
        <v>0</v>
      </c>
      <c r="AD131">
        <f>matriceresult[[#This Row],[Supplementary material]]/matriceresult[[#This Row],[TOTAL]]</f>
        <v>0</v>
      </c>
      <c r="AE131">
        <f>matriceresult[[#This Row],[Title]]/matriceresult[[#This Row],[TOTAL]]</f>
        <v>0</v>
      </c>
      <c r="AF131" s="15">
        <f>SUM(matriceresult_PERCENTAGE[[#This Row],[Abstract]:[Title]])</f>
        <v>1</v>
      </c>
    </row>
    <row r="132" spans="1:32" x14ac:dyDescent="0.25">
      <c r="A132" s="1" t="s">
        <v>829</v>
      </c>
      <c r="B132" s="1" t="s">
        <v>19</v>
      </c>
      <c r="D132" s="1" t="s">
        <v>893</v>
      </c>
      <c r="E132">
        <v>0</v>
      </c>
      <c r="F132">
        <v>0</v>
      </c>
      <c r="G132">
        <v>0</v>
      </c>
      <c r="H132">
        <v>0</v>
      </c>
      <c r="I132">
        <v>0</v>
      </c>
      <c r="J132">
        <v>0</v>
      </c>
      <c r="K132">
        <v>1</v>
      </c>
      <c r="L132">
        <v>0</v>
      </c>
      <c r="M132">
        <v>1</v>
      </c>
      <c r="N132">
        <v>1</v>
      </c>
      <c r="O132">
        <v>0</v>
      </c>
      <c r="P132">
        <v>0</v>
      </c>
      <c r="Q132" s="7">
        <f>SUM(matriceresult[[#This Row],[Abstract]:[Title]])</f>
        <v>3</v>
      </c>
      <c r="S132" s="1" t="s">
        <v>893</v>
      </c>
      <c r="T132">
        <f>matriceresult[[#This Row],[Abstract]]/matriceresult[[#This Row],[TOTAL]]</f>
        <v>0</v>
      </c>
      <c r="U132">
        <f>matriceresult[[#This Row],[Acknowledgments]]/matriceresult[[#This Row],[TOTAL]]</f>
        <v>0</v>
      </c>
      <c r="V132">
        <f>matriceresult[[#This Row],[Article (No section provide)]]/matriceresult[[#This Row],[TOTAL]]</f>
        <v>0</v>
      </c>
      <c r="W132">
        <f>matriceresult[[#This Row],[Case study]]/matriceresult[[#This Row],[TOTAL]]</f>
        <v>0</v>
      </c>
      <c r="X132">
        <f>matriceresult[[#This Row],[Conclusion]]/matriceresult[[#This Row],[TOTAL]]</f>
        <v>0</v>
      </c>
      <c r="Y132">
        <f>matriceresult[[#This Row],[Discussion]]/matriceresult[[#This Row],[TOTAL]]</f>
        <v>0</v>
      </c>
      <c r="Z132">
        <f>matriceresult[[#This Row],[Figure]]/matriceresult[[#This Row],[TOTAL]]</f>
        <v>0.33333333333333331</v>
      </c>
      <c r="AA132">
        <f>matriceresult[[#This Row],[Introduction]]/matriceresult[[#This Row],[TOTAL]]</f>
        <v>0</v>
      </c>
      <c r="AB132">
        <f>matriceresult[[#This Row],[Methods]]/matriceresult[[#This Row],[TOTAL]]</f>
        <v>0.33333333333333331</v>
      </c>
      <c r="AC132">
        <f>matriceresult[[#This Row],[Results]]/matriceresult[[#This Row],[TOTAL]]</f>
        <v>0.33333333333333331</v>
      </c>
      <c r="AD132">
        <f>matriceresult[[#This Row],[Supplementary material]]/matriceresult[[#This Row],[TOTAL]]</f>
        <v>0</v>
      </c>
      <c r="AE132">
        <f>matriceresult[[#This Row],[Title]]/matriceresult[[#This Row],[TOTAL]]</f>
        <v>0</v>
      </c>
      <c r="AF132" s="15">
        <f>SUM(matriceresult_PERCENTAGE[[#This Row],[Abstract]:[Title]])</f>
        <v>1</v>
      </c>
    </row>
    <row r="133" spans="1:32" x14ac:dyDescent="0.25">
      <c r="A133" s="1" t="s">
        <v>829</v>
      </c>
      <c r="B133" s="1" t="s">
        <v>19</v>
      </c>
      <c r="D133" s="1" t="s">
        <v>701</v>
      </c>
      <c r="E133">
        <v>0</v>
      </c>
      <c r="F133">
        <v>0</v>
      </c>
      <c r="G133">
        <v>0</v>
      </c>
      <c r="H133">
        <v>0</v>
      </c>
      <c r="I133">
        <v>0</v>
      </c>
      <c r="J133">
        <v>0</v>
      </c>
      <c r="K133">
        <v>0</v>
      </c>
      <c r="L133">
        <v>0</v>
      </c>
      <c r="M133">
        <v>1</v>
      </c>
      <c r="N133">
        <v>0</v>
      </c>
      <c r="O133">
        <v>0</v>
      </c>
      <c r="P133">
        <v>0</v>
      </c>
      <c r="Q133" s="7">
        <f>SUM(matriceresult[[#This Row],[Abstract]:[Title]])</f>
        <v>1</v>
      </c>
      <c r="S133" s="1" t="s">
        <v>701</v>
      </c>
      <c r="T133">
        <f>matriceresult[[#This Row],[Abstract]]/matriceresult[[#This Row],[TOTAL]]</f>
        <v>0</v>
      </c>
      <c r="U133">
        <f>matriceresult[[#This Row],[Acknowledgments]]/matriceresult[[#This Row],[TOTAL]]</f>
        <v>0</v>
      </c>
      <c r="V133">
        <f>matriceresult[[#This Row],[Article (No section provide)]]/matriceresult[[#This Row],[TOTAL]]</f>
        <v>0</v>
      </c>
      <c r="W133">
        <f>matriceresult[[#This Row],[Case study]]/matriceresult[[#This Row],[TOTAL]]</f>
        <v>0</v>
      </c>
      <c r="X133">
        <f>matriceresult[[#This Row],[Conclusion]]/matriceresult[[#This Row],[TOTAL]]</f>
        <v>0</v>
      </c>
      <c r="Y133">
        <f>matriceresult[[#This Row],[Discussion]]/matriceresult[[#This Row],[TOTAL]]</f>
        <v>0</v>
      </c>
      <c r="Z133">
        <f>matriceresult[[#This Row],[Figure]]/matriceresult[[#This Row],[TOTAL]]</f>
        <v>0</v>
      </c>
      <c r="AA133">
        <f>matriceresult[[#This Row],[Introduction]]/matriceresult[[#This Row],[TOTAL]]</f>
        <v>0</v>
      </c>
      <c r="AB133">
        <f>matriceresult[[#This Row],[Methods]]/matriceresult[[#This Row],[TOTAL]]</f>
        <v>1</v>
      </c>
      <c r="AC133">
        <f>matriceresult[[#This Row],[Results]]/matriceresult[[#This Row],[TOTAL]]</f>
        <v>0</v>
      </c>
      <c r="AD133">
        <f>matriceresult[[#This Row],[Supplementary material]]/matriceresult[[#This Row],[TOTAL]]</f>
        <v>0</v>
      </c>
      <c r="AE133">
        <f>matriceresult[[#This Row],[Title]]/matriceresult[[#This Row],[TOTAL]]</f>
        <v>0</v>
      </c>
      <c r="AF133" s="15">
        <f>SUM(matriceresult_PERCENTAGE[[#This Row],[Abstract]:[Title]])</f>
        <v>1</v>
      </c>
    </row>
    <row r="134" spans="1:32" x14ac:dyDescent="0.25">
      <c r="A134" s="1" t="s">
        <v>829</v>
      </c>
      <c r="B134" s="1" t="s">
        <v>19</v>
      </c>
      <c r="D134" s="1" t="s">
        <v>2541</v>
      </c>
      <c r="E134">
        <v>0</v>
      </c>
      <c r="F134">
        <v>0</v>
      </c>
      <c r="G134">
        <v>0</v>
      </c>
      <c r="H134">
        <v>0</v>
      </c>
      <c r="I134">
        <v>0</v>
      </c>
      <c r="J134">
        <v>0</v>
      </c>
      <c r="K134">
        <v>0</v>
      </c>
      <c r="L134">
        <v>0</v>
      </c>
      <c r="M134">
        <v>6</v>
      </c>
      <c r="N134">
        <v>0</v>
      </c>
      <c r="O134">
        <v>0</v>
      </c>
      <c r="P134">
        <v>0</v>
      </c>
      <c r="Q134" s="7">
        <f>SUM(matriceresult[[#This Row],[Abstract]:[Title]])</f>
        <v>6</v>
      </c>
      <c r="S134" s="1" t="s">
        <v>2541</v>
      </c>
      <c r="T134">
        <f>matriceresult[[#This Row],[Abstract]]/matriceresult[[#This Row],[TOTAL]]</f>
        <v>0</v>
      </c>
      <c r="U134">
        <f>matriceresult[[#This Row],[Acknowledgments]]/matriceresult[[#This Row],[TOTAL]]</f>
        <v>0</v>
      </c>
      <c r="V134">
        <f>matriceresult[[#This Row],[Article (No section provide)]]/matriceresult[[#This Row],[TOTAL]]</f>
        <v>0</v>
      </c>
      <c r="W134">
        <f>matriceresult[[#This Row],[Case study]]/matriceresult[[#This Row],[TOTAL]]</f>
        <v>0</v>
      </c>
      <c r="X134">
        <f>matriceresult[[#This Row],[Conclusion]]/matriceresult[[#This Row],[TOTAL]]</f>
        <v>0</v>
      </c>
      <c r="Y134">
        <f>matriceresult[[#This Row],[Discussion]]/matriceresult[[#This Row],[TOTAL]]</f>
        <v>0</v>
      </c>
      <c r="Z134">
        <f>matriceresult[[#This Row],[Figure]]/matriceresult[[#This Row],[TOTAL]]</f>
        <v>0</v>
      </c>
      <c r="AA134">
        <f>matriceresult[[#This Row],[Introduction]]/matriceresult[[#This Row],[TOTAL]]</f>
        <v>0</v>
      </c>
      <c r="AB134">
        <f>matriceresult[[#This Row],[Methods]]/matriceresult[[#This Row],[TOTAL]]</f>
        <v>1</v>
      </c>
      <c r="AC134">
        <f>matriceresult[[#This Row],[Results]]/matriceresult[[#This Row],[TOTAL]]</f>
        <v>0</v>
      </c>
      <c r="AD134">
        <f>matriceresult[[#This Row],[Supplementary material]]/matriceresult[[#This Row],[TOTAL]]</f>
        <v>0</v>
      </c>
      <c r="AE134">
        <f>matriceresult[[#This Row],[Title]]/matriceresult[[#This Row],[TOTAL]]</f>
        <v>0</v>
      </c>
      <c r="AF134" s="15">
        <f>SUM(matriceresult_PERCENTAGE[[#This Row],[Abstract]:[Title]])</f>
        <v>1</v>
      </c>
    </row>
    <row r="135" spans="1:32" x14ac:dyDescent="0.25">
      <c r="A135" s="1" t="s">
        <v>829</v>
      </c>
      <c r="B135" s="1" t="s">
        <v>11</v>
      </c>
      <c r="D135" s="1" t="s">
        <v>2562</v>
      </c>
      <c r="E135">
        <v>0</v>
      </c>
      <c r="F135">
        <v>0</v>
      </c>
      <c r="G135">
        <v>0</v>
      </c>
      <c r="H135">
        <v>0</v>
      </c>
      <c r="I135">
        <v>0</v>
      </c>
      <c r="J135">
        <v>0</v>
      </c>
      <c r="K135">
        <v>0</v>
      </c>
      <c r="L135">
        <v>0</v>
      </c>
      <c r="M135">
        <v>1</v>
      </c>
      <c r="N135">
        <v>1</v>
      </c>
      <c r="O135">
        <v>0</v>
      </c>
      <c r="P135">
        <v>0</v>
      </c>
      <c r="Q135" s="7">
        <f>SUM(matriceresult[[#This Row],[Abstract]:[Title]])</f>
        <v>2</v>
      </c>
      <c r="S135" s="1" t="s">
        <v>2562</v>
      </c>
      <c r="T135">
        <f>matriceresult[[#This Row],[Abstract]]/matriceresult[[#This Row],[TOTAL]]</f>
        <v>0</v>
      </c>
      <c r="U135">
        <f>matriceresult[[#This Row],[Acknowledgments]]/matriceresult[[#This Row],[TOTAL]]</f>
        <v>0</v>
      </c>
      <c r="V135">
        <f>matriceresult[[#This Row],[Article (No section provide)]]/matriceresult[[#This Row],[TOTAL]]</f>
        <v>0</v>
      </c>
      <c r="W135">
        <f>matriceresult[[#This Row],[Case study]]/matriceresult[[#This Row],[TOTAL]]</f>
        <v>0</v>
      </c>
      <c r="X135">
        <f>matriceresult[[#This Row],[Conclusion]]/matriceresult[[#This Row],[TOTAL]]</f>
        <v>0</v>
      </c>
      <c r="Y135">
        <f>matriceresult[[#This Row],[Discussion]]/matriceresult[[#This Row],[TOTAL]]</f>
        <v>0</v>
      </c>
      <c r="Z135">
        <f>matriceresult[[#This Row],[Figure]]/matriceresult[[#This Row],[TOTAL]]</f>
        <v>0</v>
      </c>
      <c r="AA135">
        <f>matriceresult[[#This Row],[Introduction]]/matriceresult[[#This Row],[TOTAL]]</f>
        <v>0</v>
      </c>
      <c r="AB135">
        <f>matriceresult[[#This Row],[Methods]]/matriceresult[[#This Row],[TOTAL]]</f>
        <v>0.5</v>
      </c>
      <c r="AC135">
        <f>matriceresult[[#This Row],[Results]]/matriceresult[[#This Row],[TOTAL]]</f>
        <v>0.5</v>
      </c>
      <c r="AD135">
        <f>matriceresult[[#This Row],[Supplementary material]]/matriceresult[[#This Row],[TOTAL]]</f>
        <v>0</v>
      </c>
      <c r="AE135">
        <f>matriceresult[[#This Row],[Title]]/matriceresult[[#This Row],[TOTAL]]</f>
        <v>0</v>
      </c>
      <c r="AF135" s="15">
        <f>SUM(matriceresult_PERCENTAGE[[#This Row],[Abstract]:[Title]])</f>
        <v>1</v>
      </c>
    </row>
    <row r="136" spans="1:32" x14ac:dyDescent="0.25">
      <c r="A136" s="1" t="s">
        <v>569</v>
      </c>
      <c r="B136" s="1" t="s">
        <v>11</v>
      </c>
      <c r="D136" s="1" t="s">
        <v>705</v>
      </c>
      <c r="E136">
        <v>0</v>
      </c>
      <c r="F136">
        <v>0</v>
      </c>
      <c r="G136">
        <v>3</v>
      </c>
      <c r="H136">
        <v>0</v>
      </c>
      <c r="I136">
        <v>0</v>
      </c>
      <c r="J136">
        <v>0</v>
      </c>
      <c r="K136">
        <v>0</v>
      </c>
      <c r="L136">
        <v>0</v>
      </c>
      <c r="M136">
        <v>0</v>
      </c>
      <c r="N136">
        <v>0</v>
      </c>
      <c r="O136">
        <v>0</v>
      </c>
      <c r="P136">
        <v>0</v>
      </c>
      <c r="Q136" s="7">
        <f>SUM(matriceresult[[#This Row],[Abstract]:[Title]])</f>
        <v>3</v>
      </c>
      <c r="S136" s="1" t="s">
        <v>705</v>
      </c>
      <c r="T136">
        <f>matriceresult[[#This Row],[Abstract]]/matriceresult[[#This Row],[TOTAL]]</f>
        <v>0</v>
      </c>
      <c r="U136">
        <f>matriceresult[[#This Row],[Acknowledgments]]/matriceresult[[#This Row],[TOTAL]]</f>
        <v>0</v>
      </c>
      <c r="V136">
        <f>matriceresult[[#This Row],[Article (No section provide)]]/matriceresult[[#This Row],[TOTAL]]</f>
        <v>1</v>
      </c>
      <c r="W136">
        <f>matriceresult[[#This Row],[Case study]]/matriceresult[[#This Row],[TOTAL]]</f>
        <v>0</v>
      </c>
      <c r="X136">
        <f>matriceresult[[#This Row],[Conclusion]]/matriceresult[[#This Row],[TOTAL]]</f>
        <v>0</v>
      </c>
      <c r="Y136">
        <f>matriceresult[[#This Row],[Discussion]]/matriceresult[[#This Row],[TOTAL]]</f>
        <v>0</v>
      </c>
      <c r="Z136">
        <f>matriceresult[[#This Row],[Figure]]/matriceresult[[#This Row],[TOTAL]]</f>
        <v>0</v>
      </c>
      <c r="AA136">
        <f>matriceresult[[#This Row],[Introduction]]/matriceresult[[#This Row],[TOTAL]]</f>
        <v>0</v>
      </c>
      <c r="AB136">
        <f>matriceresult[[#This Row],[Methods]]/matriceresult[[#This Row],[TOTAL]]</f>
        <v>0</v>
      </c>
      <c r="AC136">
        <f>matriceresult[[#This Row],[Results]]/matriceresult[[#This Row],[TOTAL]]</f>
        <v>0</v>
      </c>
      <c r="AD136">
        <f>matriceresult[[#This Row],[Supplementary material]]/matriceresult[[#This Row],[TOTAL]]</f>
        <v>0</v>
      </c>
      <c r="AE136">
        <f>matriceresult[[#This Row],[Title]]/matriceresult[[#This Row],[TOTAL]]</f>
        <v>0</v>
      </c>
      <c r="AF136" s="15">
        <f>SUM(matriceresult_PERCENTAGE[[#This Row],[Abstract]:[Title]])</f>
        <v>1</v>
      </c>
    </row>
    <row r="137" spans="1:32" x14ac:dyDescent="0.25">
      <c r="A137" s="1" t="s">
        <v>833</v>
      </c>
      <c r="B137" s="1" t="s">
        <v>123</v>
      </c>
      <c r="D137" s="1" t="s">
        <v>195</v>
      </c>
      <c r="E137">
        <v>0</v>
      </c>
      <c r="F137">
        <v>0</v>
      </c>
      <c r="G137">
        <v>0</v>
      </c>
      <c r="H137">
        <v>0</v>
      </c>
      <c r="I137">
        <v>0</v>
      </c>
      <c r="J137">
        <v>0</v>
      </c>
      <c r="K137">
        <v>0</v>
      </c>
      <c r="L137">
        <v>0</v>
      </c>
      <c r="M137">
        <v>1</v>
      </c>
      <c r="N137">
        <v>7</v>
      </c>
      <c r="O137">
        <v>1</v>
      </c>
      <c r="P137">
        <v>0</v>
      </c>
      <c r="Q137" s="7">
        <f>SUM(matriceresult[[#This Row],[Abstract]:[Title]])</f>
        <v>9</v>
      </c>
      <c r="S137" s="1" t="s">
        <v>195</v>
      </c>
      <c r="T137">
        <f>matriceresult[[#This Row],[Abstract]]/matriceresult[[#This Row],[TOTAL]]</f>
        <v>0</v>
      </c>
      <c r="U137">
        <f>matriceresult[[#This Row],[Acknowledgments]]/matriceresult[[#This Row],[TOTAL]]</f>
        <v>0</v>
      </c>
      <c r="V137">
        <f>matriceresult[[#This Row],[Article (No section provide)]]/matriceresult[[#This Row],[TOTAL]]</f>
        <v>0</v>
      </c>
      <c r="W137">
        <f>matriceresult[[#This Row],[Case study]]/matriceresult[[#This Row],[TOTAL]]</f>
        <v>0</v>
      </c>
      <c r="X137">
        <f>matriceresult[[#This Row],[Conclusion]]/matriceresult[[#This Row],[TOTAL]]</f>
        <v>0</v>
      </c>
      <c r="Y137">
        <f>matriceresult[[#This Row],[Discussion]]/matriceresult[[#This Row],[TOTAL]]</f>
        <v>0</v>
      </c>
      <c r="Z137">
        <f>matriceresult[[#This Row],[Figure]]/matriceresult[[#This Row],[TOTAL]]</f>
        <v>0</v>
      </c>
      <c r="AA137">
        <f>matriceresult[[#This Row],[Introduction]]/matriceresult[[#This Row],[TOTAL]]</f>
        <v>0</v>
      </c>
      <c r="AB137">
        <f>matriceresult[[#This Row],[Methods]]/matriceresult[[#This Row],[TOTAL]]</f>
        <v>0.1111111111111111</v>
      </c>
      <c r="AC137">
        <f>matriceresult[[#This Row],[Results]]/matriceresult[[#This Row],[TOTAL]]</f>
        <v>0.77777777777777779</v>
      </c>
      <c r="AD137">
        <f>matriceresult[[#This Row],[Supplementary material]]/matriceresult[[#This Row],[TOTAL]]</f>
        <v>0.1111111111111111</v>
      </c>
      <c r="AE137">
        <f>matriceresult[[#This Row],[Title]]/matriceresult[[#This Row],[TOTAL]]</f>
        <v>0</v>
      </c>
      <c r="AF137" s="15">
        <f>SUM(matriceresult_PERCENTAGE[[#This Row],[Abstract]:[Title]])</f>
        <v>1</v>
      </c>
    </row>
    <row r="138" spans="1:32" x14ac:dyDescent="0.25">
      <c r="A138" s="1" t="s">
        <v>833</v>
      </c>
      <c r="B138" s="1" t="s">
        <v>123</v>
      </c>
      <c r="D138" s="1" t="s">
        <v>1712</v>
      </c>
      <c r="E138">
        <v>0</v>
      </c>
      <c r="F138">
        <v>0</v>
      </c>
      <c r="G138">
        <v>0</v>
      </c>
      <c r="H138">
        <v>0</v>
      </c>
      <c r="I138">
        <v>0</v>
      </c>
      <c r="J138">
        <v>0</v>
      </c>
      <c r="K138">
        <v>0</v>
      </c>
      <c r="L138">
        <v>0</v>
      </c>
      <c r="M138">
        <v>1</v>
      </c>
      <c r="N138">
        <v>0</v>
      </c>
      <c r="O138">
        <v>0</v>
      </c>
      <c r="P138">
        <v>0</v>
      </c>
      <c r="Q138" s="7">
        <f>SUM(matriceresult[[#This Row],[Abstract]:[Title]])</f>
        <v>1</v>
      </c>
      <c r="S138" s="1" t="s">
        <v>1712</v>
      </c>
      <c r="T138">
        <f>matriceresult[[#This Row],[Abstract]]/matriceresult[[#This Row],[TOTAL]]</f>
        <v>0</v>
      </c>
      <c r="U138">
        <f>matriceresult[[#This Row],[Acknowledgments]]/matriceresult[[#This Row],[TOTAL]]</f>
        <v>0</v>
      </c>
      <c r="V138">
        <f>matriceresult[[#This Row],[Article (No section provide)]]/matriceresult[[#This Row],[TOTAL]]</f>
        <v>0</v>
      </c>
      <c r="W138">
        <f>matriceresult[[#This Row],[Case study]]/matriceresult[[#This Row],[TOTAL]]</f>
        <v>0</v>
      </c>
      <c r="X138">
        <f>matriceresult[[#This Row],[Conclusion]]/matriceresult[[#This Row],[TOTAL]]</f>
        <v>0</v>
      </c>
      <c r="Y138">
        <f>matriceresult[[#This Row],[Discussion]]/matriceresult[[#This Row],[TOTAL]]</f>
        <v>0</v>
      </c>
      <c r="Z138">
        <f>matriceresult[[#This Row],[Figure]]/matriceresult[[#This Row],[TOTAL]]</f>
        <v>0</v>
      </c>
      <c r="AA138">
        <f>matriceresult[[#This Row],[Introduction]]/matriceresult[[#This Row],[TOTAL]]</f>
        <v>0</v>
      </c>
      <c r="AB138">
        <f>matriceresult[[#This Row],[Methods]]/matriceresult[[#This Row],[TOTAL]]</f>
        <v>1</v>
      </c>
      <c r="AC138">
        <f>matriceresult[[#This Row],[Results]]/matriceresult[[#This Row],[TOTAL]]</f>
        <v>0</v>
      </c>
      <c r="AD138">
        <f>matriceresult[[#This Row],[Supplementary material]]/matriceresult[[#This Row],[TOTAL]]</f>
        <v>0</v>
      </c>
      <c r="AE138">
        <f>matriceresult[[#This Row],[Title]]/matriceresult[[#This Row],[TOTAL]]</f>
        <v>0</v>
      </c>
      <c r="AF138" s="15">
        <f>SUM(matriceresult_PERCENTAGE[[#This Row],[Abstract]:[Title]])</f>
        <v>1</v>
      </c>
    </row>
    <row r="139" spans="1:32" x14ac:dyDescent="0.25">
      <c r="A139" s="1" t="s">
        <v>833</v>
      </c>
      <c r="B139" s="1" t="s">
        <v>123</v>
      </c>
      <c r="D139" s="1" t="s">
        <v>2569</v>
      </c>
      <c r="E139">
        <v>0</v>
      </c>
      <c r="F139">
        <v>0</v>
      </c>
      <c r="G139">
        <v>0</v>
      </c>
      <c r="H139">
        <v>0</v>
      </c>
      <c r="I139">
        <v>0</v>
      </c>
      <c r="J139">
        <v>0</v>
      </c>
      <c r="K139">
        <v>0</v>
      </c>
      <c r="L139">
        <v>0</v>
      </c>
      <c r="M139">
        <v>0</v>
      </c>
      <c r="N139">
        <v>6</v>
      </c>
      <c r="O139">
        <v>0</v>
      </c>
      <c r="P139">
        <v>0</v>
      </c>
      <c r="Q139" s="7">
        <f>SUM(matriceresult[[#This Row],[Abstract]:[Title]])</f>
        <v>6</v>
      </c>
      <c r="S139" s="1" t="s">
        <v>2569</v>
      </c>
      <c r="T139">
        <f>matriceresult[[#This Row],[Abstract]]/matriceresult[[#This Row],[TOTAL]]</f>
        <v>0</v>
      </c>
      <c r="U139">
        <f>matriceresult[[#This Row],[Acknowledgments]]/matriceresult[[#This Row],[TOTAL]]</f>
        <v>0</v>
      </c>
      <c r="V139">
        <f>matriceresult[[#This Row],[Article (No section provide)]]/matriceresult[[#This Row],[TOTAL]]</f>
        <v>0</v>
      </c>
      <c r="W139">
        <f>matriceresult[[#This Row],[Case study]]/matriceresult[[#This Row],[TOTAL]]</f>
        <v>0</v>
      </c>
      <c r="X139">
        <f>matriceresult[[#This Row],[Conclusion]]/matriceresult[[#This Row],[TOTAL]]</f>
        <v>0</v>
      </c>
      <c r="Y139">
        <f>matriceresult[[#This Row],[Discussion]]/matriceresult[[#This Row],[TOTAL]]</f>
        <v>0</v>
      </c>
      <c r="Z139">
        <f>matriceresult[[#This Row],[Figure]]/matriceresult[[#This Row],[TOTAL]]</f>
        <v>0</v>
      </c>
      <c r="AA139">
        <f>matriceresult[[#This Row],[Introduction]]/matriceresult[[#This Row],[TOTAL]]</f>
        <v>0</v>
      </c>
      <c r="AB139">
        <f>matriceresult[[#This Row],[Methods]]/matriceresult[[#This Row],[TOTAL]]</f>
        <v>0</v>
      </c>
      <c r="AC139">
        <f>matriceresult[[#This Row],[Results]]/matriceresult[[#This Row],[TOTAL]]</f>
        <v>1</v>
      </c>
      <c r="AD139">
        <f>matriceresult[[#This Row],[Supplementary material]]/matriceresult[[#This Row],[TOTAL]]</f>
        <v>0</v>
      </c>
      <c r="AE139">
        <f>matriceresult[[#This Row],[Title]]/matriceresult[[#This Row],[TOTAL]]</f>
        <v>0</v>
      </c>
      <c r="AF139" s="15">
        <f>SUM(matriceresult_PERCENTAGE[[#This Row],[Abstract]:[Title]])</f>
        <v>1</v>
      </c>
    </row>
    <row r="140" spans="1:32" x14ac:dyDescent="0.25">
      <c r="A140" s="1" t="s">
        <v>382</v>
      </c>
      <c r="B140" s="1" t="s">
        <v>19</v>
      </c>
      <c r="D140" s="1" t="s">
        <v>201</v>
      </c>
      <c r="E140">
        <v>0</v>
      </c>
      <c r="F140">
        <v>0</v>
      </c>
      <c r="G140">
        <v>0</v>
      </c>
      <c r="H140">
        <v>0</v>
      </c>
      <c r="I140">
        <v>0</v>
      </c>
      <c r="J140">
        <v>0</v>
      </c>
      <c r="K140">
        <v>0</v>
      </c>
      <c r="L140">
        <v>1</v>
      </c>
      <c r="M140">
        <v>0</v>
      </c>
      <c r="N140">
        <v>0</v>
      </c>
      <c r="O140">
        <v>0</v>
      </c>
      <c r="P140">
        <v>0</v>
      </c>
      <c r="Q140" s="7">
        <f>SUM(matriceresult[[#This Row],[Abstract]:[Title]])</f>
        <v>1</v>
      </c>
      <c r="S140" s="1" t="s">
        <v>201</v>
      </c>
      <c r="T140">
        <f>matriceresult[[#This Row],[Abstract]]/matriceresult[[#This Row],[TOTAL]]</f>
        <v>0</v>
      </c>
      <c r="U140">
        <f>matriceresult[[#This Row],[Acknowledgments]]/matriceresult[[#This Row],[TOTAL]]</f>
        <v>0</v>
      </c>
      <c r="V140">
        <f>matriceresult[[#This Row],[Article (No section provide)]]/matriceresult[[#This Row],[TOTAL]]</f>
        <v>0</v>
      </c>
      <c r="W140">
        <f>matriceresult[[#This Row],[Case study]]/matriceresult[[#This Row],[TOTAL]]</f>
        <v>0</v>
      </c>
      <c r="X140">
        <f>matriceresult[[#This Row],[Conclusion]]/matriceresult[[#This Row],[TOTAL]]</f>
        <v>0</v>
      </c>
      <c r="Y140">
        <f>matriceresult[[#This Row],[Discussion]]/matriceresult[[#This Row],[TOTAL]]</f>
        <v>0</v>
      </c>
      <c r="Z140">
        <f>matriceresult[[#This Row],[Figure]]/matriceresult[[#This Row],[TOTAL]]</f>
        <v>0</v>
      </c>
      <c r="AA140">
        <f>matriceresult[[#This Row],[Introduction]]/matriceresult[[#This Row],[TOTAL]]</f>
        <v>1</v>
      </c>
      <c r="AB140">
        <f>matriceresult[[#This Row],[Methods]]/matriceresult[[#This Row],[TOTAL]]</f>
        <v>0</v>
      </c>
      <c r="AC140">
        <f>matriceresult[[#This Row],[Results]]/matriceresult[[#This Row],[TOTAL]]</f>
        <v>0</v>
      </c>
      <c r="AD140">
        <f>matriceresult[[#This Row],[Supplementary material]]/matriceresult[[#This Row],[TOTAL]]</f>
        <v>0</v>
      </c>
      <c r="AE140">
        <f>matriceresult[[#This Row],[Title]]/matriceresult[[#This Row],[TOTAL]]</f>
        <v>0</v>
      </c>
      <c r="AF140" s="15">
        <f>SUM(matriceresult_PERCENTAGE[[#This Row],[Abstract]:[Title]])</f>
        <v>1</v>
      </c>
    </row>
    <row r="141" spans="1:32" x14ac:dyDescent="0.25">
      <c r="A141" s="1" t="s">
        <v>382</v>
      </c>
      <c r="B141" s="1" t="s">
        <v>19</v>
      </c>
      <c r="D141" s="1" t="s">
        <v>711</v>
      </c>
      <c r="E141">
        <v>0</v>
      </c>
      <c r="F141">
        <v>0</v>
      </c>
      <c r="G141">
        <v>0</v>
      </c>
      <c r="H141">
        <v>0</v>
      </c>
      <c r="I141">
        <v>0</v>
      </c>
      <c r="J141">
        <v>0</v>
      </c>
      <c r="K141">
        <v>0</v>
      </c>
      <c r="L141">
        <v>0</v>
      </c>
      <c r="M141">
        <v>0</v>
      </c>
      <c r="N141">
        <v>1</v>
      </c>
      <c r="O141">
        <v>0</v>
      </c>
      <c r="P141">
        <v>0</v>
      </c>
      <c r="Q141" s="7">
        <f>SUM(matriceresult[[#This Row],[Abstract]:[Title]])</f>
        <v>1</v>
      </c>
      <c r="S141" s="1" t="s">
        <v>711</v>
      </c>
      <c r="T141">
        <f>matriceresult[[#This Row],[Abstract]]/matriceresult[[#This Row],[TOTAL]]</f>
        <v>0</v>
      </c>
      <c r="U141">
        <f>matriceresult[[#This Row],[Acknowledgments]]/matriceresult[[#This Row],[TOTAL]]</f>
        <v>0</v>
      </c>
      <c r="V141">
        <f>matriceresult[[#This Row],[Article (No section provide)]]/matriceresult[[#This Row],[TOTAL]]</f>
        <v>0</v>
      </c>
      <c r="W141">
        <f>matriceresult[[#This Row],[Case study]]/matriceresult[[#This Row],[TOTAL]]</f>
        <v>0</v>
      </c>
      <c r="X141">
        <f>matriceresult[[#This Row],[Conclusion]]/matriceresult[[#This Row],[TOTAL]]</f>
        <v>0</v>
      </c>
      <c r="Y141">
        <f>matriceresult[[#This Row],[Discussion]]/matriceresult[[#This Row],[TOTAL]]</f>
        <v>0</v>
      </c>
      <c r="Z141">
        <f>matriceresult[[#This Row],[Figure]]/matriceresult[[#This Row],[TOTAL]]</f>
        <v>0</v>
      </c>
      <c r="AA141">
        <f>matriceresult[[#This Row],[Introduction]]/matriceresult[[#This Row],[TOTAL]]</f>
        <v>0</v>
      </c>
      <c r="AB141">
        <f>matriceresult[[#This Row],[Methods]]/matriceresult[[#This Row],[TOTAL]]</f>
        <v>0</v>
      </c>
      <c r="AC141">
        <f>matriceresult[[#This Row],[Results]]/matriceresult[[#This Row],[TOTAL]]</f>
        <v>1</v>
      </c>
      <c r="AD141">
        <f>matriceresult[[#This Row],[Supplementary material]]/matriceresult[[#This Row],[TOTAL]]</f>
        <v>0</v>
      </c>
      <c r="AE141">
        <f>matriceresult[[#This Row],[Title]]/matriceresult[[#This Row],[TOTAL]]</f>
        <v>0</v>
      </c>
      <c r="AF141" s="15">
        <f>SUM(matriceresult_PERCENTAGE[[#This Row],[Abstract]:[Title]])</f>
        <v>1</v>
      </c>
    </row>
    <row r="142" spans="1:32" x14ac:dyDescent="0.25">
      <c r="A142" s="1" t="s">
        <v>382</v>
      </c>
      <c r="B142" s="1" t="s">
        <v>19</v>
      </c>
      <c r="D142" s="1" t="s">
        <v>1717</v>
      </c>
      <c r="E142">
        <v>0</v>
      </c>
      <c r="F142">
        <v>0</v>
      </c>
      <c r="G142">
        <v>0</v>
      </c>
      <c r="H142">
        <v>0</v>
      </c>
      <c r="I142">
        <v>0</v>
      </c>
      <c r="J142">
        <v>0</v>
      </c>
      <c r="K142">
        <v>0</v>
      </c>
      <c r="L142">
        <v>0</v>
      </c>
      <c r="M142">
        <v>2</v>
      </c>
      <c r="N142">
        <v>0</v>
      </c>
      <c r="O142">
        <v>0</v>
      </c>
      <c r="P142">
        <v>0</v>
      </c>
      <c r="Q142" s="7">
        <f>SUM(matriceresult[[#This Row],[Abstract]:[Title]])</f>
        <v>2</v>
      </c>
      <c r="S142" s="1" t="s">
        <v>1717</v>
      </c>
      <c r="T142">
        <f>matriceresult[[#This Row],[Abstract]]/matriceresult[[#This Row],[TOTAL]]</f>
        <v>0</v>
      </c>
      <c r="U142">
        <f>matriceresult[[#This Row],[Acknowledgments]]/matriceresult[[#This Row],[TOTAL]]</f>
        <v>0</v>
      </c>
      <c r="V142">
        <f>matriceresult[[#This Row],[Article (No section provide)]]/matriceresult[[#This Row],[TOTAL]]</f>
        <v>0</v>
      </c>
      <c r="W142">
        <f>matriceresult[[#This Row],[Case study]]/matriceresult[[#This Row],[TOTAL]]</f>
        <v>0</v>
      </c>
      <c r="X142">
        <f>matriceresult[[#This Row],[Conclusion]]/matriceresult[[#This Row],[TOTAL]]</f>
        <v>0</v>
      </c>
      <c r="Y142">
        <f>matriceresult[[#This Row],[Discussion]]/matriceresult[[#This Row],[TOTAL]]</f>
        <v>0</v>
      </c>
      <c r="Z142">
        <f>matriceresult[[#This Row],[Figure]]/matriceresult[[#This Row],[TOTAL]]</f>
        <v>0</v>
      </c>
      <c r="AA142">
        <f>matriceresult[[#This Row],[Introduction]]/matriceresult[[#This Row],[TOTAL]]</f>
        <v>0</v>
      </c>
      <c r="AB142">
        <f>matriceresult[[#This Row],[Methods]]/matriceresult[[#This Row],[TOTAL]]</f>
        <v>1</v>
      </c>
      <c r="AC142">
        <f>matriceresult[[#This Row],[Results]]/matriceresult[[#This Row],[TOTAL]]</f>
        <v>0</v>
      </c>
      <c r="AD142">
        <f>matriceresult[[#This Row],[Supplementary material]]/matriceresult[[#This Row],[TOTAL]]</f>
        <v>0</v>
      </c>
      <c r="AE142">
        <f>matriceresult[[#This Row],[Title]]/matriceresult[[#This Row],[TOTAL]]</f>
        <v>0</v>
      </c>
      <c r="AF142" s="15">
        <f>SUM(matriceresult_PERCENTAGE[[#This Row],[Abstract]:[Title]])</f>
        <v>1</v>
      </c>
    </row>
    <row r="143" spans="1:32" x14ac:dyDescent="0.25">
      <c r="A143" s="1" t="s">
        <v>382</v>
      </c>
      <c r="B143" s="1" t="s">
        <v>19</v>
      </c>
      <c r="D143" s="1" t="s">
        <v>2578</v>
      </c>
      <c r="E143">
        <v>0</v>
      </c>
      <c r="F143">
        <v>0</v>
      </c>
      <c r="G143">
        <v>0</v>
      </c>
      <c r="H143">
        <v>0</v>
      </c>
      <c r="I143">
        <v>0</v>
      </c>
      <c r="J143">
        <v>0</v>
      </c>
      <c r="K143">
        <v>0</v>
      </c>
      <c r="L143">
        <v>0</v>
      </c>
      <c r="M143">
        <v>1</v>
      </c>
      <c r="N143">
        <v>0</v>
      </c>
      <c r="O143">
        <v>0</v>
      </c>
      <c r="P143">
        <v>0</v>
      </c>
      <c r="Q143" s="7">
        <f>SUM(matriceresult[[#This Row],[Abstract]:[Title]])</f>
        <v>1</v>
      </c>
      <c r="S143" s="1" t="s">
        <v>2578</v>
      </c>
      <c r="T143">
        <f>matriceresult[[#This Row],[Abstract]]/matriceresult[[#This Row],[TOTAL]]</f>
        <v>0</v>
      </c>
      <c r="U143">
        <f>matriceresult[[#This Row],[Acknowledgments]]/matriceresult[[#This Row],[TOTAL]]</f>
        <v>0</v>
      </c>
      <c r="V143">
        <f>matriceresult[[#This Row],[Article (No section provide)]]/matriceresult[[#This Row],[TOTAL]]</f>
        <v>0</v>
      </c>
      <c r="W143">
        <f>matriceresult[[#This Row],[Case study]]/matriceresult[[#This Row],[TOTAL]]</f>
        <v>0</v>
      </c>
      <c r="X143">
        <f>matriceresult[[#This Row],[Conclusion]]/matriceresult[[#This Row],[TOTAL]]</f>
        <v>0</v>
      </c>
      <c r="Y143">
        <f>matriceresult[[#This Row],[Discussion]]/matriceresult[[#This Row],[TOTAL]]</f>
        <v>0</v>
      </c>
      <c r="Z143">
        <f>matriceresult[[#This Row],[Figure]]/matriceresult[[#This Row],[TOTAL]]</f>
        <v>0</v>
      </c>
      <c r="AA143">
        <f>matriceresult[[#This Row],[Introduction]]/matriceresult[[#This Row],[TOTAL]]</f>
        <v>0</v>
      </c>
      <c r="AB143">
        <f>matriceresult[[#This Row],[Methods]]/matriceresult[[#This Row],[TOTAL]]</f>
        <v>1</v>
      </c>
      <c r="AC143">
        <f>matriceresult[[#This Row],[Results]]/matriceresult[[#This Row],[TOTAL]]</f>
        <v>0</v>
      </c>
      <c r="AD143">
        <f>matriceresult[[#This Row],[Supplementary material]]/matriceresult[[#This Row],[TOTAL]]</f>
        <v>0</v>
      </c>
      <c r="AE143">
        <f>matriceresult[[#This Row],[Title]]/matriceresult[[#This Row],[TOTAL]]</f>
        <v>0</v>
      </c>
      <c r="AF143" s="15">
        <f>SUM(matriceresult_PERCENTAGE[[#This Row],[Abstract]:[Title]])</f>
        <v>1</v>
      </c>
    </row>
    <row r="144" spans="1:32" x14ac:dyDescent="0.25">
      <c r="A144" s="1" t="s">
        <v>382</v>
      </c>
      <c r="B144" s="1" t="s">
        <v>60</v>
      </c>
      <c r="D144" s="1" t="s">
        <v>472</v>
      </c>
      <c r="E144">
        <v>0</v>
      </c>
      <c r="F144">
        <v>0</v>
      </c>
      <c r="G144">
        <v>0</v>
      </c>
      <c r="H144">
        <v>0</v>
      </c>
      <c r="I144">
        <v>1</v>
      </c>
      <c r="J144">
        <v>0</v>
      </c>
      <c r="K144">
        <v>0</v>
      </c>
      <c r="L144">
        <v>0</v>
      </c>
      <c r="M144">
        <v>0</v>
      </c>
      <c r="N144">
        <v>0</v>
      </c>
      <c r="O144">
        <v>0</v>
      </c>
      <c r="P144">
        <v>0</v>
      </c>
      <c r="Q144" s="7">
        <f>SUM(matriceresult[[#This Row],[Abstract]:[Title]])</f>
        <v>1</v>
      </c>
      <c r="S144" s="1" t="s">
        <v>472</v>
      </c>
      <c r="T144">
        <f>matriceresult[[#This Row],[Abstract]]/matriceresult[[#This Row],[TOTAL]]</f>
        <v>0</v>
      </c>
      <c r="U144">
        <f>matriceresult[[#This Row],[Acknowledgments]]/matriceresult[[#This Row],[TOTAL]]</f>
        <v>0</v>
      </c>
      <c r="V144">
        <f>matriceresult[[#This Row],[Article (No section provide)]]/matriceresult[[#This Row],[TOTAL]]</f>
        <v>0</v>
      </c>
      <c r="W144">
        <f>matriceresult[[#This Row],[Case study]]/matriceresult[[#This Row],[TOTAL]]</f>
        <v>0</v>
      </c>
      <c r="X144">
        <f>matriceresult[[#This Row],[Conclusion]]/matriceresult[[#This Row],[TOTAL]]</f>
        <v>1</v>
      </c>
      <c r="Y144">
        <f>matriceresult[[#This Row],[Discussion]]/matriceresult[[#This Row],[TOTAL]]</f>
        <v>0</v>
      </c>
      <c r="Z144">
        <f>matriceresult[[#This Row],[Figure]]/matriceresult[[#This Row],[TOTAL]]</f>
        <v>0</v>
      </c>
      <c r="AA144">
        <f>matriceresult[[#This Row],[Introduction]]/matriceresult[[#This Row],[TOTAL]]</f>
        <v>0</v>
      </c>
      <c r="AB144">
        <f>matriceresult[[#This Row],[Methods]]/matriceresult[[#This Row],[TOTAL]]</f>
        <v>0</v>
      </c>
      <c r="AC144">
        <f>matriceresult[[#This Row],[Results]]/matriceresult[[#This Row],[TOTAL]]</f>
        <v>0</v>
      </c>
      <c r="AD144">
        <f>matriceresult[[#This Row],[Supplementary material]]/matriceresult[[#This Row],[TOTAL]]</f>
        <v>0</v>
      </c>
      <c r="AE144">
        <f>matriceresult[[#This Row],[Title]]/matriceresult[[#This Row],[TOTAL]]</f>
        <v>0</v>
      </c>
      <c r="AF144" s="15">
        <f>SUM(matriceresult_PERCENTAGE[[#This Row],[Abstract]:[Title]])</f>
        <v>1</v>
      </c>
    </row>
    <row r="145" spans="1:32" x14ac:dyDescent="0.25">
      <c r="A145" s="1" t="s">
        <v>382</v>
      </c>
      <c r="B145" s="1" t="s">
        <v>60</v>
      </c>
      <c r="D145" s="1" t="s">
        <v>1723</v>
      </c>
      <c r="E145">
        <v>0</v>
      </c>
      <c r="F145">
        <v>0</v>
      </c>
      <c r="G145">
        <v>0</v>
      </c>
      <c r="H145">
        <v>0</v>
      </c>
      <c r="I145">
        <v>0</v>
      </c>
      <c r="J145">
        <v>0</v>
      </c>
      <c r="K145">
        <v>0</v>
      </c>
      <c r="L145">
        <v>0</v>
      </c>
      <c r="M145">
        <v>0</v>
      </c>
      <c r="N145">
        <v>2</v>
      </c>
      <c r="O145">
        <v>0</v>
      </c>
      <c r="P145">
        <v>0</v>
      </c>
      <c r="Q145" s="7">
        <f>SUM(matriceresult[[#This Row],[Abstract]:[Title]])</f>
        <v>2</v>
      </c>
      <c r="S145" s="1" t="s">
        <v>1723</v>
      </c>
      <c r="T145">
        <f>matriceresult[[#This Row],[Abstract]]/matriceresult[[#This Row],[TOTAL]]</f>
        <v>0</v>
      </c>
      <c r="U145">
        <f>matriceresult[[#This Row],[Acknowledgments]]/matriceresult[[#This Row],[TOTAL]]</f>
        <v>0</v>
      </c>
      <c r="V145">
        <f>matriceresult[[#This Row],[Article (No section provide)]]/matriceresult[[#This Row],[TOTAL]]</f>
        <v>0</v>
      </c>
      <c r="W145">
        <f>matriceresult[[#This Row],[Case study]]/matriceresult[[#This Row],[TOTAL]]</f>
        <v>0</v>
      </c>
      <c r="X145">
        <f>matriceresult[[#This Row],[Conclusion]]/matriceresult[[#This Row],[TOTAL]]</f>
        <v>0</v>
      </c>
      <c r="Y145">
        <f>matriceresult[[#This Row],[Discussion]]/matriceresult[[#This Row],[TOTAL]]</f>
        <v>0</v>
      </c>
      <c r="Z145">
        <f>matriceresult[[#This Row],[Figure]]/matriceresult[[#This Row],[TOTAL]]</f>
        <v>0</v>
      </c>
      <c r="AA145">
        <f>matriceresult[[#This Row],[Introduction]]/matriceresult[[#This Row],[TOTAL]]</f>
        <v>0</v>
      </c>
      <c r="AB145">
        <f>matriceresult[[#This Row],[Methods]]/matriceresult[[#This Row],[TOTAL]]</f>
        <v>0</v>
      </c>
      <c r="AC145">
        <f>matriceresult[[#This Row],[Results]]/matriceresult[[#This Row],[TOTAL]]</f>
        <v>1</v>
      </c>
      <c r="AD145">
        <f>matriceresult[[#This Row],[Supplementary material]]/matriceresult[[#This Row],[TOTAL]]</f>
        <v>0</v>
      </c>
      <c r="AE145">
        <f>matriceresult[[#This Row],[Title]]/matriceresult[[#This Row],[TOTAL]]</f>
        <v>0</v>
      </c>
      <c r="AF145" s="15">
        <f>SUM(matriceresult_PERCENTAGE[[#This Row],[Abstract]:[Title]])</f>
        <v>1</v>
      </c>
    </row>
    <row r="146" spans="1:32" x14ac:dyDescent="0.25">
      <c r="A146" s="1" t="s">
        <v>382</v>
      </c>
      <c r="B146" s="1" t="s">
        <v>60</v>
      </c>
      <c r="D146" s="1" t="s">
        <v>2583</v>
      </c>
      <c r="E146">
        <v>0</v>
      </c>
      <c r="F146">
        <v>0</v>
      </c>
      <c r="G146">
        <v>1</v>
      </c>
      <c r="H146">
        <v>0</v>
      </c>
      <c r="I146">
        <v>0</v>
      </c>
      <c r="J146">
        <v>0</v>
      </c>
      <c r="K146">
        <v>0</v>
      </c>
      <c r="L146">
        <v>0</v>
      </c>
      <c r="M146">
        <v>0</v>
      </c>
      <c r="N146">
        <v>0</v>
      </c>
      <c r="O146">
        <v>0</v>
      </c>
      <c r="P146">
        <v>0</v>
      </c>
      <c r="Q146" s="7">
        <f>SUM(matriceresult[[#This Row],[Abstract]:[Title]])</f>
        <v>1</v>
      </c>
      <c r="S146" s="1" t="s">
        <v>2583</v>
      </c>
      <c r="T146">
        <f>matriceresult[[#This Row],[Abstract]]/matriceresult[[#This Row],[TOTAL]]</f>
        <v>0</v>
      </c>
      <c r="U146">
        <f>matriceresult[[#This Row],[Acknowledgments]]/matriceresult[[#This Row],[TOTAL]]</f>
        <v>0</v>
      </c>
      <c r="V146">
        <f>matriceresult[[#This Row],[Article (No section provide)]]/matriceresult[[#This Row],[TOTAL]]</f>
        <v>1</v>
      </c>
      <c r="W146">
        <f>matriceresult[[#This Row],[Case study]]/matriceresult[[#This Row],[TOTAL]]</f>
        <v>0</v>
      </c>
      <c r="X146">
        <f>matriceresult[[#This Row],[Conclusion]]/matriceresult[[#This Row],[TOTAL]]</f>
        <v>0</v>
      </c>
      <c r="Y146">
        <f>matriceresult[[#This Row],[Discussion]]/matriceresult[[#This Row],[TOTAL]]</f>
        <v>0</v>
      </c>
      <c r="Z146">
        <f>matriceresult[[#This Row],[Figure]]/matriceresult[[#This Row],[TOTAL]]</f>
        <v>0</v>
      </c>
      <c r="AA146">
        <f>matriceresult[[#This Row],[Introduction]]/matriceresult[[#This Row],[TOTAL]]</f>
        <v>0</v>
      </c>
      <c r="AB146">
        <f>matriceresult[[#This Row],[Methods]]/matriceresult[[#This Row],[TOTAL]]</f>
        <v>0</v>
      </c>
      <c r="AC146">
        <f>matriceresult[[#This Row],[Results]]/matriceresult[[#This Row],[TOTAL]]</f>
        <v>0</v>
      </c>
      <c r="AD146">
        <f>matriceresult[[#This Row],[Supplementary material]]/matriceresult[[#This Row],[TOTAL]]</f>
        <v>0</v>
      </c>
      <c r="AE146">
        <f>matriceresult[[#This Row],[Title]]/matriceresult[[#This Row],[TOTAL]]</f>
        <v>0</v>
      </c>
      <c r="AF146" s="15">
        <f>SUM(matriceresult_PERCENTAGE[[#This Row],[Abstract]:[Title]])</f>
        <v>1</v>
      </c>
    </row>
    <row r="147" spans="1:32" x14ac:dyDescent="0.25">
      <c r="A147" s="1" t="s">
        <v>73</v>
      </c>
      <c r="B147" s="1" t="s">
        <v>11</v>
      </c>
      <c r="D147" s="1" t="s">
        <v>898</v>
      </c>
      <c r="E147">
        <v>0</v>
      </c>
      <c r="F147">
        <v>0</v>
      </c>
      <c r="G147">
        <v>0</v>
      </c>
      <c r="H147">
        <v>0</v>
      </c>
      <c r="I147">
        <v>0</v>
      </c>
      <c r="J147">
        <v>0</v>
      </c>
      <c r="K147">
        <v>0</v>
      </c>
      <c r="L147">
        <v>0</v>
      </c>
      <c r="M147">
        <v>2</v>
      </c>
      <c r="N147">
        <v>0</v>
      </c>
      <c r="O147">
        <v>0</v>
      </c>
      <c r="P147">
        <v>0</v>
      </c>
      <c r="Q147" s="7">
        <f>SUM(matriceresult[[#This Row],[Abstract]:[Title]])</f>
        <v>2</v>
      </c>
      <c r="S147" s="1" t="s">
        <v>898</v>
      </c>
      <c r="T147">
        <f>matriceresult[[#This Row],[Abstract]]/matriceresult[[#This Row],[TOTAL]]</f>
        <v>0</v>
      </c>
      <c r="U147">
        <f>matriceresult[[#This Row],[Acknowledgments]]/matriceresult[[#This Row],[TOTAL]]</f>
        <v>0</v>
      </c>
      <c r="V147">
        <f>matriceresult[[#This Row],[Article (No section provide)]]/matriceresult[[#This Row],[TOTAL]]</f>
        <v>0</v>
      </c>
      <c r="W147">
        <f>matriceresult[[#This Row],[Case study]]/matriceresult[[#This Row],[TOTAL]]</f>
        <v>0</v>
      </c>
      <c r="X147">
        <f>matriceresult[[#This Row],[Conclusion]]/matriceresult[[#This Row],[TOTAL]]</f>
        <v>0</v>
      </c>
      <c r="Y147">
        <f>matriceresult[[#This Row],[Discussion]]/matriceresult[[#This Row],[TOTAL]]</f>
        <v>0</v>
      </c>
      <c r="Z147">
        <f>matriceresult[[#This Row],[Figure]]/matriceresult[[#This Row],[TOTAL]]</f>
        <v>0</v>
      </c>
      <c r="AA147">
        <f>matriceresult[[#This Row],[Introduction]]/matriceresult[[#This Row],[TOTAL]]</f>
        <v>0</v>
      </c>
      <c r="AB147">
        <f>matriceresult[[#This Row],[Methods]]/matriceresult[[#This Row],[TOTAL]]</f>
        <v>1</v>
      </c>
      <c r="AC147">
        <f>matriceresult[[#This Row],[Results]]/matriceresult[[#This Row],[TOTAL]]</f>
        <v>0</v>
      </c>
      <c r="AD147">
        <f>matriceresult[[#This Row],[Supplementary material]]/matriceresult[[#This Row],[TOTAL]]</f>
        <v>0</v>
      </c>
      <c r="AE147">
        <f>matriceresult[[#This Row],[Title]]/matriceresult[[#This Row],[TOTAL]]</f>
        <v>0</v>
      </c>
      <c r="AF147" s="15">
        <f>SUM(matriceresult_PERCENTAGE[[#This Row],[Abstract]:[Title]])</f>
        <v>1</v>
      </c>
    </row>
    <row r="148" spans="1:32" x14ac:dyDescent="0.25">
      <c r="A148" s="1" t="s">
        <v>73</v>
      </c>
      <c r="B148" s="1" t="s">
        <v>11</v>
      </c>
      <c r="D148" s="1" t="s">
        <v>2588</v>
      </c>
      <c r="E148">
        <v>0</v>
      </c>
      <c r="F148">
        <v>0</v>
      </c>
      <c r="G148">
        <v>0</v>
      </c>
      <c r="H148">
        <v>6</v>
      </c>
      <c r="I148">
        <v>0</v>
      </c>
      <c r="J148">
        <v>0</v>
      </c>
      <c r="K148">
        <v>0</v>
      </c>
      <c r="L148">
        <v>0</v>
      </c>
      <c r="M148">
        <v>0</v>
      </c>
      <c r="N148">
        <v>0</v>
      </c>
      <c r="O148">
        <v>0</v>
      </c>
      <c r="P148">
        <v>0</v>
      </c>
      <c r="Q148" s="7">
        <f>SUM(matriceresult[[#This Row],[Abstract]:[Title]])</f>
        <v>6</v>
      </c>
      <c r="S148" s="1" t="s">
        <v>2588</v>
      </c>
      <c r="T148">
        <f>matriceresult[[#This Row],[Abstract]]/matriceresult[[#This Row],[TOTAL]]</f>
        <v>0</v>
      </c>
      <c r="U148">
        <f>matriceresult[[#This Row],[Acknowledgments]]/matriceresult[[#This Row],[TOTAL]]</f>
        <v>0</v>
      </c>
      <c r="V148">
        <f>matriceresult[[#This Row],[Article (No section provide)]]/matriceresult[[#This Row],[TOTAL]]</f>
        <v>0</v>
      </c>
      <c r="W148">
        <f>matriceresult[[#This Row],[Case study]]/matriceresult[[#This Row],[TOTAL]]</f>
        <v>1</v>
      </c>
      <c r="X148">
        <f>matriceresult[[#This Row],[Conclusion]]/matriceresult[[#This Row],[TOTAL]]</f>
        <v>0</v>
      </c>
      <c r="Y148">
        <f>matriceresult[[#This Row],[Discussion]]/matriceresult[[#This Row],[TOTAL]]</f>
        <v>0</v>
      </c>
      <c r="Z148">
        <f>matriceresult[[#This Row],[Figure]]/matriceresult[[#This Row],[TOTAL]]</f>
        <v>0</v>
      </c>
      <c r="AA148">
        <f>matriceresult[[#This Row],[Introduction]]/matriceresult[[#This Row],[TOTAL]]</f>
        <v>0</v>
      </c>
      <c r="AB148">
        <f>matriceresult[[#This Row],[Methods]]/matriceresult[[#This Row],[TOTAL]]</f>
        <v>0</v>
      </c>
      <c r="AC148">
        <f>matriceresult[[#This Row],[Results]]/matriceresult[[#This Row],[TOTAL]]</f>
        <v>0</v>
      </c>
      <c r="AD148">
        <f>matriceresult[[#This Row],[Supplementary material]]/matriceresult[[#This Row],[TOTAL]]</f>
        <v>0</v>
      </c>
      <c r="AE148">
        <f>matriceresult[[#This Row],[Title]]/matriceresult[[#This Row],[TOTAL]]</f>
        <v>0</v>
      </c>
      <c r="AF148" s="15">
        <f>SUM(matriceresult_PERCENTAGE[[#This Row],[Abstract]:[Title]])</f>
        <v>1</v>
      </c>
    </row>
    <row r="149" spans="1:32" x14ac:dyDescent="0.25">
      <c r="A149" s="1" t="s">
        <v>73</v>
      </c>
      <c r="B149" s="1" t="s">
        <v>11</v>
      </c>
      <c r="D149" s="1" t="s">
        <v>2598</v>
      </c>
      <c r="E149">
        <v>0</v>
      </c>
      <c r="F149">
        <v>0</v>
      </c>
      <c r="G149">
        <v>0</v>
      </c>
      <c r="H149">
        <v>0</v>
      </c>
      <c r="I149">
        <v>0</v>
      </c>
      <c r="J149">
        <v>0</v>
      </c>
      <c r="K149">
        <v>0</v>
      </c>
      <c r="L149">
        <v>0</v>
      </c>
      <c r="M149">
        <v>1</v>
      </c>
      <c r="N149">
        <v>0</v>
      </c>
      <c r="O149">
        <v>0</v>
      </c>
      <c r="P149">
        <v>0</v>
      </c>
      <c r="Q149" s="7">
        <f>SUM(matriceresult[[#This Row],[Abstract]:[Title]])</f>
        <v>1</v>
      </c>
      <c r="S149" s="1" t="s">
        <v>2598</v>
      </c>
      <c r="T149">
        <f>matriceresult[[#This Row],[Abstract]]/matriceresult[[#This Row],[TOTAL]]</f>
        <v>0</v>
      </c>
      <c r="U149">
        <f>matriceresult[[#This Row],[Acknowledgments]]/matriceresult[[#This Row],[TOTAL]]</f>
        <v>0</v>
      </c>
      <c r="V149">
        <f>matriceresult[[#This Row],[Article (No section provide)]]/matriceresult[[#This Row],[TOTAL]]</f>
        <v>0</v>
      </c>
      <c r="W149">
        <f>matriceresult[[#This Row],[Case study]]/matriceresult[[#This Row],[TOTAL]]</f>
        <v>0</v>
      </c>
      <c r="X149">
        <f>matriceresult[[#This Row],[Conclusion]]/matriceresult[[#This Row],[TOTAL]]</f>
        <v>0</v>
      </c>
      <c r="Y149">
        <f>matriceresult[[#This Row],[Discussion]]/matriceresult[[#This Row],[TOTAL]]</f>
        <v>0</v>
      </c>
      <c r="Z149">
        <f>matriceresult[[#This Row],[Figure]]/matriceresult[[#This Row],[TOTAL]]</f>
        <v>0</v>
      </c>
      <c r="AA149">
        <f>matriceresult[[#This Row],[Introduction]]/matriceresult[[#This Row],[TOTAL]]</f>
        <v>0</v>
      </c>
      <c r="AB149">
        <f>matriceresult[[#This Row],[Methods]]/matriceresult[[#This Row],[TOTAL]]</f>
        <v>1</v>
      </c>
      <c r="AC149">
        <f>matriceresult[[#This Row],[Results]]/matriceresult[[#This Row],[TOTAL]]</f>
        <v>0</v>
      </c>
      <c r="AD149">
        <f>matriceresult[[#This Row],[Supplementary material]]/matriceresult[[#This Row],[TOTAL]]</f>
        <v>0</v>
      </c>
      <c r="AE149">
        <f>matriceresult[[#This Row],[Title]]/matriceresult[[#This Row],[TOTAL]]</f>
        <v>0</v>
      </c>
      <c r="AF149" s="15">
        <f>SUM(matriceresult_PERCENTAGE[[#This Row],[Abstract]:[Title]])</f>
        <v>1</v>
      </c>
    </row>
    <row r="150" spans="1:32" x14ac:dyDescent="0.25">
      <c r="A150" s="1" t="s">
        <v>73</v>
      </c>
      <c r="B150" s="1" t="s">
        <v>75</v>
      </c>
      <c r="D150" s="1" t="s">
        <v>205</v>
      </c>
      <c r="E150">
        <v>0</v>
      </c>
      <c r="F150">
        <v>0</v>
      </c>
      <c r="G150">
        <v>0</v>
      </c>
      <c r="H150">
        <v>0</v>
      </c>
      <c r="I150">
        <v>0</v>
      </c>
      <c r="J150">
        <v>0</v>
      </c>
      <c r="K150">
        <v>0</v>
      </c>
      <c r="L150">
        <v>1</v>
      </c>
      <c r="M150">
        <v>0</v>
      </c>
      <c r="N150">
        <v>0</v>
      </c>
      <c r="O150">
        <v>0</v>
      </c>
      <c r="P150">
        <v>0</v>
      </c>
      <c r="Q150" s="7">
        <f>SUM(matriceresult[[#This Row],[Abstract]:[Title]])</f>
        <v>1</v>
      </c>
      <c r="S150" s="1" t="s">
        <v>205</v>
      </c>
      <c r="T150">
        <f>matriceresult[[#This Row],[Abstract]]/matriceresult[[#This Row],[TOTAL]]</f>
        <v>0</v>
      </c>
      <c r="U150">
        <f>matriceresult[[#This Row],[Acknowledgments]]/matriceresult[[#This Row],[TOTAL]]</f>
        <v>0</v>
      </c>
      <c r="V150">
        <f>matriceresult[[#This Row],[Article (No section provide)]]/matriceresult[[#This Row],[TOTAL]]</f>
        <v>0</v>
      </c>
      <c r="W150">
        <f>matriceresult[[#This Row],[Case study]]/matriceresult[[#This Row],[TOTAL]]</f>
        <v>0</v>
      </c>
      <c r="X150">
        <f>matriceresult[[#This Row],[Conclusion]]/matriceresult[[#This Row],[TOTAL]]</f>
        <v>0</v>
      </c>
      <c r="Y150">
        <f>matriceresult[[#This Row],[Discussion]]/matriceresult[[#This Row],[TOTAL]]</f>
        <v>0</v>
      </c>
      <c r="Z150">
        <f>matriceresult[[#This Row],[Figure]]/matriceresult[[#This Row],[TOTAL]]</f>
        <v>0</v>
      </c>
      <c r="AA150">
        <f>matriceresult[[#This Row],[Introduction]]/matriceresult[[#This Row],[TOTAL]]</f>
        <v>1</v>
      </c>
      <c r="AB150">
        <f>matriceresult[[#This Row],[Methods]]/matriceresult[[#This Row],[TOTAL]]</f>
        <v>0</v>
      </c>
      <c r="AC150">
        <f>matriceresult[[#This Row],[Results]]/matriceresult[[#This Row],[TOTAL]]</f>
        <v>0</v>
      </c>
      <c r="AD150">
        <f>matriceresult[[#This Row],[Supplementary material]]/matriceresult[[#This Row],[TOTAL]]</f>
        <v>0</v>
      </c>
      <c r="AE150">
        <f>matriceresult[[#This Row],[Title]]/matriceresult[[#This Row],[TOTAL]]</f>
        <v>0</v>
      </c>
      <c r="AF150" s="15">
        <f>SUM(matriceresult_PERCENTAGE[[#This Row],[Abstract]:[Title]])</f>
        <v>1</v>
      </c>
    </row>
    <row r="151" spans="1:32" x14ac:dyDescent="0.25">
      <c r="A151" s="1" t="s">
        <v>73</v>
      </c>
      <c r="B151" s="1" t="s">
        <v>75</v>
      </c>
      <c r="D151" s="1" t="s">
        <v>1729</v>
      </c>
      <c r="E151">
        <v>0</v>
      </c>
      <c r="F151">
        <v>0</v>
      </c>
      <c r="G151">
        <v>0</v>
      </c>
      <c r="H151">
        <v>0</v>
      </c>
      <c r="I151">
        <v>0</v>
      </c>
      <c r="J151">
        <v>0</v>
      </c>
      <c r="K151">
        <v>0</v>
      </c>
      <c r="L151">
        <v>0</v>
      </c>
      <c r="M151">
        <v>1</v>
      </c>
      <c r="N151">
        <v>1</v>
      </c>
      <c r="O151">
        <v>0</v>
      </c>
      <c r="P151">
        <v>0</v>
      </c>
      <c r="Q151" s="7">
        <f>SUM(matriceresult[[#This Row],[Abstract]:[Title]])</f>
        <v>2</v>
      </c>
      <c r="S151" s="1" t="s">
        <v>1729</v>
      </c>
      <c r="T151">
        <f>matriceresult[[#This Row],[Abstract]]/matriceresult[[#This Row],[TOTAL]]</f>
        <v>0</v>
      </c>
      <c r="U151">
        <f>matriceresult[[#This Row],[Acknowledgments]]/matriceresult[[#This Row],[TOTAL]]</f>
        <v>0</v>
      </c>
      <c r="V151">
        <f>matriceresult[[#This Row],[Article (No section provide)]]/matriceresult[[#This Row],[TOTAL]]</f>
        <v>0</v>
      </c>
      <c r="W151">
        <f>matriceresult[[#This Row],[Case study]]/matriceresult[[#This Row],[TOTAL]]</f>
        <v>0</v>
      </c>
      <c r="X151">
        <f>matriceresult[[#This Row],[Conclusion]]/matriceresult[[#This Row],[TOTAL]]</f>
        <v>0</v>
      </c>
      <c r="Y151">
        <f>matriceresult[[#This Row],[Discussion]]/matriceresult[[#This Row],[TOTAL]]</f>
        <v>0</v>
      </c>
      <c r="Z151">
        <f>matriceresult[[#This Row],[Figure]]/matriceresult[[#This Row],[TOTAL]]</f>
        <v>0</v>
      </c>
      <c r="AA151">
        <f>matriceresult[[#This Row],[Introduction]]/matriceresult[[#This Row],[TOTAL]]</f>
        <v>0</v>
      </c>
      <c r="AB151">
        <f>matriceresult[[#This Row],[Methods]]/matriceresult[[#This Row],[TOTAL]]</f>
        <v>0.5</v>
      </c>
      <c r="AC151">
        <f>matriceresult[[#This Row],[Results]]/matriceresult[[#This Row],[TOTAL]]</f>
        <v>0.5</v>
      </c>
      <c r="AD151">
        <f>matriceresult[[#This Row],[Supplementary material]]/matriceresult[[#This Row],[TOTAL]]</f>
        <v>0</v>
      </c>
      <c r="AE151">
        <f>matriceresult[[#This Row],[Title]]/matriceresult[[#This Row],[TOTAL]]</f>
        <v>0</v>
      </c>
      <c r="AF151" s="15">
        <f>SUM(matriceresult_PERCENTAGE[[#This Row],[Abstract]:[Title]])</f>
        <v>1</v>
      </c>
    </row>
    <row r="152" spans="1:32" x14ac:dyDescent="0.25">
      <c r="A152" s="1" t="s">
        <v>1177</v>
      </c>
      <c r="B152" s="1" t="s">
        <v>19</v>
      </c>
      <c r="D152" s="1" t="s">
        <v>2602</v>
      </c>
      <c r="E152">
        <v>0</v>
      </c>
      <c r="F152">
        <v>0</v>
      </c>
      <c r="G152">
        <v>0</v>
      </c>
      <c r="H152">
        <v>0</v>
      </c>
      <c r="I152">
        <v>0</v>
      </c>
      <c r="J152">
        <v>0</v>
      </c>
      <c r="K152">
        <v>0</v>
      </c>
      <c r="L152">
        <v>0</v>
      </c>
      <c r="M152">
        <v>2</v>
      </c>
      <c r="N152">
        <v>0</v>
      </c>
      <c r="O152">
        <v>0</v>
      </c>
      <c r="P152">
        <v>0</v>
      </c>
      <c r="Q152" s="7">
        <f>SUM(matriceresult[[#This Row],[Abstract]:[Title]])</f>
        <v>2</v>
      </c>
      <c r="S152" s="1" t="s">
        <v>2602</v>
      </c>
      <c r="T152">
        <f>matriceresult[[#This Row],[Abstract]]/matriceresult[[#This Row],[TOTAL]]</f>
        <v>0</v>
      </c>
      <c r="U152">
        <f>matriceresult[[#This Row],[Acknowledgments]]/matriceresult[[#This Row],[TOTAL]]</f>
        <v>0</v>
      </c>
      <c r="V152">
        <f>matriceresult[[#This Row],[Article (No section provide)]]/matriceresult[[#This Row],[TOTAL]]</f>
        <v>0</v>
      </c>
      <c r="W152">
        <f>matriceresult[[#This Row],[Case study]]/matriceresult[[#This Row],[TOTAL]]</f>
        <v>0</v>
      </c>
      <c r="X152">
        <f>matriceresult[[#This Row],[Conclusion]]/matriceresult[[#This Row],[TOTAL]]</f>
        <v>0</v>
      </c>
      <c r="Y152">
        <f>matriceresult[[#This Row],[Discussion]]/matriceresult[[#This Row],[TOTAL]]</f>
        <v>0</v>
      </c>
      <c r="Z152">
        <f>matriceresult[[#This Row],[Figure]]/matriceresult[[#This Row],[TOTAL]]</f>
        <v>0</v>
      </c>
      <c r="AA152">
        <f>matriceresult[[#This Row],[Introduction]]/matriceresult[[#This Row],[TOTAL]]</f>
        <v>0</v>
      </c>
      <c r="AB152">
        <f>matriceresult[[#This Row],[Methods]]/matriceresult[[#This Row],[TOTAL]]</f>
        <v>1</v>
      </c>
      <c r="AC152">
        <f>matriceresult[[#This Row],[Results]]/matriceresult[[#This Row],[TOTAL]]</f>
        <v>0</v>
      </c>
      <c r="AD152">
        <f>matriceresult[[#This Row],[Supplementary material]]/matriceresult[[#This Row],[TOTAL]]</f>
        <v>0</v>
      </c>
      <c r="AE152">
        <f>matriceresult[[#This Row],[Title]]/matriceresult[[#This Row],[TOTAL]]</f>
        <v>0</v>
      </c>
      <c r="AF152" s="15">
        <f>SUM(matriceresult_PERCENTAGE[[#This Row],[Abstract]:[Title]])</f>
        <v>1</v>
      </c>
    </row>
    <row r="153" spans="1:32" x14ac:dyDescent="0.25">
      <c r="A153" s="1" t="s">
        <v>1177</v>
      </c>
      <c r="B153" s="1" t="s">
        <v>11</v>
      </c>
      <c r="D153" s="1" t="s">
        <v>906</v>
      </c>
      <c r="E153">
        <v>0</v>
      </c>
      <c r="F153">
        <v>0</v>
      </c>
      <c r="G153">
        <v>0</v>
      </c>
      <c r="H153">
        <v>0</v>
      </c>
      <c r="I153">
        <v>0</v>
      </c>
      <c r="J153">
        <v>0</v>
      </c>
      <c r="K153">
        <v>0</v>
      </c>
      <c r="L153">
        <v>0</v>
      </c>
      <c r="M153">
        <v>1</v>
      </c>
      <c r="N153">
        <v>0</v>
      </c>
      <c r="O153">
        <v>0</v>
      </c>
      <c r="P153">
        <v>0</v>
      </c>
      <c r="Q153" s="7">
        <f>SUM(matriceresult[[#This Row],[Abstract]:[Title]])</f>
        <v>1</v>
      </c>
      <c r="S153" s="1" t="s">
        <v>906</v>
      </c>
      <c r="T153">
        <f>matriceresult[[#This Row],[Abstract]]/matriceresult[[#This Row],[TOTAL]]</f>
        <v>0</v>
      </c>
      <c r="U153">
        <f>matriceresult[[#This Row],[Acknowledgments]]/matriceresult[[#This Row],[TOTAL]]</f>
        <v>0</v>
      </c>
      <c r="V153">
        <f>matriceresult[[#This Row],[Article (No section provide)]]/matriceresult[[#This Row],[TOTAL]]</f>
        <v>0</v>
      </c>
      <c r="W153">
        <f>matriceresult[[#This Row],[Case study]]/matriceresult[[#This Row],[TOTAL]]</f>
        <v>0</v>
      </c>
      <c r="X153">
        <f>matriceresult[[#This Row],[Conclusion]]/matriceresult[[#This Row],[TOTAL]]</f>
        <v>0</v>
      </c>
      <c r="Y153">
        <f>matriceresult[[#This Row],[Discussion]]/matriceresult[[#This Row],[TOTAL]]</f>
        <v>0</v>
      </c>
      <c r="Z153">
        <f>matriceresult[[#This Row],[Figure]]/matriceresult[[#This Row],[TOTAL]]</f>
        <v>0</v>
      </c>
      <c r="AA153">
        <f>matriceresult[[#This Row],[Introduction]]/matriceresult[[#This Row],[TOTAL]]</f>
        <v>0</v>
      </c>
      <c r="AB153">
        <f>matriceresult[[#This Row],[Methods]]/matriceresult[[#This Row],[TOTAL]]</f>
        <v>1</v>
      </c>
      <c r="AC153">
        <f>matriceresult[[#This Row],[Results]]/matriceresult[[#This Row],[TOTAL]]</f>
        <v>0</v>
      </c>
      <c r="AD153">
        <f>matriceresult[[#This Row],[Supplementary material]]/matriceresult[[#This Row],[TOTAL]]</f>
        <v>0</v>
      </c>
      <c r="AE153">
        <f>matriceresult[[#This Row],[Title]]/matriceresult[[#This Row],[TOTAL]]</f>
        <v>0</v>
      </c>
      <c r="AF153" s="15">
        <f>SUM(matriceresult_PERCENTAGE[[#This Row],[Abstract]:[Title]])</f>
        <v>1</v>
      </c>
    </row>
    <row r="154" spans="1:32" x14ac:dyDescent="0.25">
      <c r="A154" s="1" t="s">
        <v>1177</v>
      </c>
      <c r="B154" s="1" t="s">
        <v>11</v>
      </c>
      <c r="D154" s="1" t="s">
        <v>1735</v>
      </c>
      <c r="E154">
        <v>0</v>
      </c>
      <c r="F154">
        <v>0</v>
      </c>
      <c r="G154">
        <v>0</v>
      </c>
      <c r="H154">
        <v>0</v>
      </c>
      <c r="I154">
        <v>0</v>
      </c>
      <c r="J154">
        <v>0</v>
      </c>
      <c r="K154">
        <v>0</v>
      </c>
      <c r="L154">
        <v>0</v>
      </c>
      <c r="M154">
        <v>6</v>
      </c>
      <c r="N154">
        <v>0</v>
      </c>
      <c r="O154">
        <v>0</v>
      </c>
      <c r="P154">
        <v>0</v>
      </c>
      <c r="Q154" s="7">
        <f>SUM(matriceresult[[#This Row],[Abstract]:[Title]])</f>
        <v>6</v>
      </c>
      <c r="S154" s="1" t="s">
        <v>1735</v>
      </c>
      <c r="T154">
        <f>matriceresult[[#This Row],[Abstract]]/matriceresult[[#This Row],[TOTAL]]</f>
        <v>0</v>
      </c>
      <c r="U154">
        <f>matriceresult[[#This Row],[Acknowledgments]]/matriceresult[[#This Row],[TOTAL]]</f>
        <v>0</v>
      </c>
      <c r="V154">
        <f>matriceresult[[#This Row],[Article (No section provide)]]/matriceresult[[#This Row],[TOTAL]]</f>
        <v>0</v>
      </c>
      <c r="W154">
        <f>matriceresult[[#This Row],[Case study]]/matriceresult[[#This Row],[TOTAL]]</f>
        <v>0</v>
      </c>
      <c r="X154">
        <f>matriceresult[[#This Row],[Conclusion]]/matriceresult[[#This Row],[TOTAL]]</f>
        <v>0</v>
      </c>
      <c r="Y154">
        <f>matriceresult[[#This Row],[Discussion]]/matriceresult[[#This Row],[TOTAL]]</f>
        <v>0</v>
      </c>
      <c r="Z154">
        <f>matriceresult[[#This Row],[Figure]]/matriceresult[[#This Row],[TOTAL]]</f>
        <v>0</v>
      </c>
      <c r="AA154">
        <f>matriceresult[[#This Row],[Introduction]]/matriceresult[[#This Row],[TOTAL]]</f>
        <v>0</v>
      </c>
      <c r="AB154">
        <f>matriceresult[[#This Row],[Methods]]/matriceresult[[#This Row],[TOTAL]]</f>
        <v>1</v>
      </c>
      <c r="AC154">
        <f>matriceresult[[#This Row],[Results]]/matriceresult[[#This Row],[TOTAL]]</f>
        <v>0</v>
      </c>
      <c r="AD154">
        <f>matriceresult[[#This Row],[Supplementary material]]/matriceresult[[#This Row],[TOTAL]]</f>
        <v>0</v>
      </c>
      <c r="AE154">
        <f>matriceresult[[#This Row],[Title]]/matriceresult[[#This Row],[TOTAL]]</f>
        <v>0</v>
      </c>
      <c r="AF154" s="15">
        <f>SUM(matriceresult_PERCENTAGE[[#This Row],[Abstract]:[Title]])</f>
        <v>1</v>
      </c>
    </row>
    <row r="155" spans="1:32" x14ac:dyDescent="0.25">
      <c r="A155" s="1" t="s">
        <v>1186</v>
      </c>
      <c r="B155" s="1" t="s">
        <v>123</v>
      </c>
      <c r="D155" s="1" t="s">
        <v>2608</v>
      </c>
      <c r="E155">
        <v>0</v>
      </c>
      <c r="F155">
        <v>0</v>
      </c>
      <c r="G155">
        <v>0</v>
      </c>
      <c r="H155">
        <v>0</v>
      </c>
      <c r="I155">
        <v>0</v>
      </c>
      <c r="J155">
        <v>0</v>
      </c>
      <c r="K155">
        <v>2</v>
      </c>
      <c r="L155">
        <v>0</v>
      </c>
      <c r="M155">
        <v>2</v>
      </c>
      <c r="N155">
        <v>3</v>
      </c>
      <c r="O155">
        <v>0</v>
      </c>
      <c r="P155">
        <v>0</v>
      </c>
      <c r="Q155" s="7">
        <f>SUM(matriceresult[[#This Row],[Abstract]:[Title]])</f>
        <v>7</v>
      </c>
      <c r="S155" s="1" t="s">
        <v>2608</v>
      </c>
      <c r="T155">
        <f>matriceresult[[#This Row],[Abstract]]/matriceresult[[#This Row],[TOTAL]]</f>
        <v>0</v>
      </c>
      <c r="U155">
        <f>matriceresult[[#This Row],[Acknowledgments]]/matriceresult[[#This Row],[TOTAL]]</f>
        <v>0</v>
      </c>
      <c r="V155">
        <f>matriceresult[[#This Row],[Article (No section provide)]]/matriceresult[[#This Row],[TOTAL]]</f>
        <v>0</v>
      </c>
      <c r="W155">
        <f>matriceresult[[#This Row],[Case study]]/matriceresult[[#This Row],[TOTAL]]</f>
        <v>0</v>
      </c>
      <c r="X155">
        <f>matriceresult[[#This Row],[Conclusion]]/matriceresult[[#This Row],[TOTAL]]</f>
        <v>0</v>
      </c>
      <c r="Y155">
        <f>matriceresult[[#This Row],[Discussion]]/matriceresult[[#This Row],[TOTAL]]</f>
        <v>0</v>
      </c>
      <c r="Z155">
        <f>matriceresult[[#This Row],[Figure]]/matriceresult[[#This Row],[TOTAL]]</f>
        <v>0.2857142857142857</v>
      </c>
      <c r="AA155">
        <f>matriceresult[[#This Row],[Introduction]]/matriceresult[[#This Row],[TOTAL]]</f>
        <v>0</v>
      </c>
      <c r="AB155">
        <f>matriceresult[[#This Row],[Methods]]/matriceresult[[#This Row],[TOTAL]]</f>
        <v>0.2857142857142857</v>
      </c>
      <c r="AC155">
        <f>matriceresult[[#This Row],[Results]]/matriceresult[[#This Row],[TOTAL]]</f>
        <v>0.42857142857142855</v>
      </c>
      <c r="AD155">
        <f>matriceresult[[#This Row],[Supplementary material]]/matriceresult[[#This Row],[TOTAL]]</f>
        <v>0</v>
      </c>
      <c r="AE155">
        <f>matriceresult[[#This Row],[Title]]/matriceresult[[#This Row],[TOTAL]]</f>
        <v>0</v>
      </c>
      <c r="AF155" s="15">
        <f>SUM(matriceresult_PERCENTAGE[[#This Row],[Abstract]:[Title]])</f>
        <v>1</v>
      </c>
    </row>
    <row r="156" spans="1:32" x14ac:dyDescent="0.25">
      <c r="A156" s="1" t="s">
        <v>1186</v>
      </c>
      <c r="B156" s="1" t="s">
        <v>123</v>
      </c>
      <c r="D156" s="1" t="s">
        <v>1750</v>
      </c>
      <c r="E156">
        <v>0</v>
      </c>
      <c r="F156">
        <v>0</v>
      </c>
      <c r="G156">
        <v>0</v>
      </c>
      <c r="H156">
        <v>0</v>
      </c>
      <c r="I156">
        <v>0</v>
      </c>
      <c r="J156">
        <v>0</v>
      </c>
      <c r="K156">
        <v>0</v>
      </c>
      <c r="L156">
        <v>0</v>
      </c>
      <c r="M156">
        <v>0</v>
      </c>
      <c r="N156">
        <v>1</v>
      </c>
      <c r="O156">
        <v>0</v>
      </c>
      <c r="P156">
        <v>0</v>
      </c>
      <c r="Q156" s="7">
        <f>SUM(matriceresult[[#This Row],[Abstract]:[Title]])</f>
        <v>1</v>
      </c>
      <c r="S156" s="1" t="s">
        <v>1750</v>
      </c>
      <c r="T156">
        <f>matriceresult[[#This Row],[Abstract]]/matriceresult[[#This Row],[TOTAL]]</f>
        <v>0</v>
      </c>
      <c r="U156">
        <f>matriceresult[[#This Row],[Acknowledgments]]/matriceresult[[#This Row],[TOTAL]]</f>
        <v>0</v>
      </c>
      <c r="V156">
        <f>matriceresult[[#This Row],[Article (No section provide)]]/matriceresult[[#This Row],[TOTAL]]</f>
        <v>0</v>
      </c>
      <c r="W156">
        <f>matriceresult[[#This Row],[Case study]]/matriceresult[[#This Row],[TOTAL]]</f>
        <v>0</v>
      </c>
      <c r="X156">
        <f>matriceresult[[#This Row],[Conclusion]]/matriceresult[[#This Row],[TOTAL]]</f>
        <v>0</v>
      </c>
      <c r="Y156">
        <f>matriceresult[[#This Row],[Discussion]]/matriceresult[[#This Row],[TOTAL]]</f>
        <v>0</v>
      </c>
      <c r="Z156">
        <f>matriceresult[[#This Row],[Figure]]/matriceresult[[#This Row],[TOTAL]]</f>
        <v>0</v>
      </c>
      <c r="AA156">
        <f>matriceresult[[#This Row],[Introduction]]/matriceresult[[#This Row],[TOTAL]]</f>
        <v>0</v>
      </c>
      <c r="AB156">
        <f>matriceresult[[#This Row],[Methods]]/matriceresult[[#This Row],[TOTAL]]</f>
        <v>0</v>
      </c>
      <c r="AC156">
        <f>matriceresult[[#This Row],[Results]]/matriceresult[[#This Row],[TOTAL]]</f>
        <v>1</v>
      </c>
      <c r="AD156">
        <f>matriceresult[[#This Row],[Supplementary material]]/matriceresult[[#This Row],[TOTAL]]</f>
        <v>0</v>
      </c>
      <c r="AE156">
        <f>matriceresult[[#This Row],[Title]]/matriceresult[[#This Row],[TOTAL]]</f>
        <v>0</v>
      </c>
      <c r="AF156" s="15">
        <f>SUM(matriceresult_PERCENTAGE[[#This Row],[Abstract]:[Title]])</f>
        <v>1</v>
      </c>
    </row>
    <row r="157" spans="1:32" x14ac:dyDescent="0.25">
      <c r="A157" s="1" t="s">
        <v>1186</v>
      </c>
      <c r="B157" s="1" t="s">
        <v>123</v>
      </c>
      <c r="D157" s="1" t="s">
        <v>1755</v>
      </c>
      <c r="E157">
        <v>0</v>
      </c>
      <c r="F157">
        <v>0</v>
      </c>
      <c r="G157">
        <v>0</v>
      </c>
      <c r="H157">
        <v>0</v>
      </c>
      <c r="I157">
        <v>0</v>
      </c>
      <c r="J157">
        <v>0</v>
      </c>
      <c r="K157">
        <v>0</v>
      </c>
      <c r="L157">
        <v>0</v>
      </c>
      <c r="M157">
        <v>0</v>
      </c>
      <c r="N157">
        <v>3</v>
      </c>
      <c r="O157">
        <v>0</v>
      </c>
      <c r="P157">
        <v>0</v>
      </c>
      <c r="Q157" s="7">
        <f>SUM(matriceresult[[#This Row],[Abstract]:[Title]])</f>
        <v>3</v>
      </c>
      <c r="S157" s="1" t="s">
        <v>1755</v>
      </c>
      <c r="T157">
        <f>matriceresult[[#This Row],[Abstract]]/matriceresult[[#This Row],[TOTAL]]</f>
        <v>0</v>
      </c>
      <c r="U157">
        <f>matriceresult[[#This Row],[Acknowledgments]]/matriceresult[[#This Row],[TOTAL]]</f>
        <v>0</v>
      </c>
      <c r="V157">
        <f>matriceresult[[#This Row],[Article (No section provide)]]/matriceresult[[#This Row],[TOTAL]]</f>
        <v>0</v>
      </c>
      <c r="W157">
        <f>matriceresult[[#This Row],[Case study]]/matriceresult[[#This Row],[TOTAL]]</f>
        <v>0</v>
      </c>
      <c r="X157">
        <f>matriceresult[[#This Row],[Conclusion]]/matriceresult[[#This Row],[TOTAL]]</f>
        <v>0</v>
      </c>
      <c r="Y157">
        <f>matriceresult[[#This Row],[Discussion]]/matriceresult[[#This Row],[TOTAL]]</f>
        <v>0</v>
      </c>
      <c r="Z157">
        <f>matriceresult[[#This Row],[Figure]]/matriceresult[[#This Row],[TOTAL]]</f>
        <v>0</v>
      </c>
      <c r="AA157">
        <f>matriceresult[[#This Row],[Introduction]]/matriceresult[[#This Row],[TOTAL]]</f>
        <v>0</v>
      </c>
      <c r="AB157">
        <f>matriceresult[[#This Row],[Methods]]/matriceresult[[#This Row],[TOTAL]]</f>
        <v>0</v>
      </c>
      <c r="AC157">
        <f>matriceresult[[#This Row],[Results]]/matriceresult[[#This Row],[TOTAL]]</f>
        <v>1</v>
      </c>
      <c r="AD157">
        <f>matriceresult[[#This Row],[Supplementary material]]/matriceresult[[#This Row],[TOTAL]]</f>
        <v>0</v>
      </c>
      <c r="AE157">
        <f>matriceresult[[#This Row],[Title]]/matriceresult[[#This Row],[TOTAL]]</f>
        <v>0</v>
      </c>
      <c r="AF157" s="15">
        <f>SUM(matriceresult_PERCENTAGE[[#This Row],[Abstract]:[Title]])</f>
        <v>1</v>
      </c>
    </row>
    <row r="158" spans="1:32" x14ac:dyDescent="0.25">
      <c r="A158" s="1" t="s">
        <v>1186</v>
      </c>
      <c r="B158" s="1" t="s">
        <v>123</v>
      </c>
      <c r="D158" s="1" t="s">
        <v>2620</v>
      </c>
      <c r="E158">
        <v>0</v>
      </c>
      <c r="F158">
        <v>0</v>
      </c>
      <c r="G158">
        <v>0</v>
      </c>
      <c r="H158">
        <v>0</v>
      </c>
      <c r="I158">
        <v>0</v>
      </c>
      <c r="J158">
        <v>0</v>
      </c>
      <c r="K158">
        <v>0</v>
      </c>
      <c r="L158">
        <v>0</v>
      </c>
      <c r="M158">
        <v>6</v>
      </c>
      <c r="N158">
        <v>0</v>
      </c>
      <c r="O158">
        <v>0</v>
      </c>
      <c r="P158">
        <v>0</v>
      </c>
      <c r="Q158" s="7">
        <f>SUM(matriceresult[[#This Row],[Abstract]:[Title]])</f>
        <v>6</v>
      </c>
      <c r="S158" s="1" t="s">
        <v>2620</v>
      </c>
      <c r="T158">
        <f>matriceresult[[#This Row],[Abstract]]/matriceresult[[#This Row],[TOTAL]]</f>
        <v>0</v>
      </c>
      <c r="U158">
        <f>matriceresult[[#This Row],[Acknowledgments]]/matriceresult[[#This Row],[TOTAL]]</f>
        <v>0</v>
      </c>
      <c r="V158">
        <f>matriceresult[[#This Row],[Article (No section provide)]]/matriceresult[[#This Row],[TOTAL]]</f>
        <v>0</v>
      </c>
      <c r="W158">
        <f>matriceresult[[#This Row],[Case study]]/matriceresult[[#This Row],[TOTAL]]</f>
        <v>0</v>
      </c>
      <c r="X158">
        <f>matriceresult[[#This Row],[Conclusion]]/matriceresult[[#This Row],[TOTAL]]</f>
        <v>0</v>
      </c>
      <c r="Y158">
        <f>matriceresult[[#This Row],[Discussion]]/matriceresult[[#This Row],[TOTAL]]</f>
        <v>0</v>
      </c>
      <c r="Z158">
        <f>matriceresult[[#This Row],[Figure]]/matriceresult[[#This Row],[TOTAL]]</f>
        <v>0</v>
      </c>
      <c r="AA158">
        <f>matriceresult[[#This Row],[Introduction]]/matriceresult[[#This Row],[TOTAL]]</f>
        <v>0</v>
      </c>
      <c r="AB158">
        <f>matriceresult[[#This Row],[Methods]]/matriceresult[[#This Row],[TOTAL]]</f>
        <v>1</v>
      </c>
      <c r="AC158">
        <f>matriceresult[[#This Row],[Results]]/matriceresult[[#This Row],[TOTAL]]</f>
        <v>0</v>
      </c>
      <c r="AD158">
        <f>matriceresult[[#This Row],[Supplementary material]]/matriceresult[[#This Row],[TOTAL]]</f>
        <v>0</v>
      </c>
      <c r="AE158">
        <f>matriceresult[[#This Row],[Title]]/matriceresult[[#This Row],[TOTAL]]</f>
        <v>0</v>
      </c>
      <c r="AF158" s="15">
        <f>SUM(matriceresult_PERCENTAGE[[#This Row],[Abstract]:[Title]])</f>
        <v>1</v>
      </c>
    </row>
    <row r="159" spans="1:32" x14ac:dyDescent="0.25">
      <c r="A159" s="1" t="s">
        <v>573</v>
      </c>
      <c r="B159" s="1" t="s">
        <v>11</v>
      </c>
      <c r="D159" s="1" t="s">
        <v>1767</v>
      </c>
      <c r="E159">
        <v>0</v>
      </c>
      <c r="F159">
        <v>0</v>
      </c>
      <c r="G159">
        <v>0</v>
      </c>
      <c r="H159">
        <v>0</v>
      </c>
      <c r="I159">
        <v>0</v>
      </c>
      <c r="J159">
        <v>0</v>
      </c>
      <c r="K159">
        <v>0</v>
      </c>
      <c r="L159">
        <v>0</v>
      </c>
      <c r="M159">
        <v>3</v>
      </c>
      <c r="N159">
        <v>0</v>
      </c>
      <c r="O159">
        <v>0</v>
      </c>
      <c r="P159">
        <v>0</v>
      </c>
      <c r="Q159" s="7">
        <f>SUM(matriceresult[[#This Row],[Abstract]:[Title]])</f>
        <v>3</v>
      </c>
      <c r="S159" s="1" t="s">
        <v>1767</v>
      </c>
      <c r="T159">
        <f>matriceresult[[#This Row],[Abstract]]/matriceresult[[#This Row],[TOTAL]]</f>
        <v>0</v>
      </c>
      <c r="U159">
        <f>matriceresult[[#This Row],[Acknowledgments]]/matriceresult[[#This Row],[TOTAL]]</f>
        <v>0</v>
      </c>
      <c r="V159">
        <f>matriceresult[[#This Row],[Article (No section provide)]]/matriceresult[[#This Row],[TOTAL]]</f>
        <v>0</v>
      </c>
      <c r="W159">
        <f>matriceresult[[#This Row],[Case study]]/matriceresult[[#This Row],[TOTAL]]</f>
        <v>0</v>
      </c>
      <c r="X159">
        <f>matriceresult[[#This Row],[Conclusion]]/matriceresult[[#This Row],[TOTAL]]</f>
        <v>0</v>
      </c>
      <c r="Y159">
        <f>matriceresult[[#This Row],[Discussion]]/matriceresult[[#This Row],[TOTAL]]</f>
        <v>0</v>
      </c>
      <c r="Z159">
        <f>matriceresult[[#This Row],[Figure]]/matriceresult[[#This Row],[TOTAL]]</f>
        <v>0</v>
      </c>
      <c r="AA159">
        <f>matriceresult[[#This Row],[Introduction]]/matriceresult[[#This Row],[TOTAL]]</f>
        <v>0</v>
      </c>
      <c r="AB159">
        <f>matriceresult[[#This Row],[Methods]]/matriceresult[[#This Row],[TOTAL]]</f>
        <v>1</v>
      </c>
      <c r="AC159">
        <f>matriceresult[[#This Row],[Results]]/matriceresult[[#This Row],[TOTAL]]</f>
        <v>0</v>
      </c>
      <c r="AD159">
        <f>matriceresult[[#This Row],[Supplementary material]]/matriceresult[[#This Row],[TOTAL]]</f>
        <v>0</v>
      </c>
      <c r="AE159">
        <f>matriceresult[[#This Row],[Title]]/matriceresult[[#This Row],[TOTAL]]</f>
        <v>0</v>
      </c>
      <c r="AF159" s="15">
        <f>SUM(matriceresult_PERCENTAGE[[#This Row],[Abstract]:[Title]])</f>
        <v>1</v>
      </c>
    </row>
    <row r="160" spans="1:32" x14ac:dyDescent="0.25">
      <c r="A160" s="1" t="s">
        <v>577</v>
      </c>
      <c r="B160" s="1" t="s">
        <v>11</v>
      </c>
      <c r="D160" s="1" t="s">
        <v>2632</v>
      </c>
      <c r="E160">
        <v>0</v>
      </c>
      <c r="F160">
        <v>0</v>
      </c>
      <c r="G160">
        <v>0</v>
      </c>
      <c r="H160">
        <v>0</v>
      </c>
      <c r="I160">
        <v>0</v>
      </c>
      <c r="J160">
        <v>0</v>
      </c>
      <c r="K160">
        <v>0</v>
      </c>
      <c r="L160">
        <v>0</v>
      </c>
      <c r="M160">
        <v>1</v>
      </c>
      <c r="N160">
        <v>0</v>
      </c>
      <c r="O160">
        <v>0</v>
      </c>
      <c r="P160">
        <v>0</v>
      </c>
      <c r="Q160" s="7">
        <f>SUM(matriceresult[[#This Row],[Abstract]:[Title]])</f>
        <v>1</v>
      </c>
      <c r="S160" s="1" t="s">
        <v>2632</v>
      </c>
      <c r="T160">
        <f>matriceresult[[#This Row],[Abstract]]/matriceresult[[#This Row],[TOTAL]]</f>
        <v>0</v>
      </c>
      <c r="U160">
        <f>matriceresult[[#This Row],[Acknowledgments]]/matriceresult[[#This Row],[TOTAL]]</f>
        <v>0</v>
      </c>
      <c r="V160">
        <f>matriceresult[[#This Row],[Article (No section provide)]]/matriceresult[[#This Row],[TOTAL]]</f>
        <v>0</v>
      </c>
      <c r="W160">
        <f>matriceresult[[#This Row],[Case study]]/matriceresult[[#This Row],[TOTAL]]</f>
        <v>0</v>
      </c>
      <c r="X160">
        <f>matriceresult[[#This Row],[Conclusion]]/matriceresult[[#This Row],[TOTAL]]</f>
        <v>0</v>
      </c>
      <c r="Y160">
        <f>matriceresult[[#This Row],[Discussion]]/matriceresult[[#This Row],[TOTAL]]</f>
        <v>0</v>
      </c>
      <c r="Z160">
        <f>matriceresult[[#This Row],[Figure]]/matriceresult[[#This Row],[TOTAL]]</f>
        <v>0</v>
      </c>
      <c r="AA160">
        <f>matriceresult[[#This Row],[Introduction]]/matriceresult[[#This Row],[TOTAL]]</f>
        <v>0</v>
      </c>
      <c r="AB160">
        <f>matriceresult[[#This Row],[Methods]]/matriceresult[[#This Row],[TOTAL]]</f>
        <v>1</v>
      </c>
      <c r="AC160">
        <f>matriceresult[[#This Row],[Results]]/matriceresult[[#This Row],[TOTAL]]</f>
        <v>0</v>
      </c>
      <c r="AD160">
        <f>matriceresult[[#This Row],[Supplementary material]]/matriceresult[[#This Row],[TOTAL]]</f>
        <v>0</v>
      </c>
      <c r="AE160">
        <f>matriceresult[[#This Row],[Title]]/matriceresult[[#This Row],[TOTAL]]</f>
        <v>0</v>
      </c>
      <c r="AF160" s="15">
        <f>SUM(matriceresult_PERCENTAGE[[#This Row],[Abstract]:[Title]])</f>
        <v>1</v>
      </c>
    </row>
    <row r="161" spans="1:32" x14ac:dyDescent="0.25">
      <c r="A161" s="1" t="s">
        <v>83</v>
      </c>
      <c r="B161" s="1" t="s">
        <v>4</v>
      </c>
      <c r="D161" s="1" t="s">
        <v>2637</v>
      </c>
      <c r="E161">
        <v>0</v>
      </c>
      <c r="F161">
        <v>0</v>
      </c>
      <c r="G161">
        <v>0</v>
      </c>
      <c r="H161">
        <v>0</v>
      </c>
      <c r="I161">
        <v>0</v>
      </c>
      <c r="J161">
        <v>0</v>
      </c>
      <c r="K161">
        <v>0</v>
      </c>
      <c r="L161">
        <v>0</v>
      </c>
      <c r="M161">
        <v>0</v>
      </c>
      <c r="N161">
        <v>2</v>
      </c>
      <c r="O161">
        <v>0</v>
      </c>
      <c r="P161">
        <v>0</v>
      </c>
      <c r="Q161" s="7">
        <f>SUM(matriceresult[[#This Row],[Abstract]:[Title]])</f>
        <v>2</v>
      </c>
      <c r="S161" s="1" t="s">
        <v>2637</v>
      </c>
      <c r="T161">
        <f>matriceresult[[#This Row],[Abstract]]/matriceresult[[#This Row],[TOTAL]]</f>
        <v>0</v>
      </c>
      <c r="U161">
        <f>matriceresult[[#This Row],[Acknowledgments]]/matriceresult[[#This Row],[TOTAL]]</f>
        <v>0</v>
      </c>
      <c r="V161">
        <f>matriceresult[[#This Row],[Article (No section provide)]]/matriceresult[[#This Row],[TOTAL]]</f>
        <v>0</v>
      </c>
      <c r="W161">
        <f>matriceresult[[#This Row],[Case study]]/matriceresult[[#This Row],[TOTAL]]</f>
        <v>0</v>
      </c>
      <c r="X161">
        <f>matriceresult[[#This Row],[Conclusion]]/matriceresult[[#This Row],[TOTAL]]</f>
        <v>0</v>
      </c>
      <c r="Y161">
        <f>matriceresult[[#This Row],[Discussion]]/matriceresult[[#This Row],[TOTAL]]</f>
        <v>0</v>
      </c>
      <c r="Z161">
        <f>matriceresult[[#This Row],[Figure]]/matriceresult[[#This Row],[TOTAL]]</f>
        <v>0</v>
      </c>
      <c r="AA161">
        <f>matriceresult[[#This Row],[Introduction]]/matriceresult[[#This Row],[TOTAL]]</f>
        <v>0</v>
      </c>
      <c r="AB161">
        <f>matriceresult[[#This Row],[Methods]]/matriceresult[[#This Row],[TOTAL]]</f>
        <v>0</v>
      </c>
      <c r="AC161">
        <f>matriceresult[[#This Row],[Results]]/matriceresult[[#This Row],[TOTAL]]</f>
        <v>1</v>
      </c>
      <c r="AD161">
        <f>matriceresult[[#This Row],[Supplementary material]]/matriceresult[[#This Row],[TOTAL]]</f>
        <v>0</v>
      </c>
      <c r="AE161">
        <f>matriceresult[[#This Row],[Title]]/matriceresult[[#This Row],[TOTAL]]</f>
        <v>0</v>
      </c>
      <c r="AF161" s="15">
        <f>SUM(matriceresult_PERCENTAGE[[#This Row],[Abstract]:[Title]])</f>
        <v>1</v>
      </c>
    </row>
    <row r="162" spans="1:32" x14ac:dyDescent="0.25">
      <c r="A162" s="1" t="s">
        <v>2134</v>
      </c>
      <c r="B162" s="1" t="s">
        <v>19</v>
      </c>
      <c r="D162" s="1" t="s">
        <v>909</v>
      </c>
      <c r="E162">
        <v>0</v>
      </c>
      <c r="F162">
        <v>0</v>
      </c>
      <c r="G162">
        <v>0</v>
      </c>
      <c r="H162">
        <v>0</v>
      </c>
      <c r="I162">
        <v>0</v>
      </c>
      <c r="J162">
        <v>0</v>
      </c>
      <c r="K162">
        <v>0</v>
      </c>
      <c r="L162">
        <v>0</v>
      </c>
      <c r="M162">
        <v>1</v>
      </c>
      <c r="N162">
        <v>0</v>
      </c>
      <c r="O162">
        <v>0</v>
      </c>
      <c r="P162">
        <v>0</v>
      </c>
      <c r="Q162" s="7">
        <f>SUM(matriceresult[[#This Row],[Abstract]:[Title]])</f>
        <v>1</v>
      </c>
      <c r="S162" s="1" t="s">
        <v>909</v>
      </c>
      <c r="T162">
        <f>matriceresult[[#This Row],[Abstract]]/matriceresult[[#This Row],[TOTAL]]</f>
        <v>0</v>
      </c>
      <c r="U162">
        <f>matriceresult[[#This Row],[Acknowledgments]]/matriceresult[[#This Row],[TOTAL]]</f>
        <v>0</v>
      </c>
      <c r="V162">
        <f>matriceresult[[#This Row],[Article (No section provide)]]/matriceresult[[#This Row],[TOTAL]]</f>
        <v>0</v>
      </c>
      <c r="W162">
        <f>matriceresult[[#This Row],[Case study]]/matriceresult[[#This Row],[TOTAL]]</f>
        <v>0</v>
      </c>
      <c r="X162">
        <f>matriceresult[[#This Row],[Conclusion]]/matriceresult[[#This Row],[TOTAL]]</f>
        <v>0</v>
      </c>
      <c r="Y162">
        <f>matriceresult[[#This Row],[Discussion]]/matriceresult[[#This Row],[TOTAL]]</f>
        <v>0</v>
      </c>
      <c r="Z162">
        <f>matriceresult[[#This Row],[Figure]]/matriceresult[[#This Row],[TOTAL]]</f>
        <v>0</v>
      </c>
      <c r="AA162">
        <f>matriceresult[[#This Row],[Introduction]]/matriceresult[[#This Row],[TOTAL]]</f>
        <v>0</v>
      </c>
      <c r="AB162">
        <f>matriceresult[[#This Row],[Methods]]/matriceresult[[#This Row],[TOTAL]]</f>
        <v>1</v>
      </c>
      <c r="AC162">
        <f>matriceresult[[#This Row],[Results]]/matriceresult[[#This Row],[TOTAL]]</f>
        <v>0</v>
      </c>
      <c r="AD162">
        <f>matriceresult[[#This Row],[Supplementary material]]/matriceresult[[#This Row],[TOTAL]]</f>
        <v>0</v>
      </c>
      <c r="AE162">
        <f>matriceresult[[#This Row],[Title]]/matriceresult[[#This Row],[TOTAL]]</f>
        <v>0</v>
      </c>
      <c r="AF162" s="15">
        <f>SUM(matriceresult_PERCENTAGE[[#This Row],[Abstract]:[Title]])</f>
        <v>1</v>
      </c>
    </row>
    <row r="163" spans="1:32" x14ac:dyDescent="0.25">
      <c r="A163" s="1" t="s">
        <v>2134</v>
      </c>
      <c r="B163" s="1" t="s">
        <v>11</v>
      </c>
      <c r="D163" s="1" t="s">
        <v>210</v>
      </c>
      <c r="E163">
        <v>0</v>
      </c>
      <c r="F163">
        <v>0</v>
      </c>
      <c r="G163">
        <v>0</v>
      </c>
      <c r="H163">
        <v>0</v>
      </c>
      <c r="I163">
        <v>0</v>
      </c>
      <c r="J163">
        <v>1</v>
      </c>
      <c r="K163">
        <v>0</v>
      </c>
      <c r="L163">
        <v>0</v>
      </c>
      <c r="M163">
        <v>0</v>
      </c>
      <c r="N163">
        <v>9</v>
      </c>
      <c r="O163">
        <v>0</v>
      </c>
      <c r="P163">
        <v>0</v>
      </c>
      <c r="Q163" s="7">
        <f>SUM(matriceresult[[#This Row],[Abstract]:[Title]])</f>
        <v>10</v>
      </c>
      <c r="S163" s="1" t="s">
        <v>210</v>
      </c>
      <c r="T163">
        <f>matriceresult[[#This Row],[Abstract]]/matriceresult[[#This Row],[TOTAL]]</f>
        <v>0</v>
      </c>
      <c r="U163">
        <f>matriceresult[[#This Row],[Acknowledgments]]/matriceresult[[#This Row],[TOTAL]]</f>
        <v>0</v>
      </c>
      <c r="V163">
        <f>matriceresult[[#This Row],[Article (No section provide)]]/matriceresult[[#This Row],[TOTAL]]</f>
        <v>0</v>
      </c>
      <c r="W163">
        <f>matriceresult[[#This Row],[Case study]]/matriceresult[[#This Row],[TOTAL]]</f>
        <v>0</v>
      </c>
      <c r="X163">
        <f>matriceresult[[#This Row],[Conclusion]]/matriceresult[[#This Row],[TOTAL]]</f>
        <v>0</v>
      </c>
      <c r="Y163">
        <f>matriceresult[[#This Row],[Discussion]]/matriceresult[[#This Row],[TOTAL]]</f>
        <v>0.1</v>
      </c>
      <c r="Z163">
        <f>matriceresult[[#This Row],[Figure]]/matriceresult[[#This Row],[TOTAL]]</f>
        <v>0</v>
      </c>
      <c r="AA163">
        <f>matriceresult[[#This Row],[Introduction]]/matriceresult[[#This Row],[TOTAL]]</f>
        <v>0</v>
      </c>
      <c r="AB163">
        <f>matriceresult[[#This Row],[Methods]]/matriceresult[[#This Row],[TOTAL]]</f>
        <v>0</v>
      </c>
      <c r="AC163">
        <f>matriceresult[[#This Row],[Results]]/matriceresult[[#This Row],[TOTAL]]</f>
        <v>0.9</v>
      </c>
      <c r="AD163">
        <f>matriceresult[[#This Row],[Supplementary material]]/matriceresult[[#This Row],[TOTAL]]</f>
        <v>0</v>
      </c>
      <c r="AE163">
        <f>matriceresult[[#This Row],[Title]]/matriceresult[[#This Row],[TOTAL]]</f>
        <v>0</v>
      </c>
      <c r="AF163" s="15">
        <f>SUM(matriceresult_PERCENTAGE[[#This Row],[Abstract]:[Title]])</f>
        <v>1</v>
      </c>
    </row>
    <row r="164" spans="1:32" x14ac:dyDescent="0.25">
      <c r="A164" s="1" t="s">
        <v>2134</v>
      </c>
      <c r="B164" s="1" t="s">
        <v>11</v>
      </c>
      <c r="D164" s="1" t="s">
        <v>1787</v>
      </c>
      <c r="E164">
        <v>0</v>
      </c>
      <c r="F164">
        <v>0</v>
      </c>
      <c r="G164">
        <v>0</v>
      </c>
      <c r="H164">
        <v>0</v>
      </c>
      <c r="I164">
        <v>0</v>
      </c>
      <c r="J164">
        <v>0</v>
      </c>
      <c r="K164">
        <v>0</v>
      </c>
      <c r="L164">
        <v>0</v>
      </c>
      <c r="M164">
        <v>1</v>
      </c>
      <c r="N164">
        <v>0</v>
      </c>
      <c r="O164">
        <v>0</v>
      </c>
      <c r="P164">
        <v>0</v>
      </c>
      <c r="Q164" s="7">
        <f>SUM(matriceresult[[#This Row],[Abstract]:[Title]])</f>
        <v>1</v>
      </c>
      <c r="S164" s="1" t="s">
        <v>1787</v>
      </c>
      <c r="T164">
        <f>matriceresult[[#This Row],[Abstract]]/matriceresult[[#This Row],[TOTAL]]</f>
        <v>0</v>
      </c>
      <c r="U164">
        <f>matriceresult[[#This Row],[Acknowledgments]]/matriceresult[[#This Row],[TOTAL]]</f>
        <v>0</v>
      </c>
      <c r="V164">
        <f>matriceresult[[#This Row],[Article (No section provide)]]/matriceresult[[#This Row],[TOTAL]]</f>
        <v>0</v>
      </c>
      <c r="W164">
        <f>matriceresult[[#This Row],[Case study]]/matriceresult[[#This Row],[TOTAL]]</f>
        <v>0</v>
      </c>
      <c r="X164">
        <f>matriceresult[[#This Row],[Conclusion]]/matriceresult[[#This Row],[TOTAL]]</f>
        <v>0</v>
      </c>
      <c r="Y164">
        <f>matriceresult[[#This Row],[Discussion]]/matriceresult[[#This Row],[TOTAL]]</f>
        <v>0</v>
      </c>
      <c r="Z164">
        <f>matriceresult[[#This Row],[Figure]]/matriceresult[[#This Row],[TOTAL]]</f>
        <v>0</v>
      </c>
      <c r="AA164">
        <f>matriceresult[[#This Row],[Introduction]]/matriceresult[[#This Row],[TOTAL]]</f>
        <v>0</v>
      </c>
      <c r="AB164">
        <f>matriceresult[[#This Row],[Methods]]/matriceresult[[#This Row],[TOTAL]]</f>
        <v>1</v>
      </c>
      <c r="AC164">
        <f>matriceresult[[#This Row],[Results]]/matriceresult[[#This Row],[TOTAL]]</f>
        <v>0</v>
      </c>
      <c r="AD164">
        <f>matriceresult[[#This Row],[Supplementary material]]/matriceresult[[#This Row],[TOTAL]]</f>
        <v>0</v>
      </c>
      <c r="AE164">
        <f>matriceresult[[#This Row],[Title]]/matriceresult[[#This Row],[TOTAL]]</f>
        <v>0</v>
      </c>
      <c r="AF164" s="15">
        <f>SUM(matriceresult_PERCENTAGE[[#This Row],[Abstract]:[Title]])</f>
        <v>1</v>
      </c>
    </row>
    <row r="165" spans="1:32" x14ac:dyDescent="0.25">
      <c r="A165" s="1" t="s">
        <v>87</v>
      </c>
      <c r="B165" s="1" t="s">
        <v>19</v>
      </c>
      <c r="D165" s="1" t="s">
        <v>2643</v>
      </c>
      <c r="E165">
        <v>0</v>
      </c>
      <c r="F165">
        <v>0</v>
      </c>
      <c r="G165">
        <v>0</v>
      </c>
      <c r="H165">
        <v>0</v>
      </c>
      <c r="I165">
        <v>0</v>
      </c>
      <c r="J165">
        <v>0</v>
      </c>
      <c r="K165">
        <v>1</v>
      </c>
      <c r="L165">
        <v>0</v>
      </c>
      <c r="M165">
        <v>0</v>
      </c>
      <c r="N165">
        <v>0</v>
      </c>
      <c r="O165">
        <v>0</v>
      </c>
      <c r="P165">
        <v>0</v>
      </c>
      <c r="Q165" s="7">
        <f>SUM(matriceresult[[#This Row],[Abstract]:[Title]])</f>
        <v>1</v>
      </c>
      <c r="S165" s="1" t="s">
        <v>2643</v>
      </c>
      <c r="T165">
        <f>matriceresult[[#This Row],[Abstract]]/matriceresult[[#This Row],[TOTAL]]</f>
        <v>0</v>
      </c>
      <c r="U165">
        <f>matriceresult[[#This Row],[Acknowledgments]]/matriceresult[[#This Row],[TOTAL]]</f>
        <v>0</v>
      </c>
      <c r="V165">
        <f>matriceresult[[#This Row],[Article (No section provide)]]/matriceresult[[#This Row],[TOTAL]]</f>
        <v>0</v>
      </c>
      <c r="W165">
        <f>matriceresult[[#This Row],[Case study]]/matriceresult[[#This Row],[TOTAL]]</f>
        <v>0</v>
      </c>
      <c r="X165">
        <f>matriceresult[[#This Row],[Conclusion]]/matriceresult[[#This Row],[TOTAL]]</f>
        <v>0</v>
      </c>
      <c r="Y165">
        <f>matriceresult[[#This Row],[Discussion]]/matriceresult[[#This Row],[TOTAL]]</f>
        <v>0</v>
      </c>
      <c r="Z165">
        <f>matriceresult[[#This Row],[Figure]]/matriceresult[[#This Row],[TOTAL]]</f>
        <v>1</v>
      </c>
      <c r="AA165">
        <f>matriceresult[[#This Row],[Introduction]]/matriceresult[[#This Row],[TOTAL]]</f>
        <v>0</v>
      </c>
      <c r="AB165">
        <f>matriceresult[[#This Row],[Methods]]/matriceresult[[#This Row],[TOTAL]]</f>
        <v>0</v>
      </c>
      <c r="AC165">
        <f>matriceresult[[#This Row],[Results]]/matriceresult[[#This Row],[TOTAL]]</f>
        <v>0</v>
      </c>
      <c r="AD165">
        <f>matriceresult[[#This Row],[Supplementary material]]/matriceresult[[#This Row],[TOTAL]]</f>
        <v>0</v>
      </c>
      <c r="AE165">
        <f>matriceresult[[#This Row],[Title]]/matriceresult[[#This Row],[TOTAL]]</f>
        <v>0</v>
      </c>
      <c r="AF165" s="15">
        <f>SUM(matriceresult_PERCENTAGE[[#This Row],[Abstract]:[Title]])</f>
        <v>1</v>
      </c>
    </row>
    <row r="166" spans="1:32" x14ac:dyDescent="0.25">
      <c r="A166" s="1" t="s">
        <v>87</v>
      </c>
      <c r="B166" s="1" t="s">
        <v>19</v>
      </c>
      <c r="D166" s="1" t="s">
        <v>2648</v>
      </c>
      <c r="E166">
        <v>0</v>
      </c>
      <c r="F166">
        <v>0</v>
      </c>
      <c r="G166">
        <v>0</v>
      </c>
      <c r="H166">
        <v>0</v>
      </c>
      <c r="I166">
        <v>0</v>
      </c>
      <c r="J166">
        <v>0</v>
      </c>
      <c r="K166">
        <v>0</v>
      </c>
      <c r="L166">
        <v>0</v>
      </c>
      <c r="M166">
        <v>2</v>
      </c>
      <c r="N166">
        <v>0</v>
      </c>
      <c r="O166">
        <v>0</v>
      </c>
      <c r="P166">
        <v>0</v>
      </c>
      <c r="Q166" s="7">
        <f>SUM(matriceresult[[#This Row],[Abstract]:[Title]])</f>
        <v>2</v>
      </c>
      <c r="S166" s="1" t="s">
        <v>2648</v>
      </c>
      <c r="T166">
        <f>matriceresult[[#This Row],[Abstract]]/matriceresult[[#This Row],[TOTAL]]</f>
        <v>0</v>
      </c>
      <c r="U166">
        <f>matriceresult[[#This Row],[Acknowledgments]]/matriceresult[[#This Row],[TOTAL]]</f>
        <v>0</v>
      </c>
      <c r="V166">
        <f>matriceresult[[#This Row],[Article (No section provide)]]/matriceresult[[#This Row],[TOTAL]]</f>
        <v>0</v>
      </c>
      <c r="W166">
        <f>matriceresult[[#This Row],[Case study]]/matriceresult[[#This Row],[TOTAL]]</f>
        <v>0</v>
      </c>
      <c r="X166">
        <f>matriceresult[[#This Row],[Conclusion]]/matriceresult[[#This Row],[TOTAL]]</f>
        <v>0</v>
      </c>
      <c r="Y166">
        <f>matriceresult[[#This Row],[Discussion]]/matriceresult[[#This Row],[TOTAL]]</f>
        <v>0</v>
      </c>
      <c r="Z166">
        <f>matriceresult[[#This Row],[Figure]]/matriceresult[[#This Row],[TOTAL]]</f>
        <v>0</v>
      </c>
      <c r="AA166">
        <f>matriceresult[[#This Row],[Introduction]]/matriceresult[[#This Row],[TOTAL]]</f>
        <v>0</v>
      </c>
      <c r="AB166">
        <f>matriceresult[[#This Row],[Methods]]/matriceresult[[#This Row],[TOTAL]]</f>
        <v>1</v>
      </c>
      <c r="AC166">
        <f>matriceresult[[#This Row],[Results]]/matriceresult[[#This Row],[TOTAL]]</f>
        <v>0</v>
      </c>
      <c r="AD166">
        <f>matriceresult[[#This Row],[Supplementary material]]/matriceresult[[#This Row],[TOTAL]]</f>
        <v>0</v>
      </c>
      <c r="AE166">
        <f>matriceresult[[#This Row],[Title]]/matriceresult[[#This Row],[TOTAL]]</f>
        <v>0</v>
      </c>
      <c r="AF166" s="15">
        <f>SUM(matriceresult_PERCENTAGE[[#This Row],[Abstract]:[Title]])</f>
        <v>1</v>
      </c>
    </row>
    <row r="167" spans="1:32" x14ac:dyDescent="0.25">
      <c r="A167" s="1" t="s">
        <v>87</v>
      </c>
      <c r="B167" s="1" t="s">
        <v>19</v>
      </c>
      <c r="D167" s="1" t="s">
        <v>2654</v>
      </c>
      <c r="E167">
        <v>0</v>
      </c>
      <c r="F167">
        <v>0</v>
      </c>
      <c r="G167">
        <v>0</v>
      </c>
      <c r="H167">
        <v>0</v>
      </c>
      <c r="I167">
        <v>0</v>
      </c>
      <c r="J167">
        <v>0</v>
      </c>
      <c r="K167">
        <v>0</v>
      </c>
      <c r="L167">
        <v>0</v>
      </c>
      <c r="M167">
        <v>0</v>
      </c>
      <c r="N167">
        <v>1</v>
      </c>
      <c r="O167">
        <v>0</v>
      </c>
      <c r="P167">
        <v>0</v>
      </c>
      <c r="Q167" s="7">
        <f>SUM(matriceresult[[#This Row],[Abstract]:[Title]])</f>
        <v>1</v>
      </c>
      <c r="S167" s="1" t="s">
        <v>2654</v>
      </c>
      <c r="T167">
        <f>matriceresult[[#This Row],[Abstract]]/matriceresult[[#This Row],[TOTAL]]</f>
        <v>0</v>
      </c>
      <c r="U167">
        <f>matriceresult[[#This Row],[Acknowledgments]]/matriceresult[[#This Row],[TOTAL]]</f>
        <v>0</v>
      </c>
      <c r="V167">
        <f>matriceresult[[#This Row],[Article (No section provide)]]/matriceresult[[#This Row],[TOTAL]]</f>
        <v>0</v>
      </c>
      <c r="W167">
        <f>matriceresult[[#This Row],[Case study]]/matriceresult[[#This Row],[TOTAL]]</f>
        <v>0</v>
      </c>
      <c r="X167">
        <f>matriceresult[[#This Row],[Conclusion]]/matriceresult[[#This Row],[TOTAL]]</f>
        <v>0</v>
      </c>
      <c r="Y167">
        <f>matriceresult[[#This Row],[Discussion]]/matriceresult[[#This Row],[TOTAL]]</f>
        <v>0</v>
      </c>
      <c r="Z167">
        <f>matriceresult[[#This Row],[Figure]]/matriceresult[[#This Row],[TOTAL]]</f>
        <v>0</v>
      </c>
      <c r="AA167">
        <f>matriceresult[[#This Row],[Introduction]]/matriceresult[[#This Row],[TOTAL]]</f>
        <v>0</v>
      </c>
      <c r="AB167">
        <f>matriceresult[[#This Row],[Methods]]/matriceresult[[#This Row],[TOTAL]]</f>
        <v>0</v>
      </c>
      <c r="AC167">
        <f>matriceresult[[#This Row],[Results]]/matriceresult[[#This Row],[TOTAL]]</f>
        <v>1</v>
      </c>
      <c r="AD167">
        <f>matriceresult[[#This Row],[Supplementary material]]/matriceresult[[#This Row],[TOTAL]]</f>
        <v>0</v>
      </c>
      <c r="AE167">
        <f>matriceresult[[#This Row],[Title]]/matriceresult[[#This Row],[TOTAL]]</f>
        <v>0</v>
      </c>
      <c r="AF167" s="15">
        <f>SUM(matriceresult_PERCENTAGE[[#This Row],[Abstract]:[Title]])</f>
        <v>1</v>
      </c>
    </row>
    <row r="168" spans="1:32" x14ac:dyDescent="0.25">
      <c r="A168" s="1" t="s">
        <v>87</v>
      </c>
      <c r="B168" s="1" t="s">
        <v>19</v>
      </c>
      <c r="D168" s="1" t="s">
        <v>477</v>
      </c>
      <c r="E168">
        <v>0</v>
      </c>
      <c r="F168">
        <v>0</v>
      </c>
      <c r="G168">
        <v>0</v>
      </c>
      <c r="H168">
        <v>0</v>
      </c>
      <c r="I168">
        <v>0</v>
      </c>
      <c r="J168">
        <v>0</v>
      </c>
      <c r="K168">
        <v>0</v>
      </c>
      <c r="L168">
        <v>3</v>
      </c>
      <c r="M168">
        <v>0</v>
      </c>
      <c r="N168">
        <v>6</v>
      </c>
      <c r="O168">
        <v>0</v>
      </c>
      <c r="P168">
        <v>0</v>
      </c>
      <c r="Q168" s="7">
        <f>SUM(matriceresult[[#This Row],[Abstract]:[Title]])</f>
        <v>9</v>
      </c>
      <c r="S168" s="1" t="s">
        <v>477</v>
      </c>
      <c r="T168">
        <f>matriceresult[[#This Row],[Abstract]]/matriceresult[[#This Row],[TOTAL]]</f>
        <v>0</v>
      </c>
      <c r="U168">
        <f>matriceresult[[#This Row],[Acknowledgments]]/matriceresult[[#This Row],[TOTAL]]</f>
        <v>0</v>
      </c>
      <c r="V168">
        <f>matriceresult[[#This Row],[Article (No section provide)]]/matriceresult[[#This Row],[TOTAL]]</f>
        <v>0</v>
      </c>
      <c r="W168">
        <f>matriceresult[[#This Row],[Case study]]/matriceresult[[#This Row],[TOTAL]]</f>
        <v>0</v>
      </c>
      <c r="X168">
        <f>matriceresult[[#This Row],[Conclusion]]/matriceresult[[#This Row],[TOTAL]]</f>
        <v>0</v>
      </c>
      <c r="Y168">
        <f>matriceresult[[#This Row],[Discussion]]/matriceresult[[#This Row],[TOTAL]]</f>
        <v>0</v>
      </c>
      <c r="Z168">
        <f>matriceresult[[#This Row],[Figure]]/matriceresult[[#This Row],[TOTAL]]</f>
        <v>0</v>
      </c>
      <c r="AA168">
        <f>matriceresult[[#This Row],[Introduction]]/matriceresult[[#This Row],[TOTAL]]</f>
        <v>0.33333333333333331</v>
      </c>
      <c r="AB168">
        <f>matriceresult[[#This Row],[Methods]]/matriceresult[[#This Row],[TOTAL]]</f>
        <v>0</v>
      </c>
      <c r="AC168">
        <f>matriceresult[[#This Row],[Results]]/matriceresult[[#This Row],[TOTAL]]</f>
        <v>0.66666666666666663</v>
      </c>
      <c r="AD168">
        <f>matriceresult[[#This Row],[Supplementary material]]/matriceresult[[#This Row],[TOTAL]]</f>
        <v>0</v>
      </c>
      <c r="AE168">
        <f>matriceresult[[#This Row],[Title]]/matriceresult[[#This Row],[TOTAL]]</f>
        <v>0</v>
      </c>
      <c r="AF168" s="15">
        <f>SUM(matriceresult_PERCENTAGE[[#This Row],[Abstract]:[Title]])</f>
        <v>1</v>
      </c>
    </row>
    <row r="169" spans="1:32" x14ac:dyDescent="0.25">
      <c r="A169" s="1" t="s">
        <v>87</v>
      </c>
      <c r="B169" s="1" t="s">
        <v>19</v>
      </c>
      <c r="D169" s="1" t="s">
        <v>2670</v>
      </c>
      <c r="E169">
        <v>0</v>
      </c>
      <c r="F169">
        <v>0</v>
      </c>
      <c r="G169">
        <v>0</v>
      </c>
      <c r="H169">
        <v>0</v>
      </c>
      <c r="I169">
        <v>0</v>
      </c>
      <c r="J169">
        <v>0</v>
      </c>
      <c r="K169">
        <v>0</v>
      </c>
      <c r="L169">
        <v>0</v>
      </c>
      <c r="M169">
        <v>0</v>
      </c>
      <c r="N169">
        <v>1</v>
      </c>
      <c r="O169">
        <v>0</v>
      </c>
      <c r="P169">
        <v>0</v>
      </c>
      <c r="Q169" s="7">
        <f>SUM(matriceresult[[#This Row],[Abstract]:[Title]])</f>
        <v>1</v>
      </c>
      <c r="S169" s="1" t="s">
        <v>2670</v>
      </c>
      <c r="T169">
        <f>matriceresult[[#This Row],[Abstract]]/matriceresult[[#This Row],[TOTAL]]</f>
        <v>0</v>
      </c>
      <c r="U169">
        <f>matriceresult[[#This Row],[Acknowledgments]]/matriceresult[[#This Row],[TOTAL]]</f>
        <v>0</v>
      </c>
      <c r="V169">
        <f>matriceresult[[#This Row],[Article (No section provide)]]/matriceresult[[#This Row],[TOTAL]]</f>
        <v>0</v>
      </c>
      <c r="W169">
        <f>matriceresult[[#This Row],[Case study]]/matriceresult[[#This Row],[TOTAL]]</f>
        <v>0</v>
      </c>
      <c r="X169">
        <f>matriceresult[[#This Row],[Conclusion]]/matriceresult[[#This Row],[TOTAL]]</f>
        <v>0</v>
      </c>
      <c r="Y169">
        <f>matriceresult[[#This Row],[Discussion]]/matriceresult[[#This Row],[TOTAL]]</f>
        <v>0</v>
      </c>
      <c r="Z169">
        <f>matriceresult[[#This Row],[Figure]]/matriceresult[[#This Row],[TOTAL]]</f>
        <v>0</v>
      </c>
      <c r="AA169">
        <f>matriceresult[[#This Row],[Introduction]]/matriceresult[[#This Row],[TOTAL]]</f>
        <v>0</v>
      </c>
      <c r="AB169">
        <f>matriceresult[[#This Row],[Methods]]/matriceresult[[#This Row],[TOTAL]]</f>
        <v>0</v>
      </c>
      <c r="AC169">
        <f>matriceresult[[#This Row],[Results]]/matriceresult[[#This Row],[TOTAL]]</f>
        <v>1</v>
      </c>
      <c r="AD169">
        <f>matriceresult[[#This Row],[Supplementary material]]/matriceresult[[#This Row],[TOTAL]]</f>
        <v>0</v>
      </c>
      <c r="AE169">
        <f>matriceresult[[#This Row],[Title]]/matriceresult[[#This Row],[TOTAL]]</f>
        <v>0</v>
      </c>
      <c r="AF169" s="15">
        <f>SUM(matriceresult_PERCENTAGE[[#This Row],[Abstract]:[Title]])</f>
        <v>1</v>
      </c>
    </row>
    <row r="170" spans="1:32" x14ac:dyDescent="0.25">
      <c r="A170" s="1" t="s">
        <v>87</v>
      </c>
      <c r="B170" s="1" t="s">
        <v>19</v>
      </c>
      <c r="D170" s="1" t="s">
        <v>493</v>
      </c>
      <c r="E170">
        <v>0</v>
      </c>
      <c r="F170">
        <v>0</v>
      </c>
      <c r="G170">
        <v>0</v>
      </c>
      <c r="H170">
        <v>0</v>
      </c>
      <c r="I170">
        <v>0</v>
      </c>
      <c r="J170">
        <v>2</v>
      </c>
      <c r="K170">
        <v>0</v>
      </c>
      <c r="L170">
        <v>1</v>
      </c>
      <c r="M170">
        <v>1</v>
      </c>
      <c r="N170">
        <v>0</v>
      </c>
      <c r="O170">
        <v>0</v>
      </c>
      <c r="P170">
        <v>0</v>
      </c>
      <c r="Q170" s="7">
        <f>SUM(matriceresult[[#This Row],[Abstract]:[Title]])</f>
        <v>4</v>
      </c>
      <c r="S170" s="1" t="s">
        <v>493</v>
      </c>
      <c r="T170">
        <f>matriceresult[[#This Row],[Abstract]]/matriceresult[[#This Row],[TOTAL]]</f>
        <v>0</v>
      </c>
      <c r="U170">
        <f>matriceresult[[#This Row],[Acknowledgments]]/matriceresult[[#This Row],[TOTAL]]</f>
        <v>0</v>
      </c>
      <c r="V170">
        <f>matriceresult[[#This Row],[Article (No section provide)]]/matriceresult[[#This Row],[TOTAL]]</f>
        <v>0</v>
      </c>
      <c r="W170">
        <f>matriceresult[[#This Row],[Case study]]/matriceresult[[#This Row],[TOTAL]]</f>
        <v>0</v>
      </c>
      <c r="X170">
        <f>matriceresult[[#This Row],[Conclusion]]/matriceresult[[#This Row],[TOTAL]]</f>
        <v>0</v>
      </c>
      <c r="Y170">
        <f>matriceresult[[#This Row],[Discussion]]/matriceresult[[#This Row],[TOTAL]]</f>
        <v>0.5</v>
      </c>
      <c r="Z170">
        <f>matriceresult[[#This Row],[Figure]]/matriceresult[[#This Row],[TOTAL]]</f>
        <v>0</v>
      </c>
      <c r="AA170">
        <f>matriceresult[[#This Row],[Introduction]]/matriceresult[[#This Row],[TOTAL]]</f>
        <v>0.25</v>
      </c>
      <c r="AB170">
        <f>matriceresult[[#This Row],[Methods]]/matriceresult[[#This Row],[TOTAL]]</f>
        <v>0.25</v>
      </c>
      <c r="AC170">
        <f>matriceresult[[#This Row],[Results]]/matriceresult[[#This Row],[TOTAL]]</f>
        <v>0</v>
      </c>
      <c r="AD170">
        <f>matriceresult[[#This Row],[Supplementary material]]/matriceresult[[#This Row],[TOTAL]]</f>
        <v>0</v>
      </c>
      <c r="AE170">
        <f>matriceresult[[#This Row],[Title]]/matriceresult[[#This Row],[TOTAL]]</f>
        <v>0</v>
      </c>
      <c r="AF170" s="15">
        <f>SUM(matriceresult_PERCENTAGE[[#This Row],[Abstract]:[Title]])</f>
        <v>1</v>
      </c>
    </row>
    <row r="171" spans="1:32" x14ac:dyDescent="0.25">
      <c r="A171" s="1" t="s">
        <v>87</v>
      </c>
      <c r="B171" s="1" t="s">
        <v>19</v>
      </c>
      <c r="D171" s="1" t="s">
        <v>497</v>
      </c>
      <c r="E171">
        <v>0</v>
      </c>
      <c r="F171">
        <v>0</v>
      </c>
      <c r="G171">
        <v>9</v>
      </c>
      <c r="H171">
        <v>0</v>
      </c>
      <c r="I171">
        <v>0</v>
      </c>
      <c r="J171">
        <v>0</v>
      </c>
      <c r="K171">
        <v>0</v>
      </c>
      <c r="L171">
        <v>0</v>
      </c>
      <c r="M171">
        <v>0</v>
      </c>
      <c r="N171">
        <v>0</v>
      </c>
      <c r="O171">
        <v>0</v>
      </c>
      <c r="P171">
        <v>0</v>
      </c>
      <c r="Q171" s="7">
        <f>SUM(matriceresult[[#This Row],[Abstract]:[Title]])</f>
        <v>9</v>
      </c>
      <c r="S171" s="1" t="s">
        <v>497</v>
      </c>
      <c r="T171">
        <f>matriceresult[[#This Row],[Abstract]]/matriceresult[[#This Row],[TOTAL]]</f>
        <v>0</v>
      </c>
      <c r="U171">
        <f>matriceresult[[#This Row],[Acknowledgments]]/matriceresult[[#This Row],[TOTAL]]</f>
        <v>0</v>
      </c>
      <c r="V171">
        <f>matriceresult[[#This Row],[Article (No section provide)]]/matriceresult[[#This Row],[TOTAL]]</f>
        <v>1</v>
      </c>
      <c r="W171">
        <f>matriceresult[[#This Row],[Case study]]/matriceresult[[#This Row],[TOTAL]]</f>
        <v>0</v>
      </c>
      <c r="X171">
        <f>matriceresult[[#This Row],[Conclusion]]/matriceresult[[#This Row],[TOTAL]]</f>
        <v>0</v>
      </c>
      <c r="Y171">
        <f>matriceresult[[#This Row],[Discussion]]/matriceresult[[#This Row],[TOTAL]]</f>
        <v>0</v>
      </c>
      <c r="Z171">
        <f>matriceresult[[#This Row],[Figure]]/matriceresult[[#This Row],[TOTAL]]</f>
        <v>0</v>
      </c>
      <c r="AA171">
        <f>matriceresult[[#This Row],[Introduction]]/matriceresult[[#This Row],[TOTAL]]</f>
        <v>0</v>
      </c>
      <c r="AB171">
        <f>matriceresult[[#This Row],[Methods]]/matriceresult[[#This Row],[TOTAL]]</f>
        <v>0</v>
      </c>
      <c r="AC171">
        <f>matriceresult[[#This Row],[Results]]/matriceresult[[#This Row],[TOTAL]]</f>
        <v>0</v>
      </c>
      <c r="AD171">
        <f>matriceresult[[#This Row],[Supplementary material]]/matriceresult[[#This Row],[TOTAL]]</f>
        <v>0</v>
      </c>
      <c r="AE171">
        <f>matriceresult[[#This Row],[Title]]/matriceresult[[#This Row],[TOTAL]]</f>
        <v>0</v>
      </c>
      <c r="AF171" s="15">
        <f>SUM(matriceresult_PERCENTAGE[[#This Row],[Abstract]:[Title]])</f>
        <v>1</v>
      </c>
    </row>
    <row r="172" spans="1:32" x14ac:dyDescent="0.25">
      <c r="A172" s="1" t="s">
        <v>87</v>
      </c>
      <c r="B172" s="1" t="s">
        <v>19</v>
      </c>
      <c r="D172" s="1" t="s">
        <v>2699</v>
      </c>
      <c r="E172">
        <v>0</v>
      </c>
      <c r="F172">
        <v>0</v>
      </c>
      <c r="G172">
        <v>0</v>
      </c>
      <c r="H172">
        <v>0</v>
      </c>
      <c r="I172">
        <v>0</v>
      </c>
      <c r="J172">
        <v>0</v>
      </c>
      <c r="K172">
        <v>0</v>
      </c>
      <c r="L172">
        <v>0</v>
      </c>
      <c r="M172">
        <v>1</v>
      </c>
      <c r="N172">
        <v>0</v>
      </c>
      <c r="O172">
        <v>0</v>
      </c>
      <c r="P172">
        <v>0</v>
      </c>
      <c r="Q172" s="7">
        <f>SUM(matriceresult[[#This Row],[Abstract]:[Title]])</f>
        <v>1</v>
      </c>
      <c r="S172" s="1" t="s">
        <v>2699</v>
      </c>
      <c r="T172">
        <f>matriceresult[[#This Row],[Abstract]]/matriceresult[[#This Row],[TOTAL]]</f>
        <v>0</v>
      </c>
      <c r="U172">
        <f>matriceresult[[#This Row],[Acknowledgments]]/matriceresult[[#This Row],[TOTAL]]</f>
        <v>0</v>
      </c>
      <c r="V172">
        <f>matriceresult[[#This Row],[Article (No section provide)]]/matriceresult[[#This Row],[TOTAL]]</f>
        <v>0</v>
      </c>
      <c r="W172">
        <f>matriceresult[[#This Row],[Case study]]/matriceresult[[#This Row],[TOTAL]]</f>
        <v>0</v>
      </c>
      <c r="X172">
        <f>matriceresult[[#This Row],[Conclusion]]/matriceresult[[#This Row],[TOTAL]]</f>
        <v>0</v>
      </c>
      <c r="Y172">
        <f>matriceresult[[#This Row],[Discussion]]/matriceresult[[#This Row],[TOTAL]]</f>
        <v>0</v>
      </c>
      <c r="Z172">
        <f>matriceresult[[#This Row],[Figure]]/matriceresult[[#This Row],[TOTAL]]</f>
        <v>0</v>
      </c>
      <c r="AA172">
        <f>matriceresult[[#This Row],[Introduction]]/matriceresult[[#This Row],[TOTAL]]</f>
        <v>0</v>
      </c>
      <c r="AB172">
        <f>matriceresult[[#This Row],[Methods]]/matriceresult[[#This Row],[TOTAL]]</f>
        <v>1</v>
      </c>
      <c r="AC172">
        <f>matriceresult[[#This Row],[Results]]/matriceresult[[#This Row],[TOTAL]]</f>
        <v>0</v>
      </c>
      <c r="AD172">
        <f>matriceresult[[#This Row],[Supplementary material]]/matriceresult[[#This Row],[TOTAL]]</f>
        <v>0</v>
      </c>
      <c r="AE172">
        <f>matriceresult[[#This Row],[Title]]/matriceresult[[#This Row],[TOTAL]]</f>
        <v>0</v>
      </c>
      <c r="AF172" s="15">
        <f>SUM(matriceresult_PERCENTAGE[[#This Row],[Abstract]:[Title]])</f>
        <v>1</v>
      </c>
    </row>
    <row r="173" spans="1:32" x14ac:dyDescent="0.25">
      <c r="A173" s="1" t="s">
        <v>87</v>
      </c>
      <c r="B173" s="1" t="s">
        <v>19</v>
      </c>
      <c r="D173" s="1" t="s">
        <v>720</v>
      </c>
      <c r="E173">
        <v>0</v>
      </c>
      <c r="F173">
        <v>0</v>
      </c>
      <c r="G173">
        <v>0</v>
      </c>
      <c r="H173">
        <v>0</v>
      </c>
      <c r="I173">
        <v>0</v>
      </c>
      <c r="J173">
        <v>0</v>
      </c>
      <c r="K173">
        <v>0</v>
      </c>
      <c r="L173">
        <v>0</v>
      </c>
      <c r="M173">
        <v>3</v>
      </c>
      <c r="N173">
        <v>0</v>
      </c>
      <c r="O173">
        <v>0</v>
      </c>
      <c r="P173">
        <v>0</v>
      </c>
      <c r="Q173" s="7">
        <f>SUM(matriceresult[[#This Row],[Abstract]:[Title]])</f>
        <v>3</v>
      </c>
      <c r="S173" s="1" t="s">
        <v>720</v>
      </c>
      <c r="T173">
        <f>matriceresult[[#This Row],[Abstract]]/matriceresult[[#This Row],[TOTAL]]</f>
        <v>0</v>
      </c>
      <c r="U173">
        <f>matriceresult[[#This Row],[Acknowledgments]]/matriceresult[[#This Row],[TOTAL]]</f>
        <v>0</v>
      </c>
      <c r="V173">
        <f>matriceresult[[#This Row],[Article (No section provide)]]/matriceresult[[#This Row],[TOTAL]]</f>
        <v>0</v>
      </c>
      <c r="W173">
        <f>matriceresult[[#This Row],[Case study]]/matriceresult[[#This Row],[TOTAL]]</f>
        <v>0</v>
      </c>
      <c r="X173">
        <f>matriceresult[[#This Row],[Conclusion]]/matriceresult[[#This Row],[TOTAL]]</f>
        <v>0</v>
      </c>
      <c r="Y173">
        <f>matriceresult[[#This Row],[Discussion]]/matriceresult[[#This Row],[TOTAL]]</f>
        <v>0</v>
      </c>
      <c r="Z173">
        <f>matriceresult[[#This Row],[Figure]]/matriceresult[[#This Row],[TOTAL]]</f>
        <v>0</v>
      </c>
      <c r="AA173">
        <f>matriceresult[[#This Row],[Introduction]]/matriceresult[[#This Row],[TOTAL]]</f>
        <v>0</v>
      </c>
      <c r="AB173">
        <f>matriceresult[[#This Row],[Methods]]/matriceresult[[#This Row],[TOTAL]]</f>
        <v>1</v>
      </c>
      <c r="AC173">
        <f>matriceresult[[#This Row],[Results]]/matriceresult[[#This Row],[TOTAL]]</f>
        <v>0</v>
      </c>
      <c r="AD173">
        <f>matriceresult[[#This Row],[Supplementary material]]/matriceresult[[#This Row],[TOTAL]]</f>
        <v>0</v>
      </c>
      <c r="AE173">
        <f>matriceresult[[#This Row],[Title]]/matriceresult[[#This Row],[TOTAL]]</f>
        <v>0</v>
      </c>
      <c r="AF173" s="15">
        <f>SUM(matriceresult_PERCENTAGE[[#This Row],[Abstract]:[Title]])</f>
        <v>1</v>
      </c>
    </row>
    <row r="174" spans="1:32" x14ac:dyDescent="0.25">
      <c r="A174" s="1" t="s">
        <v>87</v>
      </c>
      <c r="B174" s="1" t="s">
        <v>19</v>
      </c>
      <c r="D174" s="1" t="s">
        <v>917</v>
      </c>
      <c r="E174">
        <v>0</v>
      </c>
      <c r="F174">
        <v>0</v>
      </c>
      <c r="G174">
        <v>1</v>
      </c>
      <c r="H174">
        <v>0</v>
      </c>
      <c r="I174">
        <v>0</v>
      </c>
      <c r="J174">
        <v>0</v>
      </c>
      <c r="K174">
        <v>0</v>
      </c>
      <c r="L174">
        <v>0</v>
      </c>
      <c r="M174">
        <v>1</v>
      </c>
      <c r="N174">
        <v>0</v>
      </c>
      <c r="O174">
        <v>0</v>
      </c>
      <c r="P174">
        <v>0</v>
      </c>
      <c r="Q174" s="7">
        <f>SUM(matriceresult[[#This Row],[Abstract]:[Title]])</f>
        <v>2</v>
      </c>
      <c r="S174" s="1" t="s">
        <v>917</v>
      </c>
      <c r="T174">
        <f>matriceresult[[#This Row],[Abstract]]/matriceresult[[#This Row],[TOTAL]]</f>
        <v>0</v>
      </c>
      <c r="U174">
        <f>matriceresult[[#This Row],[Acknowledgments]]/matriceresult[[#This Row],[TOTAL]]</f>
        <v>0</v>
      </c>
      <c r="V174">
        <f>matriceresult[[#This Row],[Article (No section provide)]]/matriceresult[[#This Row],[TOTAL]]</f>
        <v>0.5</v>
      </c>
      <c r="W174">
        <f>matriceresult[[#This Row],[Case study]]/matriceresult[[#This Row],[TOTAL]]</f>
        <v>0</v>
      </c>
      <c r="X174">
        <f>matriceresult[[#This Row],[Conclusion]]/matriceresult[[#This Row],[TOTAL]]</f>
        <v>0</v>
      </c>
      <c r="Y174">
        <f>matriceresult[[#This Row],[Discussion]]/matriceresult[[#This Row],[TOTAL]]</f>
        <v>0</v>
      </c>
      <c r="Z174">
        <f>matriceresult[[#This Row],[Figure]]/matriceresult[[#This Row],[TOTAL]]</f>
        <v>0</v>
      </c>
      <c r="AA174">
        <f>matriceresult[[#This Row],[Introduction]]/matriceresult[[#This Row],[TOTAL]]</f>
        <v>0</v>
      </c>
      <c r="AB174">
        <f>matriceresult[[#This Row],[Methods]]/matriceresult[[#This Row],[TOTAL]]</f>
        <v>0.5</v>
      </c>
      <c r="AC174">
        <f>matriceresult[[#This Row],[Results]]/matriceresult[[#This Row],[TOTAL]]</f>
        <v>0</v>
      </c>
      <c r="AD174">
        <f>matriceresult[[#This Row],[Supplementary material]]/matriceresult[[#This Row],[TOTAL]]</f>
        <v>0</v>
      </c>
      <c r="AE174">
        <f>matriceresult[[#This Row],[Title]]/matriceresult[[#This Row],[TOTAL]]</f>
        <v>0</v>
      </c>
      <c r="AF174" s="15">
        <f>SUM(matriceresult_PERCENTAGE[[#This Row],[Abstract]:[Title]])</f>
        <v>1</v>
      </c>
    </row>
    <row r="175" spans="1:32" x14ac:dyDescent="0.25">
      <c r="A175" s="1" t="s">
        <v>87</v>
      </c>
      <c r="B175" s="1" t="s">
        <v>19</v>
      </c>
      <c r="D175" s="1" t="s">
        <v>534</v>
      </c>
      <c r="E175">
        <v>0</v>
      </c>
      <c r="F175">
        <v>0</v>
      </c>
      <c r="G175">
        <v>0</v>
      </c>
      <c r="H175">
        <v>0</v>
      </c>
      <c r="I175">
        <v>0</v>
      </c>
      <c r="J175">
        <v>0</v>
      </c>
      <c r="K175">
        <v>0</v>
      </c>
      <c r="L175">
        <v>0</v>
      </c>
      <c r="M175">
        <v>2</v>
      </c>
      <c r="N175">
        <v>5</v>
      </c>
      <c r="O175">
        <v>1</v>
      </c>
      <c r="P175">
        <v>0</v>
      </c>
      <c r="Q175" s="7">
        <f>SUM(matriceresult[[#This Row],[Abstract]:[Title]])</f>
        <v>8</v>
      </c>
      <c r="S175" s="1" t="s">
        <v>534</v>
      </c>
      <c r="T175">
        <f>matriceresult[[#This Row],[Abstract]]/matriceresult[[#This Row],[TOTAL]]</f>
        <v>0</v>
      </c>
      <c r="U175">
        <f>matriceresult[[#This Row],[Acknowledgments]]/matriceresult[[#This Row],[TOTAL]]</f>
        <v>0</v>
      </c>
      <c r="V175">
        <f>matriceresult[[#This Row],[Article (No section provide)]]/matriceresult[[#This Row],[TOTAL]]</f>
        <v>0</v>
      </c>
      <c r="W175">
        <f>matriceresult[[#This Row],[Case study]]/matriceresult[[#This Row],[TOTAL]]</f>
        <v>0</v>
      </c>
      <c r="X175">
        <f>matriceresult[[#This Row],[Conclusion]]/matriceresult[[#This Row],[TOTAL]]</f>
        <v>0</v>
      </c>
      <c r="Y175">
        <f>matriceresult[[#This Row],[Discussion]]/matriceresult[[#This Row],[TOTAL]]</f>
        <v>0</v>
      </c>
      <c r="Z175">
        <f>matriceresult[[#This Row],[Figure]]/matriceresult[[#This Row],[TOTAL]]</f>
        <v>0</v>
      </c>
      <c r="AA175">
        <f>matriceresult[[#This Row],[Introduction]]/matriceresult[[#This Row],[TOTAL]]</f>
        <v>0</v>
      </c>
      <c r="AB175">
        <f>matriceresult[[#This Row],[Methods]]/matriceresult[[#This Row],[TOTAL]]</f>
        <v>0.25</v>
      </c>
      <c r="AC175">
        <f>matriceresult[[#This Row],[Results]]/matriceresult[[#This Row],[TOTAL]]</f>
        <v>0.625</v>
      </c>
      <c r="AD175">
        <f>matriceresult[[#This Row],[Supplementary material]]/matriceresult[[#This Row],[TOTAL]]</f>
        <v>0.125</v>
      </c>
      <c r="AE175">
        <f>matriceresult[[#This Row],[Title]]/matriceresult[[#This Row],[TOTAL]]</f>
        <v>0</v>
      </c>
      <c r="AF175" s="15">
        <f>SUM(matriceresult_PERCENTAGE[[#This Row],[Abstract]:[Title]])</f>
        <v>1</v>
      </c>
    </row>
    <row r="176" spans="1:32" x14ac:dyDescent="0.25">
      <c r="A176" s="1" t="s">
        <v>87</v>
      </c>
      <c r="B176" s="1" t="s">
        <v>19</v>
      </c>
      <c r="D176" s="1" t="s">
        <v>503</v>
      </c>
      <c r="E176">
        <v>0</v>
      </c>
      <c r="F176">
        <v>0</v>
      </c>
      <c r="G176">
        <v>0</v>
      </c>
      <c r="H176">
        <v>0</v>
      </c>
      <c r="I176">
        <v>0</v>
      </c>
      <c r="J176">
        <v>0</v>
      </c>
      <c r="K176">
        <v>0</v>
      </c>
      <c r="L176">
        <v>0</v>
      </c>
      <c r="M176">
        <v>1</v>
      </c>
      <c r="N176">
        <v>4</v>
      </c>
      <c r="O176">
        <v>0</v>
      </c>
      <c r="P176">
        <v>0</v>
      </c>
      <c r="Q176" s="7">
        <f>SUM(matriceresult[[#This Row],[Abstract]:[Title]])</f>
        <v>5</v>
      </c>
      <c r="S176" s="1" t="s">
        <v>503</v>
      </c>
      <c r="T176">
        <f>matriceresult[[#This Row],[Abstract]]/matriceresult[[#This Row],[TOTAL]]</f>
        <v>0</v>
      </c>
      <c r="U176">
        <f>matriceresult[[#This Row],[Acknowledgments]]/matriceresult[[#This Row],[TOTAL]]</f>
        <v>0</v>
      </c>
      <c r="V176">
        <f>matriceresult[[#This Row],[Article (No section provide)]]/matriceresult[[#This Row],[TOTAL]]</f>
        <v>0</v>
      </c>
      <c r="W176">
        <f>matriceresult[[#This Row],[Case study]]/matriceresult[[#This Row],[TOTAL]]</f>
        <v>0</v>
      </c>
      <c r="X176">
        <f>matriceresult[[#This Row],[Conclusion]]/matriceresult[[#This Row],[TOTAL]]</f>
        <v>0</v>
      </c>
      <c r="Y176">
        <f>matriceresult[[#This Row],[Discussion]]/matriceresult[[#This Row],[TOTAL]]</f>
        <v>0</v>
      </c>
      <c r="Z176">
        <f>matriceresult[[#This Row],[Figure]]/matriceresult[[#This Row],[TOTAL]]</f>
        <v>0</v>
      </c>
      <c r="AA176">
        <f>matriceresult[[#This Row],[Introduction]]/matriceresult[[#This Row],[TOTAL]]</f>
        <v>0</v>
      </c>
      <c r="AB176">
        <f>matriceresult[[#This Row],[Methods]]/matriceresult[[#This Row],[TOTAL]]</f>
        <v>0.2</v>
      </c>
      <c r="AC176">
        <f>matriceresult[[#This Row],[Results]]/matriceresult[[#This Row],[TOTAL]]</f>
        <v>0.8</v>
      </c>
      <c r="AD176">
        <f>matriceresult[[#This Row],[Supplementary material]]/matriceresult[[#This Row],[TOTAL]]</f>
        <v>0</v>
      </c>
      <c r="AE176">
        <f>matriceresult[[#This Row],[Title]]/matriceresult[[#This Row],[TOTAL]]</f>
        <v>0</v>
      </c>
      <c r="AF176" s="15">
        <f>SUM(matriceresult_PERCENTAGE[[#This Row],[Abstract]:[Title]])</f>
        <v>1</v>
      </c>
    </row>
    <row r="177" spans="1:32" x14ac:dyDescent="0.25">
      <c r="A177" s="1" t="s">
        <v>87</v>
      </c>
      <c r="B177" s="1" t="s">
        <v>19</v>
      </c>
      <c r="D177" s="1" t="s">
        <v>215</v>
      </c>
      <c r="E177">
        <v>0</v>
      </c>
      <c r="F177">
        <v>0</v>
      </c>
      <c r="G177">
        <v>4</v>
      </c>
      <c r="H177">
        <v>0</v>
      </c>
      <c r="I177">
        <v>0</v>
      </c>
      <c r="J177">
        <v>0</v>
      </c>
      <c r="K177">
        <v>0</v>
      </c>
      <c r="L177">
        <v>0</v>
      </c>
      <c r="M177">
        <v>0</v>
      </c>
      <c r="N177">
        <v>0</v>
      </c>
      <c r="O177">
        <v>0</v>
      </c>
      <c r="P177">
        <v>0</v>
      </c>
      <c r="Q177" s="7">
        <f>SUM(matriceresult[[#This Row],[Abstract]:[Title]])</f>
        <v>4</v>
      </c>
      <c r="S177" s="1" t="s">
        <v>215</v>
      </c>
      <c r="T177">
        <f>matriceresult[[#This Row],[Abstract]]/matriceresult[[#This Row],[TOTAL]]</f>
        <v>0</v>
      </c>
      <c r="U177">
        <f>matriceresult[[#This Row],[Acknowledgments]]/matriceresult[[#This Row],[TOTAL]]</f>
        <v>0</v>
      </c>
      <c r="V177">
        <f>matriceresult[[#This Row],[Article (No section provide)]]/matriceresult[[#This Row],[TOTAL]]</f>
        <v>1</v>
      </c>
      <c r="W177">
        <f>matriceresult[[#This Row],[Case study]]/matriceresult[[#This Row],[TOTAL]]</f>
        <v>0</v>
      </c>
      <c r="X177">
        <f>matriceresult[[#This Row],[Conclusion]]/matriceresult[[#This Row],[TOTAL]]</f>
        <v>0</v>
      </c>
      <c r="Y177">
        <f>matriceresult[[#This Row],[Discussion]]/matriceresult[[#This Row],[TOTAL]]</f>
        <v>0</v>
      </c>
      <c r="Z177">
        <f>matriceresult[[#This Row],[Figure]]/matriceresult[[#This Row],[TOTAL]]</f>
        <v>0</v>
      </c>
      <c r="AA177">
        <f>matriceresult[[#This Row],[Introduction]]/matriceresult[[#This Row],[TOTAL]]</f>
        <v>0</v>
      </c>
      <c r="AB177">
        <f>matriceresult[[#This Row],[Methods]]/matriceresult[[#This Row],[TOTAL]]</f>
        <v>0</v>
      </c>
      <c r="AC177">
        <f>matriceresult[[#This Row],[Results]]/matriceresult[[#This Row],[TOTAL]]</f>
        <v>0</v>
      </c>
      <c r="AD177">
        <f>matriceresult[[#This Row],[Supplementary material]]/matriceresult[[#This Row],[TOTAL]]</f>
        <v>0</v>
      </c>
      <c r="AE177">
        <f>matriceresult[[#This Row],[Title]]/matriceresult[[#This Row],[TOTAL]]</f>
        <v>0</v>
      </c>
      <c r="AF177" s="15">
        <f>SUM(matriceresult_PERCENTAGE[[#This Row],[Abstract]:[Title]])</f>
        <v>1</v>
      </c>
    </row>
    <row r="178" spans="1:32" x14ac:dyDescent="0.25">
      <c r="A178" s="1" t="s">
        <v>87</v>
      </c>
      <c r="B178" s="1" t="s">
        <v>19</v>
      </c>
      <c r="D178" s="1" t="s">
        <v>2727</v>
      </c>
      <c r="E178">
        <v>0</v>
      </c>
      <c r="F178">
        <v>0</v>
      </c>
      <c r="G178">
        <v>0</v>
      </c>
      <c r="H178">
        <v>0</v>
      </c>
      <c r="I178">
        <v>0</v>
      </c>
      <c r="J178">
        <v>0</v>
      </c>
      <c r="K178">
        <v>0</v>
      </c>
      <c r="L178">
        <v>0</v>
      </c>
      <c r="M178">
        <v>0</v>
      </c>
      <c r="N178">
        <v>3</v>
      </c>
      <c r="O178">
        <v>3</v>
      </c>
      <c r="P178">
        <v>0</v>
      </c>
      <c r="Q178" s="7">
        <f>SUM(matriceresult[[#This Row],[Abstract]:[Title]])</f>
        <v>6</v>
      </c>
      <c r="S178" s="1" t="s">
        <v>2727</v>
      </c>
      <c r="T178">
        <f>matriceresult[[#This Row],[Abstract]]/matriceresult[[#This Row],[TOTAL]]</f>
        <v>0</v>
      </c>
      <c r="U178">
        <f>matriceresult[[#This Row],[Acknowledgments]]/matriceresult[[#This Row],[TOTAL]]</f>
        <v>0</v>
      </c>
      <c r="V178">
        <f>matriceresult[[#This Row],[Article (No section provide)]]/matriceresult[[#This Row],[TOTAL]]</f>
        <v>0</v>
      </c>
      <c r="W178">
        <f>matriceresult[[#This Row],[Case study]]/matriceresult[[#This Row],[TOTAL]]</f>
        <v>0</v>
      </c>
      <c r="X178">
        <f>matriceresult[[#This Row],[Conclusion]]/matriceresult[[#This Row],[TOTAL]]</f>
        <v>0</v>
      </c>
      <c r="Y178">
        <f>matriceresult[[#This Row],[Discussion]]/matriceresult[[#This Row],[TOTAL]]</f>
        <v>0</v>
      </c>
      <c r="Z178">
        <f>matriceresult[[#This Row],[Figure]]/matriceresult[[#This Row],[TOTAL]]</f>
        <v>0</v>
      </c>
      <c r="AA178">
        <f>matriceresult[[#This Row],[Introduction]]/matriceresult[[#This Row],[TOTAL]]</f>
        <v>0</v>
      </c>
      <c r="AB178">
        <f>matriceresult[[#This Row],[Methods]]/matriceresult[[#This Row],[TOTAL]]</f>
        <v>0</v>
      </c>
      <c r="AC178">
        <f>matriceresult[[#This Row],[Results]]/matriceresult[[#This Row],[TOTAL]]</f>
        <v>0.5</v>
      </c>
      <c r="AD178">
        <f>matriceresult[[#This Row],[Supplementary material]]/matriceresult[[#This Row],[TOTAL]]</f>
        <v>0.5</v>
      </c>
      <c r="AE178">
        <f>matriceresult[[#This Row],[Title]]/matriceresult[[#This Row],[TOTAL]]</f>
        <v>0</v>
      </c>
      <c r="AF178" s="15">
        <f>SUM(matriceresult_PERCENTAGE[[#This Row],[Abstract]:[Title]])</f>
        <v>1</v>
      </c>
    </row>
    <row r="179" spans="1:32" x14ac:dyDescent="0.25">
      <c r="A179" s="1" t="s">
        <v>87</v>
      </c>
      <c r="B179" s="1" t="s">
        <v>19</v>
      </c>
      <c r="D179" s="1" t="s">
        <v>2744</v>
      </c>
      <c r="E179">
        <v>0</v>
      </c>
      <c r="F179">
        <v>0</v>
      </c>
      <c r="G179">
        <v>0</v>
      </c>
      <c r="H179">
        <v>0</v>
      </c>
      <c r="I179">
        <v>0</v>
      </c>
      <c r="J179">
        <v>0</v>
      </c>
      <c r="K179">
        <v>1</v>
      </c>
      <c r="L179">
        <v>0</v>
      </c>
      <c r="M179">
        <v>1</v>
      </c>
      <c r="N179">
        <v>1</v>
      </c>
      <c r="O179">
        <v>0</v>
      </c>
      <c r="P179">
        <v>0</v>
      </c>
      <c r="Q179" s="7">
        <f>SUM(matriceresult[[#This Row],[Abstract]:[Title]])</f>
        <v>3</v>
      </c>
      <c r="S179" s="1" t="s">
        <v>2744</v>
      </c>
      <c r="T179">
        <f>matriceresult[[#This Row],[Abstract]]/matriceresult[[#This Row],[TOTAL]]</f>
        <v>0</v>
      </c>
      <c r="U179">
        <f>matriceresult[[#This Row],[Acknowledgments]]/matriceresult[[#This Row],[TOTAL]]</f>
        <v>0</v>
      </c>
      <c r="V179">
        <f>matriceresult[[#This Row],[Article (No section provide)]]/matriceresult[[#This Row],[TOTAL]]</f>
        <v>0</v>
      </c>
      <c r="W179">
        <f>matriceresult[[#This Row],[Case study]]/matriceresult[[#This Row],[TOTAL]]</f>
        <v>0</v>
      </c>
      <c r="X179">
        <f>matriceresult[[#This Row],[Conclusion]]/matriceresult[[#This Row],[TOTAL]]</f>
        <v>0</v>
      </c>
      <c r="Y179">
        <f>matriceresult[[#This Row],[Discussion]]/matriceresult[[#This Row],[TOTAL]]</f>
        <v>0</v>
      </c>
      <c r="Z179">
        <f>matriceresult[[#This Row],[Figure]]/matriceresult[[#This Row],[TOTAL]]</f>
        <v>0.33333333333333331</v>
      </c>
      <c r="AA179">
        <f>matriceresult[[#This Row],[Introduction]]/matriceresult[[#This Row],[TOTAL]]</f>
        <v>0</v>
      </c>
      <c r="AB179">
        <f>matriceresult[[#This Row],[Methods]]/matriceresult[[#This Row],[TOTAL]]</f>
        <v>0.33333333333333331</v>
      </c>
      <c r="AC179">
        <f>matriceresult[[#This Row],[Results]]/matriceresult[[#This Row],[TOTAL]]</f>
        <v>0.33333333333333331</v>
      </c>
      <c r="AD179">
        <f>matriceresult[[#This Row],[Supplementary material]]/matriceresult[[#This Row],[TOTAL]]</f>
        <v>0</v>
      </c>
      <c r="AE179">
        <f>matriceresult[[#This Row],[Title]]/matriceresult[[#This Row],[TOTAL]]</f>
        <v>0</v>
      </c>
      <c r="AF179" s="15">
        <f>SUM(matriceresult_PERCENTAGE[[#This Row],[Abstract]:[Title]])</f>
        <v>1</v>
      </c>
    </row>
    <row r="180" spans="1:32" x14ac:dyDescent="0.25">
      <c r="A180" s="1" t="s">
        <v>87</v>
      </c>
      <c r="B180" s="1" t="s">
        <v>19</v>
      </c>
      <c r="D180" s="1" t="s">
        <v>226</v>
      </c>
      <c r="E180">
        <v>0</v>
      </c>
      <c r="F180">
        <v>0</v>
      </c>
      <c r="G180">
        <v>0</v>
      </c>
      <c r="H180">
        <v>0</v>
      </c>
      <c r="I180">
        <v>0</v>
      </c>
      <c r="J180">
        <v>0</v>
      </c>
      <c r="K180">
        <v>0</v>
      </c>
      <c r="L180">
        <v>0</v>
      </c>
      <c r="M180">
        <v>1</v>
      </c>
      <c r="N180">
        <v>2</v>
      </c>
      <c r="O180">
        <v>0</v>
      </c>
      <c r="P180">
        <v>0</v>
      </c>
      <c r="Q180" s="7">
        <f>SUM(matriceresult[[#This Row],[Abstract]:[Title]])</f>
        <v>3</v>
      </c>
      <c r="S180" s="1" t="s">
        <v>226</v>
      </c>
      <c r="T180">
        <f>matriceresult[[#This Row],[Abstract]]/matriceresult[[#This Row],[TOTAL]]</f>
        <v>0</v>
      </c>
      <c r="U180">
        <f>matriceresult[[#This Row],[Acknowledgments]]/matriceresult[[#This Row],[TOTAL]]</f>
        <v>0</v>
      </c>
      <c r="V180">
        <f>matriceresult[[#This Row],[Article (No section provide)]]/matriceresult[[#This Row],[TOTAL]]</f>
        <v>0</v>
      </c>
      <c r="W180">
        <f>matriceresult[[#This Row],[Case study]]/matriceresult[[#This Row],[TOTAL]]</f>
        <v>0</v>
      </c>
      <c r="X180">
        <f>matriceresult[[#This Row],[Conclusion]]/matriceresult[[#This Row],[TOTAL]]</f>
        <v>0</v>
      </c>
      <c r="Y180">
        <f>matriceresult[[#This Row],[Discussion]]/matriceresult[[#This Row],[TOTAL]]</f>
        <v>0</v>
      </c>
      <c r="Z180">
        <f>matriceresult[[#This Row],[Figure]]/matriceresult[[#This Row],[TOTAL]]</f>
        <v>0</v>
      </c>
      <c r="AA180">
        <f>matriceresult[[#This Row],[Introduction]]/matriceresult[[#This Row],[TOTAL]]</f>
        <v>0</v>
      </c>
      <c r="AB180">
        <f>matriceresult[[#This Row],[Methods]]/matriceresult[[#This Row],[TOTAL]]</f>
        <v>0.33333333333333331</v>
      </c>
      <c r="AC180">
        <f>matriceresult[[#This Row],[Results]]/matriceresult[[#This Row],[TOTAL]]</f>
        <v>0.66666666666666663</v>
      </c>
      <c r="AD180">
        <f>matriceresult[[#This Row],[Supplementary material]]/matriceresult[[#This Row],[TOTAL]]</f>
        <v>0</v>
      </c>
      <c r="AE180">
        <f>matriceresult[[#This Row],[Title]]/matriceresult[[#This Row],[TOTAL]]</f>
        <v>0</v>
      </c>
      <c r="AF180" s="15">
        <f>SUM(matriceresult_PERCENTAGE[[#This Row],[Abstract]:[Title]])</f>
        <v>1</v>
      </c>
    </row>
    <row r="181" spans="1:32" x14ac:dyDescent="0.25">
      <c r="A181" s="1" t="s">
        <v>87</v>
      </c>
      <c r="B181" s="1" t="s">
        <v>11</v>
      </c>
      <c r="D181" s="1" t="s">
        <v>231</v>
      </c>
      <c r="E181">
        <v>0</v>
      </c>
      <c r="F181">
        <v>0</v>
      </c>
      <c r="G181">
        <v>0</v>
      </c>
      <c r="H181">
        <v>0</v>
      </c>
      <c r="I181">
        <v>0</v>
      </c>
      <c r="J181">
        <v>0</v>
      </c>
      <c r="K181">
        <v>0</v>
      </c>
      <c r="L181">
        <v>0</v>
      </c>
      <c r="M181">
        <v>1</v>
      </c>
      <c r="N181">
        <v>0</v>
      </c>
      <c r="O181">
        <v>0</v>
      </c>
      <c r="P181">
        <v>0</v>
      </c>
      <c r="Q181" s="7">
        <f>SUM(matriceresult[[#This Row],[Abstract]:[Title]])</f>
        <v>1</v>
      </c>
      <c r="S181" s="1" t="s">
        <v>231</v>
      </c>
      <c r="T181">
        <f>matriceresult[[#This Row],[Abstract]]/matriceresult[[#This Row],[TOTAL]]</f>
        <v>0</v>
      </c>
      <c r="U181">
        <f>matriceresult[[#This Row],[Acknowledgments]]/matriceresult[[#This Row],[TOTAL]]</f>
        <v>0</v>
      </c>
      <c r="V181">
        <f>matriceresult[[#This Row],[Article (No section provide)]]/matriceresult[[#This Row],[TOTAL]]</f>
        <v>0</v>
      </c>
      <c r="W181">
        <f>matriceresult[[#This Row],[Case study]]/matriceresult[[#This Row],[TOTAL]]</f>
        <v>0</v>
      </c>
      <c r="X181">
        <f>matriceresult[[#This Row],[Conclusion]]/matriceresult[[#This Row],[TOTAL]]</f>
        <v>0</v>
      </c>
      <c r="Y181">
        <f>matriceresult[[#This Row],[Discussion]]/matriceresult[[#This Row],[TOTAL]]</f>
        <v>0</v>
      </c>
      <c r="Z181">
        <f>matriceresult[[#This Row],[Figure]]/matriceresult[[#This Row],[TOTAL]]</f>
        <v>0</v>
      </c>
      <c r="AA181">
        <f>matriceresult[[#This Row],[Introduction]]/matriceresult[[#This Row],[TOTAL]]</f>
        <v>0</v>
      </c>
      <c r="AB181">
        <f>matriceresult[[#This Row],[Methods]]/matriceresult[[#This Row],[TOTAL]]</f>
        <v>1</v>
      </c>
      <c r="AC181">
        <f>matriceresult[[#This Row],[Results]]/matriceresult[[#This Row],[TOTAL]]</f>
        <v>0</v>
      </c>
      <c r="AD181">
        <f>matriceresult[[#This Row],[Supplementary material]]/matriceresult[[#This Row],[TOTAL]]</f>
        <v>0</v>
      </c>
      <c r="AE181">
        <f>matriceresult[[#This Row],[Title]]/matriceresult[[#This Row],[TOTAL]]</f>
        <v>0</v>
      </c>
      <c r="AF181" s="15">
        <f>SUM(matriceresult_PERCENTAGE[[#This Row],[Abstract]:[Title]])</f>
        <v>1</v>
      </c>
    </row>
    <row r="182" spans="1:32" x14ac:dyDescent="0.25">
      <c r="A182" s="1" t="s">
        <v>87</v>
      </c>
      <c r="B182" s="1" t="s">
        <v>11</v>
      </c>
      <c r="D182" s="1" t="s">
        <v>236</v>
      </c>
      <c r="E182">
        <v>0</v>
      </c>
      <c r="F182">
        <v>0</v>
      </c>
      <c r="G182">
        <v>2</v>
      </c>
      <c r="H182">
        <v>0</v>
      </c>
      <c r="I182">
        <v>0</v>
      </c>
      <c r="J182">
        <v>0</v>
      </c>
      <c r="K182">
        <v>0</v>
      </c>
      <c r="L182">
        <v>0</v>
      </c>
      <c r="M182">
        <v>0</v>
      </c>
      <c r="N182">
        <v>0</v>
      </c>
      <c r="O182">
        <v>0</v>
      </c>
      <c r="P182">
        <v>0</v>
      </c>
      <c r="Q182" s="7">
        <f>SUM(matriceresult[[#This Row],[Abstract]:[Title]])</f>
        <v>2</v>
      </c>
      <c r="S182" s="1" t="s">
        <v>236</v>
      </c>
      <c r="T182">
        <f>matriceresult[[#This Row],[Abstract]]/matriceresult[[#This Row],[TOTAL]]</f>
        <v>0</v>
      </c>
      <c r="U182">
        <f>matriceresult[[#This Row],[Acknowledgments]]/matriceresult[[#This Row],[TOTAL]]</f>
        <v>0</v>
      </c>
      <c r="V182">
        <f>matriceresult[[#This Row],[Article (No section provide)]]/matriceresult[[#This Row],[TOTAL]]</f>
        <v>1</v>
      </c>
      <c r="W182">
        <f>matriceresult[[#This Row],[Case study]]/matriceresult[[#This Row],[TOTAL]]</f>
        <v>0</v>
      </c>
      <c r="X182">
        <f>matriceresult[[#This Row],[Conclusion]]/matriceresult[[#This Row],[TOTAL]]</f>
        <v>0</v>
      </c>
      <c r="Y182">
        <f>matriceresult[[#This Row],[Discussion]]/matriceresult[[#This Row],[TOTAL]]</f>
        <v>0</v>
      </c>
      <c r="Z182">
        <f>matriceresult[[#This Row],[Figure]]/matriceresult[[#This Row],[TOTAL]]</f>
        <v>0</v>
      </c>
      <c r="AA182">
        <f>matriceresult[[#This Row],[Introduction]]/matriceresult[[#This Row],[TOTAL]]</f>
        <v>0</v>
      </c>
      <c r="AB182">
        <f>matriceresult[[#This Row],[Methods]]/matriceresult[[#This Row],[TOTAL]]</f>
        <v>0</v>
      </c>
      <c r="AC182">
        <f>matriceresult[[#This Row],[Results]]/matriceresult[[#This Row],[TOTAL]]</f>
        <v>0</v>
      </c>
      <c r="AD182">
        <f>matriceresult[[#This Row],[Supplementary material]]/matriceresult[[#This Row],[TOTAL]]</f>
        <v>0</v>
      </c>
      <c r="AE182">
        <f>matriceresult[[#This Row],[Title]]/matriceresult[[#This Row],[TOTAL]]</f>
        <v>0</v>
      </c>
      <c r="AF182" s="15">
        <f>SUM(matriceresult_PERCENTAGE[[#This Row],[Abstract]:[Title]])</f>
        <v>1</v>
      </c>
    </row>
    <row r="183" spans="1:32" x14ac:dyDescent="0.25">
      <c r="A183" s="1" t="s">
        <v>87</v>
      </c>
      <c r="B183" s="1" t="s">
        <v>11</v>
      </c>
      <c r="D183" s="1" t="s">
        <v>2752</v>
      </c>
      <c r="E183">
        <v>0</v>
      </c>
      <c r="F183">
        <v>0</v>
      </c>
      <c r="G183">
        <v>0</v>
      </c>
      <c r="H183">
        <v>0</v>
      </c>
      <c r="I183">
        <v>0</v>
      </c>
      <c r="J183">
        <v>0</v>
      </c>
      <c r="K183">
        <v>0</v>
      </c>
      <c r="L183">
        <v>0</v>
      </c>
      <c r="M183">
        <v>3</v>
      </c>
      <c r="N183">
        <v>0</v>
      </c>
      <c r="O183">
        <v>0</v>
      </c>
      <c r="P183">
        <v>0</v>
      </c>
      <c r="Q183" s="7">
        <f>SUM(matriceresult[[#This Row],[Abstract]:[Title]])</f>
        <v>3</v>
      </c>
      <c r="S183" s="1" t="s">
        <v>2752</v>
      </c>
      <c r="T183">
        <f>matriceresult[[#This Row],[Abstract]]/matriceresult[[#This Row],[TOTAL]]</f>
        <v>0</v>
      </c>
      <c r="U183">
        <f>matriceresult[[#This Row],[Acknowledgments]]/matriceresult[[#This Row],[TOTAL]]</f>
        <v>0</v>
      </c>
      <c r="V183">
        <f>matriceresult[[#This Row],[Article (No section provide)]]/matriceresult[[#This Row],[TOTAL]]</f>
        <v>0</v>
      </c>
      <c r="W183">
        <f>matriceresult[[#This Row],[Case study]]/matriceresult[[#This Row],[TOTAL]]</f>
        <v>0</v>
      </c>
      <c r="X183">
        <f>matriceresult[[#This Row],[Conclusion]]/matriceresult[[#This Row],[TOTAL]]</f>
        <v>0</v>
      </c>
      <c r="Y183">
        <f>matriceresult[[#This Row],[Discussion]]/matriceresult[[#This Row],[TOTAL]]</f>
        <v>0</v>
      </c>
      <c r="Z183">
        <f>matriceresult[[#This Row],[Figure]]/matriceresult[[#This Row],[TOTAL]]</f>
        <v>0</v>
      </c>
      <c r="AA183">
        <f>matriceresult[[#This Row],[Introduction]]/matriceresult[[#This Row],[TOTAL]]</f>
        <v>0</v>
      </c>
      <c r="AB183">
        <f>matriceresult[[#This Row],[Methods]]/matriceresult[[#This Row],[TOTAL]]</f>
        <v>1</v>
      </c>
      <c r="AC183">
        <f>matriceresult[[#This Row],[Results]]/matriceresult[[#This Row],[TOTAL]]</f>
        <v>0</v>
      </c>
      <c r="AD183">
        <f>matriceresult[[#This Row],[Supplementary material]]/matriceresult[[#This Row],[TOTAL]]</f>
        <v>0</v>
      </c>
      <c r="AE183">
        <f>matriceresult[[#This Row],[Title]]/matriceresult[[#This Row],[TOTAL]]</f>
        <v>0</v>
      </c>
      <c r="AF183" s="15">
        <f>SUM(matriceresult_PERCENTAGE[[#This Row],[Abstract]:[Title]])</f>
        <v>1</v>
      </c>
    </row>
    <row r="184" spans="1:32" x14ac:dyDescent="0.25">
      <c r="A184" s="1" t="s">
        <v>2144</v>
      </c>
      <c r="B184" s="1" t="s">
        <v>19</v>
      </c>
      <c r="D184" s="1" t="s">
        <v>727</v>
      </c>
      <c r="E184">
        <v>0</v>
      </c>
      <c r="F184">
        <v>0</v>
      </c>
      <c r="G184">
        <v>0</v>
      </c>
      <c r="H184">
        <v>0</v>
      </c>
      <c r="I184">
        <v>0</v>
      </c>
      <c r="J184">
        <v>0</v>
      </c>
      <c r="K184">
        <v>0</v>
      </c>
      <c r="L184">
        <v>0</v>
      </c>
      <c r="M184">
        <v>1</v>
      </c>
      <c r="N184">
        <v>3</v>
      </c>
      <c r="O184">
        <v>0</v>
      </c>
      <c r="P184">
        <v>0</v>
      </c>
      <c r="Q184" s="7">
        <f>SUM(matriceresult[[#This Row],[Abstract]:[Title]])</f>
        <v>4</v>
      </c>
      <c r="S184" s="1" t="s">
        <v>727</v>
      </c>
      <c r="T184">
        <f>matriceresult[[#This Row],[Abstract]]/matriceresult[[#This Row],[TOTAL]]</f>
        <v>0</v>
      </c>
      <c r="U184">
        <f>matriceresult[[#This Row],[Acknowledgments]]/matriceresult[[#This Row],[TOTAL]]</f>
        <v>0</v>
      </c>
      <c r="V184">
        <f>matriceresult[[#This Row],[Article (No section provide)]]/matriceresult[[#This Row],[TOTAL]]</f>
        <v>0</v>
      </c>
      <c r="W184">
        <f>matriceresult[[#This Row],[Case study]]/matriceresult[[#This Row],[TOTAL]]</f>
        <v>0</v>
      </c>
      <c r="X184">
        <f>matriceresult[[#This Row],[Conclusion]]/matriceresult[[#This Row],[TOTAL]]</f>
        <v>0</v>
      </c>
      <c r="Y184">
        <f>matriceresult[[#This Row],[Discussion]]/matriceresult[[#This Row],[TOTAL]]</f>
        <v>0</v>
      </c>
      <c r="Z184">
        <f>matriceresult[[#This Row],[Figure]]/matriceresult[[#This Row],[TOTAL]]</f>
        <v>0</v>
      </c>
      <c r="AA184">
        <f>matriceresult[[#This Row],[Introduction]]/matriceresult[[#This Row],[TOTAL]]</f>
        <v>0</v>
      </c>
      <c r="AB184">
        <f>matriceresult[[#This Row],[Methods]]/matriceresult[[#This Row],[TOTAL]]</f>
        <v>0.25</v>
      </c>
      <c r="AC184">
        <f>matriceresult[[#This Row],[Results]]/matriceresult[[#This Row],[TOTAL]]</f>
        <v>0.75</v>
      </c>
      <c r="AD184">
        <f>matriceresult[[#This Row],[Supplementary material]]/matriceresult[[#This Row],[TOTAL]]</f>
        <v>0</v>
      </c>
      <c r="AE184">
        <f>matriceresult[[#This Row],[Title]]/matriceresult[[#This Row],[TOTAL]]</f>
        <v>0</v>
      </c>
      <c r="AF184" s="15">
        <f>SUM(matriceresult_PERCENTAGE[[#This Row],[Abstract]:[Title]])</f>
        <v>1</v>
      </c>
    </row>
    <row r="185" spans="1:32" x14ac:dyDescent="0.25">
      <c r="A185" s="1" t="s">
        <v>2149</v>
      </c>
      <c r="B185" s="1" t="s">
        <v>19</v>
      </c>
      <c r="D185" s="1" t="s">
        <v>1805</v>
      </c>
      <c r="E185">
        <v>1</v>
      </c>
      <c r="F185">
        <v>0</v>
      </c>
      <c r="G185">
        <v>0</v>
      </c>
      <c r="H185">
        <v>0</v>
      </c>
      <c r="I185">
        <v>0</v>
      </c>
      <c r="J185">
        <v>0</v>
      </c>
      <c r="K185">
        <v>0</v>
      </c>
      <c r="L185">
        <v>1</v>
      </c>
      <c r="M185">
        <v>0</v>
      </c>
      <c r="N185">
        <v>0</v>
      </c>
      <c r="O185">
        <v>0</v>
      </c>
      <c r="P185">
        <v>0</v>
      </c>
      <c r="Q185" s="7">
        <f>SUM(matriceresult[[#This Row],[Abstract]:[Title]])</f>
        <v>2</v>
      </c>
      <c r="S185" s="1" t="s">
        <v>1805</v>
      </c>
      <c r="T185">
        <f>matriceresult[[#This Row],[Abstract]]/matriceresult[[#This Row],[TOTAL]]</f>
        <v>0.5</v>
      </c>
      <c r="U185">
        <f>matriceresult[[#This Row],[Acknowledgments]]/matriceresult[[#This Row],[TOTAL]]</f>
        <v>0</v>
      </c>
      <c r="V185">
        <f>matriceresult[[#This Row],[Article (No section provide)]]/matriceresult[[#This Row],[TOTAL]]</f>
        <v>0</v>
      </c>
      <c r="W185">
        <f>matriceresult[[#This Row],[Case study]]/matriceresult[[#This Row],[TOTAL]]</f>
        <v>0</v>
      </c>
      <c r="X185">
        <f>matriceresult[[#This Row],[Conclusion]]/matriceresult[[#This Row],[TOTAL]]</f>
        <v>0</v>
      </c>
      <c r="Y185">
        <f>matriceresult[[#This Row],[Discussion]]/matriceresult[[#This Row],[TOTAL]]</f>
        <v>0</v>
      </c>
      <c r="Z185">
        <f>matriceresult[[#This Row],[Figure]]/matriceresult[[#This Row],[TOTAL]]</f>
        <v>0</v>
      </c>
      <c r="AA185">
        <f>matriceresult[[#This Row],[Introduction]]/matriceresult[[#This Row],[TOTAL]]</f>
        <v>0.5</v>
      </c>
      <c r="AB185">
        <f>matriceresult[[#This Row],[Methods]]/matriceresult[[#This Row],[TOTAL]]</f>
        <v>0</v>
      </c>
      <c r="AC185">
        <f>matriceresult[[#This Row],[Results]]/matriceresult[[#This Row],[TOTAL]]</f>
        <v>0</v>
      </c>
      <c r="AD185">
        <f>matriceresult[[#This Row],[Supplementary material]]/matriceresult[[#This Row],[TOTAL]]</f>
        <v>0</v>
      </c>
      <c r="AE185">
        <f>matriceresult[[#This Row],[Title]]/matriceresult[[#This Row],[TOTAL]]</f>
        <v>0</v>
      </c>
      <c r="AF185" s="15">
        <f>SUM(matriceresult_PERCENTAGE[[#This Row],[Abstract]:[Title]])</f>
        <v>1</v>
      </c>
    </row>
    <row r="186" spans="1:32" x14ac:dyDescent="0.25">
      <c r="A186" s="1" t="s">
        <v>2149</v>
      </c>
      <c r="B186" s="1" t="s">
        <v>19</v>
      </c>
      <c r="D186" s="1" t="s">
        <v>925</v>
      </c>
      <c r="E186">
        <v>0</v>
      </c>
      <c r="F186">
        <v>0</v>
      </c>
      <c r="G186">
        <v>0</v>
      </c>
      <c r="H186">
        <v>0</v>
      </c>
      <c r="I186">
        <v>0</v>
      </c>
      <c r="J186">
        <v>7</v>
      </c>
      <c r="K186">
        <v>0</v>
      </c>
      <c r="L186">
        <v>0</v>
      </c>
      <c r="M186">
        <v>0</v>
      </c>
      <c r="N186">
        <v>3</v>
      </c>
      <c r="O186">
        <v>0</v>
      </c>
      <c r="P186">
        <v>0</v>
      </c>
      <c r="Q186" s="7">
        <f>SUM(matriceresult[[#This Row],[Abstract]:[Title]])</f>
        <v>10</v>
      </c>
      <c r="S186" s="1" t="s">
        <v>925</v>
      </c>
      <c r="T186">
        <f>matriceresult[[#This Row],[Abstract]]/matriceresult[[#This Row],[TOTAL]]</f>
        <v>0</v>
      </c>
      <c r="U186">
        <f>matriceresult[[#This Row],[Acknowledgments]]/matriceresult[[#This Row],[TOTAL]]</f>
        <v>0</v>
      </c>
      <c r="V186">
        <f>matriceresult[[#This Row],[Article (No section provide)]]/matriceresult[[#This Row],[TOTAL]]</f>
        <v>0</v>
      </c>
      <c r="W186">
        <f>matriceresult[[#This Row],[Case study]]/matriceresult[[#This Row],[TOTAL]]</f>
        <v>0</v>
      </c>
      <c r="X186">
        <f>matriceresult[[#This Row],[Conclusion]]/matriceresult[[#This Row],[TOTAL]]</f>
        <v>0</v>
      </c>
      <c r="Y186">
        <f>matriceresult[[#This Row],[Discussion]]/matriceresult[[#This Row],[TOTAL]]</f>
        <v>0.7</v>
      </c>
      <c r="Z186">
        <f>matriceresult[[#This Row],[Figure]]/matriceresult[[#This Row],[TOTAL]]</f>
        <v>0</v>
      </c>
      <c r="AA186">
        <f>matriceresult[[#This Row],[Introduction]]/matriceresult[[#This Row],[TOTAL]]</f>
        <v>0</v>
      </c>
      <c r="AB186">
        <f>matriceresult[[#This Row],[Methods]]/matriceresult[[#This Row],[TOTAL]]</f>
        <v>0</v>
      </c>
      <c r="AC186">
        <f>matriceresult[[#This Row],[Results]]/matriceresult[[#This Row],[TOTAL]]</f>
        <v>0.3</v>
      </c>
      <c r="AD186">
        <f>matriceresult[[#This Row],[Supplementary material]]/matriceresult[[#This Row],[TOTAL]]</f>
        <v>0</v>
      </c>
      <c r="AE186">
        <f>matriceresult[[#This Row],[Title]]/matriceresult[[#This Row],[TOTAL]]</f>
        <v>0</v>
      </c>
      <c r="AF186" s="15">
        <f>SUM(matriceresult_PERCENTAGE[[#This Row],[Abstract]:[Title]])</f>
        <v>1</v>
      </c>
    </row>
    <row r="187" spans="1:32" x14ac:dyDescent="0.25">
      <c r="A187" s="1" t="s">
        <v>2149</v>
      </c>
      <c r="B187" s="1" t="s">
        <v>75</v>
      </c>
      <c r="D187" s="1" t="s">
        <v>2775</v>
      </c>
      <c r="E187">
        <v>0</v>
      </c>
      <c r="F187">
        <v>0</v>
      </c>
      <c r="G187">
        <v>0</v>
      </c>
      <c r="H187">
        <v>0</v>
      </c>
      <c r="I187">
        <v>0</v>
      </c>
      <c r="J187">
        <v>0</v>
      </c>
      <c r="K187">
        <v>0</v>
      </c>
      <c r="L187">
        <v>1</v>
      </c>
      <c r="M187">
        <v>0</v>
      </c>
      <c r="N187">
        <v>0</v>
      </c>
      <c r="O187">
        <v>0</v>
      </c>
      <c r="P187">
        <v>0</v>
      </c>
      <c r="Q187" s="7">
        <f>SUM(matriceresult[[#This Row],[Abstract]:[Title]])</f>
        <v>1</v>
      </c>
      <c r="S187" s="1" t="s">
        <v>2775</v>
      </c>
      <c r="T187">
        <f>matriceresult[[#This Row],[Abstract]]/matriceresult[[#This Row],[TOTAL]]</f>
        <v>0</v>
      </c>
      <c r="U187">
        <f>matriceresult[[#This Row],[Acknowledgments]]/matriceresult[[#This Row],[TOTAL]]</f>
        <v>0</v>
      </c>
      <c r="V187">
        <f>matriceresult[[#This Row],[Article (No section provide)]]/matriceresult[[#This Row],[TOTAL]]</f>
        <v>0</v>
      </c>
      <c r="W187">
        <f>matriceresult[[#This Row],[Case study]]/matriceresult[[#This Row],[TOTAL]]</f>
        <v>0</v>
      </c>
      <c r="X187">
        <f>matriceresult[[#This Row],[Conclusion]]/matriceresult[[#This Row],[TOTAL]]</f>
        <v>0</v>
      </c>
      <c r="Y187">
        <f>matriceresult[[#This Row],[Discussion]]/matriceresult[[#This Row],[TOTAL]]</f>
        <v>0</v>
      </c>
      <c r="Z187">
        <f>matriceresult[[#This Row],[Figure]]/matriceresult[[#This Row],[TOTAL]]</f>
        <v>0</v>
      </c>
      <c r="AA187">
        <f>matriceresult[[#This Row],[Introduction]]/matriceresult[[#This Row],[TOTAL]]</f>
        <v>1</v>
      </c>
      <c r="AB187">
        <f>matriceresult[[#This Row],[Methods]]/matriceresult[[#This Row],[TOTAL]]</f>
        <v>0</v>
      </c>
      <c r="AC187">
        <f>matriceresult[[#This Row],[Results]]/matriceresult[[#This Row],[TOTAL]]</f>
        <v>0</v>
      </c>
      <c r="AD187">
        <f>matriceresult[[#This Row],[Supplementary material]]/matriceresult[[#This Row],[TOTAL]]</f>
        <v>0</v>
      </c>
      <c r="AE187">
        <f>matriceresult[[#This Row],[Title]]/matriceresult[[#This Row],[TOTAL]]</f>
        <v>0</v>
      </c>
      <c r="AF187" s="15">
        <f>SUM(matriceresult_PERCENTAGE[[#This Row],[Abstract]:[Title]])</f>
        <v>1</v>
      </c>
    </row>
    <row r="188" spans="1:32" x14ac:dyDescent="0.25">
      <c r="A188" s="1" t="s">
        <v>2149</v>
      </c>
      <c r="B188" s="1" t="s">
        <v>60</v>
      </c>
      <c r="D188" s="1" t="s">
        <v>732</v>
      </c>
      <c r="E188">
        <v>0</v>
      </c>
      <c r="F188">
        <v>0</v>
      </c>
      <c r="G188">
        <v>0</v>
      </c>
      <c r="H188">
        <v>0</v>
      </c>
      <c r="I188">
        <v>0</v>
      </c>
      <c r="J188">
        <v>0</v>
      </c>
      <c r="K188">
        <v>0</v>
      </c>
      <c r="L188">
        <v>0</v>
      </c>
      <c r="M188">
        <v>1</v>
      </c>
      <c r="N188">
        <v>0</v>
      </c>
      <c r="O188">
        <v>0</v>
      </c>
      <c r="P188">
        <v>0</v>
      </c>
      <c r="Q188" s="7">
        <f>SUM(matriceresult[[#This Row],[Abstract]:[Title]])</f>
        <v>1</v>
      </c>
      <c r="S188" s="1" t="s">
        <v>732</v>
      </c>
      <c r="T188">
        <f>matriceresult[[#This Row],[Abstract]]/matriceresult[[#This Row],[TOTAL]]</f>
        <v>0</v>
      </c>
      <c r="U188">
        <f>matriceresult[[#This Row],[Acknowledgments]]/matriceresult[[#This Row],[TOTAL]]</f>
        <v>0</v>
      </c>
      <c r="V188">
        <f>matriceresult[[#This Row],[Article (No section provide)]]/matriceresult[[#This Row],[TOTAL]]</f>
        <v>0</v>
      </c>
      <c r="W188">
        <f>matriceresult[[#This Row],[Case study]]/matriceresult[[#This Row],[TOTAL]]</f>
        <v>0</v>
      </c>
      <c r="X188">
        <f>matriceresult[[#This Row],[Conclusion]]/matriceresult[[#This Row],[TOTAL]]</f>
        <v>0</v>
      </c>
      <c r="Y188">
        <f>matriceresult[[#This Row],[Discussion]]/matriceresult[[#This Row],[TOTAL]]</f>
        <v>0</v>
      </c>
      <c r="Z188">
        <f>matriceresult[[#This Row],[Figure]]/matriceresult[[#This Row],[TOTAL]]</f>
        <v>0</v>
      </c>
      <c r="AA188">
        <f>matriceresult[[#This Row],[Introduction]]/matriceresult[[#This Row],[TOTAL]]</f>
        <v>0</v>
      </c>
      <c r="AB188">
        <f>matriceresult[[#This Row],[Methods]]/matriceresult[[#This Row],[TOTAL]]</f>
        <v>1</v>
      </c>
      <c r="AC188">
        <f>matriceresult[[#This Row],[Results]]/matriceresult[[#This Row],[TOTAL]]</f>
        <v>0</v>
      </c>
      <c r="AD188">
        <f>matriceresult[[#This Row],[Supplementary material]]/matriceresult[[#This Row],[TOTAL]]</f>
        <v>0</v>
      </c>
      <c r="AE188">
        <f>matriceresult[[#This Row],[Title]]/matriceresult[[#This Row],[TOTAL]]</f>
        <v>0</v>
      </c>
      <c r="AF188" s="15">
        <f>SUM(matriceresult_PERCENTAGE[[#This Row],[Abstract]:[Title]])</f>
        <v>1</v>
      </c>
    </row>
    <row r="189" spans="1:32" x14ac:dyDescent="0.25">
      <c r="A189" s="1" t="s">
        <v>2163</v>
      </c>
      <c r="B189" s="1" t="s">
        <v>19</v>
      </c>
      <c r="D189" s="1" t="s">
        <v>932</v>
      </c>
      <c r="E189">
        <v>0</v>
      </c>
      <c r="F189">
        <v>0</v>
      </c>
      <c r="G189">
        <v>2</v>
      </c>
      <c r="H189">
        <v>0</v>
      </c>
      <c r="I189">
        <v>0</v>
      </c>
      <c r="J189">
        <v>0</v>
      </c>
      <c r="K189">
        <v>0</v>
      </c>
      <c r="L189">
        <v>0</v>
      </c>
      <c r="M189">
        <v>0</v>
      </c>
      <c r="N189">
        <v>1</v>
      </c>
      <c r="O189">
        <v>0</v>
      </c>
      <c r="P189">
        <v>0</v>
      </c>
      <c r="Q189" s="7">
        <f>SUM(matriceresult[[#This Row],[Abstract]:[Title]])</f>
        <v>3</v>
      </c>
      <c r="S189" s="1" t="s">
        <v>932</v>
      </c>
      <c r="T189">
        <f>matriceresult[[#This Row],[Abstract]]/matriceresult[[#This Row],[TOTAL]]</f>
        <v>0</v>
      </c>
      <c r="U189">
        <f>matriceresult[[#This Row],[Acknowledgments]]/matriceresult[[#This Row],[TOTAL]]</f>
        <v>0</v>
      </c>
      <c r="V189">
        <f>matriceresult[[#This Row],[Article (No section provide)]]/matriceresult[[#This Row],[TOTAL]]</f>
        <v>0.66666666666666663</v>
      </c>
      <c r="W189">
        <f>matriceresult[[#This Row],[Case study]]/matriceresult[[#This Row],[TOTAL]]</f>
        <v>0</v>
      </c>
      <c r="X189">
        <f>matriceresult[[#This Row],[Conclusion]]/matriceresult[[#This Row],[TOTAL]]</f>
        <v>0</v>
      </c>
      <c r="Y189">
        <f>matriceresult[[#This Row],[Discussion]]/matriceresult[[#This Row],[TOTAL]]</f>
        <v>0</v>
      </c>
      <c r="Z189">
        <f>matriceresult[[#This Row],[Figure]]/matriceresult[[#This Row],[TOTAL]]</f>
        <v>0</v>
      </c>
      <c r="AA189">
        <f>matriceresult[[#This Row],[Introduction]]/matriceresult[[#This Row],[TOTAL]]</f>
        <v>0</v>
      </c>
      <c r="AB189">
        <f>matriceresult[[#This Row],[Methods]]/matriceresult[[#This Row],[TOTAL]]</f>
        <v>0</v>
      </c>
      <c r="AC189">
        <f>matriceresult[[#This Row],[Results]]/matriceresult[[#This Row],[TOTAL]]</f>
        <v>0.33333333333333331</v>
      </c>
      <c r="AD189">
        <f>matriceresult[[#This Row],[Supplementary material]]/matriceresult[[#This Row],[TOTAL]]</f>
        <v>0</v>
      </c>
      <c r="AE189">
        <f>matriceresult[[#This Row],[Title]]/matriceresult[[#This Row],[TOTAL]]</f>
        <v>0</v>
      </c>
      <c r="AF189" s="15">
        <f>SUM(matriceresult_PERCENTAGE[[#This Row],[Abstract]:[Title]])</f>
        <v>1</v>
      </c>
    </row>
    <row r="190" spans="1:32" x14ac:dyDescent="0.25">
      <c r="A190" s="1" t="s">
        <v>2163</v>
      </c>
      <c r="B190" s="1" t="s">
        <v>19</v>
      </c>
      <c r="D190" s="1" t="s">
        <v>242</v>
      </c>
      <c r="E190">
        <v>0</v>
      </c>
      <c r="F190">
        <v>0</v>
      </c>
      <c r="G190">
        <v>0</v>
      </c>
      <c r="H190">
        <v>0</v>
      </c>
      <c r="I190">
        <v>0</v>
      </c>
      <c r="J190">
        <v>0</v>
      </c>
      <c r="K190">
        <v>0</v>
      </c>
      <c r="L190">
        <v>0</v>
      </c>
      <c r="M190">
        <v>0</v>
      </c>
      <c r="N190">
        <v>1</v>
      </c>
      <c r="O190">
        <v>0</v>
      </c>
      <c r="P190">
        <v>0</v>
      </c>
      <c r="Q190" s="7">
        <f>SUM(matriceresult[[#This Row],[Abstract]:[Title]])</f>
        <v>1</v>
      </c>
      <c r="S190" s="1" t="s">
        <v>242</v>
      </c>
      <c r="T190">
        <f>matriceresult[[#This Row],[Abstract]]/matriceresult[[#This Row],[TOTAL]]</f>
        <v>0</v>
      </c>
      <c r="U190">
        <f>matriceresult[[#This Row],[Acknowledgments]]/matriceresult[[#This Row],[TOTAL]]</f>
        <v>0</v>
      </c>
      <c r="V190">
        <f>matriceresult[[#This Row],[Article (No section provide)]]/matriceresult[[#This Row],[TOTAL]]</f>
        <v>0</v>
      </c>
      <c r="W190">
        <f>matriceresult[[#This Row],[Case study]]/matriceresult[[#This Row],[TOTAL]]</f>
        <v>0</v>
      </c>
      <c r="X190">
        <f>matriceresult[[#This Row],[Conclusion]]/matriceresult[[#This Row],[TOTAL]]</f>
        <v>0</v>
      </c>
      <c r="Y190">
        <f>matriceresult[[#This Row],[Discussion]]/matriceresult[[#This Row],[TOTAL]]</f>
        <v>0</v>
      </c>
      <c r="Z190">
        <f>matriceresult[[#This Row],[Figure]]/matriceresult[[#This Row],[TOTAL]]</f>
        <v>0</v>
      </c>
      <c r="AA190">
        <f>matriceresult[[#This Row],[Introduction]]/matriceresult[[#This Row],[TOTAL]]</f>
        <v>0</v>
      </c>
      <c r="AB190">
        <f>matriceresult[[#This Row],[Methods]]/matriceresult[[#This Row],[TOTAL]]</f>
        <v>0</v>
      </c>
      <c r="AC190">
        <f>matriceresult[[#This Row],[Results]]/matriceresult[[#This Row],[TOTAL]]</f>
        <v>1</v>
      </c>
      <c r="AD190">
        <f>matriceresult[[#This Row],[Supplementary material]]/matriceresult[[#This Row],[TOTAL]]</f>
        <v>0</v>
      </c>
      <c r="AE190">
        <f>matriceresult[[#This Row],[Title]]/matriceresult[[#This Row],[TOTAL]]</f>
        <v>0</v>
      </c>
      <c r="AF190" s="15">
        <f>SUM(matriceresult_PERCENTAGE[[#This Row],[Abstract]:[Title]])</f>
        <v>1</v>
      </c>
    </row>
    <row r="191" spans="1:32" x14ac:dyDescent="0.25">
      <c r="A191" s="1" t="s">
        <v>586</v>
      </c>
      <c r="B191" s="1" t="s">
        <v>11</v>
      </c>
      <c r="D191" s="1" t="s">
        <v>247</v>
      </c>
      <c r="E191">
        <v>0</v>
      </c>
      <c r="F191">
        <v>0</v>
      </c>
      <c r="G191">
        <v>15</v>
      </c>
      <c r="H191">
        <v>0</v>
      </c>
      <c r="I191">
        <v>0</v>
      </c>
      <c r="J191">
        <v>0</v>
      </c>
      <c r="K191">
        <v>0</v>
      </c>
      <c r="L191">
        <v>0</v>
      </c>
      <c r="M191">
        <v>0</v>
      </c>
      <c r="N191">
        <v>0</v>
      </c>
      <c r="O191">
        <v>0</v>
      </c>
      <c r="P191">
        <v>0</v>
      </c>
      <c r="Q191" s="7">
        <f>SUM(matriceresult[[#This Row],[Abstract]:[Title]])</f>
        <v>15</v>
      </c>
      <c r="S191" s="1" t="s">
        <v>247</v>
      </c>
      <c r="T191">
        <f>matriceresult[[#This Row],[Abstract]]/matriceresult[[#This Row],[TOTAL]]</f>
        <v>0</v>
      </c>
      <c r="U191">
        <f>matriceresult[[#This Row],[Acknowledgments]]/matriceresult[[#This Row],[TOTAL]]</f>
        <v>0</v>
      </c>
      <c r="V191">
        <f>matriceresult[[#This Row],[Article (No section provide)]]/matriceresult[[#This Row],[TOTAL]]</f>
        <v>1</v>
      </c>
      <c r="W191">
        <f>matriceresult[[#This Row],[Case study]]/matriceresult[[#This Row],[TOTAL]]</f>
        <v>0</v>
      </c>
      <c r="X191">
        <f>matriceresult[[#This Row],[Conclusion]]/matriceresult[[#This Row],[TOTAL]]</f>
        <v>0</v>
      </c>
      <c r="Y191">
        <f>matriceresult[[#This Row],[Discussion]]/matriceresult[[#This Row],[TOTAL]]</f>
        <v>0</v>
      </c>
      <c r="Z191">
        <f>matriceresult[[#This Row],[Figure]]/matriceresult[[#This Row],[TOTAL]]</f>
        <v>0</v>
      </c>
      <c r="AA191">
        <f>matriceresult[[#This Row],[Introduction]]/matriceresult[[#This Row],[TOTAL]]</f>
        <v>0</v>
      </c>
      <c r="AB191">
        <f>matriceresult[[#This Row],[Methods]]/matriceresult[[#This Row],[TOTAL]]</f>
        <v>0</v>
      </c>
      <c r="AC191">
        <f>matriceresult[[#This Row],[Results]]/matriceresult[[#This Row],[TOTAL]]</f>
        <v>0</v>
      </c>
      <c r="AD191">
        <f>matriceresult[[#This Row],[Supplementary material]]/matriceresult[[#This Row],[TOTAL]]</f>
        <v>0</v>
      </c>
      <c r="AE191">
        <f>matriceresult[[#This Row],[Title]]/matriceresult[[#This Row],[TOTAL]]</f>
        <v>0</v>
      </c>
      <c r="AF191" s="15">
        <f>SUM(matriceresult_PERCENTAGE[[#This Row],[Abstract]:[Title]])</f>
        <v>1</v>
      </c>
    </row>
    <row r="192" spans="1:32" x14ac:dyDescent="0.25">
      <c r="A192" s="1" t="s">
        <v>92</v>
      </c>
      <c r="B192" s="1" t="s">
        <v>1229</v>
      </c>
      <c r="D192" s="1" t="s">
        <v>1813</v>
      </c>
      <c r="E192">
        <v>0</v>
      </c>
      <c r="F192">
        <v>0</v>
      </c>
      <c r="G192">
        <v>0</v>
      </c>
      <c r="H192">
        <v>0</v>
      </c>
      <c r="I192">
        <v>0</v>
      </c>
      <c r="J192">
        <v>0</v>
      </c>
      <c r="K192">
        <v>0</v>
      </c>
      <c r="L192">
        <v>0</v>
      </c>
      <c r="M192">
        <v>1</v>
      </c>
      <c r="N192">
        <v>0</v>
      </c>
      <c r="O192">
        <v>0</v>
      </c>
      <c r="P192">
        <v>0</v>
      </c>
      <c r="Q192" s="7">
        <f>SUM(matriceresult[[#This Row],[Abstract]:[Title]])</f>
        <v>1</v>
      </c>
      <c r="S192" s="1" t="s">
        <v>1813</v>
      </c>
      <c r="T192">
        <f>matriceresult[[#This Row],[Abstract]]/matriceresult[[#This Row],[TOTAL]]</f>
        <v>0</v>
      </c>
      <c r="U192">
        <f>matriceresult[[#This Row],[Acknowledgments]]/matriceresult[[#This Row],[TOTAL]]</f>
        <v>0</v>
      </c>
      <c r="V192">
        <f>matriceresult[[#This Row],[Article (No section provide)]]/matriceresult[[#This Row],[TOTAL]]</f>
        <v>0</v>
      </c>
      <c r="W192">
        <f>matriceresult[[#This Row],[Case study]]/matriceresult[[#This Row],[TOTAL]]</f>
        <v>0</v>
      </c>
      <c r="X192">
        <f>matriceresult[[#This Row],[Conclusion]]/matriceresult[[#This Row],[TOTAL]]</f>
        <v>0</v>
      </c>
      <c r="Y192">
        <f>matriceresult[[#This Row],[Discussion]]/matriceresult[[#This Row],[TOTAL]]</f>
        <v>0</v>
      </c>
      <c r="Z192">
        <f>matriceresult[[#This Row],[Figure]]/matriceresult[[#This Row],[TOTAL]]</f>
        <v>0</v>
      </c>
      <c r="AA192">
        <f>matriceresult[[#This Row],[Introduction]]/matriceresult[[#This Row],[TOTAL]]</f>
        <v>0</v>
      </c>
      <c r="AB192">
        <f>matriceresult[[#This Row],[Methods]]/matriceresult[[#This Row],[TOTAL]]</f>
        <v>1</v>
      </c>
      <c r="AC192">
        <f>matriceresult[[#This Row],[Results]]/matriceresult[[#This Row],[TOTAL]]</f>
        <v>0</v>
      </c>
      <c r="AD192">
        <f>matriceresult[[#This Row],[Supplementary material]]/matriceresult[[#This Row],[TOTAL]]</f>
        <v>0</v>
      </c>
      <c r="AE192">
        <f>matriceresult[[#This Row],[Title]]/matriceresult[[#This Row],[TOTAL]]</f>
        <v>0</v>
      </c>
      <c r="AF192" s="15">
        <f>SUM(matriceresult_PERCENTAGE[[#This Row],[Abstract]:[Title]])</f>
        <v>1</v>
      </c>
    </row>
    <row r="193" spans="1:32" x14ac:dyDescent="0.25">
      <c r="A193" s="1" t="s">
        <v>92</v>
      </c>
      <c r="B193" s="1" t="s">
        <v>19</v>
      </c>
      <c r="D193" s="1" t="s">
        <v>1817</v>
      </c>
      <c r="E193">
        <v>0</v>
      </c>
      <c r="F193">
        <v>0</v>
      </c>
      <c r="G193">
        <v>2</v>
      </c>
      <c r="H193">
        <v>0</v>
      </c>
      <c r="I193">
        <v>0</v>
      </c>
      <c r="J193">
        <v>0</v>
      </c>
      <c r="K193">
        <v>0</v>
      </c>
      <c r="L193">
        <v>0</v>
      </c>
      <c r="M193">
        <v>0</v>
      </c>
      <c r="N193">
        <v>0</v>
      </c>
      <c r="O193">
        <v>0</v>
      </c>
      <c r="P193">
        <v>0</v>
      </c>
      <c r="Q193" s="7">
        <f>SUM(matriceresult[[#This Row],[Abstract]:[Title]])</f>
        <v>2</v>
      </c>
      <c r="S193" s="1" t="s">
        <v>1817</v>
      </c>
      <c r="T193">
        <f>matriceresult[[#This Row],[Abstract]]/matriceresult[[#This Row],[TOTAL]]</f>
        <v>0</v>
      </c>
      <c r="U193">
        <f>matriceresult[[#This Row],[Acknowledgments]]/matriceresult[[#This Row],[TOTAL]]</f>
        <v>0</v>
      </c>
      <c r="V193">
        <f>matriceresult[[#This Row],[Article (No section provide)]]/matriceresult[[#This Row],[TOTAL]]</f>
        <v>1</v>
      </c>
      <c r="W193">
        <f>matriceresult[[#This Row],[Case study]]/matriceresult[[#This Row],[TOTAL]]</f>
        <v>0</v>
      </c>
      <c r="X193">
        <f>matriceresult[[#This Row],[Conclusion]]/matriceresult[[#This Row],[TOTAL]]</f>
        <v>0</v>
      </c>
      <c r="Y193">
        <f>matriceresult[[#This Row],[Discussion]]/matriceresult[[#This Row],[TOTAL]]</f>
        <v>0</v>
      </c>
      <c r="Z193">
        <f>matriceresult[[#This Row],[Figure]]/matriceresult[[#This Row],[TOTAL]]</f>
        <v>0</v>
      </c>
      <c r="AA193">
        <f>matriceresult[[#This Row],[Introduction]]/matriceresult[[#This Row],[TOTAL]]</f>
        <v>0</v>
      </c>
      <c r="AB193">
        <f>matriceresult[[#This Row],[Methods]]/matriceresult[[#This Row],[TOTAL]]</f>
        <v>0</v>
      </c>
      <c r="AC193">
        <f>matriceresult[[#This Row],[Results]]/matriceresult[[#This Row],[TOTAL]]</f>
        <v>0</v>
      </c>
      <c r="AD193">
        <f>matriceresult[[#This Row],[Supplementary material]]/matriceresult[[#This Row],[TOTAL]]</f>
        <v>0</v>
      </c>
      <c r="AE193">
        <f>matriceresult[[#This Row],[Title]]/matriceresult[[#This Row],[TOTAL]]</f>
        <v>0</v>
      </c>
      <c r="AF193" s="15">
        <f>SUM(matriceresult_PERCENTAGE[[#This Row],[Abstract]:[Title]])</f>
        <v>1</v>
      </c>
    </row>
    <row r="194" spans="1:32" x14ac:dyDescent="0.25">
      <c r="A194" s="1" t="s">
        <v>92</v>
      </c>
      <c r="B194" s="1" t="s">
        <v>60</v>
      </c>
      <c r="D194" s="1" t="s">
        <v>275</v>
      </c>
      <c r="E194">
        <v>1</v>
      </c>
      <c r="F194">
        <v>0</v>
      </c>
      <c r="G194">
        <v>0</v>
      </c>
      <c r="H194">
        <v>0</v>
      </c>
      <c r="I194">
        <v>2</v>
      </c>
      <c r="J194">
        <v>12</v>
      </c>
      <c r="K194">
        <v>0</v>
      </c>
      <c r="L194">
        <v>0</v>
      </c>
      <c r="M194">
        <v>2</v>
      </c>
      <c r="N194">
        <v>1</v>
      </c>
      <c r="O194">
        <v>0</v>
      </c>
      <c r="P194">
        <v>0</v>
      </c>
      <c r="Q194" s="7">
        <f>SUM(matriceresult[[#This Row],[Abstract]:[Title]])</f>
        <v>18</v>
      </c>
      <c r="S194" s="1" t="s">
        <v>275</v>
      </c>
      <c r="T194">
        <f>matriceresult[[#This Row],[Abstract]]/matriceresult[[#This Row],[TOTAL]]</f>
        <v>5.5555555555555552E-2</v>
      </c>
      <c r="U194">
        <f>matriceresult[[#This Row],[Acknowledgments]]/matriceresult[[#This Row],[TOTAL]]</f>
        <v>0</v>
      </c>
      <c r="V194">
        <f>matriceresult[[#This Row],[Article (No section provide)]]/matriceresult[[#This Row],[TOTAL]]</f>
        <v>0</v>
      </c>
      <c r="W194">
        <f>matriceresult[[#This Row],[Case study]]/matriceresult[[#This Row],[TOTAL]]</f>
        <v>0</v>
      </c>
      <c r="X194">
        <f>matriceresult[[#This Row],[Conclusion]]/matriceresult[[#This Row],[TOTAL]]</f>
        <v>0.1111111111111111</v>
      </c>
      <c r="Y194">
        <f>matriceresult[[#This Row],[Discussion]]/matriceresult[[#This Row],[TOTAL]]</f>
        <v>0.66666666666666663</v>
      </c>
      <c r="Z194">
        <f>matriceresult[[#This Row],[Figure]]/matriceresult[[#This Row],[TOTAL]]</f>
        <v>0</v>
      </c>
      <c r="AA194">
        <f>matriceresult[[#This Row],[Introduction]]/matriceresult[[#This Row],[TOTAL]]</f>
        <v>0</v>
      </c>
      <c r="AB194">
        <f>matriceresult[[#This Row],[Methods]]/matriceresult[[#This Row],[TOTAL]]</f>
        <v>0.1111111111111111</v>
      </c>
      <c r="AC194">
        <f>matriceresult[[#This Row],[Results]]/matriceresult[[#This Row],[TOTAL]]</f>
        <v>5.5555555555555552E-2</v>
      </c>
      <c r="AD194">
        <f>matriceresult[[#This Row],[Supplementary material]]/matriceresult[[#This Row],[TOTAL]]</f>
        <v>0</v>
      </c>
      <c r="AE194">
        <f>matriceresult[[#This Row],[Title]]/matriceresult[[#This Row],[TOTAL]]</f>
        <v>0</v>
      </c>
      <c r="AF194" s="15">
        <f>SUM(matriceresult_PERCENTAGE[[#This Row],[Abstract]:[Title]])</f>
        <v>1</v>
      </c>
    </row>
    <row r="195" spans="1:32" x14ac:dyDescent="0.25">
      <c r="A195" s="1" t="s">
        <v>92</v>
      </c>
      <c r="B195" s="1" t="s">
        <v>60</v>
      </c>
      <c r="D195" s="1" t="s">
        <v>2780</v>
      </c>
      <c r="E195">
        <v>0</v>
      </c>
      <c r="F195">
        <v>0</v>
      </c>
      <c r="G195">
        <v>0</v>
      </c>
      <c r="H195">
        <v>0</v>
      </c>
      <c r="I195">
        <v>0</v>
      </c>
      <c r="J195">
        <v>0</v>
      </c>
      <c r="K195">
        <v>0</v>
      </c>
      <c r="L195">
        <v>0</v>
      </c>
      <c r="M195">
        <v>1</v>
      </c>
      <c r="N195">
        <v>0</v>
      </c>
      <c r="O195">
        <v>0</v>
      </c>
      <c r="P195">
        <v>0</v>
      </c>
      <c r="Q195" s="7">
        <f>SUM(matriceresult[[#This Row],[Abstract]:[Title]])</f>
        <v>1</v>
      </c>
      <c r="S195" s="1" t="s">
        <v>2780</v>
      </c>
      <c r="T195">
        <f>matriceresult[[#This Row],[Abstract]]/matriceresult[[#This Row],[TOTAL]]</f>
        <v>0</v>
      </c>
      <c r="U195">
        <f>matriceresult[[#This Row],[Acknowledgments]]/matriceresult[[#This Row],[TOTAL]]</f>
        <v>0</v>
      </c>
      <c r="V195">
        <f>matriceresult[[#This Row],[Article (No section provide)]]/matriceresult[[#This Row],[TOTAL]]</f>
        <v>0</v>
      </c>
      <c r="W195">
        <f>matriceresult[[#This Row],[Case study]]/matriceresult[[#This Row],[TOTAL]]</f>
        <v>0</v>
      </c>
      <c r="X195">
        <f>matriceresult[[#This Row],[Conclusion]]/matriceresult[[#This Row],[TOTAL]]</f>
        <v>0</v>
      </c>
      <c r="Y195">
        <f>matriceresult[[#This Row],[Discussion]]/matriceresult[[#This Row],[TOTAL]]</f>
        <v>0</v>
      </c>
      <c r="Z195">
        <f>matriceresult[[#This Row],[Figure]]/matriceresult[[#This Row],[TOTAL]]</f>
        <v>0</v>
      </c>
      <c r="AA195">
        <f>matriceresult[[#This Row],[Introduction]]/matriceresult[[#This Row],[TOTAL]]</f>
        <v>0</v>
      </c>
      <c r="AB195">
        <f>matriceresult[[#This Row],[Methods]]/matriceresult[[#This Row],[TOTAL]]</f>
        <v>1</v>
      </c>
      <c r="AC195">
        <f>matriceresult[[#This Row],[Results]]/matriceresult[[#This Row],[TOTAL]]</f>
        <v>0</v>
      </c>
      <c r="AD195">
        <f>matriceresult[[#This Row],[Supplementary material]]/matriceresult[[#This Row],[TOTAL]]</f>
        <v>0</v>
      </c>
      <c r="AE195">
        <f>matriceresult[[#This Row],[Title]]/matriceresult[[#This Row],[TOTAL]]</f>
        <v>0</v>
      </c>
      <c r="AF195" s="15">
        <f>SUM(matriceresult_PERCENTAGE[[#This Row],[Abstract]:[Title]])</f>
        <v>1</v>
      </c>
    </row>
    <row r="196" spans="1:32" x14ac:dyDescent="0.25">
      <c r="A196" s="1" t="s">
        <v>92</v>
      </c>
      <c r="B196" s="1" t="s">
        <v>60</v>
      </c>
      <c r="D196" s="1" t="s">
        <v>2785</v>
      </c>
      <c r="E196">
        <v>0</v>
      </c>
      <c r="F196">
        <v>0</v>
      </c>
      <c r="G196">
        <v>0</v>
      </c>
      <c r="H196">
        <v>0</v>
      </c>
      <c r="I196">
        <v>0</v>
      </c>
      <c r="J196">
        <v>0</v>
      </c>
      <c r="K196">
        <v>0</v>
      </c>
      <c r="L196">
        <v>0</v>
      </c>
      <c r="M196">
        <v>3</v>
      </c>
      <c r="N196">
        <v>0</v>
      </c>
      <c r="O196">
        <v>0</v>
      </c>
      <c r="P196">
        <v>0</v>
      </c>
      <c r="Q196" s="7">
        <f>SUM(matriceresult[[#This Row],[Abstract]:[Title]])</f>
        <v>3</v>
      </c>
      <c r="S196" s="1" t="s">
        <v>2785</v>
      </c>
      <c r="T196">
        <f>matriceresult[[#This Row],[Abstract]]/matriceresult[[#This Row],[TOTAL]]</f>
        <v>0</v>
      </c>
      <c r="U196">
        <f>matriceresult[[#This Row],[Acknowledgments]]/matriceresult[[#This Row],[TOTAL]]</f>
        <v>0</v>
      </c>
      <c r="V196">
        <f>matriceresult[[#This Row],[Article (No section provide)]]/matriceresult[[#This Row],[TOTAL]]</f>
        <v>0</v>
      </c>
      <c r="W196">
        <f>matriceresult[[#This Row],[Case study]]/matriceresult[[#This Row],[TOTAL]]</f>
        <v>0</v>
      </c>
      <c r="X196">
        <f>matriceresult[[#This Row],[Conclusion]]/matriceresult[[#This Row],[TOTAL]]</f>
        <v>0</v>
      </c>
      <c r="Y196">
        <f>matriceresult[[#This Row],[Discussion]]/matriceresult[[#This Row],[TOTAL]]</f>
        <v>0</v>
      </c>
      <c r="Z196">
        <f>matriceresult[[#This Row],[Figure]]/matriceresult[[#This Row],[TOTAL]]</f>
        <v>0</v>
      </c>
      <c r="AA196">
        <f>matriceresult[[#This Row],[Introduction]]/matriceresult[[#This Row],[TOTAL]]</f>
        <v>0</v>
      </c>
      <c r="AB196">
        <f>matriceresult[[#This Row],[Methods]]/matriceresult[[#This Row],[TOTAL]]</f>
        <v>1</v>
      </c>
      <c r="AC196">
        <f>matriceresult[[#This Row],[Results]]/matriceresult[[#This Row],[TOTAL]]</f>
        <v>0</v>
      </c>
      <c r="AD196">
        <f>matriceresult[[#This Row],[Supplementary material]]/matriceresult[[#This Row],[TOTAL]]</f>
        <v>0</v>
      </c>
      <c r="AE196">
        <f>matriceresult[[#This Row],[Title]]/matriceresult[[#This Row],[TOTAL]]</f>
        <v>0</v>
      </c>
      <c r="AF196" s="15">
        <f>SUM(matriceresult_PERCENTAGE[[#This Row],[Abstract]:[Title]])</f>
        <v>1</v>
      </c>
    </row>
    <row r="197" spans="1:32" x14ac:dyDescent="0.25">
      <c r="A197" s="1" t="s">
        <v>92</v>
      </c>
      <c r="B197" s="1" t="s">
        <v>60</v>
      </c>
      <c r="D197" s="1" t="s">
        <v>1842</v>
      </c>
      <c r="E197">
        <v>3</v>
      </c>
      <c r="F197">
        <v>0</v>
      </c>
      <c r="G197">
        <v>0</v>
      </c>
      <c r="H197">
        <v>0</v>
      </c>
      <c r="I197">
        <v>0</v>
      </c>
      <c r="J197">
        <v>3</v>
      </c>
      <c r="K197">
        <v>0</v>
      </c>
      <c r="L197">
        <v>0</v>
      </c>
      <c r="M197">
        <v>0</v>
      </c>
      <c r="N197">
        <v>15</v>
      </c>
      <c r="O197">
        <v>0</v>
      </c>
      <c r="P197">
        <v>0</v>
      </c>
      <c r="Q197" s="7">
        <f>SUM(matriceresult[[#This Row],[Abstract]:[Title]])</f>
        <v>21</v>
      </c>
      <c r="S197" s="1" t="s">
        <v>1842</v>
      </c>
      <c r="T197">
        <f>matriceresult[[#This Row],[Abstract]]/matriceresult[[#This Row],[TOTAL]]</f>
        <v>0.14285714285714285</v>
      </c>
      <c r="U197">
        <f>matriceresult[[#This Row],[Acknowledgments]]/matriceresult[[#This Row],[TOTAL]]</f>
        <v>0</v>
      </c>
      <c r="V197">
        <f>matriceresult[[#This Row],[Article (No section provide)]]/matriceresult[[#This Row],[TOTAL]]</f>
        <v>0</v>
      </c>
      <c r="W197">
        <f>matriceresult[[#This Row],[Case study]]/matriceresult[[#This Row],[TOTAL]]</f>
        <v>0</v>
      </c>
      <c r="X197">
        <f>matriceresult[[#This Row],[Conclusion]]/matriceresult[[#This Row],[TOTAL]]</f>
        <v>0</v>
      </c>
      <c r="Y197">
        <f>matriceresult[[#This Row],[Discussion]]/matriceresult[[#This Row],[TOTAL]]</f>
        <v>0.14285714285714285</v>
      </c>
      <c r="Z197">
        <f>matriceresult[[#This Row],[Figure]]/matriceresult[[#This Row],[TOTAL]]</f>
        <v>0</v>
      </c>
      <c r="AA197">
        <f>matriceresult[[#This Row],[Introduction]]/matriceresult[[#This Row],[TOTAL]]</f>
        <v>0</v>
      </c>
      <c r="AB197">
        <f>matriceresult[[#This Row],[Methods]]/matriceresult[[#This Row],[TOTAL]]</f>
        <v>0</v>
      </c>
      <c r="AC197">
        <f>matriceresult[[#This Row],[Results]]/matriceresult[[#This Row],[TOTAL]]</f>
        <v>0.7142857142857143</v>
      </c>
      <c r="AD197">
        <f>matriceresult[[#This Row],[Supplementary material]]/matriceresult[[#This Row],[TOTAL]]</f>
        <v>0</v>
      </c>
      <c r="AE197">
        <f>matriceresult[[#This Row],[Title]]/matriceresult[[#This Row],[TOTAL]]</f>
        <v>0</v>
      </c>
      <c r="AF197" s="15">
        <f>SUM(matriceresult_PERCENTAGE[[#This Row],[Abstract]:[Title]])</f>
        <v>1</v>
      </c>
    </row>
    <row r="198" spans="1:32" x14ac:dyDescent="0.25">
      <c r="A198" s="1" t="s">
        <v>92</v>
      </c>
      <c r="B198" s="1" t="s">
        <v>60</v>
      </c>
      <c r="D198" s="1" t="s">
        <v>1879</v>
      </c>
      <c r="E198">
        <v>0</v>
      </c>
      <c r="F198">
        <v>0</v>
      </c>
      <c r="G198">
        <v>0</v>
      </c>
      <c r="H198">
        <v>0</v>
      </c>
      <c r="I198">
        <v>1</v>
      </c>
      <c r="J198">
        <v>0</v>
      </c>
      <c r="K198">
        <v>0</v>
      </c>
      <c r="L198">
        <v>0</v>
      </c>
      <c r="M198">
        <v>1</v>
      </c>
      <c r="N198">
        <v>1</v>
      </c>
      <c r="O198">
        <v>0</v>
      </c>
      <c r="P198">
        <v>0</v>
      </c>
      <c r="Q198" s="7">
        <f>SUM(matriceresult[[#This Row],[Abstract]:[Title]])</f>
        <v>3</v>
      </c>
      <c r="S198" s="1" t="s">
        <v>1879</v>
      </c>
      <c r="T198">
        <f>matriceresult[[#This Row],[Abstract]]/matriceresult[[#This Row],[TOTAL]]</f>
        <v>0</v>
      </c>
      <c r="U198">
        <f>matriceresult[[#This Row],[Acknowledgments]]/matriceresult[[#This Row],[TOTAL]]</f>
        <v>0</v>
      </c>
      <c r="V198">
        <f>matriceresult[[#This Row],[Article (No section provide)]]/matriceresult[[#This Row],[TOTAL]]</f>
        <v>0</v>
      </c>
      <c r="W198">
        <f>matriceresult[[#This Row],[Case study]]/matriceresult[[#This Row],[TOTAL]]</f>
        <v>0</v>
      </c>
      <c r="X198">
        <f>matriceresult[[#This Row],[Conclusion]]/matriceresult[[#This Row],[TOTAL]]</f>
        <v>0.33333333333333331</v>
      </c>
      <c r="Y198">
        <f>matriceresult[[#This Row],[Discussion]]/matriceresult[[#This Row],[TOTAL]]</f>
        <v>0</v>
      </c>
      <c r="Z198">
        <f>matriceresult[[#This Row],[Figure]]/matriceresult[[#This Row],[TOTAL]]</f>
        <v>0</v>
      </c>
      <c r="AA198">
        <f>matriceresult[[#This Row],[Introduction]]/matriceresult[[#This Row],[TOTAL]]</f>
        <v>0</v>
      </c>
      <c r="AB198">
        <f>matriceresult[[#This Row],[Methods]]/matriceresult[[#This Row],[TOTAL]]</f>
        <v>0.33333333333333331</v>
      </c>
      <c r="AC198">
        <f>matriceresult[[#This Row],[Results]]/matriceresult[[#This Row],[TOTAL]]</f>
        <v>0.33333333333333331</v>
      </c>
      <c r="AD198">
        <f>matriceresult[[#This Row],[Supplementary material]]/matriceresult[[#This Row],[TOTAL]]</f>
        <v>0</v>
      </c>
      <c r="AE198">
        <f>matriceresult[[#This Row],[Title]]/matriceresult[[#This Row],[TOTAL]]</f>
        <v>0</v>
      </c>
      <c r="AF198" s="15">
        <f>SUM(matriceresult_PERCENTAGE[[#This Row],[Abstract]:[Title]])</f>
        <v>1</v>
      </c>
    </row>
    <row r="199" spans="1:32" x14ac:dyDescent="0.25">
      <c r="A199" s="1" t="s">
        <v>92</v>
      </c>
      <c r="B199" s="1" t="s">
        <v>60</v>
      </c>
      <c r="D199" s="1" t="s">
        <v>2795</v>
      </c>
      <c r="E199">
        <v>0</v>
      </c>
      <c r="F199">
        <v>0</v>
      </c>
      <c r="G199">
        <v>0</v>
      </c>
      <c r="H199">
        <v>0</v>
      </c>
      <c r="I199">
        <v>0</v>
      </c>
      <c r="J199">
        <v>0</v>
      </c>
      <c r="K199">
        <v>0</v>
      </c>
      <c r="L199">
        <v>0</v>
      </c>
      <c r="M199">
        <v>2</v>
      </c>
      <c r="N199">
        <v>0</v>
      </c>
      <c r="O199">
        <v>0</v>
      </c>
      <c r="P199">
        <v>0</v>
      </c>
      <c r="Q199" s="7">
        <f>SUM(matriceresult[[#This Row],[Abstract]:[Title]])</f>
        <v>2</v>
      </c>
      <c r="S199" s="1" t="s">
        <v>2795</v>
      </c>
      <c r="T199">
        <f>matriceresult[[#This Row],[Abstract]]/matriceresult[[#This Row],[TOTAL]]</f>
        <v>0</v>
      </c>
      <c r="U199">
        <f>matriceresult[[#This Row],[Acknowledgments]]/matriceresult[[#This Row],[TOTAL]]</f>
        <v>0</v>
      </c>
      <c r="V199">
        <f>matriceresult[[#This Row],[Article (No section provide)]]/matriceresult[[#This Row],[TOTAL]]</f>
        <v>0</v>
      </c>
      <c r="W199">
        <f>matriceresult[[#This Row],[Case study]]/matriceresult[[#This Row],[TOTAL]]</f>
        <v>0</v>
      </c>
      <c r="X199">
        <f>matriceresult[[#This Row],[Conclusion]]/matriceresult[[#This Row],[TOTAL]]</f>
        <v>0</v>
      </c>
      <c r="Y199">
        <f>matriceresult[[#This Row],[Discussion]]/matriceresult[[#This Row],[TOTAL]]</f>
        <v>0</v>
      </c>
      <c r="Z199">
        <f>matriceresult[[#This Row],[Figure]]/matriceresult[[#This Row],[TOTAL]]</f>
        <v>0</v>
      </c>
      <c r="AA199">
        <f>matriceresult[[#This Row],[Introduction]]/matriceresult[[#This Row],[TOTAL]]</f>
        <v>0</v>
      </c>
      <c r="AB199">
        <f>matriceresult[[#This Row],[Methods]]/matriceresult[[#This Row],[TOTAL]]</f>
        <v>1</v>
      </c>
      <c r="AC199">
        <f>matriceresult[[#This Row],[Results]]/matriceresult[[#This Row],[TOTAL]]</f>
        <v>0</v>
      </c>
      <c r="AD199">
        <f>matriceresult[[#This Row],[Supplementary material]]/matriceresult[[#This Row],[TOTAL]]</f>
        <v>0</v>
      </c>
      <c r="AE199">
        <f>matriceresult[[#This Row],[Title]]/matriceresult[[#This Row],[TOTAL]]</f>
        <v>0</v>
      </c>
      <c r="AF199" s="15">
        <f>SUM(matriceresult_PERCENTAGE[[#This Row],[Abstract]:[Title]])</f>
        <v>1</v>
      </c>
    </row>
    <row r="200" spans="1:32" x14ac:dyDescent="0.25">
      <c r="A200" s="1" t="s">
        <v>92</v>
      </c>
      <c r="B200" s="1" t="s">
        <v>440</v>
      </c>
      <c r="D200" s="1" t="s">
        <v>1888</v>
      </c>
      <c r="E200">
        <v>0</v>
      </c>
      <c r="F200">
        <v>0</v>
      </c>
      <c r="G200">
        <v>0</v>
      </c>
      <c r="H200">
        <v>0</v>
      </c>
      <c r="I200">
        <v>0</v>
      </c>
      <c r="J200">
        <v>0</v>
      </c>
      <c r="K200">
        <v>0</v>
      </c>
      <c r="L200">
        <v>0</v>
      </c>
      <c r="M200">
        <v>0</v>
      </c>
      <c r="N200">
        <v>9</v>
      </c>
      <c r="O200">
        <v>0</v>
      </c>
      <c r="P200">
        <v>0</v>
      </c>
      <c r="Q200" s="7">
        <f>SUM(matriceresult[[#This Row],[Abstract]:[Title]])</f>
        <v>9</v>
      </c>
      <c r="S200" s="1" t="s">
        <v>1888</v>
      </c>
      <c r="T200">
        <f>matriceresult[[#This Row],[Abstract]]/matriceresult[[#This Row],[TOTAL]]</f>
        <v>0</v>
      </c>
      <c r="U200">
        <f>matriceresult[[#This Row],[Acknowledgments]]/matriceresult[[#This Row],[TOTAL]]</f>
        <v>0</v>
      </c>
      <c r="V200">
        <f>matriceresult[[#This Row],[Article (No section provide)]]/matriceresult[[#This Row],[TOTAL]]</f>
        <v>0</v>
      </c>
      <c r="W200">
        <f>matriceresult[[#This Row],[Case study]]/matriceresult[[#This Row],[TOTAL]]</f>
        <v>0</v>
      </c>
      <c r="X200">
        <f>matriceresult[[#This Row],[Conclusion]]/matriceresult[[#This Row],[TOTAL]]</f>
        <v>0</v>
      </c>
      <c r="Y200">
        <f>matriceresult[[#This Row],[Discussion]]/matriceresult[[#This Row],[TOTAL]]</f>
        <v>0</v>
      </c>
      <c r="Z200">
        <f>matriceresult[[#This Row],[Figure]]/matriceresult[[#This Row],[TOTAL]]</f>
        <v>0</v>
      </c>
      <c r="AA200">
        <f>matriceresult[[#This Row],[Introduction]]/matriceresult[[#This Row],[TOTAL]]</f>
        <v>0</v>
      </c>
      <c r="AB200">
        <f>matriceresult[[#This Row],[Methods]]/matriceresult[[#This Row],[TOTAL]]</f>
        <v>0</v>
      </c>
      <c r="AC200">
        <f>matriceresult[[#This Row],[Results]]/matriceresult[[#This Row],[TOTAL]]</f>
        <v>1</v>
      </c>
      <c r="AD200">
        <f>matriceresult[[#This Row],[Supplementary material]]/matriceresult[[#This Row],[TOTAL]]</f>
        <v>0</v>
      </c>
      <c r="AE200">
        <f>matriceresult[[#This Row],[Title]]/matriceresult[[#This Row],[TOTAL]]</f>
        <v>0</v>
      </c>
      <c r="AF200" s="15">
        <f>SUM(matriceresult_PERCENTAGE[[#This Row],[Abstract]:[Title]])</f>
        <v>1</v>
      </c>
    </row>
    <row r="201" spans="1:32" x14ac:dyDescent="0.25">
      <c r="A201" s="1" t="s">
        <v>99</v>
      </c>
      <c r="B201" s="1" t="s">
        <v>19</v>
      </c>
      <c r="D201" s="1" t="s">
        <v>308</v>
      </c>
      <c r="E201">
        <v>0</v>
      </c>
      <c r="F201">
        <v>0</v>
      </c>
      <c r="G201">
        <v>0</v>
      </c>
      <c r="H201">
        <v>0</v>
      </c>
      <c r="I201">
        <v>0</v>
      </c>
      <c r="J201">
        <v>0</v>
      </c>
      <c r="K201">
        <v>0</v>
      </c>
      <c r="L201">
        <v>0</v>
      </c>
      <c r="M201">
        <v>7</v>
      </c>
      <c r="N201">
        <v>1</v>
      </c>
      <c r="O201">
        <v>0</v>
      </c>
      <c r="P201">
        <v>0</v>
      </c>
      <c r="Q201" s="7">
        <f>SUM(matriceresult[[#This Row],[Abstract]:[Title]])</f>
        <v>8</v>
      </c>
      <c r="S201" s="1" t="s">
        <v>308</v>
      </c>
      <c r="T201">
        <f>matriceresult[[#This Row],[Abstract]]/matriceresult[[#This Row],[TOTAL]]</f>
        <v>0</v>
      </c>
      <c r="U201">
        <f>matriceresult[[#This Row],[Acknowledgments]]/matriceresult[[#This Row],[TOTAL]]</f>
        <v>0</v>
      </c>
      <c r="V201">
        <f>matriceresult[[#This Row],[Article (No section provide)]]/matriceresult[[#This Row],[TOTAL]]</f>
        <v>0</v>
      </c>
      <c r="W201">
        <f>matriceresult[[#This Row],[Case study]]/matriceresult[[#This Row],[TOTAL]]</f>
        <v>0</v>
      </c>
      <c r="X201">
        <f>matriceresult[[#This Row],[Conclusion]]/matriceresult[[#This Row],[TOTAL]]</f>
        <v>0</v>
      </c>
      <c r="Y201">
        <f>matriceresult[[#This Row],[Discussion]]/matriceresult[[#This Row],[TOTAL]]</f>
        <v>0</v>
      </c>
      <c r="Z201">
        <f>matriceresult[[#This Row],[Figure]]/matriceresult[[#This Row],[TOTAL]]</f>
        <v>0</v>
      </c>
      <c r="AA201">
        <f>matriceresult[[#This Row],[Introduction]]/matriceresult[[#This Row],[TOTAL]]</f>
        <v>0</v>
      </c>
      <c r="AB201">
        <f>matriceresult[[#This Row],[Methods]]/matriceresult[[#This Row],[TOTAL]]</f>
        <v>0.875</v>
      </c>
      <c r="AC201">
        <f>matriceresult[[#This Row],[Results]]/matriceresult[[#This Row],[TOTAL]]</f>
        <v>0.125</v>
      </c>
      <c r="AD201">
        <f>matriceresult[[#This Row],[Supplementary material]]/matriceresult[[#This Row],[TOTAL]]</f>
        <v>0</v>
      </c>
      <c r="AE201">
        <f>matriceresult[[#This Row],[Title]]/matriceresult[[#This Row],[TOTAL]]</f>
        <v>0</v>
      </c>
      <c r="AF201" s="15">
        <f>SUM(matriceresult_PERCENTAGE[[#This Row],[Abstract]:[Title]])</f>
        <v>1</v>
      </c>
    </row>
    <row r="202" spans="1:32" x14ac:dyDescent="0.25">
      <c r="A202" s="1" t="s">
        <v>2171</v>
      </c>
      <c r="B202" s="1" t="s">
        <v>11</v>
      </c>
      <c r="D202" s="1" t="s">
        <v>311</v>
      </c>
      <c r="E202">
        <v>0</v>
      </c>
      <c r="F202">
        <v>0</v>
      </c>
      <c r="G202">
        <v>0</v>
      </c>
      <c r="H202">
        <v>0</v>
      </c>
      <c r="I202">
        <v>0</v>
      </c>
      <c r="J202">
        <v>3</v>
      </c>
      <c r="K202">
        <v>0</v>
      </c>
      <c r="L202">
        <v>0</v>
      </c>
      <c r="M202">
        <v>1</v>
      </c>
      <c r="N202">
        <v>2</v>
      </c>
      <c r="O202">
        <v>0</v>
      </c>
      <c r="P202">
        <v>0</v>
      </c>
      <c r="Q202" s="7">
        <f>SUM(matriceresult[[#This Row],[Abstract]:[Title]])</f>
        <v>6</v>
      </c>
      <c r="S202" s="1" t="s">
        <v>311</v>
      </c>
      <c r="T202">
        <f>matriceresult[[#This Row],[Abstract]]/matriceresult[[#This Row],[TOTAL]]</f>
        <v>0</v>
      </c>
      <c r="U202">
        <f>matriceresult[[#This Row],[Acknowledgments]]/matriceresult[[#This Row],[TOTAL]]</f>
        <v>0</v>
      </c>
      <c r="V202">
        <f>matriceresult[[#This Row],[Article (No section provide)]]/matriceresult[[#This Row],[TOTAL]]</f>
        <v>0</v>
      </c>
      <c r="W202">
        <f>matriceresult[[#This Row],[Case study]]/matriceresult[[#This Row],[TOTAL]]</f>
        <v>0</v>
      </c>
      <c r="X202">
        <f>matriceresult[[#This Row],[Conclusion]]/matriceresult[[#This Row],[TOTAL]]</f>
        <v>0</v>
      </c>
      <c r="Y202">
        <f>matriceresult[[#This Row],[Discussion]]/matriceresult[[#This Row],[TOTAL]]</f>
        <v>0.5</v>
      </c>
      <c r="Z202">
        <f>matriceresult[[#This Row],[Figure]]/matriceresult[[#This Row],[TOTAL]]</f>
        <v>0</v>
      </c>
      <c r="AA202">
        <f>matriceresult[[#This Row],[Introduction]]/matriceresult[[#This Row],[TOTAL]]</f>
        <v>0</v>
      </c>
      <c r="AB202">
        <f>matriceresult[[#This Row],[Methods]]/matriceresult[[#This Row],[TOTAL]]</f>
        <v>0.16666666666666666</v>
      </c>
      <c r="AC202">
        <f>matriceresult[[#This Row],[Results]]/matriceresult[[#This Row],[TOTAL]]</f>
        <v>0.33333333333333331</v>
      </c>
      <c r="AD202">
        <f>matriceresult[[#This Row],[Supplementary material]]/matriceresult[[#This Row],[TOTAL]]</f>
        <v>0</v>
      </c>
      <c r="AE202">
        <f>matriceresult[[#This Row],[Title]]/matriceresult[[#This Row],[TOTAL]]</f>
        <v>0</v>
      </c>
      <c r="AF202" s="15">
        <f>SUM(matriceresult_PERCENTAGE[[#This Row],[Abstract]:[Title]])</f>
        <v>1</v>
      </c>
    </row>
    <row r="203" spans="1:32" x14ac:dyDescent="0.25">
      <c r="A203" s="1" t="s">
        <v>393</v>
      </c>
      <c r="B203" s="1" t="s">
        <v>75</v>
      </c>
      <c r="D203" s="1" t="s">
        <v>2801</v>
      </c>
      <c r="E203">
        <v>0</v>
      </c>
      <c r="F203">
        <v>0</v>
      </c>
      <c r="G203">
        <v>0</v>
      </c>
      <c r="H203">
        <v>0</v>
      </c>
      <c r="I203">
        <v>0</v>
      </c>
      <c r="J203">
        <v>1</v>
      </c>
      <c r="K203">
        <v>0</v>
      </c>
      <c r="L203">
        <v>0</v>
      </c>
      <c r="M203">
        <v>1</v>
      </c>
      <c r="N203">
        <v>0</v>
      </c>
      <c r="O203">
        <v>0</v>
      </c>
      <c r="P203">
        <v>0</v>
      </c>
      <c r="Q203" s="7">
        <f>SUM(matriceresult[[#This Row],[Abstract]:[Title]])</f>
        <v>2</v>
      </c>
      <c r="S203" s="1" t="s">
        <v>2801</v>
      </c>
      <c r="T203">
        <f>matriceresult[[#This Row],[Abstract]]/matriceresult[[#This Row],[TOTAL]]</f>
        <v>0</v>
      </c>
      <c r="U203">
        <f>matriceresult[[#This Row],[Acknowledgments]]/matriceresult[[#This Row],[TOTAL]]</f>
        <v>0</v>
      </c>
      <c r="V203">
        <f>matriceresult[[#This Row],[Article (No section provide)]]/matriceresult[[#This Row],[TOTAL]]</f>
        <v>0</v>
      </c>
      <c r="W203">
        <f>matriceresult[[#This Row],[Case study]]/matriceresult[[#This Row],[TOTAL]]</f>
        <v>0</v>
      </c>
      <c r="X203">
        <f>matriceresult[[#This Row],[Conclusion]]/matriceresult[[#This Row],[TOTAL]]</f>
        <v>0</v>
      </c>
      <c r="Y203">
        <f>matriceresult[[#This Row],[Discussion]]/matriceresult[[#This Row],[TOTAL]]</f>
        <v>0.5</v>
      </c>
      <c r="Z203">
        <f>matriceresult[[#This Row],[Figure]]/matriceresult[[#This Row],[TOTAL]]</f>
        <v>0</v>
      </c>
      <c r="AA203">
        <f>matriceresult[[#This Row],[Introduction]]/matriceresult[[#This Row],[TOTAL]]</f>
        <v>0</v>
      </c>
      <c r="AB203">
        <f>matriceresult[[#This Row],[Methods]]/matriceresult[[#This Row],[TOTAL]]</f>
        <v>0.5</v>
      </c>
      <c r="AC203">
        <f>matriceresult[[#This Row],[Results]]/matriceresult[[#This Row],[TOTAL]]</f>
        <v>0</v>
      </c>
      <c r="AD203">
        <f>matriceresult[[#This Row],[Supplementary material]]/matriceresult[[#This Row],[TOTAL]]</f>
        <v>0</v>
      </c>
      <c r="AE203">
        <f>matriceresult[[#This Row],[Title]]/matriceresult[[#This Row],[TOTAL]]</f>
        <v>0</v>
      </c>
      <c r="AF203" s="15">
        <f>SUM(matriceresult_PERCENTAGE[[#This Row],[Abstract]:[Title]])</f>
        <v>1</v>
      </c>
    </row>
    <row r="204" spans="1:32" x14ac:dyDescent="0.25">
      <c r="A204" s="1" t="s">
        <v>393</v>
      </c>
      <c r="B204" s="1" t="s">
        <v>75</v>
      </c>
      <c r="D204" s="1" t="s">
        <v>2808</v>
      </c>
      <c r="E204">
        <v>0</v>
      </c>
      <c r="F204">
        <v>0</v>
      </c>
      <c r="G204">
        <v>0</v>
      </c>
      <c r="H204">
        <v>0</v>
      </c>
      <c r="I204">
        <v>0</v>
      </c>
      <c r="J204">
        <v>0</v>
      </c>
      <c r="K204">
        <v>0</v>
      </c>
      <c r="L204">
        <v>0</v>
      </c>
      <c r="M204">
        <v>4</v>
      </c>
      <c r="N204">
        <v>0</v>
      </c>
      <c r="O204">
        <v>0</v>
      </c>
      <c r="P204">
        <v>0</v>
      </c>
      <c r="Q204" s="7">
        <f>SUM(matriceresult[[#This Row],[Abstract]:[Title]])</f>
        <v>4</v>
      </c>
      <c r="S204" s="1" t="s">
        <v>2808</v>
      </c>
      <c r="T204">
        <f>matriceresult[[#This Row],[Abstract]]/matriceresult[[#This Row],[TOTAL]]</f>
        <v>0</v>
      </c>
      <c r="U204">
        <f>matriceresult[[#This Row],[Acknowledgments]]/matriceresult[[#This Row],[TOTAL]]</f>
        <v>0</v>
      </c>
      <c r="V204">
        <f>matriceresult[[#This Row],[Article (No section provide)]]/matriceresult[[#This Row],[TOTAL]]</f>
        <v>0</v>
      </c>
      <c r="W204">
        <f>matriceresult[[#This Row],[Case study]]/matriceresult[[#This Row],[TOTAL]]</f>
        <v>0</v>
      </c>
      <c r="X204">
        <f>matriceresult[[#This Row],[Conclusion]]/matriceresult[[#This Row],[TOTAL]]</f>
        <v>0</v>
      </c>
      <c r="Y204">
        <f>matriceresult[[#This Row],[Discussion]]/matriceresult[[#This Row],[TOTAL]]</f>
        <v>0</v>
      </c>
      <c r="Z204">
        <f>matriceresult[[#This Row],[Figure]]/matriceresult[[#This Row],[TOTAL]]</f>
        <v>0</v>
      </c>
      <c r="AA204">
        <f>matriceresult[[#This Row],[Introduction]]/matriceresult[[#This Row],[TOTAL]]</f>
        <v>0</v>
      </c>
      <c r="AB204">
        <f>matriceresult[[#This Row],[Methods]]/matriceresult[[#This Row],[TOTAL]]</f>
        <v>1</v>
      </c>
      <c r="AC204">
        <f>matriceresult[[#This Row],[Results]]/matriceresult[[#This Row],[TOTAL]]</f>
        <v>0</v>
      </c>
      <c r="AD204">
        <f>matriceresult[[#This Row],[Supplementary material]]/matriceresult[[#This Row],[TOTAL]]</f>
        <v>0</v>
      </c>
      <c r="AE204">
        <f>matriceresult[[#This Row],[Title]]/matriceresult[[#This Row],[TOTAL]]</f>
        <v>0</v>
      </c>
      <c r="AF204" s="15">
        <f>SUM(matriceresult_PERCENTAGE[[#This Row],[Abstract]:[Title]])</f>
        <v>1</v>
      </c>
    </row>
    <row r="205" spans="1:32" x14ac:dyDescent="0.25">
      <c r="A205" s="1" t="s">
        <v>400</v>
      </c>
      <c r="B205" s="1" t="s">
        <v>197</v>
      </c>
      <c r="D205" s="1" t="s">
        <v>940</v>
      </c>
      <c r="E205">
        <v>0</v>
      </c>
      <c r="F205">
        <v>0</v>
      </c>
      <c r="G205">
        <v>0</v>
      </c>
      <c r="H205">
        <v>0</v>
      </c>
      <c r="I205">
        <v>0</v>
      </c>
      <c r="J205">
        <v>0</v>
      </c>
      <c r="K205">
        <v>0</v>
      </c>
      <c r="L205">
        <v>0</v>
      </c>
      <c r="M205">
        <v>0</v>
      </c>
      <c r="N205">
        <v>1</v>
      </c>
      <c r="O205">
        <v>0</v>
      </c>
      <c r="P205">
        <v>0</v>
      </c>
      <c r="Q205" s="7">
        <f>SUM(matriceresult[[#This Row],[Abstract]:[Title]])</f>
        <v>1</v>
      </c>
      <c r="S205" s="1" t="s">
        <v>940</v>
      </c>
      <c r="T205">
        <f>matriceresult[[#This Row],[Abstract]]/matriceresult[[#This Row],[TOTAL]]</f>
        <v>0</v>
      </c>
      <c r="U205">
        <f>matriceresult[[#This Row],[Acknowledgments]]/matriceresult[[#This Row],[TOTAL]]</f>
        <v>0</v>
      </c>
      <c r="V205">
        <f>matriceresult[[#This Row],[Article (No section provide)]]/matriceresult[[#This Row],[TOTAL]]</f>
        <v>0</v>
      </c>
      <c r="W205">
        <f>matriceresult[[#This Row],[Case study]]/matriceresult[[#This Row],[TOTAL]]</f>
        <v>0</v>
      </c>
      <c r="X205">
        <f>matriceresult[[#This Row],[Conclusion]]/matriceresult[[#This Row],[TOTAL]]</f>
        <v>0</v>
      </c>
      <c r="Y205">
        <f>matriceresult[[#This Row],[Discussion]]/matriceresult[[#This Row],[TOTAL]]</f>
        <v>0</v>
      </c>
      <c r="Z205">
        <f>matriceresult[[#This Row],[Figure]]/matriceresult[[#This Row],[TOTAL]]</f>
        <v>0</v>
      </c>
      <c r="AA205">
        <f>matriceresult[[#This Row],[Introduction]]/matriceresult[[#This Row],[TOTAL]]</f>
        <v>0</v>
      </c>
      <c r="AB205">
        <f>matriceresult[[#This Row],[Methods]]/matriceresult[[#This Row],[TOTAL]]</f>
        <v>0</v>
      </c>
      <c r="AC205">
        <f>matriceresult[[#This Row],[Results]]/matriceresult[[#This Row],[TOTAL]]</f>
        <v>1</v>
      </c>
      <c r="AD205">
        <f>matriceresult[[#This Row],[Supplementary material]]/matriceresult[[#This Row],[TOTAL]]</f>
        <v>0</v>
      </c>
      <c r="AE205">
        <f>matriceresult[[#This Row],[Title]]/matriceresult[[#This Row],[TOTAL]]</f>
        <v>0</v>
      </c>
      <c r="AF205" s="15">
        <f>SUM(matriceresult_PERCENTAGE[[#This Row],[Abstract]:[Title]])</f>
        <v>1</v>
      </c>
    </row>
    <row r="206" spans="1:32" x14ac:dyDescent="0.25">
      <c r="A206" s="1" t="s">
        <v>400</v>
      </c>
      <c r="B206" s="1" t="s">
        <v>19</v>
      </c>
      <c r="D206" s="1" t="s">
        <v>2819</v>
      </c>
      <c r="E206">
        <v>0</v>
      </c>
      <c r="F206">
        <v>0</v>
      </c>
      <c r="G206">
        <v>0</v>
      </c>
      <c r="H206">
        <v>0</v>
      </c>
      <c r="I206">
        <v>0</v>
      </c>
      <c r="J206">
        <v>0</v>
      </c>
      <c r="K206">
        <v>0</v>
      </c>
      <c r="L206">
        <v>0</v>
      </c>
      <c r="M206">
        <v>0</v>
      </c>
      <c r="N206">
        <v>1</v>
      </c>
      <c r="O206">
        <v>0</v>
      </c>
      <c r="P206">
        <v>0</v>
      </c>
      <c r="Q206" s="7">
        <f>SUM(matriceresult[[#This Row],[Abstract]:[Title]])</f>
        <v>1</v>
      </c>
      <c r="S206" s="1" t="s">
        <v>2819</v>
      </c>
      <c r="T206">
        <f>matriceresult[[#This Row],[Abstract]]/matriceresult[[#This Row],[TOTAL]]</f>
        <v>0</v>
      </c>
      <c r="U206">
        <f>matriceresult[[#This Row],[Acknowledgments]]/matriceresult[[#This Row],[TOTAL]]</f>
        <v>0</v>
      </c>
      <c r="V206">
        <f>matriceresult[[#This Row],[Article (No section provide)]]/matriceresult[[#This Row],[TOTAL]]</f>
        <v>0</v>
      </c>
      <c r="W206">
        <f>matriceresult[[#This Row],[Case study]]/matriceresult[[#This Row],[TOTAL]]</f>
        <v>0</v>
      </c>
      <c r="X206">
        <f>matriceresult[[#This Row],[Conclusion]]/matriceresult[[#This Row],[TOTAL]]</f>
        <v>0</v>
      </c>
      <c r="Y206">
        <f>matriceresult[[#This Row],[Discussion]]/matriceresult[[#This Row],[TOTAL]]</f>
        <v>0</v>
      </c>
      <c r="Z206">
        <f>matriceresult[[#This Row],[Figure]]/matriceresult[[#This Row],[TOTAL]]</f>
        <v>0</v>
      </c>
      <c r="AA206">
        <f>matriceresult[[#This Row],[Introduction]]/matriceresult[[#This Row],[TOTAL]]</f>
        <v>0</v>
      </c>
      <c r="AB206">
        <f>matriceresult[[#This Row],[Methods]]/matriceresult[[#This Row],[TOTAL]]</f>
        <v>0</v>
      </c>
      <c r="AC206">
        <f>matriceresult[[#This Row],[Results]]/matriceresult[[#This Row],[TOTAL]]</f>
        <v>1</v>
      </c>
      <c r="AD206">
        <f>matriceresult[[#This Row],[Supplementary material]]/matriceresult[[#This Row],[TOTAL]]</f>
        <v>0</v>
      </c>
      <c r="AE206">
        <f>matriceresult[[#This Row],[Title]]/matriceresult[[#This Row],[TOTAL]]</f>
        <v>0</v>
      </c>
      <c r="AF206" s="15">
        <f>SUM(matriceresult_PERCENTAGE[[#This Row],[Abstract]:[Title]])</f>
        <v>1</v>
      </c>
    </row>
    <row r="207" spans="1:32" x14ac:dyDescent="0.25">
      <c r="A207" s="1" t="s">
        <v>400</v>
      </c>
      <c r="B207" s="1" t="s">
        <v>19</v>
      </c>
      <c r="D207" s="1" t="s">
        <v>945</v>
      </c>
      <c r="E207">
        <v>0</v>
      </c>
      <c r="F207">
        <v>0</v>
      </c>
      <c r="G207">
        <v>2</v>
      </c>
      <c r="H207">
        <v>0</v>
      </c>
      <c r="I207">
        <v>0</v>
      </c>
      <c r="J207">
        <v>0</v>
      </c>
      <c r="K207">
        <v>0</v>
      </c>
      <c r="L207">
        <v>0</v>
      </c>
      <c r="M207">
        <v>16</v>
      </c>
      <c r="N207">
        <v>0</v>
      </c>
      <c r="O207">
        <v>0</v>
      </c>
      <c r="P207">
        <v>0</v>
      </c>
      <c r="Q207" s="7">
        <f>SUM(matriceresult[[#This Row],[Abstract]:[Title]])</f>
        <v>18</v>
      </c>
      <c r="S207" s="1" t="s">
        <v>945</v>
      </c>
      <c r="T207">
        <f>matriceresult[[#This Row],[Abstract]]/matriceresult[[#This Row],[TOTAL]]</f>
        <v>0</v>
      </c>
      <c r="U207">
        <f>matriceresult[[#This Row],[Acknowledgments]]/matriceresult[[#This Row],[TOTAL]]</f>
        <v>0</v>
      </c>
      <c r="V207">
        <f>matriceresult[[#This Row],[Article (No section provide)]]/matriceresult[[#This Row],[TOTAL]]</f>
        <v>0.1111111111111111</v>
      </c>
      <c r="W207">
        <f>matriceresult[[#This Row],[Case study]]/matriceresult[[#This Row],[TOTAL]]</f>
        <v>0</v>
      </c>
      <c r="X207">
        <f>matriceresult[[#This Row],[Conclusion]]/matriceresult[[#This Row],[TOTAL]]</f>
        <v>0</v>
      </c>
      <c r="Y207">
        <f>matriceresult[[#This Row],[Discussion]]/matriceresult[[#This Row],[TOTAL]]</f>
        <v>0</v>
      </c>
      <c r="Z207">
        <f>matriceresult[[#This Row],[Figure]]/matriceresult[[#This Row],[TOTAL]]</f>
        <v>0</v>
      </c>
      <c r="AA207">
        <f>matriceresult[[#This Row],[Introduction]]/matriceresult[[#This Row],[TOTAL]]</f>
        <v>0</v>
      </c>
      <c r="AB207">
        <f>matriceresult[[#This Row],[Methods]]/matriceresult[[#This Row],[TOTAL]]</f>
        <v>0.88888888888888884</v>
      </c>
      <c r="AC207">
        <f>matriceresult[[#This Row],[Results]]/matriceresult[[#This Row],[TOTAL]]</f>
        <v>0</v>
      </c>
      <c r="AD207">
        <f>matriceresult[[#This Row],[Supplementary material]]/matriceresult[[#This Row],[TOTAL]]</f>
        <v>0</v>
      </c>
      <c r="AE207">
        <f>matriceresult[[#This Row],[Title]]/matriceresult[[#This Row],[TOTAL]]</f>
        <v>0</v>
      </c>
      <c r="AF207" s="15">
        <f>SUM(matriceresult_PERCENTAGE[[#This Row],[Abstract]:[Title]])</f>
        <v>1</v>
      </c>
    </row>
    <row r="208" spans="1:32" x14ac:dyDescent="0.25">
      <c r="A208" s="1" t="s">
        <v>400</v>
      </c>
      <c r="B208" s="1" t="s">
        <v>19</v>
      </c>
      <c r="D208" s="1" t="s">
        <v>950</v>
      </c>
      <c r="E208">
        <v>0</v>
      </c>
      <c r="F208">
        <v>0</v>
      </c>
      <c r="G208">
        <v>1</v>
      </c>
      <c r="H208">
        <v>0</v>
      </c>
      <c r="I208">
        <v>0</v>
      </c>
      <c r="J208">
        <v>0</v>
      </c>
      <c r="K208">
        <v>0</v>
      </c>
      <c r="L208">
        <v>0</v>
      </c>
      <c r="M208">
        <v>0</v>
      </c>
      <c r="N208">
        <v>0</v>
      </c>
      <c r="O208">
        <v>0</v>
      </c>
      <c r="P208">
        <v>0</v>
      </c>
      <c r="Q208" s="7">
        <f>SUM(matriceresult[[#This Row],[Abstract]:[Title]])</f>
        <v>1</v>
      </c>
      <c r="S208" s="1" t="s">
        <v>950</v>
      </c>
      <c r="T208">
        <f>matriceresult[[#This Row],[Abstract]]/matriceresult[[#This Row],[TOTAL]]</f>
        <v>0</v>
      </c>
      <c r="U208">
        <f>matriceresult[[#This Row],[Acknowledgments]]/matriceresult[[#This Row],[TOTAL]]</f>
        <v>0</v>
      </c>
      <c r="V208">
        <f>matriceresult[[#This Row],[Article (No section provide)]]/matriceresult[[#This Row],[TOTAL]]</f>
        <v>1</v>
      </c>
      <c r="W208">
        <f>matriceresult[[#This Row],[Case study]]/matriceresult[[#This Row],[TOTAL]]</f>
        <v>0</v>
      </c>
      <c r="X208">
        <f>matriceresult[[#This Row],[Conclusion]]/matriceresult[[#This Row],[TOTAL]]</f>
        <v>0</v>
      </c>
      <c r="Y208">
        <f>matriceresult[[#This Row],[Discussion]]/matriceresult[[#This Row],[TOTAL]]</f>
        <v>0</v>
      </c>
      <c r="Z208">
        <f>matriceresult[[#This Row],[Figure]]/matriceresult[[#This Row],[TOTAL]]</f>
        <v>0</v>
      </c>
      <c r="AA208">
        <f>matriceresult[[#This Row],[Introduction]]/matriceresult[[#This Row],[TOTAL]]</f>
        <v>0</v>
      </c>
      <c r="AB208">
        <f>matriceresult[[#This Row],[Methods]]/matriceresult[[#This Row],[TOTAL]]</f>
        <v>0</v>
      </c>
      <c r="AC208">
        <f>matriceresult[[#This Row],[Results]]/matriceresult[[#This Row],[TOTAL]]</f>
        <v>0</v>
      </c>
      <c r="AD208">
        <f>matriceresult[[#This Row],[Supplementary material]]/matriceresult[[#This Row],[TOTAL]]</f>
        <v>0</v>
      </c>
      <c r="AE208">
        <f>matriceresult[[#This Row],[Title]]/matriceresult[[#This Row],[TOTAL]]</f>
        <v>0</v>
      </c>
      <c r="AF208" s="15">
        <f>SUM(matriceresult_PERCENTAGE[[#This Row],[Abstract]:[Title]])</f>
        <v>1</v>
      </c>
    </row>
    <row r="209" spans="1:32" x14ac:dyDescent="0.25">
      <c r="A209" s="1" t="s">
        <v>400</v>
      </c>
      <c r="B209" s="1" t="s">
        <v>19</v>
      </c>
      <c r="D209" s="1" t="s">
        <v>954</v>
      </c>
      <c r="E209">
        <v>0</v>
      </c>
      <c r="F209">
        <v>0</v>
      </c>
      <c r="G209">
        <v>0</v>
      </c>
      <c r="H209">
        <v>0</v>
      </c>
      <c r="I209">
        <v>0</v>
      </c>
      <c r="J209">
        <v>0</v>
      </c>
      <c r="K209">
        <v>0</v>
      </c>
      <c r="L209">
        <v>0</v>
      </c>
      <c r="M209">
        <v>8</v>
      </c>
      <c r="N209">
        <v>0</v>
      </c>
      <c r="O209">
        <v>0</v>
      </c>
      <c r="P209">
        <v>0</v>
      </c>
      <c r="Q209" s="7">
        <f>SUM(matriceresult[[#This Row],[Abstract]:[Title]])</f>
        <v>8</v>
      </c>
      <c r="S209" s="1" t="s">
        <v>954</v>
      </c>
      <c r="T209">
        <f>matriceresult[[#This Row],[Abstract]]/matriceresult[[#This Row],[TOTAL]]</f>
        <v>0</v>
      </c>
      <c r="U209">
        <f>matriceresult[[#This Row],[Acknowledgments]]/matriceresult[[#This Row],[TOTAL]]</f>
        <v>0</v>
      </c>
      <c r="V209">
        <f>matriceresult[[#This Row],[Article (No section provide)]]/matriceresult[[#This Row],[TOTAL]]</f>
        <v>0</v>
      </c>
      <c r="W209">
        <f>matriceresult[[#This Row],[Case study]]/matriceresult[[#This Row],[TOTAL]]</f>
        <v>0</v>
      </c>
      <c r="X209">
        <f>matriceresult[[#This Row],[Conclusion]]/matriceresult[[#This Row],[TOTAL]]</f>
        <v>0</v>
      </c>
      <c r="Y209">
        <f>matriceresult[[#This Row],[Discussion]]/matriceresult[[#This Row],[TOTAL]]</f>
        <v>0</v>
      </c>
      <c r="Z209">
        <f>matriceresult[[#This Row],[Figure]]/matriceresult[[#This Row],[TOTAL]]</f>
        <v>0</v>
      </c>
      <c r="AA209">
        <f>matriceresult[[#This Row],[Introduction]]/matriceresult[[#This Row],[TOTAL]]</f>
        <v>0</v>
      </c>
      <c r="AB209">
        <f>matriceresult[[#This Row],[Methods]]/matriceresult[[#This Row],[TOTAL]]</f>
        <v>1</v>
      </c>
      <c r="AC209">
        <f>matriceresult[[#This Row],[Results]]/matriceresult[[#This Row],[TOTAL]]</f>
        <v>0</v>
      </c>
      <c r="AD209">
        <f>matriceresult[[#This Row],[Supplementary material]]/matriceresult[[#This Row],[TOTAL]]</f>
        <v>0</v>
      </c>
      <c r="AE209">
        <f>matriceresult[[#This Row],[Title]]/matriceresult[[#This Row],[TOTAL]]</f>
        <v>0</v>
      </c>
      <c r="AF209" s="15">
        <f>SUM(matriceresult_PERCENTAGE[[#This Row],[Abstract]:[Title]])</f>
        <v>1</v>
      </c>
    </row>
    <row r="210" spans="1:32" x14ac:dyDescent="0.25">
      <c r="A210" s="1" t="s">
        <v>400</v>
      </c>
      <c r="B210" s="1" t="s">
        <v>19</v>
      </c>
      <c r="D210" s="1" t="s">
        <v>2847</v>
      </c>
      <c r="E210">
        <v>0</v>
      </c>
      <c r="F210">
        <v>0</v>
      </c>
      <c r="G210">
        <v>0</v>
      </c>
      <c r="H210">
        <v>0</v>
      </c>
      <c r="I210">
        <v>0</v>
      </c>
      <c r="J210">
        <v>0</v>
      </c>
      <c r="K210">
        <v>0</v>
      </c>
      <c r="L210">
        <v>0</v>
      </c>
      <c r="M210">
        <v>1</v>
      </c>
      <c r="N210">
        <v>2</v>
      </c>
      <c r="O210">
        <v>0</v>
      </c>
      <c r="P210">
        <v>0</v>
      </c>
      <c r="Q210" s="7">
        <f>SUM(matriceresult[[#This Row],[Abstract]:[Title]])</f>
        <v>3</v>
      </c>
      <c r="S210" s="1" t="s">
        <v>2847</v>
      </c>
      <c r="T210">
        <f>matriceresult[[#This Row],[Abstract]]/matriceresult[[#This Row],[TOTAL]]</f>
        <v>0</v>
      </c>
      <c r="U210">
        <f>matriceresult[[#This Row],[Acknowledgments]]/matriceresult[[#This Row],[TOTAL]]</f>
        <v>0</v>
      </c>
      <c r="V210">
        <f>matriceresult[[#This Row],[Article (No section provide)]]/matriceresult[[#This Row],[TOTAL]]</f>
        <v>0</v>
      </c>
      <c r="W210">
        <f>matriceresult[[#This Row],[Case study]]/matriceresult[[#This Row],[TOTAL]]</f>
        <v>0</v>
      </c>
      <c r="X210">
        <f>matriceresult[[#This Row],[Conclusion]]/matriceresult[[#This Row],[TOTAL]]</f>
        <v>0</v>
      </c>
      <c r="Y210">
        <f>matriceresult[[#This Row],[Discussion]]/matriceresult[[#This Row],[TOTAL]]</f>
        <v>0</v>
      </c>
      <c r="Z210">
        <f>matriceresult[[#This Row],[Figure]]/matriceresult[[#This Row],[TOTAL]]</f>
        <v>0</v>
      </c>
      <c r="AA210">
        <f>matriceresult[[#This Row],[Introduction]]/matriceresult[[#This Row],[TOTAL]]</f>
        <v>0</v>
      </c>
      <c r="AB210">
        <f>matriceresult[[#This Row],[Methods]]/matriceresult[[#This Row],[TOTAL]]</f>
        <v>0.33333333333333331</v>
      </c>
      <c r="AC210">
        <f>matriceresult[[#This Row],[Results]]/matriceresult[[#This Row],[TOTAL]]</f>
        <v>0.66666666666666663</v>
      </c>
      <c r="AD210">
        <f>matriceresult[[#This Row],[Supplementary material]]/matriceresult[[#This Row],[TOTAL]]</f>
        <v>0</v>
      </c>
      <c r="AE210">
        <f>matriceresult[[#This Row],[Title]]/matriceresult[[#This Row],[TOTAL]]</f>
        <v>0</v>
      </c>
      <c r="AF210" s="15">
        <f>SUM(matriceresult_PERCENTAGE[[#This Row],[Abstract]:[Title]])</f>
        <v>1</v>
      </c>
    </row>
    <row r="211" spans="1:32" x14ac:dyDescent="0.25">
      <c r="A211" s="1" t="s">
        <v>400</v>
      </c>
      <c r="B211" s="1" t="s">
        <v>19</v>
      </c>
      <c r="D211" s="1" t="s">
        <v>508</v>
      </c>
      <c r="E211">
        <v>0</v>
      </c>
      <c r="F211">
        <v>0</v>
      </c>
      <c r="G211">
        <v>0</v>
      </c>
      <c r="H211">
        <v>0</v>
      </c>
      <c r="I211">
        <v>0</v>
      </c>
      <c r="J211">
        <v>0</v>
      </c>
      <c r="K211">
        <v>0</v>
      </c>
      <c r="L211">
        <v>0</v>
      </c>
      <c r="M211">
        <v>1</v>
      </c>
      <c r="N211">
        <v>0</v>
      </c>
      <c r="O211">
        <v>0</v>
      </c>
      <c r="P211">
        <v>0</v>
      </c>
      <c r="Q211" s="7">
        <f>SUM(matriceresult[[#This Row],[Abstract]:[Title]])</f>
        <v>1</v>
      </c>
      <c r="S211" s="1" t="s">
        <v>508</v>
      </c>
      <c r="T211">
        <f>matriceresult[[#This Row],[Abstract]]/matriceresult[[#This Row],[TOTAL]]</f>
        <v>0</v>
      </c>
      <c r="U211">
        <f>matriceresult[[#This Row],[Acknowledgments]]/matriceresult[[#This Row],[TOTAL]]</f>
        <v>0</v>
      </c>
      <c r="V211">
        <f>matriceresult[[#This Row],[Article (No section provide)]]/matriceresult[[#This Row],[TOTAL]]</f>
        <v>0</v>
      </c>
      <c r="W211">
        <f>matriceresult[[#This Row],[Case study]]/matriceresult[[#This Row],[TOTAL]]</f>
        <v>0</v>
      </c>
      <c r="X211">
        <f>matriceresult[[#This Row],[Conclusion]]/matriceresult[[#This Row],[TOTAL]]</f>
        <v>0</v>
      </c>
      <c r="Y211">
        <f>matriceresult[[#This Row],[Discussion]]/matriceresult[[#This Row],[TOTAL]]</f>
        <v>0</v>
      </c>
      <c r="Z211">
        <f>matriceresult[[#This Row],[Figure]]/matriceresult[[#This Row],[TOTAL]]</f>
        <v>0</v>
      </c>
      <c r="AA211">
        <f>matriceresult[[#This Row],[Introduction]]/matriceresult[[#This Row],[TOTAL]]</f>
        <v>0</v>
      </c>
      <c r="AB211">
        <f>matriceresult[[#This Row],[Methods]]/matriceresult[[#This Row],[TOTAL]]</f>
        <v>1</v>
      </c>
      <c r="AC211">
        <f>matriceresult[[#This Row],[Results]]/matriceresult[[#This Row],[TOTAL]]</f>
        <v>0</v>
      </c>
      <c r="AD211">
        <f>matriceresult[[#This Row],[Supplementary material]]/matriceresult[[#This Row],[TOTAL]]</f>
        <v>0</v>
      </c>
      <c r="AE211">
        <f>matriceresult[[#This Row],[Title]]/matriceresult[[#This Row],[TOTAL]]</f>
        <v>0</v>
      </c>
      <c r="AF211" s="15">
        <f>SUM(matriceresult_PERCENTAGE[[#This Row],[Abstract]:[Title]])</f>
        <v>1</v>
      </c>
    </row>
    <row r="212" spans="1:32" x14ac:dyDescent="0.25">
      <c r="A212" s="1" t="s">
        <v>400</v>
      </c>
      <c r="B212" s="1" t="s">
        <v>75</v>
      </c>
      <c r="D212" s="1" t="s">
        <v>319</v>
      </c>
      <c r="E212">
        <v>0</v>
      </c>
      <c r="F212">
        <v>0</v>
      </c>
      <c r="G212">
        <v>1</v>
      </c>
      <c r="H212">
        <v>0</v>
      </c>
      <c r="I212">
        <v>0</v>
      </c>
      <c r="J212">
        <v>0</v>
      </c>
      <c r="K212">
        <v>0</v>
      </c>
      <c r="L212">
        <v>0</v>
      </c>
      <c r="M212">
        <v>0</v>
      </c>
      <c r="N212">
        <v>0</v>
      </c>
      <c r="O212">
        <v>0</v>
      </c>
      <c r="P212">
        <v>0</v>
      </c>
      <c r="Q212" s="7">
        <f>SUM(matriceresult[[#This Row],[Abstract]:[Title]])</f>
        <v>1</v>
      </c>
      <c r="S212" s="1" t="s">
        <v>319</v>
      </c>
      <c r="T212">
        <f>matriceresult[[#This Row],[Abstract]]/matriceresult[[#This Row],[TOTAL]]</f>
        <v>0</v>
      </c>
      <c r="U212">
        <f>matriceresult[[#This Row],[Acknowledgments]]/matriceresult[[#This Row],[TOTAL]]</f>
        <v>0</v>
      </c>
      <c r="V212">
        <f>matriceresult[[#This Row],[Article (No section provide)]]/matriceresult[[#This Row],[TOTAL]]</f>
        <v>1</v>
      </c>
      <c r="W212">
        <f>matriceresult[[#This Row],[Case study]]/matriceresult[[#This Row],[TOTAL]]</f>
        <v>0</v>
      </c>
      <c r="X212">
        <f>matriceresult[[#This Row],[Conclusion]]/matriceresult[[#This Row],[TOTAL]]</f>
        <v>0</v>
      </c>
      <c r="Y212">
        <f>matriceresult[[#This Row],[Discussion]]/matriceresult[[#This Row],[TOTAL]]</f>
        <v>0</v>
      </c>
      <c r="Z212">
        <f>matriceresult[[#This Row],[Figure]]/matriceresult[[#This Row],[TOTAL]]</f>
        <v>0</v>
      </c>
      <c r="AA212">
        <f>matriceresult[[#This Row],[Introduction]]/matriceresult[[#This Row],[TOTAL]]</f>
        <v>0</v>
      </c>
      <c r="AB212">
        <f>matriceresult[[#This Row],[Methods]]/matriceresult[[#This Row],[TOTAL]]</f>
        <v>0</v>
      </c>
      <c r="AC212">
        <f>matriceresult[[#This Row],[Results]]/matriceresult[[#This Row],[TOTAL]]</f>
        <v>0</v>
      </c>
      <c r="AD212">
        <f>matriceresult[[#This Row],[Supplementary material]]/matriceresult[[#This Row],[TOTAL]]</f>
        <v>0</v>
      </c>
      <c r="AE212">
        <f>matriceresult[[#This Row],[Title]]/matriceresult[[#This Row],[TOTAL]]</f>
        <v>0</v>
      </c>
      <c r="AF212" s="15">
        <f>SUM(matriceresult_PERCENTAGE[[#This Row],[Abstract]:[Title]])</f>
        <v>1</v>
      </c>
    </row>
    <row r="213" spans="1:32" x14ac:dyDescent="0.25">
      <c r="A213" s="1" t="s">
        <v>400</v>
      </c>
      <c r="B213" s="1" t="s">
        <v>75</v>
      </c>
      <c r="D213" s="1" t="s">
        <v>744</v>
      </c>
      <c r="E213">
        <v>0</v>
      </c>
      <c r="F213">
        <v>0</v>
      </c>
      <c r="G213">
        <v>1</v>
      </c>
      <c r="H213">
        <v>0</v>
      </c>
      <c r="I213">
        <v>0</v>
      </c>
      <c r="J213">
        <v>0</v>
      </c>
      <c r="K213">
        <v>0</v>
      </c>
      <c r="L213">
        <v>0</v>
      </c>
      <c r="M213">
        <v>0</v>
      </c>
      <c r="N213">
        <v>0</v>
      </c>
      <c r="O213">
        <v>0</v>
      </c>
      <c r="P213">
        <v>0</v>
      </c>
      <c r="Q213" s="7">
        <f>SUM(matriceresult[[#This Row],[Abstract]:[Title]])</f>
        <v>1</v>
      </c>
      <c r="S213" s="1" t="s">
        <v>744</v>
      </c>
      <c r="T213">
        <f>matriceresult[[#This Row],[Abstract]]/matriceresult[[#This Row],[TOTAL]]</f>
        <v>0</v>
      </c>
      <c r="U213">
        <f>matriceresult[[#This Row],[Acknowledgments]]/matriceresult[[#This Row],[TOTAL]]</f>
        <v>0</v>
      </c>
      <c r="V213">
        <f>matriceresult[[#This Row],[Article (No section provide)]]/matriceresult[[#This Row],[TOTAL]]</f>
        <v>1</v>
      </c>
      <c r="W213">
        <f>matriceresult[[#This Row],[Case study]]/matriceresult[[#This Row],[TOTAL]]</f>
        <v>0</v>
      </c>
      <c r="X213">
        <f>matriceresult[[#This Row],[Conclusion]]/matriceresult[[#This Row],[TOTAL]]</f>
        <v>0</v>
      </c>
      <c r="Y213">
        <f>matriceresult[[#This Row],[Discussion]]/matriceresult[[#This Row],[TOTAL]]</f>
        <v>0</v>
      </c>
      <c r="Z213">
        <f>matriceresult[[#This Row],[Figure]]/matriceresult[[#This Row],[TOTAL]]</f>
        <v>0</v>
      </c>
      <c r="AA213">
        <f>matriceresult[[#This Row],[Introduction]]/matriceresult[[#This Row],[TOTAL]]</f>
        <v>0</v>
      </c>
      <c r="AB213">
        <f>matriceresult[[#This Row],[Methods]]/matriceresult[[#This Row],[TOTAL]]</f>
        <v>0</v>
      </c>
      <c r="AC213">
        <f>matriceresult[[#This Row],[Results]]/matriceresult[[#This Row],[TOTAL]]</f>
        <v>0</v>
      </c>
      <c r="AD213">
        <f>matriceresult[[#This Row],[Supplementary material]]/matriceresult[[#This Row],[TOTAL]]</f>
        <v>0</v>
      </c>
      <c r="AE213">
        <f>matriceresult[[#This Row],[Title]]/matriceresult[[#This Row],[TOTAL]]</f>
        <v>0</v>
      </c>
      <c r="AF213" s="15">
        <f>SUM(matriceresult_PERCENTAGE[[#This Row],[Abstract]:[Title]])</f>
        <v>1</v>
      </c>
    </row>
    <row r="214" spans="1:32" x14ac:dyDescent="0.25">
      <c r="A214" s="1" t="s">
        <v>592</v>
      </c>
      <c r="B214" s="1" t="s">
        <v>11</v>
      </c>
      <c r="D214" s="1" t="s">
        <v>747</v>
      </c>
      <c r="E214">
        <v>0</v>
      </c>
      <c r="F214">
        <v>0</v>
      </c>
      <c r="G214">
        <v>0</v>
      </c>
      <c r="H214">
        <v>0</v>
      </c>
      <c r="I214">
        <v>0</v>
      </c>
      <c r="J214">
        <v>0</v>
      </c>
      <c r="K214">
        <v>0</v>
      </c>
      <c r="L214">
        <v>0</v>
      </c>
      <c r="M214">
        <v>2</v>
      </c>
      <c r="N214">
        <v>0</v>
      </c>
      <c r="O214">
        <v>0</v>
      </c>
      <c r="P214">
        <v>0</v>
      </c>
      <c r="Q214" s="7">
        <f>SUM(matriceresult[[#This Row],[Abstract]:[Title]])</f>
        <v>2</v>
      </c>
      <c r="S214" s="1" t="s">
        <v>747</v>
      </c>
      <c r="T214">
        <f>matriceresult[[#This Row],[Abstract]]/matriceresult[[#This Row],[TOTAL]]</f>
        <v>0</v>
      </c>
      <c r="U214">
        <f>matriceresult[[#This Row],[Acknowledgments]]/matriceresult[[#This Row],[TOTAL]]</f>
        <v>0</v>
      </c>
      <c r="V214">
        <f>matriceresult[[#This Row],[Article (No section provide)]]/matriceresult[[#This Row],[TOTAL]]</f>
        <v>0</v>
      </c>
      <c r="W214">
        <f>matriceresult[[#This Row],[Case study]]/matriceresult[[#This Row],[TOTAL]]</f>
        <v>0</v>
      </c>
      <c r="X214">
        <f>matriceresult[[#This Row],[Conclusion]]/matriceresult[[#This Row],[TOTAL]]</f>
        <v>0</v>
      </c>
      <c r="Y214">
        <f>matriceresult[[#This Row],[Discussion]]/matriceresult[[#This Row],[TOTAL]]</f>
        <v>0</v>
      </c>
      <c r="Z214">
        <f>matriceresult[[#This Row],[Figure]]/matriceresult[[#This Row],[TOTAL]]</f>
        <v>0</v>
      </c>
      <c r="AA214">
        <f>matriceresult[[#This Row],[Introduction]]/matriceresult[[#This Row],[TOTAL]]</f>
        <v>0</v>
      </c>
      <c r="AB214">
        <f>matriceresult[[#This Row],[Methods]]/matriceresult[[#This Row],[TOTAL]]</f>
        <v>1</v>
      </c>
      <c r="AC214">
        <f>matriceresult[[#This Row],[Results]]/matriceresult[[#This Row],[TOTAL]]</f>
        <v>0</v>
      </c>
      <c r="AD214">
        <f>matriceresult[[#This Row],[Supplementary material]]/matriceresult[[#This Row],[TOTAL]]</f>
        <v>0</v>
      </c>
      <c r="AE214">
        <f>matriceresult[[#This Row],[Title]]/matriceresult[[#This Row],[TOTAL]]</f>
        <v>0</v>
      </c>
      <c r="AF214" s="15">
        <f>SUM(matriceresult_PERCENTAGE[[#This Row],[Abstract]:[Title]])</f>
        <v>1</v>
      </c>
    </row>
    <row r="215" spans="1:32" x14ac:dyDescent="0.25">
      <c r="A215" s="1" t="s">
        <v>592</v>
      </c>
      <c r="B215" s="1" t="s">
        <v>11</v>
      </c>
      <c r="D215" s="1" t="s">
        <v>2858</v>
      </c>
      <c r="E215">
        <v>0</v>
      </c>
      <c r="F215">
        <v>0</v>
      </c>
      <c r="G215">
        <v>0</v>
      </c>
      <c r="H215">
        <v>0</v>
      </c>
      <c r="I215">
        <v>0</v>
      </c>
      <c r="J215">
        <v>0</v>
      </c>
      <c r="K215">
        <v>0</v>
      </c>
      <c r="L215">
        <v>0</v>
      </c>
      <c r="M215">
        <v>1</v>
      </c>
      <c r="N215">
        <v>1</v>
      </c>
      <c r="O215">
        <v>0</v>
      </c>
      <c r="P215">
        <v>0</v>
      </c>
      <c r="Q215" s="7">
        <f>SUM(matriceresult[[#This Row],[Abstract]:[Title]])</f>
        <v>2</v>
      </c>
      <c r="S215" s="1" t="s">
        <v>2858</v>
      </c>
      <c r="T215">
        <f>matriceresult[[#This Row],[Abstract]]/matriceresult[[#This Row],[TOTAL]]</f>
        <v>0</v>
      </c>
      <c r="U215">
        <f>matriceresult[[#This Row],[Acknowledgments]]/matriceresult[[#This Row],[TOTAL]]</f>
        <v>0</v>
      </c>
      <c r="V215">
        <f>matriceresult[[#This Row],[Article (No section provide)]]/matriceresult[[#This Row],[TOTAL]]</f>
        <v>0</v>
      </c>
      <c r="W215">
        <f>matriceresult[[#This Row],[Case study]]/matriceresult[[#This Row],[TOTAL]]</f>
        <v>0</v>
      </c>
      <c r="X215">
        <f>matriceresult[[#This Row],[Conclusion]]/matriceresult[[#This Row],[TOTAL]]</f>
        <v>0</v>
      </c>
      <c r="Y215">
        <f>matriceresult[[#This Row],[Discussion]]/matriceresult[[#This Row],[TOTAL]]</f>
        <v>0</v>
      </c>
      <c r="Z215">
        <f>matriceresult[[#This Row],[Figure]]/matriceresult[[#This Row],[TOTAL]]</f>
        <v>0</v>
      </c>
      <c r="AA215">
        <f>matriceresult[[#This Row],[Introduction]]/matriceresult[[#This Row],[TOTAL]]</f>
        <v>0</v>
      </c>
      <c r="AB215">
        <f>matriceresult[[#This Row],[Methods]]/matriceresult[[#This Row],[TOTAL]]</f>
        <v>0.5</v>
      </c>
      <c r="AC215">
        <f>matriceresult[[#This Row],[Results]]/matriceresult[[#This Row],[TOTAL]]</f>
        <v>0.5</v>
      </c>
      <c r="AD215">
        <f>matriceresult[[#This Row],[Supplementary material]]/matriceresult[[#This Row],[TOTAL]]</f>
        <v>0</v>
      </c>
      <c r="AE215">
        <f>matriceresult[[#This Row],[Title]]/matriceresult[[#This Row],[TOTAL]]</f>
        <v>0</v>
      </c>
      <c r="AF215" s="15">
        <f>SUM(matriceresult_PERCENTAGE[[#This Row],[Abstract]:[Title]])</f>
        <v>1</v>
      </c>
    </row>
    <row r="216" spans="1:32" x14ac:dyDescent="0.25">
      <c r="A216" s="1" t="s">
        <v>592</v>
      </c>
      <c r="B216" s="1" t="s">
        <v>11</v>
      </c>
      <c r="D216" s="1" t="s">
        <v>1923</v>
      </c>
      <c r="E216">
        <v>0</v>
      </c>
      <c r="F216">
        <v>0</v>
      </c>
      <c r="G216">
        <v>0</v>
      </c>
      <c r="H216">
        <v>0</v>
      </c>
      <c r="I216">
        <v>0</v>
      </c>
      <c r="J216">
        <v>0</v>
      </c>
      <c r="K216">
        <v>0</v>
      </c>
      <c r="L216">
        <v>0</v>
      </c>
      <c r="M216">
        <v>2</v>
      </c>
      <c r="N216">
        <v>0</v>
      </c>
      <c r="O216">
        <v>0</v>
      </c>
      <c r="P216">
        <v>0</v>
      </c>
      <c r="Q216" s="7">
        <f>SUM(matriceresult[[#This Row],[Abstract]:[Title]])</f>
        <v>2</v>
      </c>
      <c r="S216" s="1" t="s">
        <v>1923</v>
      </c>
      <c r="T216">
        <f>matriceresult[[#This Row],[Abstract]]/matriceresult[[#This Row],[TOTAL]]</f>
        <v>0</v>
      </c>
      <c r="U216">
        <f>matriceresult[[#This Row],[Acknowledgments]]/matriceresult[[#This Row],[TOTAL]]</f>
        <v>0</v>
      </c>
      <c r="V216">
        <f>matriceresult[[#This Row],[Article (No section provide)]]/matriceresult[[#This Row],[TOTAL]]</f>
        <v>0</v>
      </c>
      <c r="W216">
        <f>matriceresult[[#This Row],[Case study]]/matriceresult[[#This Row],[TOTAL]]</f>
        <v>0</v>
      </c>
      <c r="X216">
        <f>matriceresult[[#This Row],[Conclusion]]/matriceresult[[#This Row],[TOTAL]]</f>
        <v>0</v>
      </c>
      <c r="Y216">
        <f>matriceresult[[#This Row],[Discussion]]/matriceresult[[#This Row],[TOTAL]]</f>
        <v>0</v>
      </c>
      <c r="Z216">
        <f>matriceresult[[#This Row],[Figure]]/matriceresult[[#This Row],[TOTAL]]</f>
        <v>0</v>
      </c>
      <c r="AA216">
        <f>matriceresult[[#This Row],[Introduction]]/matriceresult[[#This Row],[TOTAL]]</f>
        <v>0</v>
      </c>
      <c r="AB216">
        <f>matriceresult[[#This Row],[Methods]]/matriceresult[[#This Row],[TOTAL]]</f>
        <v>1</v>
      </c>
      <c r="AC216">
        <f>matriceresult[[#This Row],[Results]]/matriceresult[[#This Row],[TOTAL]]</f>
        <v>0</v>
      </c>
      <c r="AD216">
        <f>matriceresult[[#This Row],[Supplementary material]]/matriceresult[[#This Row],[TOTAL]]</f>
        <v>0</v>
      </c>
      <c r="AE216">
        <f>matriceresult[[#This Row],[Title]]/matriceresult[[#This Row],[TOTAL]]</f>
        <v>0</v>
      </c>
      <c r="AF216" s="15">
        <f>SUM(matriceresult_PERCENTAGE[[#This Row],[Abstract]:[Title]])</f>
        <v>1</v>
      </c>
    </row>
    <row r="217" spans="1:32" x14ac:dyDescent="0.25">
      <c r="A217" s="1" t="s">
        <v>592</v>
      </c>
      <c r="B217" s="1" t="s">
        <v>11</v>
      </c>
      <c r="D217" s="1" t="s">
        <v>1932</v>
      </c>
      <c r="E217">
        <v>0</v>
      </c>
      <c r="F217">
        <v>0</v>
      </c>
      <c r="G217">
        <v>0</v>
      </c>
      <c r="H217">
        <v>0</v>
      </c>
      <c r="I217">
        <v>0</v>
      </c>
      <c r="J217">
        <v>2</v>
      </c>
      <c r="K217">
        <v>2</v>
      </c>
      <c r="L217">
        <v>0</v>
      </c>
      <c r="M217">
        <v>4</v>
      </c>
      <c r="N217">
        <v>1</v>
      </c>
      <c r="O217">
        <v>0</v>
      </c>
      <c r="P217">
        <v>0</v>
      </c>
      <c r="Q217" s="7">
        <f>SUM(matriceresult[[#This Row],[Abstract]:[Title]])</f>
        <v>9</v>
      </c>
      <c r="S217" s="1" t="s">
        <v>1932</v>
      </c>
      <c r="T217">
        <f>matriceresult[[#This Row],[Abstract]]/matriceresult[[#This Row],[TOTAL]]</f>
        <v>0</v>
      </c>
      <c r="U217">
        <f>matriceresult[[#This Row],[Acknowledgments]]/matriceresult[[#This Row],[TOTAL]]</f>
        <v>0</v>
      </c>
      <c r="V217">
        <f>matriceresult[[#This Row],[Article (No section provide)]]/matriceresult[[#This Row],[TOTAL]]</f>
        <v>0</v>
      </c>
      <c r="W217">
        <f>matriceresult[[#This Row],[Case study]]/matriceresult[[#This Row],[TOTAL]]</f>
        <v>0</v>
      </c>
      <c r="X217">
        <f>matriceresult[[#This Row],[Conclusion]]/matriceresult[[#This Row],[TOTAL]]</f>
        <v>0</v>
      </c>
      <c r="Y217">
        <f>matriceresult[[#This Row],[Discussion]]/matriceresult[[#This Row],[TOTAL]]</f>
        <v>0.22222222222222221</v>
      </c>
      <c r="Z217">
        <f>matriceresult[[#This Row],[Figure]]/matriceresult[[#This Row],[TOTAL]]</f>
        <v>0.22222222222222221</v>
      </c>
      <c r="AA217">
        <f>matriceresult[[#This Row],[Introduction]]/matriceresult[[#This Row],[TOTAL]]</f>
        <v>0</v>
      </c>
      <c r="AB217">
        <f>matriceresult[[#This Row],[Methods]]/matriceresult[[#This Row],[TOTAL]]</f>
        <v>0.44444444444444442</v>
      </c>
      <c r="AC217">
        <f>matriceresult[[#This Row],[Results]]/matriceresult[[#This Row],[TOTAL]]</f>
        <v>0.1111111111111111</v>
      </c>
      <c r="AD217">
        <f>matriceresult[[#This Row],[Supplementary material]]/matriceresult[[#This Row],[TOTAL]]</f>
        <v>0</v>
      </c>
      <c r="AE217">
        <f>matriceresult[[#This Row],[Title]]/matriceresult[[#This Row],[TOTAL]]</f>
        <v>0</v>
      </c>
      <c r="AF217" s="15">
        <f>SUM(matriceresult_PERCENTAGE[[#This Row],[Abstract]:[Title]])</f>
        <v>1</v>
      </c>
    </row>
    <row r="218" spans="1:32" x14ac:dyDescent="0.25">
      <c r="A218" s="1" t="s">
        <v>592</v>
      </c>
      <c r="B218" s="1" t="s">
        <v>11</v>
      </c>
      <c r="D218" s="1" t="s">
        <v>512</v>
      </c>
      <c r="E218">
        <v>0</v>
      </c>
      <c r="F218">
        <v>0</v>
      </c>
      <c r="G218">
        <v>0</v>
      </c>
      <c r="H218">
        <v>0</v>
      </c>
      <c r="I218">
        <v>0</v>
      </c>
      <c r="J218">
        <v>4</v>
      </c>
      <c r="K218">
        <v>2</v>
      </c>
      <c r="L218">
        <v>0</v>
      </c>
      <c r="M218">
        <v>2</v>
      </c>
      <c r="N218">
        <v>3</v>
      </c>
      <c r="O218">
        <v>0</v>
      </c>
      <c r="P218">
        <v>0</v>
      </c>
      <c r="Q218" s="7">
        <f>SUM(matriceresult[[#This Row],[Abstract]:[Title]])</f>
        <v>11</v>
      </c>
      <c r="S218" s="1" t="s">
        <v>512</v>
      </c>
      <c r="T218">
        <f>matriceresult[[#This Row],[Abstract]]/matriceresult[[#This Row],[TOTAL]]</f>
        <v>0</v>
      </c>
      <c r="U218">
        <f>matriceresult[[#This Row],[Acknowledgments]]/matriceresult[[#This Row],[TOTAL]]</f>
        <v>0</v>
      </c>
      <c r="V218">
        <f>matriceresult[[#This Row],[Article (No section provide)]]/matriceresult[[#This Row],[TOTAL]]</f>
        <v>0</v>
      </c>
      <c r="W218">
        <f>matriceresult[[#This Row],[Case study]]/matriceresult[[#This Row],[TOTAL]]</f>
        <v>0</v>
      </c>
      <c r="X218">
        <f>matriceresult[[#This Row],[Conclusion]]/matriceresult[[#This Row],[TOTAL]]</f>
        <v>0</v>
      </c>
      <c r="Y218">
        <f>matriceresult[[#This Row],[Discussion]]/matriceresult[[#This Row],[TOTAL]]</f>
        <v>0.36363636363636365</v>
      </c>
      <c r="Z218">
        <f>matriceresult[[#This Row],[Figure]]/matriceresult[[#This Row],[TOTAL]]</f>
        <v>0.18181818181818182</v>
      </c>
      <c r="AA218">
        <f>matriceresult[[#This Row],[Introduction]]/matriceresult[[#This Row],[TOTAL]]</f>
        <v>0</v>
      </c>
      <c r="AB218">
        <f>matriceresult[[#This Row],[Methods]]/matriceresult[[#This Row],[TOTAL]]</f>
        <v>0.18181818181818182</v>
      </c>
      <c r="AC218">
        <f>matriceresult[[#This Row],[Results]]/matriceresult[[#This Row],[TOTAL]]</f>
        <v>0.27272727272727271</v>
      </c>
      <c r="AD218">
        <f>matriceresult[[#This Row],[Supplementary material]]/matriceresult[[#This Row],[TOTAL]]</f>
        <v>0</v>
      </c>
      <c r="AE218">
        <f>matriceresult[[#This Row],[Title]]/matriceresult[[#This Row],[TOTAL]]</f>
        <v>0</v>
      </c>
      <c r="AF218" s="15">
        <f>SUM(matriceresult_PERCENTAGE[[#This Row],[Abstract]:[Title]])</f>
        <v>1</v>
      </c>
    </row>
    <row r="219" spans="1:32" x14ac:dyDescent="0.25">
      <c r="A219" s="1" t="s">
        <v>592</v>
      </c>
      <c r="B219" s="1" t="s">
        <v>11</v>
      </c>
      <c r="D219" s="1" t="s">
        <v>324</v>
      </c>
      <c r="E219">
        <v>0</v>
      </c>
      <c r="F219">
        <v>0</v>
      </c>
      <c r="G219">
        <v>1</v>
      </c>
      <c r="H219">
        <v>0</v>
      </c>
      <c r="I219">
        <v>0</v>
      </c>
      <c r="J219">
        <v>3</v>
      </c>
      <c r="K219">
        <v>0</v>
      </c>
      <c r="L219">
        <v>5</v>
      </c>
      <c r="M219">
        <v>0</v>
      </c>
      <c r="N219">
        <v>9</v>
      </c>
      <c r="O219">
        <v>0</v>
      </c>
      <c r="P219">
        <v>0</v>
      </c>
      <c r="Q219" s="7">
        <f>SUM(matriceresult[[#This Row],[Abstract]:[Title]])</f>
        <v>18</v>
      </c>
      <c r="S219" s="1" t="s">
        <v>324</v>
      </c>
      <c r="T219">
        <f>matriceresult[[#This Row],[Abstract]]/matriceresult[[#This Row],[TOTAL]]</f>
        <v>0</v>
      </c>
      <c r="U219">
        <f>matriceresult[[#This Row],[Acknowledgments]]/matriceresult[[#This Row],[TOTAL]]</f>
        <v>0</v>
      </c>
      <c r="V219">
        <f>matriceresult[[#This Row],[Article (No section provide)]]/matriceresult[[#This Row],[TOTAL]]</f>
        <v>5.5555555555555552E-2</v>
      </c>
      <c r="W219">
        <f>matriceresult[[#This Row],[Case study]]/matriceresult[[#This Row],[TOTAL]]</f>
        <v>0</v>
      </c>
      <c r="X219">
        <f>matriceresult[[#This Row],[Conclusion]]/matriceresult[[#This Row],[TOTAL]]</f>
        <v>0</v>
      </c>
      <c r="Y219">
        <f>matriceresult[[#This Row],[Discussion]]/matriceresult[[#This Row],[TOTAL]]</f>
        <v>0.16666666666666666</v>
      </c>
      <c r="Z219">
        <f>matriceresult[[#This Row],[Figure]]/matriceresult[[#This Row],[TOTAL]]</f>
        <v>0</v>
      </c>
      <c r="AA219">
        <f>matriceresult[[#This Row],[Introduction]]/matriceresult[[#This Row],[TOTAL]]</f>
        <v>0.27777777777777779</v>
      </c>
      <c r="AB219">
        <f>matriceresult[[#This Row],[Methods]]/matriceresult[[#This Row],[TOTAL]]</f>
        <v>0</v>
      </c>
      <c r="AC219">
        <f>matriceresult[[#This Row],[Results]]/matriceresult[[#This Row],[TOTAL]]</f>
        <v>0.5</v>
      </c>
      <c r="AD219">
        <f>matriceresult[[#This Row],[Supplementary material]]/matriceresult[[#This Row],[TOTAL]]</f>
        <v>0</v>
      </c>
      <c r="AE219">
        <f>matriceresult[[#This Row],[Title]]/matriceresult[[#This Row],[TOTAL]]</f>
        <v>0</v>
      </c>
      <c r="AF219" s="15">
        <f>SUM(matriceresult_PERCENTAGE[[#This Row],[Abstract]:[Title]])</f>
        <v>1</v>
      </c>
    </row>
    <row r="220" spans="1:32" x14ac:dyDescent="0.25">
      <c r="A220" s="1" t="s">
        <v>592</v>
      </c>
      <c r="B220" s="1" t="s">
        <v>11</v>
      </c>
      <c r="D220" s="1" t="s">
        <v>962</v>
      </c>
      <c r="E220">
        <v>0</v>
      </c>
      <c r="F220">
        <v>0</v>
      </c>
      <c r="G220">
        <v>1</v>
      </c>
      <c r="H220">
        <v>0</v>
      </c>
      <c r="I220">
        <v>0</v>
      </c>
      <c r="J220">
        <v>0</v>
      </c>
      <c r="K220">
        <v>0</v>
      </c>
      <c r="L220">
        <v>0</v>
      </c>
      <c r="M220">
        <v>0</v>
      </c>
      <c r="N220">
        <v>0</v>
      </c>
      <c r="O220">
        <v>0</v>
      </c>
      <c r="P220">
        <v>0</v>
      </c>
      <c r="Q220" s="7">
        <f>SUM(matriceresult[[#This Row],[Abstract]:[Title]])</f>
        <v>1</v>
      </c>
      <c r="S220" s="1" t="s">
        <v>962</v>
      </c>
      <c r="T220">
        <f>matriceresult[[#This Row],[Abstract]]/matriceresult[[#This Row],[TOTAL]]</f>
        <v>0</v>
      </c>
      <c r="U220">
        <f>matriceresult[[#This Row],[Acknowledgments]]/matriceresult[[#This Row],[TOTAL]]</f>
        <v>0</v>
      </c>
      <c r="V220">
        <f>matriceresult[[#This Row],[Article (No section provide)]]/matriceresult[[#This Row],[TOTAL]]</f>
        <v>1</v>
      </c>
      <c r="W220">
        <f>matriceresult[[#This Row],[Case study]]/matriceresult[[#This Row],[TOTAL]]</f>
        <v>0</v>
      </c>
      <c r="X220">
        <f>matriceresult[[#This Row],[Conclusion]]/matriceresult[[#This Row],[TOTAL]]</f>
        <v>0</v>
      </c>
      <c r="Y220">
        <f>matriceresult[[#This Row],[Discussion]]/matriceresult[[#This Row],[TOTAL]]</f>
        <v>0</v>
      </c>
      <c r="Z220">
        <f>matriceresult[[#This Row],[Figure]]/matriceresult[[#This Row],[TOTAL]]</f>
        <v>0</v>
      </c>
      <c r="AA220">
        <f>matriceresult[[#This Row],[Introduction]]/matriceresult[[#This Row],[TOTAL]]</f>
        <v>0</v>
      </c>
      <c r="AB220">
        <f>matriceresult[[#This Row],[Methods]]/matriceresult[[#This Row],[TOTAL]]</f>
        <v>0</v>
      </c>
      <c r="AC220">
        <f>matriceresult[[#This Row],[Results]]/matriceresult[[#This Row],[TOTAL]]</f>
        <v>0</v>
      </c>
      <c r="AD220">
        <f>matriceresult[[#This Row],[Supplementary material]]/matriceresult[[#This Row],[TOTAL]]</f>
        <v>0</v>
      </c>
      <c r="AE220">
        <f>matriceresult[[#This Row],[Title]]/matriceresult[[#This Row],[TOTAL]]</f>
        <v>0</v>
      </c>
      <c r="AF220" s="15">
        <f>SUM(matriceresult_PERCENTAGE[[#This Row],[Abstract]:[Title]])</f>
        <v>1</v>
      </c>
    </row>
    <row r="221" spans="1:32" x14ac:dyDescent="0.25">
      <c r="A221" s="1" t="s">
        <v>592</v>
      </c>
      <c r="B221" s="1" t="s">
        <v>11</v>
      </c>
      <c r="D221" s="1" t="s">
        <v>965</v>
      </c>
      <c r="E221">
        <v>0</v>
      </c>
      <c r="F221">
        <v>0</v>
      </c>
      <c r="G221">
        <v>0</v>
      </c>
      <c r="H221">
        <v>0</v>
      </c>
      <c r="I221">
        <v>0</v>
      </c>
      <c r="J221">
        <v>0</v>
      </c>
      <c r="K221">
        <v>0</v>
      </c>
      <c r="L221">
        <v>0</v>
      </c>
      <c r="M221">
        <v>1</v>
      </c>
      <c r="N221">
        <v>0</v>
      </c>
      <c r="O221">
        <v>0</v>
      </c>
      <c r="P221">
        <v>0</v>
      </c>
      <c r="Q221" s="7">
        <f>SUM(matriceresult[[#This Row],[Abstract]:[Title]])</f>
        <v>1</v>
      </c>
      <c r="S221" s="1" t="s">
        <v>965</v>
      </c>
      <c r="T221">
        <f>matriceresult[[#This Row],[Abstract]]/matriceresult[[#This Row],[TOTAL]]</f>
        <v>0</v>
      </c>
      <c r="U221">
        <f>matriceresult[[#This Row],[Acknowledgments]]/matriceresult[[#This Row],[TOTAL]]</f>
        <v>0</v>
      </c>
      <c r="V221">
        <f>matriceresult[[#This Row],[Article (No section provide)]]/matriceresult[[#This Row],[TOTAL]]</f>
        <v>0</v>
      </c>
      <c r="W221">
        <f>matriceresult[[#This Row],[Case study]]/matriceresult[[#This Row],[TOTAL]]</f>
        <v>0</v>
      </c>
      <c r="X221">
        <f>matriceresult[[#This Row],[Conclusion]]/matriceresult[[#This Row],[TOTAL]]</f>
        <v>0</v>
      </c>
      <c r="Y221">
        <f>matriceresult[[#This Row],[Discussion]]/matriceresult[[#This Row],[TOTAL]]</f>
        <v>0</v>
      </c>
      <c r="Z221">
        <f>matriceresult[[#This Row],[Figure]]/matriceresult[[#This Row],[TOTAL]]</f>
        <v>0</v>
      </c>
      <c r="AA221">
        <f>matriceresult[[#This Row],[Introduction]]/matriceresult[[#This Row],[TOTAL]]</f>
        <v>0</v>
      </c>
      <c r="AB221">
        <f>matriceresult[[#This Row],[Methods]]/matriceresult[[#This Row],[TOTAL]]</f>
        <v>1</v>
      </c>
      <c r="AC221">
        <f>matriceresult[[#This Row],[Results]]/matriceresult[[#This Row],[TOTAL]]</f>
        <v>0</v>
      </c>
      <c r="AD221">
        <f>matriceresult[[#This Row],[Supplementary material]]/matriceresult[[#This Row],[TOTAL]]</f>
        <v>0</v>
      </c>
      <c r="AE221">
        <f>matriceresult[[#This Row],[Title]]/matriceresult[[#This Row],[TOTAL]]</f>
        <v>0</v>
      </c>
      <c r="AF221" s="15">
        <f>SUM(matriceresult_PERCENTAGE[[#This Row],[Abstract]:[Title]])</f>
        <v>1</v>
      </c>
    </row>
    <row r="222" spans="1:32" x14ac:dyDescent="0.25">
      <c r="A222" s="1" t="s">
        <v>592</v>
      </c>
      <c r="B222" s="1" t="s">
        <v>11</v>
      </c>
      <c r="D222" s="1" t="s">
        <v>760</v>
      </c>
      <c r="E222">
        <v>0</v>
      </c>
      <c r="F222">
        <v>0</v>
      </c>
      <c r="G222">
        <v>0</v>
      </c>
      <c r="H222">
        <v>0</v>
      </c>
      <c r="I222">
        <v>0</v>
      </c>
      <c r="J222">
        <v>0</v>
      </c>
      <c r="K222">
        <v>0</v>
      </c>
      <c r="L222">
        <v>0</v>
      </c>
      <c r="M222">
        <v>2</v>
      </c>
      <c r="N222">
        <v>5</v>
      </c>
      <c r="O222">
        <v>0</v>
      </c>
      <c r="P222">
        <v>0</v>
      </c>
      <c r="Q222" s="7">
        <f>SUM(matriceresult[[#This Row],[Abstract]:[Title]])</f>
        <v>7</v>
      </c>
      <c r="S222" s="1" t="s">
        <v>760</v>
      </c>
      <c r="T222">
        <f>matriceresult[[#This Row],[Abstract]]/matriceresult[[#This Row],[TOTAL]]</f>
        <v>0</v>
      </c>
      <c r="U222">
        <f>matriceresult[[#This Row],[Acknowledgments]]/matriceresult[[#This Row],[TOTAL]]</f>
        <v>0</v>
      </c>
      <c r="V222">
        <f>matriceresult[[#This Row],[Article (No section provide)]]/matriceresult[[#This Row],[TOTAL]]</f>
        <v>0</v>
      </c>
      <c r="W222">
        <f>matriceresult[[#This Row],[Case study]]/matriceresult[[#This Row],[TOTAL]]</f>
        <v>0</v>
      </c>
      <c r="X222">
        <f>matriceresult[[#This Row],[Conclusion]]/matriceresult[[#This Row],[TOTAL]]</f>
        <v>0</v>
      </c>
      <c r="Y222">
        <f>matriceresult[[#This Row],[Discussion]]/matriceresult[[#This Row],[TOTAL]]</f>
        <v>0</v>
      </c>
      <c r="Z222">
        <f>matriceresult[[#This Row],[Figure]]/matriceresult[[#This Row],[TOTAL]]</f>
        <v>0</v>
      </c>
      <c r="AA222">
        <f>matriceresult[[#This Row],[Introduction]]/matriceresult[[#This Row],[TOTAL]]</f>
        <v>0</v>
      </c>
      <c r="AB222">
        <f>matriceresult[[#This Row],[Methods]]/matriceresult[[#This Row],[TOTAL]]</f>
        <v>0.2857142857142857</v>
      </c>
      <c r="AC222">
        <f>matriceresult[[#This Row],[Results]]/matriceresult[[#This Row],[TOTAL]]</f>
        <v>0.7142857142857143</v>
      </c>
      <c r="AD222">
        <f>matriceresult[[#This Row],[Supplementary material]]/matriceresult[[#This Row],[TOTAL]]</f>
        <v>0</v>
      </c>
      <c r="AE222">
        <f>matriceresult[[#This Row],[Title]]/matriceresult[[#This Row],[TOTAL]]</f>
        <v>0</v>
      </c>
      <c r="AF222" s="15">
        <f>SUM(matriceresult_PERCENTAGE[[#This Row],[Abstract]:[Title]])</f>
        <v>1</v>
      </c>
    </row>
    <row r="223" spans="1:32" x14ac:dyDescent="0.25">
      <c r="A223" s="1" t="s">
        <v>592</v>
      </c>
      <c r="B223" s="1" t="s">
        <v>11</v>
      </c>
      <c r="D223" s="1" t="s">
        <v>765</v>
      </c>
      <c r="E223">
        <v>0</v>
      </c>
      <c r="F223">
        <v>0</v>
      </c>
      <c r="G223">
        <v>0</v>
      </c>
      <c r="H223">
        <v>0</v>
      </c>
      <c r="I223">
        <v>0</v>
      </c>
      <c r="J223">
        <v>0</v>
      </c>
      <c r="K223">
        <v>0</v>
      </c>
      <c r="L223">
        <v>0</v>
      </c>
      <c r="M223">
        <v>2</v>
      </c>
      <c r="N223">
        <v>0</v>
      </c>
      <c r="O223">
        <v>0</v>
      </c>
      <c r="P223">
        <v>0</v>
      </c>
      <c r="Q223" s="7">
        <f>SUM(matriceresult[[#This Row],[Abstract]:[Title]])</f>
        <v>2</v>
      </c>
      <c r="S223" s="1" t="s">
        <v>765</v>
      </c>
      <c r="T223">
        <f>matriceresult[[#This Row],[Abstract]]/matriceresult[[#This Row],[TOTAL]]</f>
        <v>0</v>
      </c>
      <c r="U223">
        <f>matriceresult[[#This Row],[Acknowledgments]]/matriceresult[[#This Row],[TOTAL]]</f>
        <v>0</v>
      </c>
      <c r="V223">
        <f>matriceresult[[#This Row],[Article (No section provide)]]/matriceresult[[#This Row],[TOTAL]]</f>
        <v>0</v>
      </c>
      <c r="W223">
        <f>matriceresult[[#This Row],[Case study]]/matriceresult[[#This Row],[TOTAL]]</f>
        <v>0</v>
      </c>
      <c r="X223">
        <f>matriceresult[[#This Row],[Conclusion]]/matriceresult[[#This Row],[TOTAL]]</f>
        <v>0</v>
      </c>
      <c r="Y223">
        <f>matriceresult[[#This Row],[Discussion]]/matriceresult[[#This Row],[TOTAL]]</f>
        <v>0</v>
      </c>
      <c r="Z223">
        <f>matriceresult[[#This Row],[Figure]]/matriceresult[[#This Row],[TOTAL]]</f>
        <v>0</v>
      </c>
      <c r="AA223">
        <f>matriceresult[[#This Row],[Introduction]]/matriceresult[[#This Row],[TOTAL]]</f>
        <v>0</v>
      </c>
      <c r="AB223">
        <f>matriceresult[[#This Row],[Methods]]/matriceresult[[#This Row],[TOTAL]]</f>
        <v>1</v>
      </c>
      <c r="AC223">
        <f>matriceresult[[#This Row],[Results]]/matriceresult[[#This Row],[TOTAL]]</f>
        <v>0</v>
      </c>
      <c r="AD223">
        <f>matriceresult[[#This Row],[Supplementary material]]/matriceresult[[#This Row],[TOTAL]]</f>
        <v>0</v>
      </c>
      <c r="AE223">
        <f>matriceresult[[#This Row],[Title]]/matriceresult[[#This Row],[TOTAL]]</f>
        <v>0</v>
      </c>
      <c r="AF223" s="15">
        <f>SUM(matriceresult_PERCENTAGE[[#This Row],[Abstract]:[Title]])</f>
        <v>1</v>
      </c>
    </row>
    <row r="224" spans="1:32" x14ac:dyDescent="0.25">
      <c r="A224" s="1" t="s">
        <v>592</v>
      </c>
      <c r="B224" s="1" t="s">
        <v>11</v>
      </c>
      <c r="D224" s="1" t="s">
        <v>968</v>
      </c>
      <c r="E224">
        <v>0</v>
      </c>
      <c r="F224">
        <v>0</v>
      </c>
      <c r="G224">
        <v>0</v>
      </c>
      <c r="H224">
        <v>0</v>
      </c>
      <c r="I224">
        <v>0</v>
      </c>
      <c r="J224">
        <v>0</v>
      </c>
      <c r="K224">
        <v>0</v>
      </c>
      <c r="L224">
        <v>0</v>
      </c>
      <c r="M224">
        <v>2</v>
      </c>
      <c r="N224">
        <v>0</v>
      </c>
      <c r="O224">
        <v>0</v>
      </c>
      <c r="P224">
        <v>0</v>
      </c>
      <c r="Q224" s="7">
        <f>SUM(matriceresult[[#This Row],[Abstract]:[Title]])</f>
        <v>2</v>
      </c>
      <c r="S224" s="1" t="s">
        <v>968</v>
      </c>
      <c r="T224">
        <f>matriceresult[[#This Row],[Abstract]]/matriceresult[[#This Row],[TOTAL]]</f>
        <v>0</v>
      </c>
      <c r="U224">
        <f>matriceresult[[#This Row],[Acknowledgments]]/matriceresult[[#This Row],[TOTAL]]</f>
        <v>0</v>
      </c>
      <c r="V224">
        <f>matriceresult[[#This Row],[Article (No section provide)]]/matriceresult[[#This Row],[TOTAL]]</f>
        <v>0</v>
      </c>
      <c r="W224">
        <f>matriceresult[[#This Row],[Case study]]/matriceresult[[#This Row],[TOTAL]]</f>
        <v>0</v>
      </c>
      <c r="X224">
        <f>matriceresult[[#This Row],[Conclusion]]/matriceresult[[#This Row],[TOTAL]]</f>
        <v>0</v>
      </c>
      <c r="Y224">
        <f>matriceresult[[#This Row],[Discussion]]/matriceresult[[#This Row],[TOTAL]]</f>
        <v>0</v>
      </c>
      <c r="Z224">
        <f>matriceresult[[#This Row],[Figure]]/matriceresult[[#This Row],[TOTAL]]</f>
        <v>0</v>
      </c>
      <c r="AA224">
        <f>matriceresult[[#This Row],[Introduction]]/matriceresult[[#This Row],[TOTAL]]</f>
        <v>0</v>
      </c>
      <c r="AB224">
        <f>matriceresult[[#This Row],[Methods]]/matriceresult[[#This Row],[TOTAL]]</f>
        <v>1</v>
      </c>
      <c r="AC224">
        <f>matriceresult[[#This Row],[Results]]/matriceresult[[#This Row],[TOTAL]]</f>
        <v>0</v>
      </c>
      <c r="AD224">
        <f>matriceresult[[#This Row],[Supplementary material]]/matriceresult[[#This Row],[TOTAL]]</f>
        <v>0</v>
      </c>
      <c r="AE224">
        <f>matriceresult[[#This Row],[Title]]/matriceresult[[#This Row],[TOTAL]]</f>
        <v>0</v>
      </c>
      <c r="AF224" s="15">
        <f>SUM(matriceresult_PERCENTAGE[[#This Row],[Abstract]:[Title]])</f>
        <v>1</v>
      </c>
    </row>
    <row r="225" spans="1:32" x14ac:dyDescent="0.25">
      <c r="A225" s="1" t="s">
        <v>592</v>
      </c>
      <c r="B225" s="1" t="s">
        <v>4</v>
      </c>
      <c r="D225" s="1" t="s">
        <v>1994</v>
      </c>
      <c r="E225">
        <v>0</v>
      </c>
      <c r="F225">
        <v>0</v>
      </c>
      <c r="G225">
        <v>0</v>
      </c>
      <c r="H225">
        <v>0</v>
      </c>
      <c r="I225">
        <v>0</v>
      </c>
      <c r="J225">
        <v>0</v>
      </c>
      <c r="K225">
        <v>0</v>
      </c>
      <c r="L225">
        <v>0</v>
      </c>
      <c r="M225">
        <v>0</v>
      </c>
      <c r="N225">
        <v>2</v>
      </c>
      <c r="O225">
        <v>0</v>
      </c>
      <c r="P225">
        <v>0</v>
      </c>
      <c r="Q225" s="7">
        <f>SUM(matriceresult[[#This Row],[Abstract]:[Title]])</f>
        <v>2</v>
      </c>
      <c r="S225" s="1" t="s">
        <v>1994</v>
      </c>
      <c r="T225">
        <f>matriceresult[[#This Row],[Abstract]]/matriceresult[[#This Row],[TOTAL]]</f>
        <v>0</v>
      </c>
      <c r="U225">
        <f>matriceresult[[#This Row],[Acknowledgments]]/matriceresult[[#This Row],[TOTAL]]</f>
        <v>0</v>
      </c>
      <c r="V225">
        <f>matriceresult[[#This Row],[Article (No section provide)]]/matriceresult[[#This Row],[TOTAL]]</f>
        <v>0</v>
      </c>
      <c r="W225">
        <f>matriceresult[[#This Row],[Case study]]/matriceresult[[#This Row],[TOTAL]]</f>
        <v>0</v>
      </c>
      <c r="X225">
        <f>matriceresult[[#This Row],[Conclusion]]/matriceresult[[#This Row],[TOTAL]]</f>
        <v>0</v>
      </c>
      <c r="Y225">
        <f>matriceresult[[#This Row],[Discussion]]/matriceresult[[#This Row],[TOTAL]]</f>
        <v>0</v>
      </c>
      <c r="Z225">
        <f>matriceresult[[#This Row],[Figure]]/matriceresult[[#This Row],[TOTAL]]</f>
        <v>0</v>
      </c>
      <c r="AA225">
        <f>matriceresult[[#This Row],[Introduction]]/matriceresult[[#This Row],[TOTAL]]</f>
        <v>0</v>
      </c>
      <c r="AB225">
        <f>matriceresult[[#This Row],[Methods]]/matriceresult[[#This Row],[TOTAL]]</f>
        <v>0</v>
      </c>
      <c r="AC225">
        <f>matriceresult[[#This Row],[Results]]/matriceresult[[#This Row],[TOTAL]]</f>
        <v>1</v>
      </c>
      <c r="AD225">
        <f>matriceresult[[#This Row],[Supplementary material]]/matriceresult[[#This Row],[TOTAL]]</f>
        <v>0</v>
      </c>
      <c r="AE225">
        <f>matriceresult[[#This Row],[Title]]/matriceresult[[#This Row],[TOTAL]]</f>
        <v>0</v>
      </c>
      <c r="AF225" s="15">
        <f>SUM(matriceresult_PERCENTAGE[[#This Row],[Abstract]:[Title]])</f>
        <v>1</v>
      </c>
    </row>
    <row r="226" spans="1:32" x14ac:dyDescent="0.25">
      <c r="A226" s="1" t="s">
        <v>406</v>
      </c>
      <c r="B226" s="1" t="s">
        <v>19</v>
      </c>
      <c r="D226" s="1" t="s">
        <v>974</v>
      </c>
      <c r="E226">
        <v>0</v>
      </c>
      <c r="F226">
        <v>0</v>
      </c>
      <c r="G226">
        <v>0</v>
      </c>
      <c r="H226">
        <v>0</v>
      </c>
      <c r="I226">
        <v>0</v>
      </c>
      <c r="J226">
        <v>0</v>
      </c>
      <c r="K226">
        <v>0</v>
      </c>
      <c r="L226">
        <v>0</v>
      </c>
      <c r="M226">
        <v>3</v>
      </c>
      <c r="N226">
        <v>1</v>
      </c>
      <c r="O226">
        <v>0</v>
      </c>
      <c r="P226">
        <v>0</v>
      </c>
      <c r="Q226" s="7">
        <f>SUM(matriceresult[[#This Row],[Abstract]:[Title]])</f>
        <v>4</v>
      </c>
      <c r="S226" s="1" t="s">
        <v>974</v>
      </c>
      <c r="T226">
        <f>matriceresult[[#This Row],[Abstract]]/matriceresult[[#This Row],[TOTAL]]</f>
        <v>0</v>
      </c>
      <c r="U226">
        <f>matriceresult[[#This Row],[Acknowledgments]]/matriceresult[[#This Row],[TOTAL]]</f>
        <v>0</v>
      </c>
      <c r="V226">
        <f>matriceresult[[#This Row],[Article (No section provide)]]/matriceresult[[#This Row],[TOTAL]]</f>
        <v>0</v>
      </c>
      <c r="W226">
        <f>matriceresult[[#This Row],[Case study]]/matriceresult[[#This Row],[TOTAL]]</f>
        <v>0</v>
      </c>
      <c r="X226">
        <f>matriceresult[[#This Row],[Conclusion]]/matriceresult[[#This Row],[TOTAL]]</f>
        <v>0</v>
      </c>
      <c r="Y226">
        <f>matriceresult[[#This Row],[Discussion]]/matriceresult[[#This Row],[TOTAL]]</f>
        <v>0</v>
      </c>
      <c r="Z226">
        <f>matriceresult[[#This Row],[Figure]]/matriceresult[[#This Row],[TOTAL]]</f>
        <v>0</v>
      </c>
      <c r="AA226">
        <f>matriceresult[[#This Row],[Introduction]]/matriceresult[[#This Row],[TOTAL]]</f>
        <v>0</v>
      </c>
      <c r="AB226">
        <f>matriceresult[[#This Row],[Methods]]/matriceresult[[#This Row],[TOTAL]]</f>
        <v>0.75</v>
      </c>
      <c r="AC226">
        <f>matriceresult[[#This Row],[Results]]/matriceresult[[#This Row],[TOTAL]]</f>
        <v>0.25</v>
      </c>
      <c r="AD226">
        <f>matriceresult[[#This Row],[Supplementary material]]/matriceresult[[#This Row],[TOTAL]]</f>
        <v>0</v>
      </c>
      <c r="AE226">
        <f>matriceresult[[#This Row],[Title]]/matriceresult[[#This Row],[TOTAL]]</f>
        <v>0</v>
      </c>
      <c r="AF226" s="15">
        <f>SUM(matriceresult_PERCENTAGE[[#This Row],[Abstract]:[Title]])</f>
        <v>1</v>
      </c>
    </row>
    <row r="227" spans="1:32" x14ac:dyDescent="0.25">
      <c r="A227" s="1" t="s">
        <v>406</v>
      </c>
      <c r="B227" s="1" t="s">
        <v>19</v>
      </c>
      <c r="D227" s="1" t="s">
        <v>770</v>
      </c>
      <c r="E227">
        <v>1</v>
      </c>
      <c r="F227">
        <v>0</v>
      </c>
      <c r="G227">
        <v>0</v>
      </c>
      <c r="H227">
        <v>0</v>
      </c>
      <c r="I227">
        <v>0</v>
      </c>
      <c r="J227">
        <v>0</v>
      </c>
      <c r="K227">
        <v>0</v>
      </c>
      <c r="L227">
        <v>0</v>
      </c>
      <c r="M227">
        <v>1</v>
      </c>
      <c r="N227">
        <v>0</v>
      </c>
      <c r="O227">
        <v>0</v>
      </c>
      <c r="P227">
        <v>0</v>
      </c>
      <c r="Q227" s="7">
        <f>SUM(matriceresult[[#This Row],[Abstract]:[Title]])</f>
        <v>2</v>
      </c>
      <c r="S227" s="1" t="s">
        <v>770</v>
      </c>
      <c r="T227">
        <f>matriceresult[[#This Row],[Abstract]]/matriceresult[[#This Row],[TOTAL]]</f>
        <v>0.5</v>
      </c>
      <c r="U227">
        <f>matriceresult[[#This Row],[Acknowledgments]]/matriceresult[[#This Row],[TOTAL]]</f>
        <v>0</v>
      </c>
      <c r="V227">
        <f>matriceresult[[#This Row],[Article (No section provide)]]/matriceresult[[#This Row],[TOTAL]]</f>
        <v>0</v>
      </c>
      <c r="W227">
        <f>matriceresult[[#This Row],[Case study]]/matriceresult[[#This Row],[TOTAL]]</f>
        <v>0</v>
      </c>
      <c r="X227">
        <f>matriceresult[[#This Row],[Conclusion]]/matriceresult[[#This Row],[TOTAL]]</f>
        <v>0</v>
      </c>
      <c r="Y227">
        <f>matriceresult[[#This Row],[Discussion]]/matriceresult[[#This Row],[TOTAL]]</f>
        <v>0</v>
      </c>
      <c r="Z227">
        <f>matriceresult[[#This Row],[Figure]]/matriceresult[[#This Row],[TOTAL]]</f>
        <v>0</v>
      </c>
      <c r="AA227">
        <f>matriceresult[[#This Row],[Introduction]]/matriceresult[[#This Row],[TOTAL]]</f>
        <v>0</v>
      </c>
      <c r="AB227">
        <f>matriceresult[[#This Row],[Methods]]/matriceresult[[#This Row],[TOTAL]]</f>
        <v>0.5</v>
      </c>
      <c r="AC227">
        <f>matriceresult[[#This Row],[Results]]/matriceresult[[#This Row],[TOTAL]]</f>
        <v>0</v>
      </c>
      <c r="AD227">
        <f>matriceresult[[#This Row],[Supplementary material]]/matriceresult[[#This Row],[TOTAL]]</f>
        <v>0</v>
      </c>
      <c r="AE227">
        <f>matriceresult[[#This Row],[Title]]/matriceresult[[#This Row],[TOTAL]]</f>
        <v>0</v>
      </c>
      <c r="AF227" s="15">
        <f>SUM(matriceresult_PERCENTAGE[[#This Row],[Abstract]:[Title]])</f>
        <v>1</v>
      </c>
    </row>
    <row r="228" spans="1:32" x14ac:dyDescent="0.25">
      <c r="A228" s="1" t="s">
        <v>406</v>
      </c>
      <c r="B228" s="1" t="s">
        <v>19</v>
      </c>
      <c r="D228" s="1" t="s">
        <v>979</v>
      </c>
      <c r="E228">
        <v>0</v>
      </c>
      <c r="F228">
        <v>0</v>
      </c>
      <c r="G228">
        <v>0</v>
      </c>
      <c r="H228">
        <v>0</v>
      </c>
      <c r="I228">
        <v>0</v>
      </c>
      <c r="J228">
        <v>0</v>
      </c>
      <c r="K228">
        <v>0</v>
      </c>
      <c r="L228">
        <v>0</v>
      </c>
      <c r="M228">
        <v>6</v>
      </c>
      <c r="N228">
        <v>3</v>
      </c>
      <c r="O228">
        <v>0</v>
      </c>
      <c r="P228">
        <v>0</v>
      </c>
      <c r="Q228" s="7">
        <f>SUM(matriceresult[[#This Row],[Abstract]:[Title]])</f>
        <v>9</v>
      </c>
      <c r="S228" s="1" t="s">
        <v>979</v>
      </c>
      <c r="T228">
        <f>matriceresult[[#This Row],[Abstract]]/matriceresult[[#This Row],[TOTAL]]</f>
        <v>0</v>
      </c>
      <c r="U228">
        <f>matriceresult[[#This Row],[Acknowledgments]]/matriceresult[[#This Row],[TOTAL]]</f>
        <v>0</v>
      </c>
      <c r="V228">
        <f>matriceresult[[#This Row],[Article (No section provide)]]/matriceresult[[#This Row],[TOTAL]]</f>
        <v>0</v>
      </c>
      <c r="W228">
        <f>matriceresult[[#This Row],[Case study]]/matriceresult[[#This Row],[TOTAL]]</f>
        <v>0</v>
      </c>
      <c r="X228">
        <f>matriceresult[[#This Row],[Conclusion]]/matriceresult[[#This Row],[TOTAL]]</f>
        <v>0</v>
      </c>
      <c r="Y228">
        <f>matriceresult[[#This Row],[Discussion]]/matriceresult[[#This Row],[TOTAL]]</f>
        <v>0</v>
      </c>
      <c r="Z228">
        <f>matriceresult[[#This Row],[Figure]]/matriceresult[[#This Row],[TOTAL]]</f>
        <v>0</v>
      </c>
      <c r="AA228">
        <f>matriceresult[[#This Row],[Introduction]]/matriceresult[[#This Row],[TOTAL]]</f>
        <v>0</v>
      </c>
      <c r="AB228">
        <f>matriceresult[[#This Row],[Methods]]/matriceresult[[#This Row],[TOTAL]]</f>
        <v>0.66666666666666663</v>
      </c>
      <c r="AC228">
        <f>matriceresult[[#This Row],[Results]]/matriceresult[[#This Row],[TOTAL]]</f>
        <v>0.33333333333333331</v>
      </c>
      <c r="AD228">
        <f>matriceresult[[#This Row],[Supplementary material]]/matriceresult[[#This Row],[TOTAL]]</f>
        <v>0</v>
      </c>
      <c r="AE228">
        <f>matriceresult[[#This Row],[Title]]/matriceresult[[#This Row],[TOTAL]]</f>
        <v>0</v>
      </c>
      <c r="AF228" s="15">
        <f>SUM(matriceresult_PERCENTAGE[[#This Row],[Abstract]:[Title]])</f>
        <v>1</v>
      </c>
    </row>
    <row r="229" spans="1:32" x14ac:dyDescent="0.25">
      <c r="A229" s="1" t="s">
        <v>406</v>
      </c>
      <c r="B229" s="1" t="s">
        <v>19</v>
      </c>
      <c r="D229" s="1" t="s">
        <v>2910</v>
      </c>
      <c r="E229">
        <v>0</v>
      </c>
      <c r="F229">
        <v>0</v>
      </c>
      <c r="G229">
        <v>0</v>
      </c>
      <c r="H229">
        <v>0</v>
      </c>
      <c r="I229">
        <v>0</v>
      </c>
      <c r="J229">
        <v>0</v>
      </c>
      <c r="K229">
        <v>1</v>
      </c>
      <c r="L229">
        <v>0</v>
      </c>
      <c r="M229">
        <v>1</v>
      </c>
      <c r="N229">
        <v>0</v>
      </c>
      <c r="O229">
        <v>0</v>
      </c>
      <c r="P229">
        <v>0</v>
      </c>
      <c r="Q229" s="7">
        <f>SUM(matriceresult[[#This Row],[Abstract]:[Title]])</f>
        <v>2</v>
      </c>
      <c r="S229" s="1" t="s">
        <v>2910</v>
      </c>
      <c r="T229">
        <f>matriceresult[[#This Row],[Abstract]]/matriceresult[[#This Row],[TOTAL]]</f>
        <v>0</v>
      </c>
      <c r="U229">
        <f>matriceresult[[#This Row],[Acknowledgments]]/matriceresult[[#This Row],[TOTAL]]</f>
        <v>0</v>
      </c>
      <c r="V229">
        <f>matriceresult[[#This Row],[Article (No section provide)]]/matriceresult[[#This Row],[TOTAL]]</f>
        <v>0</v>
      </c>
      <c r="W229">
        <f>matriceresult[[#This Row],[Case study]]/matriceresult[[#This Row],[TOTAL]]</f>
        <v>0</v>
      </c>
      <c r="X229">
        <f>matriceresult[[#This Row],[Conclusion]]/matriceresult[[#This Row],[TOTAL]]</f>
        <v>0</v>
      </c>
      <c r="Y229">
        <f>matriceresult[[#This Row],[Discussion]]/matriceresult[[#This Row],[TOTAL]]</f>
        <v>0</v>
      </c>
      <c r="Z229">
        <f>matriceresult[[#This Row],[Figure]]/matriceresult[[#This Row],[TOTAL]]</f>
        <v>0.5</v>
      </c>
      <c r="AA229">
        <f>matriceresult[[#This Row],[Introduction]]/matriceresult[[#This Row],[TOTAL]]</f>
        <v>0</v>
      </c>
      <c r="AB229">
        <f>matriceresult[[#This Row],[Methods]]/matriceresult[[#This Row],[TOTAL]]</f>
        <v>0.5</v>
      </c>
      <c r="AC229">
        <f>matriceresult[[#This Row],[Results]]/matriceresult[[#This Row],[TOTAL]]</f>
        <v>0</v>
      </c>
      <c r="AD229">
        <f>matriceresult[[#This Row],[Supplementary material]]/matriceresult[[#This Row],[TOTAL]]</f>
        <v>0</v>
      </c>
      <c r="AE229">
        <f>matriceresult[[#This Row],[Title]]/matriceresult[[#This Row],[TOTAL]]</f>
        <v>0</v>
      </c>
      <c r="AF229" s="15">
        <f>SUM(matriceresult_PERCENTAGE[[#This Row],[Abstract]:[Title]])</f>
        <v>1</v>
      </c>
    </row>
    <row r="230" spans="1:32" x14ac:dyDescent="0.25">
      <c r="A230" s="1" t="s">
        <v>406</v>
      </c>
      <c r="B230" s="1" t="s">
        <v>19</v>
      </c>
      <c r="D230" s="1" t="s">
        <v>985</v>
      </c>
      <c r="E230">
        <v>0</v>
      </c>
      <c r="F230">
        <v>0</v>
      </c>
      <c r="G230">
        <v>0</v>
      </c>
      <c r="H230">
        <v>0</v>
      </c>
      <c r="I230">
        <v>0</v>
      </c>
      <c r="J230">
        <v>0</v>
      </c>
      <c r="K230">
        <v>0</v>
      </c>
      <c r="L230">
        <v>0</v>
      </c>
      <c r="M230">
        <v>0</v>
      </c>
      <c r="N230">
        <v>7</v>
      </c>
      <c r="O230">
        <v>0</v>
      </c>
      <c r="P230">
        <v>0</v>
      </c>
      <c r="Q230" s="7">
        <f>SUM(matriceresult[[#This Row],[Abstract]:[Title]])</f>
        <v>7</v>
      </c>
      <c r="S230" s="1" t="s">
        <v>985</v>
      </c>
      <c r="T230">
        <f>matriceresult[[#This Row],[Abstract]]/matriceresult[[#This Row],[TOTAL]]</f>
        <v>0</v>
      </c>
      <c r="U230">
        <f>matriceresult[[#This Row],[Acknowledgments]]/matriceresult[[#This Row],[TOTAL]]</f>
        <v>0</v>
      </c>
      <c r="V230">
        <f>matriceresult[[#This Row],[Article (No section provide)]]/matriceresult[[#This Row],[TOTAL]]</f>
        <v>0</v>
      </c>
      <c r="W230">
        <f>matriceresult[[#This Row],[Case study]]/matriceresult[[#This Row],[TOTAL]]</f>
        <v>0</v>
      </c>
      <c r="X230">
        <f>matriceresult[[#This Row],[Conclusion]]/matriceresult[[#This Row],[TOTAL]]</f>
        <v>0</v>
      </c>
      <c r="Y230">
        <f>matriceresult[[#This Row],[Discussion]]/matriceresult[[#This Row],[TOTAL]]</f>
        <v>0</v>
      </c>
      <c r="Z230">
        <f>matriceresult[[#This Row],[Figure]]/matriceresult[[#This Row],[TOTAL]]</f>
        <v>0</v>
      </c>
      <c r="AA230">
        <f>matriceresult[[#This Row],[Introduction]]/matriceresult[[#This Row],[TOTAL]]</f>
        <v>0</v>
      </c>
      <c r="AB230">
        <f>matriceresult[[#This Row],[Methods]]/matriceresult[[#This Row],[TOTAL]]</f>
        <v>0</v>
      </c>
      <c r="AC230">
        <f>matriceresult[[#This Row],[Results]]/matriceresult[[#This Row],[TOTAL]]</f>
        <v>1</v>
      </c>
      <c r="AD230">
        <f>matriceresult[[#This Row],[Supplementary material]]/matriceresult[[#This Row],[TOTAL]]</f>
        <v>0</v>
      </c>
      <c r="AE230">
        <f>matriceresult[[#This Row],[Title]]/matriceresult[[#This Row],[TOTAL]]</f>
        <v>0</v>
      </c>
      <c r="AF230" s="15">
        <f>SUM(matriceresult_PERCENTAGE[[#This Row],[Abstract]:[Title]])</f>
        <v>1</v>
      </c>
    </row>
    <row r="231" spans="1:32" x14ac:dyDescent="0.25">
      <c r="A231" s="1" t="s">
        <v>406</v>
      </c>
      <c r="B231" s="1" t="s">
        <v>19</v>
      </c>
      <c r="D231" s="1" t="s">
        <v>2928</v>
      </c>
      <c r="E231">
        <v>0</v>
      </c>
      <c r="F231">
        <v>0</v>
      </c>
      <c r="G231">
        <v>0</v>
      </c>
      <c r="H231">
        <v>0</v>
      </c>
      <c r="I231">
        <v>0</v>
      </c>
      <c r="J231">
        <v>0</v>
      </c>
      <c r="K231">
        <v>0</v>
      </c>
      <c r="L231">
        <v>0</v>
      </c>
      <c r="M231">
        <v>0</v>
      </c>
      <c r="N231">
        <v>2</v>
      </c>
      <c r="O231">
        <v>0</v>
      </c>
      <c r="P231">
        <v>0</v>
      </c>
      <c r="Q231" s="7">
        <f>SUM(matriceresult[[#This Row],[Abstract]:[Title]])</f>
        <v>2</v>
      </c>
      <c r="S231" s="1" t="s">
        <v>2928</v>
      </c>
      <c r="T231">
        <f>matriceresult[[#This Row],[Abstract]]/matriceresult[[#This Row],[TOTAL]]</f>
        <v>0</v>
      </c>
      <c r="U231">
        <f>matriceresult[[#This Row],[Acknowledgments]]/matriceresult[[#This Row],[TOTAL]]</f>
        <v>0</v>
      </c>
      <c r="V231">
        <f>matriceresult[[#This Row],[Article (No section provide)]]/matriceresult[[#This Row],[TOTAL]]</f>
        <v>0</v>
      </c>
      <c r="W231">
        <f>matriceresult[[#This Row],[Case study]]/matriceresult[[#This Row],[TOTAL]]</f>
        <v>0</v>
      </c>
      <c r="X231">
        <f>matriceresult[[#This Row],[Conclusion]]/matriceresult[[#This Row],[TOTAL]]</f>
        <v>0</v>
      </c>
      <c r="Y231">
        <f>matriceresult[[#This Row],[Discussion]]/matriceresult[[#This Row],[TOTAL]]</f>
        <v>0</v>
      </c>
      <c r="Z231">
        <f>matriceresult[[#This Row],[Figure]]/matriceresult[[#This Row],[TOTAL]]</f>
        <v>0</v>
      </c>
      <c r="AA231">
        <f>matriceresult[[#This Row],[Introduction]]/matriceresult[[#This Row],[TOTAL]]</f>
        <v>0</v>
      </c>
      <c r="AB231">
        <f>matriceresult[[#This Row],[Methods]]/matriceresult[[#This Row],[TOTAL]]</f>
        <v>0</v>
      </c>
      <c r="AC231">
        <f>matriceresult[[#This Row],[Results]]/matriceresult[[#This Row],[TOTAL]]</f>
        <v>1</v>
      </c>
      <c r="AD231">
        <f>matriceresult[[#This Row],[Supplementary material]]/matriceresult[[#This Row],[TOTAL]]</f>
        <v>0</v>
      </c>
      <c r="AE231">
        <f>matriceresult[[#This Row],[Title]]/matriceresult[[#This Row],[TOTAL]]</f>
        <v>0</v>
      </c>
      <c r="AF231" s="15">
        <f>SUM(matriceresult_PERCENTAGE[[#This Row],[Abstract]:[Title]])</f>
        <v>1</v>
      </c>
    </row>
    <row r="232" spans="1:32" x14ac:dyDescent="0.25">
      <c r="A232" s="1" t="s">
        <v>406</v>
      </c>
      <c r="B232" s="1" t="s">
        <v>19</v>
      </c>
      <c r="D232" s="1" t="s">
        <v>2002</v>
      </c>
      <c r="E232">
        <v>0</v>
      </c>
      <c r="F232">
        <v>0</v>
      </c>
      <c r="G232">
        <v>0</v>
      </c>
      <c r="H232">
        <v>0</v>
      </c>
      <c r="I232">
        <v>0</v>
      </c>
      <c r="J232">
        <v>0</v>
      </c>
      <c r="K232">
        <v>0</v>
      </c>
      <c r="L232">
        <v>0</v>
      </c>
      <c r="M232">
        <v>1</v>
      </c>
      <c r="N232">
        <v>0</v>
      </c>
      <c r="O232">
        <v>0</v>
      </c>
      <c r="P232">
        <v>0</v>
      </c>
      <c r="Q232" s="7">
        <f>SUM(matriceresult[[#This Row],[Abstract]:[Title]])</f>
        <v>1</v>
      </c>
      <c r="S232" s="1" t="s">
        <v>2002</v>
      </c>
      <c r="T232">
        <f>matriceresult[[#This Row],[Abstract]]/matriceresult[[#This Row],[TOTAL]]</f>
        <v>0</v>
      </c>
      <c r="U232">
        <f>matriceresult[[#This Row],[Acknowledgments]]/matriceresult[[#This Row],[TOTAL]]</f>
        <v>0</v>
      </c>
      <c r="V232">
        <f>matriceresult[[#This Row],[Article (No section provide)]]/matriceresult[[#This Row],[TOTAL]]</f>
        <v>0</v>
      </c>
      <c r="W232">
        <f>matriceresult[[#This Row],[Case study]]/matriceresult[[#This Row],[TOTAL]]</f>
        <v>0</v>
      </c>
      <c r="X232">
        <f>matriceresult[[#This Row],[Conclusion]]/matriceresult[[#This Row],[TOTAL]]</f>
        <v>0</v>
      </c>
      <c r="Y232">
        <f>matriceresult[[#This Row],[Discussion]]/matriceresult[[#This Row],[TOTAL]]</f>
        <v>0</v>
      </c>
      <c r="Z232">
        <f>matriceresult[[#This Row],[Figure]]/matriceresult[[#This Row],[TOTAL]]</f>
        <v>0</v>
      </c>
      <c r="AA232">
        <f>matriceresult[[#This Row],[Introduction]]/matriceresult[[#This Row],[TOTAL]]</f>
        <v>0</v>
      </c>
      <c r="AB232">
        <f>matriceresult[[#This Row],[Methods]]/matriceresult[[#This Row],[TOTAL]]</f>
        <v>1</v>
      </c>
      <c r="AC232">
        <f>matriceresult[[#This Row],[Results]]/matriceresult[[#This Row],[TOTAL]]</f>
        <v>0</v>
      </c>
      <c r="AD232">
        <f>matriceresult[[#This Row],[Supplementary material]]/matriceresult[[#This Row],[TOTAL]]</f>
        <v>0</v>
      </c>
      <c r="AE232">
        <f>matriceresult[[#This Row],[Title]]/matriceresult[[#This Row],[TOTAL]]</f>
        <v>0</v>
      </c>
      <c r="AF232" s="15">
        <f>SUM(matriceresult_PERCENTAGE[[#This Row],[Abstract]:[Title]])</f>
        <v>1</v>
      </c>
    </row>
    <row r="233" spans="1:32" x14ac:dyDescent="0.25">
      <c r="A233" s="1" t="s">
        <v>406</v>
      </c>
      <c r="B233" s="1" t="s">
        <v>19</v>
      </c>
      <c r="D233" s="1" t="s">
        <v>990</v>
      </c>
      <c r="E233">
        <v>0</v>
      </c>
      <c r="F233">
        <v>0</v>
      </c>
      <c r="G233">
        <v>2</v>
      </c>
      <c r="H233">
        <v>0</v>
      </c>
      <c r="I233">
        <v>0</v>
      </c>
      <c r="J233">
        <v>0</v>
      </c>
      <c r="K233">
        <v>0</v>
      </c>
      <c r="L233">
        <v>0</v>
      </c>
      <c r="M233">
        <v>0</v>
      </c>
      <c r="N233">
        <v>0</v>
      </c>
      <c r="O233">
        <v>0</v>
      </c>
      <c r="P233">
        <v>0</v>
      </c>
      <c r="Q233" s="7">
        <f>SUM(matriceresult[[#This Row],[Abstract]:[Title]])</f>
        <v>2</v>
      </c>
      <c r="S233" s="1" t="s">
        <v>990</v>
      </c>
      <c r="T233">
        <f>matriceresult[[#This Row],[Abstract]]/matriceresult[[#This Row],[TOTAL]]</f>
        <v>0</v>
      </c>
      <c r="U233">
        <f>matriceresult[[#This Row],[Acknowledgments]]/matriceresult[[#This Row],[TOTAL]]</f>
        <v>0</v>
      </c>
      <c r="V233">
        <f>matriceresult[[#This Row],[Article (No section provide)]]/matriceresult[[#This Row],[TOTAL]]</f>
        <v>1</v>
      </c>
      <c r="W233">
        <f>matriceresult[[#This Row],[Case study]]/matriceresult[[#This Row],[TOTAL]]</f>
        <v>0</v>
      </c>
      <c r="X233">
        <f>matriceresult[[#This Row],[Conclusion]]/matriceresult[[#This Row],[TOTAL]]</f>
        <v>0</v>
      </c>
      <c r="Y233">
        <f>matriceresult[[#This Row],[Discussion]]/matriceresult[[#This Row],[TOTAL]]</f>
        <v>0</v>
      </c>
      <c r="Z233">
        <f>matriceresult[[#This Row],[Figure]]/matriceresult[[#This Row],[TOTAL]]</f>
        <v>0</v>
      </c>
      <c r="AA233">
        <f>matriceresult[[#This Row],[Introduction]]/matriceresult[[#This Row],[TOTAL]]</f>
        <v>0</v>
      </c>
      <c r="AB233">
        <f>matriceresult[[#This Row],[Methods]]/matriceresult[[#This Row],[TOTAL]]</f>
        <v>0</v>
      </c>
      <c r="AC233">
        <f>matriceresult[[#This Row],[Results]]/matriceresult[[#This Row],[TOTAL]]</f>
        <v>0</v>
      </c>
      <c r="AD233">
        <f>matriceresult[[#This Row],[Supplementary material]]/matriceresult[[#This Row],[TOTAL]]</f>
        <v>0</v>
      </c>
      <c r="AE233">
        <f>matriceresult[[#This Row],[Title]]/matriceresult[[#This Row],[TOTAL]]</f>
        <v>0</v>
      </c>
      <c r="AF233" s="15">
        <f>SUM(matriceresult_PERCENTAGE[[#This Row],[Abstract]:[Title]])</f>
        <v>1</v>
      </c>
    </row>
    <row r="234" spans="1:32" x14ac:dyDescent="0.25">
      <c r="A234" s="1" t="s">
        <v>406</v>
      </c>
      <c r="B234" s="1" t="s">
        <v>19</v>
      </c>
      <c r="D234" s="1" t="s">
        <v>996</v>
      </c>
      <c r="E234">
        <v>0</v>
      </c>
      <c r="F234">
        <v>0</v>
      </c>
      <c r="G234">
        <v>0</v>
      </c>
      <c r="H234">
        <v>0</v>
      </c>
      <c r="I234">
        <v>0</v>
      </c>
      <c r="J234">
        <v>0</v>
      </c>
      <c r="K234">
        <v>0</v>
      </c>
      <c r="L234">
        <v>0</v>
      </c>
      <c r="M234">
        <v>1</v>
      </c>
      <c r="N234">
        <v>0</v>
      </c>
      <c r="O234">
        <v>0</v>
      </c>
      <c r="P234">
        <v>0</v>
      </c>
      <c r="Q234" s="7">
        <f>SUM(matriceresult[[#This Row],[Abstract]:[Title]])</f>
        <v>1</v>
      </c>
      <c r="S234" s="1" t="s">
        <v>996</v>
      </c>
      <c r="T234">
        <f>matriceresult[[#This Row],[Abstract]]/matriceresult[[#This Row],[TOTAL]]</f>
        <v>0</v>
      </c>
      <c r="U234">
        <f>matriceresult[[#This Row],[Acknowledgments]]/matriceresult[[#This Row],[TOTAL]]</f>
        <v>0</v>
      </c>
      <c r="V234">
        <f>matriceresult[[#This Row],[Article (No section provide)]]/matriceresult[[#This Row],[TOTAL]]</f>
        <v>0</v>
      </c>
      <c r="W234">
        <f>matriceresult[[#This Row],[Case study]]/matriceresult[[#This Row],[TOTAL]]</f>
        <v>0</v>
      </c>
      <c r="X234">
        <f>matriceresult[[#This Row],[Conclusion]]/matriceresult[[#This Row],[TOTAL]]</f>
        <v>0</v>
      </c>
      <c r="Y234">
        <f>matriceresult[[#This Row],[Discussion]]/matriceresult[[#This Row],[TOTAL]]</f>
        <v>0</v>
      </c>
      <c r="Z234">
        <f>matriceresult[[#This Row],[Figure]]/matriceresult[[#This Row],[TOTAL]]</f>
        <v>0</v>
      </c>
      <c r="AA234">
        <f>matriceresult[[#This Row],[Introduction]]/matriceresult[[#This Row],[TOTAL]]</f>
        <v>0</v>
      </c>
      <c r="AB234">
        <f>matriceresult[[#This Row],[Methods]]/matriceresult[[#This Row],[TOTAL]]</f>
        <v>1</v>
      </c>
      <c r="AC234">
        <f>matriceresult[[#This Row],[Results]]/matriceresult[[#This Row],[TOTAL]]</f>
        <v>0</v>
      </c>
      <c r="AD234">
        <f>matriceresult[[#This Row],[Supplementary material]]/matriceresult[[#This Row],[TOTAL]]</f>
        <v>0</v>
      </c>
      <c r="AE234">
        <f>matriceresult[[#This Row],[Title]]/matriceresult[[#This Row],[TOTAL]]</f>
        <v>0</v>
      </c>
      <c r="AF234" s="15">
        <f>SUM(matriceresult_PERCENTAGE[[#This Row],[Abstract]:[Title]])</f>
        <v>1</v>
      </c>
    </row>
    <row r="235" spans="1:32" x14ac:dyDescent="0.25">
      <c r="A235" s="1" t="s">
        <v>406</v>
      </c>
      <c r="B235" s="1" t="s">
        <v>19</v>
      </c>
      <c r="D235" s="1" t="s">
        <v>1001</v>
      </c>
      <c r="E235">
        <v>0</v>
      </c>
      <c r="F235">
        <v>0</v>
      </c>
      <c r="G235">
        <v>0</v>
      </c>
      <c r="H235">
        <v>0</v>
      </c>
      <c r="I235">
        <v>0</v>
      </c>
      <c r="J235">
        <v>0</v>
      </c>
      <c r="K235">
        <v>0</v>
      </c>
      <c r="L235">
        <v>0</v>
      </c>
      <c r="M235">
        <v>1</v>
      </c>
      <c r="N235">
        <v>0</v>
      </c>
      <c r="O235">
        <v>0</v>
      </c>
      <c r="P235">
        <v>0</v>
      </c>
      <c r="Q235" s="7">
        <f>SUM(matriceresult[[#This Row],[Abstract]:[Title]])</f>
        <v>1</v>
      </c>
      <c r="S235" s="1" t="s">
        <v>1001</v>
      </c>
      <c r="T235">
        <f>matriceresult[[#This Row],[Abstract]]/matriceresult[[#This Row],[TOTAL]]</f>
        <v>0</v>
      </c>
      <c r="U235">
        <f>matriceresult[[#This Row],[Acknowledgments]]/matriceresult[[#This Row],[TOTAL]]</f>
        <v>0</v>
      </c>
      <c r="V235">
        <f>matriceresult[[#This Row],[Article (No section provide)]]/matriceresult[[#This Row],[TOTAL]]</f>
        <v>0</v>
      </c>
      <c r="W235">
        <f>matriceresult[[#This Row],[Case study]]/matriceresult[[#This Row],[TOTAL]]</f>
        <v>0</v>
      </c>
      <c r="X235">
        <f>matriceresult[[#This Row],[Conclusion]]/matriceresult[[#This Row],[TOTAL]]</f>
        <v>0</v>
      </c>
      <c r="Y235">
        <f>matriceresult[[#This Row],[Discussion]]/matriceresult[[#This Row],[TOTAL]]</f>
        <v>0</v>
      </c>
      <c r="Z235">
        <f>matriceresult[[#This Row],[Figure]]/matriceresult[[#This Row],[TOTAL]]</f>
        <v>0</v>
      </c>
      <c r="AA235">
        <f>matriceresult[[#This Row],[Introduction]]/matriceresult[[#This Row],[TOTAL]]</f>
        <v>0</v>
      </c>
      <c r="AB235">
        <f>matriceresult[[#This Row],[Methods]]/matriceresult[[#This Row],[TOTAL]]</f>
        <v>1</v>
      </c>
      <c r="AC235">
        <f>matriceresult[[#This Row],[Results]]/matriceresult[[#This Row],[TOTAL]]</f>
        <v>0</v>
      </c>
      <c r="AD235">
        <f>matriceresult[[#This Row],[Supplementary material]]/matriceresult[[#This Row],[TOTAL]]</f>
        <v>0</v>
      </c>
      <c r="AE235">
        <f>matriceresult[[#This Row],[Title]]/matriceresult[[#This Row],[TOTAL]]</f>
        <v>0</v>
      </c>
      <c r="AF235" s="15">
        <f>SUM(matriceresult_PERCENTAGE[[#This Row],[Abstract]:[Title]])</f>
        <v>1</v>
      </c>
    </row>
    <row r="236" spans="1:32" x14ac:dyDescent="0.25">
      <c r="A236" s="1" t="s">
        <v>406</v>
      </c>
      <c r="B236" s="1" t="s">
        <v>60</v>
      </c>
      <c r="D236" s="1" t="s">
        <v>1004</v>
      </c>
      <c r="E236">
        <v>0</v>
      </c>
      <c r="F236">
        <v>0</v>
      </c>
      <c r="G236">
        <v>0</v>
      </c>
      <c r="H236">
        <v>0</v>
      </c>
      <c r="I236">
        <v>0</v>
      </c>
      <c r="J236">
        <v>0</v>
      </c>
      <c r="K236">
        <v>0</v>
      </c>
      <c r="L236">
        <v>0</v>
      </c>
      <c r="M236">
        <v>2</v>
      </c>
      <c r="N236">
        <v>0</v>
      </c>
      <c r="O236">
        <v>0</v>
      </c>
      <c r="P236">
        <v>0</v>
      </c>
      <c r="Q236" s="7">
        <f>SUM(matriceresult[[#This Row],[Abstract]:[Title]])</f>
        <v>2</v>
      </c>
      <c r="S236" s="1" t="s">
        <v>1004</v>
      </c>
      <c r="T236">
        <f>matriceresult[[#This Row],[Abstract]]/matriceresult[[#This Row],[TOTAL]]</f>
        <v>0</v>
      </c>
      <c r="U236">
        <f>matriceresult[[#This Row],[Acknowledgments]]/matriceresult[[#This Row],[TOTAL]]</f>
        <v>0</v>
      </c>
      <c r="V236">
        <f>matriceresult[[#This Row],[Article (No section provide)]]/matriceresult[[#This Row],[TOTAL]]</f>
        <v>0</v>
      </c>
      <c r="W236">
        <f>matriceresult[[#This Row],[Case study]]/matriceresult[[#This Row],[TOTAL]]</f>
        <v>0</v>
      </c>
      <c r="X236">
        <f>matriceresult[[#This Row],[Conclusion]]/matriceresult[[#This Row],[TOTAL]]</f>
        <v>0</v>
      </c>
      <c r="Y236">
        <f>matriceresult[[#This Row],[Discussion]]/matriceresult[[#This Row],[TOTAL]]</f>
        <v>0</v>
      </c>
      <c r="Z236">
        <f>matriceresult[[#This Row],[Figure]]/matriceresult[[#This Row],[TOTAL]]</f>
        <v>0</v>
      </c>
      <c r="AA236">
        <f>matriceresult[[#This Row],[Introduction]]/matriceresult[[#This Row],[TOTAL]]</f>
        <v>0</v>
      </c>
      <c r="AB236">
        <f>matriceresult[[#This Row],[Methods]]/matriceresult[[#This Row],[TOTAL]]</f>
        <v>1</v>
      </c>
      <c r="AC236">
        <f>matriceresult[[#This Row],[Results]]/matriceresult[[#This Row],[TOTAL]]</f>
        <v>0</v>
      </c>
      <c r="AD236">
        <f>matriceresult[[#This Row],[Supplementary material]]/matriceresult[[#This Row],[TOTAL]]</f>
        <v>0</v>
      </c>
      <c r="AE236">
        <f>matriceresult[[#This Row],[Title]]/matriceresult[[#This Row],[TOTAL]]</f>
        <v>0</v>
      </c>
      <c r="AF236" s="15">
        <f>SUM(matriceresult_PERCENTAGE[[#This Row],[Abstract]:[Title]])</f>
        <v>1</v>
      </c>
    </row>
    <row r="237" spans="1:32" x14ac:dyDescent="0.25">
      <c r="A237" s="1" t="s">
        <v>2222</v>
      </c>
      <c r="B237" s="1" t="s">
        <v>11</v>
      </c>
      <c r="D237" s="1" t="s">
        <v>779</v>
      </c>
      <c r="E237">
        <v>0</v>
      </c>
      <c r="F237">
        <v>1</v>
      </c>
      <c r="G237">
        <v>0</v>
      </c>
      <c r="H237">
        <v>0</v>
      </c>
      <c r="I237">
        <v>0</v>
      </c>
      <c r="J237">
        <v>0</v>
      </c>
      <c r="K237">
        <v>0</v>
      </c>
      <c r="L237">
        <v>0</v>
      </c>
      <c r="M237">
        <v>6</v>
      </c>
      <c r="N237">
        <v>0</v>
      </c>
      <c r="O237">
        <v>0</v>
      </c>
      <c r="P237">
        <v>0</v>
      </c>
      <c r="Q237" s="7">
        <f>SUM(matriceresult[[#This Row],[Abstract]:[Title]])</f>
        <v>7</v>
      </c>
      <c r="S237" s="1" t="s">
        <v>779</v>
      </c>
      <c r="T237">
        <f>matriceresult[[#This Row],[Abstract]]/matriceresult[[#This Row],[TOTAL]]</f>
        <v>0</v>
      </c>
      <c r="U237">
        <f>matriceresult[[#This Row],[Acknowledgments]]/matriceresult[[#This Row],[TOTAL]]</f>
        <v>0.14285714285714285</v>
      </c>
      <c r="V237">
        <f>matriceresult[[#This Row],[Article (No section provide)]]/matriceresult[[#This Row],[TOTAL]]</f>
        <v>0</v>
      </c>
      <c r="W237">
        <f>matriceresult[[#This Row],[Case study]]/matriceresult[[#This Row],[TOTAL]]</f>
        <v>0</v>
      </c>
      <c r="X237">
        <f>matriceresult[[#This Row],[Conclusion]]/matriceresult[[#This Row],[TOTAL]]</f>
        <v>0</v>
      </c>
      <c r="Y237">
        <f>matriceresult[[#This Row],[Discussion]]/matriceresult[[#This Row],[TOTAL]]</f>
        <v>0</v>
      </c>
      <c r="Z237">
        <f>matriceresult[[#This Row],[Figure]]/matriceresult[[#This Row],[TOTAL]]</f>
        <v>0</v>
      </c>
      <c r="AA237">
        <f>matriceresult[[#This Row],[Introduction]]/matriceresult[[#This Row],[TOTAL]]</f>
        <v>0</v>
      </c>
      <c r="AB237">
        <f>matriceresult[[#This Row],[Methods]]/matriceresult[[#This Row],[TOTAL]]</f>
        <v>0.8571428571428571</v>
      </c>
      <c r="AC237">
        <f>matriceresult[[#This Row],[Results]]/matriceresult[[#This Row],[TOTAL]]</f>
        <v>0</v>
      </c>
      <c r="AD237">
        <f>matriceresult[[#This Row],[Supplementary material]]/matriceresult[[#This Row],[TOTAL]]</f>
        <v>0</v>
      </c>
      <c r="AE237">
        <f>matriceresult[[#This Row],[Title]]/matriceresult[[#This Row],[TOTAL]]</f>
        <v>0</v>
      </c>
      <c r="AF237" s="15">
        <f>SUM(matriceresult_PERCENTAGE[[#This Row],[Abstract]:[Title]])</f>
        <v>1</v>
      </c>
    </row>
    <row r="238" spans="1:32" x14ac:dyDescent="0.25">
      <c r="A238" s="1" t="s">
        <v>839</v>
      </c>
      <c r="B238" s="1" t="s">
        <v>123</v>
      </c>
      <c r="D238" s="1" t="s">
        <v>2934</v>
      </c>
      <c r="E238">
        <v>0</v>
      </c>
      <c r="F238">
        <v>0</v>
      </c>
      <c r="G238">
        <v>0</v>
      </c>
      <c r="H238">
        <v>0</v>
      </c>
      <c r="I238">
        <v>0</v>
      </c>
      <c r="J238">
        <v>0</v>
      </c>
      <c r="K238">
        <v>0</v>
      </c>
      <c r="L238">
        <v>1</v>
      </c>
      <c r="M238">
        <v>1</v>
      </c>
      <c r="N238">
        <v>0</v>
      </c>
      <c r="O238">
        <v>0</v>
      </c>
      <c r="P238">
        <v>0</v>
      </c>
      <c r="Q238" s="7">
        <f>SUM(matriceresult[[#This Row],[Abstract]:[Title]])</f>
        <v>2</v>
      </c>
      <c r="S238" s="1" t="s">
        <v>2934</v>
      </c>
      <c r="T238">
        <f>matriceresult[[#This Row],[Abstract]]/matriceresult[[#This Row],[TOTAL]]</f>
        <v>0</v>
      </c>
      <c r="U238">
        <f>matriceresult[[#This Row],[Acknowledgments]]/matriceresult[[#This Row],[TOTAL]]</f>
        <v>0</v>
      </c>
      <c r="V238">
        <f>matriceresult[[#This Row],[Article (No section provide)]]/matriceresult[[#This Row],[TOTAL]]</f>
        <v>0</v>
      </c>
      <c r="W238">
        <f>matriceresult[[#This Row],[Case study]]/matriceresult[[#This Row],[TOTAL]]</f>
        <v>0</v>
      </c>
      <c r="X238">
        <f>matriceresult[[#This Row],[Conclusion]]/matriceresult[[#This Row],[TOTAL]]</f>
        <v>0</v>
      </c>
      <c r="Y238">
        <f>matriceresult[[#This Row],[Discussion]]/matriceresult[[#This Row],[TOTAL]]</f>
        <v>0</v>
      </c>
      <c r="Z238">
        <f>matriceresult[[#This Row],[Figure]]/matriceresult[[#This Row],[TOTAL]]</f>
        <v>0</v>
      </c>
      <c r="AA238">
        <f>matriceresult[[#This Row],[Introduction]]/matriceresult[[#This Row],[TOTAL]]</f>
        <v>0.5</v>
      </c>
      <c r="AB238">
        <f>matriceresult[[#This Row],[Methods]]/matriceresult[[#This Row],[TOTAL]]</f>
        <v>0.5</v>
      </c>
      <c r="AC238">
        <f>matriceresult[[#This Row],[Results]]/matriceresult[[#This Row],[TOTAL]]</f>
        <v>0</v>
      </c>
      <c r="AD238">
        <f>matriceresult[[#This Row],[Supplementary material]]/matriceresult[[#This Row],[TOTAL]]</f>
        <v>0</v>
      </c>
      <c r="AE238">
        <f>matriceresult[[#This Row],[Title]]/matriceresult[[#This Row],[TOTAL]]</f>
        <v>0</v>
      </c>
      <c r="AF238" s="15">
        <f>SUM(matriceresult_PERCENTAGE[[#This Row],[Abstract]:[Title]])</f>
        <v>1</v>
      </c>
    </row>
    <row r="239" spans="1:32" x14ac:dyDescent="0.25">
      <c r="A239" s="1" t="s">
        <v>104</v>
      </c>
      <c r="B239" s="1" t="s">
        <v>19</v>
      </c>
      <c r="D239" s="1" t="s">
        <v>2942</v>
      </c>
      <c r="E239">
        <v>0</v>
      </c>
      <c r="F239">
        <v>0</v>
      </c>
      <c r="G239">
        <v>0</v>
      </c>
      <c r="H239">
        <v>0</v>
      </c>
      <c r="I239">
        <v>0</v>
      </c>
      <c r="J239">
        <v>0</v>
      </c>
      <c r="K239">
        <v>5</v>
      </c>
      <c r="L239">
        <v>0</v>
      </c>
      <c r="M239">
        <v>0</v>
      </c>
      <c r="N239">
        <v>0</v>
      </c>
      <c r="O239">
        <v>0</v>
      </c>
      <c r="P239">
        <v>0</v>
      </c>
      <c r="Q239" s="7">
        <f>SUM(matriceresult[[#This Row],[Abstract]:[Title]])</f>
        <v>5</v>
      </c>
      <c r="S239" s="1" t="s">
        <v>2942</v>
      </c>
      <c r="T239">
        <f>matriceresult[[#This Row],[Abstract]]/matriceresult[[#This Row],[TOTAL]]</f>
        <v>0</v>
      </c>
      <c r="U239">
        <f>matriceresult[[#This Row],[Acknowledgments]]/matriceresult[[#This Row],[TOTAL]]</f>
        <v>0</v>
      </c>
      <c r="V239">
        <f>matriceresult[[#This Row],[Article (No section provide)]]/matriceresult[[#This Row],[TOTAL]]</f>
        <v>0</v>
      </c>
      <c r="W239">
        <f>matriceresult[[#This Row],[Case study]]/matriceresult[[#This Row],[TOTAL]]</f>
        <v>0</v>
      </c>
      <c r="X239">
        <f>matriceresult[[#This Row],[Conclusion]]/matriceresult[[#This Row],[TOTAL]]</f>
        <v>0</v>
      </c>
      <c r="Y239">
        <f>matriceresult[[#This Row],[Discussion]]/matriceresult[[#This Row],[TOTAL]]</f>
        <v>0</v>
      </c>
      <c r="Z239">
        <f>matriceresult[[#This Row],[Figure]]/matriceresult[[#This Row],[TOTAL]]</f>
        <v>1</v>
      </c>
      <c r="AA239">
        <f>matriceresult[[#This Row],[Introduction]]/matriceresult[[#This Row],[TOTAL]]</f>
        <v>0</v>
      </c>
      <c r="AB239">
        <f>matriceresult[[#This Row],[Methods]]/matriceresult[[#This Row],[TOTAL]]</f>
        <v>0</v>
      </c>
      <c r="AC239">
        <f>matriceresult[[#This Row],[Results]]/matriceresult[[#This Row],[TOTAL]]</f>
        <v>0</v>
      </c>
      <c r="AD239">
        <f>matriceresult[[#This Row],[Supplementary material]]/matriceresult[[#This Row],[TOTAL]]</f>
        <v>0</v>
      </c>
      <c r="AE239">
        <f>matriceresult[[#This Row],[Title]]/matriceresult[[#This Row],[TOTAL]]</f>
        <v>0</v>
      </c>
      <c r="AF239" s="15">
        <f>SUM(matriceresult_PERCENTAGE[[#This Row],[Abstract]:[Title]])</f>
        <v>1</v>
      </c>
    </row>
    <row r="240" spans="1:32" x14ac:dyDescent="0.25">
      <c r="A240" s="1" t="s">
        <v>104</v>
      </c>
      <c r="B240" s="1" t="s">
        <v>19</v>
      </c>
      <c r="D240" s="1" t="s">
        <v>793</v>
      </c>
      <c r="E240">
        <v>0</v>
      </c>
      <c r="F240">
        <v>0</v>
      </c>
      <c r="G240">
        <v>2</v>
      </c>
      <c r="H240">
        <v>0</v>
      </c>
      <c r="I240">
        <v>0</v>
      </c>
      <c r="J240">
        <v>0</v>
      </c>
      <c r="K240">
        <v>0</v>
      </c>
      <c r="L240">
        <v>0</v>
      </c>
      <c r="M240">
        <v>4</v>
      </c>
      <c r="N240">
        <v>0</v>
      </c>
      <c r="O240">
        <v>0</v>
      </c>
      <c r="P240">
        <v>0</v>
      </c>
      <c r="Q240" s="7">
        <f>SUM(matriceresult[[#This Row],[Abstract]:[Title]])</f>
        <v>6</v>
      </c>
      <c r="S240" s="1" t="s">
        <v>793</v>
      </c>
      <c r="T240">
        <f>matriceresult[[#This Row],[Abstract]]/matriceresult[[#This Row],[TOTAL]]</f>
        <v>0</v>
      </c>
      <c r="U240">
        <f>matriceresult[[#This Row],[Acknowledgments]]/matriceresult[[#This Row],[TOTAL]]</f>
        <v>0</v>
      </c>
      <c r="V240">
        <f>matriceresult[[#This Row],[Article (No section provide)]]/matriceresult[[#This Row],[TOTAL]]</f>
        <v>0.33333333333333331</v>
      </c>
      <c r="W240">
        <f>matriceresult[[#This Row],[Case study]]/matriceresult[[#This Row],[TOTAL]]</f>
        <v>0</v>
      </c>
      <c r="X240">
        <f>matriceresult[[#This Row],[Conclusion]]/matriceresult[[#This Row],[TOTAL]]</f>
        <v>0</v>
      </c>
      <c r="Y240">
        <f>matriceresult[[#This Row],[Discussion]]/matriceresult[[#This Row],[TOTAL]]</f>
        <v>0</v>
      </c>
      <c r="Z240">
        <f>matriceresult[[#This Row],[Figure]]/matriceresult[[#This Row],[TOTAL]]</f>
        <v>0</v>
      </c>
      <c r="AA240">
        <f>matriceresult[[#This Row],[Introduction]]/matriceresult[[#This Row],[TOTAL]]</f>
        <v>0</v>
      </c>
      <c r="AB240">
        <f>matriceresult[[#This Row],[Methods]]/matriceresult[[#This Row],[TOTAL]]</f>
        <v>0.66666666666666663</v>
      </c>
      <c r="AC240">
        <f>matriceresult[[#This Row],[Results]]/matriceresult[[#This Row],[TOTAL]]</f>
        <v>0</v>
      </c>
      <c r="AD240">
        <f>matriceresult[[#This Row],[Supplementary material]]/matriceresult[[#This Row],[TOTAL]]</f>
        <v>0</v>
      </c>
      <c r="AE240">
        <f>matriceresult[[#This Row],[Title]]/matriceresult[[#This Row],[TOTAL]]</f>
        <v>0</v>
      </c>
      <c r="AF240" s="15">
        <f>SUM(matriceresult_PERCENTAGE[[#This Row],[Abstract]:[Title]])</f>
        <v>1</v>
      </c>
    </row>
    <row r="241" spans="1:32" x14ac:dyDescent="0.25">
      <c r="A241" s="1" t="s">
        <v>104</v>
      </c>
      <c r="B241" s="1" t="s">
        <v>19</v>
      </c>
      <c r="D241" s="1" t="s">
        <v>800</v>
      </c>
      <c r="E241">
        <v>0</v>
      </c>
      <c r="F241">
        <v>0</v>
      </c>
      <c r="G241">
        <v>0</v>
      </c>
      <c r="H241">
        <v>0</v>
      </c>
      <c r="I241">
        <v>0</v>
      </c>
      <c r="J241">
        <v>0</v>
      </c>
      <c r="K241">
        <v>0</v>
      </c>
      <c r="L241">
        <v>0</v>
      </c>
      <c r="M241">
        <v>1</v>
      </c>
      <c r="N241">
        <v>0</v>
      </c>
      <c r="O241">
        <v>0</v>
      </c>
      <c r="P241">
        <v>0</v>
      </c>
      <c r="Q241" s="7">
        <f>SUM(matriceresult[[#This Row],[Abstract]:[Title]])</f>
        <v>1</v>
      </c>
      <c r="S241" s="1" t="s">
        <v>800</v>
      </c>
      <c r="T241">
        <f>matriceresult[[#This Row],[Abstract]]/matriceresult[[#This Row],[TOTAL]]</f>
        <v>0</v>
      </c>
      <c r="U241">
        <f>matriceresult[[#This Row],[Acknowledgments]]/matriceresult[[#This Row],[TOTAL]]</f>
        <v>0</v>
      </c>
      <c r="V241">
        <f>matriceresult[[#This Row],[Article (No section provide)]]/matriceresult[[#This Row],[TOTAL]]</f>
        <v>0</v>
      </c>
      <c r="W241">
        <f>matriceresult[[#This Row],[Case study]]/matriceresult[[#This Row],[TOTAL]]</f>
        <v>0</v>
      </c>
      <c r="X241">
        <f>matriceresult[[#This Row],[Conclusion]]/matriceresult[[#This Row],[TOTAL]]</f>
        <v>0</v>
      </c>
      <c r="Y241">
        <f>matriceresult[[#This Row],[Discussion]]/matriceresult[[#This Row],[TOTAL]]</f>
        <v>0</v>
      </c>
      <c r="Z241">
        <f>matriceresult[[#This Row],[Figure]]/matriceresult[[#This Row],[TOTAL]]</f>
        <v>0</v>
      </c>
      <c r="AA241">
        <f>matriceresult[[#This Row],[Introduction]]/matriceresult[[#This Row],[TOTAL]]</f>
        <v>0</v>
      </c>
      <c r="AB241">
        <f>matriceresult[[#This Row],[Methods]]/matriceresult[[#This Row],[TOTAL]]</f>
        <v>1</v>
      </c>
      <c r="AC241">
        <f>matriceresult[[#This Row],[Results]]/matriceresult[[#This Row],[TOTAL]]</f>
        <v>0</v>
      </c>
      <c r="AD241">
        <f>matriceresult[[#This Row],[Supplementary material]]/matriceresult[[#This Row],[TOTAL]]</f>
        <v>0</v>
      </c>
      <c r="AE241">
        <f>matriceresult[[#This Row],[Title]]/matriceresult[[#This Row],[TOTAL]]</f>
        <v>0</v>
      </c>
      <c r="AF241" s="15">
        <f>SUM(matriceresult_PERCENTAGE[[#This Row],[Abstract]:[Title]])</f>
        <v>1</v>
      </c>
    </row>
    <row r="242" spans="1:32" x14ac:dyDescent="0.25">
      <c r="A242" s="1" t="s">
        <v>104</v>
      </c>
      <c r="B242" s="1" t="s">
        <v>11</v>
      </c>
      <c r="D242" s="1" t="s">
        <v>2949</v>
      </c>
      <c r="E242">
        <v>0</v>
      </c>
      <c r="F242">
        <v>0</v>
      </c>
      <c r="G242">
        <v>0</v>
      </c>
      <c r="H242">
        <v>0</v>
      </c>
      <c r="I242">
        <v>0</v>
      </c>
      <c r="J242">
        <v>0</v>
      </c>
      <c r="K242">
        <v>0</v>
      </c>
      <c r="L242">
        <v>0</v>
      </c>
      <c r="M242">
        <v>0</v>
      </c>
      <c r="N242">
        <v>1</v>
      </c>
      <c r="O242">
        <v>0</v>
      </c>
      <c r="P242">
        <v>0</v>
      </c>
      <c r="Q242" s="7">
        <f>SUM(matriceresult[[#This Row],[Abstract]:[Title]])</f>
        <v>1</v>
      </c>
      <c r="S242" s="1" t="s">
        <v>2949</v>
      </c>
      <c r="T242">
        <f>matriceresult[[#This Row],[Abstract]]/matriceresult[[#This Row],[TOTAL]]</f>
        <v>0</v>
      </c>
      <c r="U242">
        <f>matriceresult[[#This Row],[Acknowledgments]]/matriceresult[[#This Row],[TOTAL]]</f>
        <v>0</v>
      </c>
      <c r="V242">
        <f>matriceresult[[#This Row],[Article (No section provide)]]/matriceresult[[#This Row],[TOTAL]]</f>
        <v>0</v>
      </c>
      <c r="W242">
        <f>matriceresult[[#This Row],[Case study]]/matriceresult[[#This Row],[TOTAL]]</f>
        <v>0</v>
      </c>
      <c r="X242">
        <f>matriceresult[[#This Row],[Conclusion]]/matriceresult[[#This Row],[TOTAL]]</f>
        <v>0</v>
      </c>
      <c r="Y242">
        <f>matriceresult[[#This Row],[Discussion]]/matriceresult[[#This Row],[TOTAL]]</f>
        <v>0</v>
      </c>
      <c r="Z242">
        <f>matriceresult[[#This Row],[Figure]]/matriceresult[[#This Row],[TOTAL]]</f>
        <v>0</v>
      </c>
      <c r="AA242">
        <f>matriceresult[[#This Row],[Introduction]]/matriceresult[[#This Row],[TOTAL]]</f>
        <v>0</v>
      </c>
      <c r="AB242">
        <f>matriceresult[[#This Row],[Methods]]/matriceresult[[#This Row],[TOTAL]]</f>
        <v>0</v>
      </c>
      <c r="AC242">
        <f>matriceresult[[#This Row],[Results]]/matriceresult[[#This Row],[TOTAL]]</f>
        <v>1</v>
      </c>
      <c r="AD242">
        <f>matriceresult[[#This Row],[Supplementary material]]/matriceresult[[#This Row],[TOTAL]]</f>
        <v>0</v>
      </c>
      <c r="AE242">
        <f>matriceresult[[#This Row],[Title]]/matriceresult[[#This Row],[TOTAL]]</f>
        <v>0</v>
      </c>
      <c r="AF242" s="15">
        <f>SUM(matriceresult_PERCENTAGE[[#This Row],[Abstract]:[Title]])</f>
        <v>1</v>
      </c>
    </row>
    <row r="243" spans="1:32" x14ac:dyDescent="0.25">
      <c r="A243" s="1" t="s">
        <v>104</v>
      </c>
      <c r="B243" s="1" t="s">
        <v>11</v>
      </c>
      <c r="D243" s="1" t="s">
        <v>2954</v>
      </c>
      <c r="E243">
        <v>0</v>
      </c>
      <c r="F243">
        <v>0</v>
      </c>
      <c r="G243">
        <v>0</v>
      </c>
      <c r="H243">
        <v>0</v>
      </c>
      <c r="I243">
        <v>0</v>
      </c>
      <c r="J243">
        <v>0</v>
      </c>
      <c r="K243">
        <v>0</v>
      </c>
      <c r="L243">
        <v>0</v>
      </c>
      <c r="M243">
        <v>3</v>
      </c>
      <c r="N243">
        <v>1</v>
      </c>
      <c r="O243">
        <v>0</v>
      </c>
      <c r="P243">
        <v>0</v>
      </c>
      <c r="Q243" s="7">
        <f>SUM(matriceresult[[#This Row],[Abstract]:[Title]])</f>
        <v>4</v>
      </c>
      <c r="S243" s="1" t="s">
        <v>2954</v>
      </c>
      <c r="T243">
        <f>matriceresult[[#This Row],[Abstract]]/matriceresult[[#This Row],[TOTAL]]</f>
        <v>0</v>
      </c>
      <c r="U243">
        <f>matriceresult[[#This Row],[Acknowledgments]]/matriceresult[[#This Row],[TOTAL]]</f>
        <v>0</v>
      </c>
      <c r="V243">
        <f>matriceresult[[#This Row],[Article (No section provide)]]/matriceresult[[#This Row],[TOTAL]]</f>
        <v>0</v>
      </c>
      <c r="W243">
        <f>matriceresult[[#This Row],[Case study]]/matriceresult[[#This Row],[TOTAL]]</f>
        <v>0</v>
      </c>
      <c r="X243">
        <f>matriceresult[[#This Row],[Conclusion]]/matriceresult[[#This Row],[TOTAL]]</f>
        <v>0</v>
      </c>
      <c r="Y243">
        <f>matriceresult[[#This Row],[Discussion]]/matriceresult[[#This Row],[TOTAL]]</f>
        <v>0</v>
      </c>
      <c r="Z243">
        <f>matriceresult[[#This Row],[Figure]]/matriceresult[[#This Row],[TOTAL]]</f>
        <v>0</v>
      </c>
      <c r="AA243">
        <f>matriceresult[[#This Row],[Introduction]]/matriceresult[[#This Row],[TOTAL]]</f>
        <v>0</v>
      </c>
      <c r="AB243">
        <f>matriceresult[[#This Row],[Methods]]/matriceresult[[#This Row],[TOTAL]]</f>
        <v>0.75</v>
      </c>
      <c r="AC243">
        <f>matriceresult[[#This Row],[Results]]/matriceresult[[#This Row],[TOTAL]]</f>
        <v>0.25</v>
      </c>
      <c r="AD243">
        <f>matriceresult[[#This Row],[Supplementary material]]/matriceresult[[#This Row],[TOTAL]]</f>
        <v>0</v>
      </c>
      <c r="AE243">
        <f>matriceresult[[#This Row],[Title]]/matriceresult[[#This Row],[TOTAL]]</f>
        <v>0</v>
      </c>
      <c r="AF243" s="15">
        <f>SUM(matriceresult_PERCENTAGE[[#This Row],[Abstract]:[Title]])</f>
        <v>1</v>
      </c>
    </row>
    <row r="244" spans="1:32" x14ac:dyDescent="0.25">
      <c r="A244" s="1" t="s">
        <v>104</v>
      </c>
      <c r="B244" s="1" t="s">
        <v>11</v>
      </c>
      <c r="D244" s="1" t="s">
        <v>2965</v>
      </c>
      <c r="E244">
        <v>0</v>
      </c>
      <c r="F244">
        <v>0</v>
      </c>
      <c r="G244">
        <v>0</v>
      </c>
      <c r="H244">
        <v>0</v>
      </c>
      <c r="I244">
        <v>0</v>
      </c>
      <c r="J244">
        <v>0</v>
      </c>
      <c r="K244">
        <v>0</v>
      </c>
      <c r="L244">
        <v>1</v>
      </c>
      <c r="M244">
        <v>0</v>
      </c>
      <c r="N244">
        <v>0</v>
      </c>
      <c r="O244">
        <v>0</v>
      </c>
      <c r="P244">
        <v>0</v>
      </c>
      <c r="Q244" s="7">
        <f>SUM(matriceresult[[#This Row],[Abstract]:[Title]])</f>
        <v>1</v>
      </c>
      <c r="S244" s="1" t="s">
        <v>2965</v>
      </c>
      <c r="T244">
        <f>matriceresult[[#This Row],[Abstract]]/matriceresult[[#This Row],[TOTAL]]</f>
        <v>0</v>
      </c>
      <c r="U244">
        <f>matriceresult[[#This Row],[Acknowledgments]]/matriceresult[[#This Row],[TOTAL]]</f>
        <v>0</v>
      </c>
      <c r="V244">
        <f>matriceresult[[#This Row],[Article (No section provide)]]/matriceresult[[#This Row],[TOTAL]]</f>
        <v>0</v>
      </c>
      <c r="W244">
        <f>matriceresult[[#This Row],[Case study]]/matriceresult[[#This Row],[TOTAL]]</f>
        <v>0</v>
      </c>
      <c r="X244">
        <f>matriceresult[[#This Row],[Conclusion]]/matriceresult[[#This Row],[TOTAL]]</f>
        <v>0</v>
      </c>
      <c r="Y244">
        <f>matriceresult[[#This Row],[Discussion]]/matriceresult[[#This Row],[TOTAL]]</f>
        <v>0</v>
      </c>
      <c r="Z244">
        <f>matriceresult[[#This Row],[Figure]]/matriceresult[[#This Row],[TOTAL]]</f>
        <v>0</v>
      </c>
      <c r="AA244">
        <f>matriceresult[[#This Row],[Introduction]]/matriceresult[[#This Row],[TOTAL]]</f>
        <v>1</v>
      </c>
      <c r="AB244">
        <f>matriceresult[[#This Row],[Methods]]/matriceresult[[#This Row],[TOTAL]]</f>
        <v>0</v>
      </c>
      <c r="AC244">
        <f>matriceresult[[#This Row],[Results]]/matriceresult[[#This Row],[TOTAL]]</f>
        <v>0</v>
      </c>
      <c r="AD244">
        <f>matriceresult[[#This Row],[Supplementary material]]/matriceresult[[#This Row],[TOTAL]]</f>
        <v>0</v>
      </c>
      <c r="AE244">
        <f>matriceresult[[#This Row],[Title]]/matriceresult[[#This Row],[TOTAL]]</f>
        <v>0</v>
      </c>
      <c r="AF244" s="15">
        <f>SUM(matriceresult_PERCENTAGE[[#This Row],[Abstract]:[Title]])</f>
        <v>1</v>
      </c>
    </row>
    <row r="245" spans="1:32" x14ac:dyDescent="0.25">
      <c r="A245" s="1" t="s">
        <v>104</v>
      </c>
      <c r="B245" s="1" t="s">
        <v>11</v>
      </c>
      <c r="D245" s="1" t="s">
        <v>804</v>
      </c>
      <c r="E245">
        <v>0</v>
      </c>
      <c r="F245">
        <v>0</v>
      </c>
      <c r="G245">
        <v>0</v>
      </c>
      <c r="H245">
        <v>0</v>
      </c>
      <c r="I245">
        <v>0</v>
      </c>
      <c r="J245">
        <v>0</v>
      </c>
      <c r="K245">
        <v>0</v>
      </c>
      <c r="L245">
        <v>0</v>
      </c>
      <c r="M245">
        <v>0</v>
      </c>
      <c r="N245">
        <v>1</v>
      </c>
      <c r="O245">
        <v>0</v>
      </c>
      <c r="P245">
        <v>0</v>
      </c>
      <c r="Q245" s="7">
        <f>SUM(matriceresult[[#This Row],[Abstract]:[Title]])</f>
        <v>1</v>
      </c>
      <c r="S245" s="1" t="s">
        <v>804</v>
      </c>
      <c r="T245">
        <f>matriceresult[[#This Row],[Abstract]]/matriceresult[[#This Row],[TOTAL]]</f>
        <v>0</v>
      </c>
      <c r="U245">
        <f>matriceresult[[#This Row],[Acknowledgments]]/matriceresult[[#This Row],[TOTAL]]</f>
        <v>0</v>
      </c>
      <c r="V245">
        <f>matriceresult[[#This Row],[Article (No section provide)]]/matriceresult[[#This Row],[TOTAL]]</f>
        <v>0</v>
      </c>
      <c r="W245">
        <f>matriceresult[[#This Row],[Case study]]/matriceresult[[#This Row],[TOTAL]]</f>
        <v>0</v>
      </c>
      <c r="X245">
        <f>matriceresult[[#This Row],[Conclusion]]/matriceresult[[#This Row],[TOTAL]]</f>
        <v>0</v>
      </c>
      <c r="Y245">
        <f>matriceresult[[#This Row],[Discussion]]/matriceresult[[#This Row],[TOTAL]]</f>
        <v>0</v>
      </c>
      <c r="Z245">
        <f>matriceresult[[#This Row],[Figure]]/matriceresult[[#This Row],[TOTAL]]</f>
        <v>0</v>
      </c>
      <c r="AA245">
        <f>matriceresult[[#This Row],[Introduction]]/matriceresult[[#This Row],[TOTAL]]</f>
        <v>0</v>
      </c>
      <c r="AB245">
        <f>matriceresult[[#This Row],[Methods]]/matriceresult[[#This Row],[TOTAL]]</f>
        <v>0</v>
      </c>
      <c r="AC245">
        <f>matriceresult[[#This Row],[Results]]/matriceresult[[#This Row],[TOTAL]]</f>
        <v>1</v>
      </c>
      <c r="AD245">
        <f>matriceresult[[#This Row],[Supplementary material]]/matriceresult[[#This Row],[TOTAL]]</f>
        <v>0</v>
      </c>
      <c r="AE245">
        <f>matriceresult[[#This Row],[Title]]/matriceresult[[#This Row],[TOTAL]]</f>
        <v>0</v>
      </c>
      <c r="AF245" s="15">
        <f>SUM(matriceresult_PERCENTAGE[[#This Row],[Abstract]:[Title]])</f>
        <v>1</v>
      </c>
    </row>
    <row r="246" spans="1:32" x14ac:dyDescent="0.25">
      <c r="A246" s="1" t="s">
        <v>104</v>
      </c>
      <c r="B246" s="1" t="s">
        <v>11</v>
      </c>
      <c r="D246" s="1" t="s">
        <v>2015</v>
      </c>
      <c r="E246">
        <v>0</v>
      </c>
      <c r="F246">
        <v>0</v>
      </c>
      <c r="G246">
        <v>0</v>
      </c>
      <c r="H246">
        <v>0</v>
      </c>
      <c r="I246">
        <v>0</v>
      </c>
      <c r="J246">
        <v>0</v>
      </c>
      <c r="K246">
        <v>0</v>
      </c>
      <c r="L246">
        <v>0</v>
      </c>
      <c r="M246">
        <v>1</v>
      </c>
      <c r="N246">
        <v>0</v>
      </c>
      <c r="O246">
        <v>0</v>
      </c>
      <c r="P246">
        <v>0</v>
      </c>
      <c r="Q246" s="7">
        <f>SUM(matriceresult[[#This Row],[Abstract]:[Title]])</f>
        <v>1</v>
      </c>
      <c r="S246" s="1" t="s">
        <v>2015</v>
      </c>
      <c r="T246">
        <f>matriceresult[[#This Row],[Abstract]]/matriceresult[[#This Row],[TOTAL]]</f>
        <v>0</v>
      </c>
      <c r="U246">
        <f>matriceresult[[#This Row],[Acknowledgments]]/matriceresult[[#This Row],[TOTAL]]</f>
        <v>0</v>
      </c>
      <c r="V246">
        <f>matriceresult[[#This Row],[Article (No section provide)]]/matriceresult[[#This Row],[TOTAL]]</f>
        <v>0</v>
      </c>
      <c r="W246">
        <f>matriceresult[[#This Row],[Case study]]/matriceresult[[#This Row],[TOTAL]]</f>
        <v>0</v>
      </c>
      <c r="X246">
        <f>matriceresult[[#This Row],[Conclusion]]/matriceresult[[#This Row],[TOTAL]]</f>
        <v>0</v>
      </c>
      <c r="Y246">
        <f>matriceresult[[#This Row],[Discussion]]/matriceresult[[#This Row],[TOTAL]]</f>
        <v>0</v>
      </c>
      <c r="Z246">
        <f>matriceresult[[#This Row],[Figure]]/matriceresult[[#This Row],[TOTAL]]</f>
        <v>0</v>
      </c>
      <c r="AA246">
        <f>matriceresult[[#This Row],[Introduction]]/matriceresult[[#This Row],[TOTAL]]</f>
        <v>0</v>
      </c>
      <c r="AB246">
        <f>matriceresult[[#This Row],[Methods]]/matriceresult[[#This Row],[TOTAL]]</f>
        <v>1</v>
      </c>
      <c r="AC246">
        <f>matriceresult[[#This Row],[Results]]/matriceresult[[#This Row],[TOTAL]]</f>
        <v>0</v>
      </c>
      <c r="AD246">
        <f>matriceresult[[#This Row],[Supplementary material]]/matriceresult[[#This Row],[TOTAL]]</f>
        <v>0</v>
      </c>
      <c r="AE246">
        <f>matriceresult[[#This Row],[Title]]/matriceresult[[#This Row],[TOTAL]]</f>
        <v>0</v>
      </c>
      <c r="AF246" s="15">
        <f>SUM(matriceresult_PERCENTAGE[[#This Row],[Abstract]:[Title]])</f>
        <v>1</v>
      </c>
    </row>
    <row r="247" spans="1:32" x14ac:dyDescent="0.25">
      <c r="A247" s="1" t="s">
        <v>410</v>
      </c>
      <c r="B247" s="1" t="s">
        <v>11</v>
      </c>
      <c r="D247" s="1" t="s">
        <v>2970</v>
      </c>
      <c r="E247">
        <v>0</v>
      </c>
      <c r="F247">
        <v>0</v>
      </c>
      <c r="G247">
        <v>0</v>
      </c>
      <c r="H247">
        <v>0</v>
      </c>
      <c r="I247">
        <v>0</v>
      </c>
      <c r="J247">
        <v>0</v>
      </c>
      <c r="K247">
        <v>10</v>
      </c>
      <c r="L247">
        <v>0</v>
      </c>
      <c r="M247">
        <v>0</v>
      </c>
      <c r="N247">
        <v>5</v>
      </c>
      <c r="O247">
        <v>0</v>
      </c>
      <c r="P247">
        <v>0</v>
      </c>
      <c r="Q247" s="7">
        <f>SUM(matriceresult[[#This Row],[Abstract]:[Title]])</f>
        <v>15</v>
      </c>
      <c r="S247" s="1" t="s">
        <v>2970</v>
      </c>
      <c r="T247">
        <f>matriceresult[[#This Row],[Abstract]]/matriceresult[[#This Row],[TOTAL]]</f>
        <v>0</v>
      </c>
      <c r="U247">
        <f>matriceresult[[#This Row],[Acknowledgments]]/matriceresult[[#This Row],[TOTAL]]</f>
        <v>0</v>
      </c>
      <c r="V247">
        <f>matriceresult[[#This Row],[Article (No section provide)]]/matriceresult[[#This Row],[TOTAL]]</f>
        <v>0</v>
      </c>
      <c r="W247">
        <f>matriceresult[[#This Row],[Case study]]/matriceresult[[#This Row],[TOTAL]]</f>
        <v>0</v>
      </c>
      <c r="X247">
        <f>matriceresult[[#This Row],[Conclusion]]/matriceresult[[#This Row],[TOTAL]]</f>
        <v>0</v>
      </c>
      <c r="Y247">
        <f>matriceresult[[#This Row],[Discussion]]/matriceresult[[#This Row],[TOTAL]]</f>
        <v>0</v>
      </c>
      <c r="Z247">
        <f>matriceresult[[#This Row],[Figure]]/matriceresult[[#This Row],[TOTAL]]</f>
        <v>0.66666666666666663</v>
      </c>
      <c r="AA247">
        <f>matriceresult[[#This Row],[Introduction]]/matriceresult[[#This Row],[TOTAL]]</f>
        <v>0</v>
      </c>
      <c r="AB247">
        <f>matriceresult[[#This Row],[Methods]]/matriceresult[[#This Row],[TOTAL]]</f>
        <v>0</v>
      </c>
      <c r="AC247">
        <f>matriceresult[[#This Row],[Results]]/matriceresult[[#This Row],[TOTAL]]</f>
        <v>0.33333333333333331</v>
      </c>
      <c r="AD247">
        <f>matriceresult[[#This Row],[Supplementary material]]/matriceresult[[#This Row],[TOTAL]]</f>
        <v>0</v>
      </c>
      <c r="AE247">
        <f>matriceresult[[#This Row],[Title]]/matriceresult[[#This Row],[TOTAL]]</f>
        <v>0</v>
      </c>
      <c r="AF247" s="15">
        <f>SUM(matriceresult_PERCENTAGE[[#This Row],[Abstract]:[Title]])</f>
        <v>1</v>
      </c>
    </row>
    <row r="248" spans="1:32" x14ac:dyDescent="0.25">
      <c r="A248" s="1" t="s">
        <v>528</v>
      </c>
      <c r="B248" s="1" t="s">
        <v>19</v>
      </c>
      <c r="D248" s="1" t="s">
        <v>330</v>
      </c>
      <c r="E248">
        <v>0</v>
      </c>
      <c r="F248">
        <v>0</v>
      </c>
      <c r="G248">
        <v>0</v>
      </c>
      <c r="H248">
        <v>0</v>
      </c>
      <c r="I248">
        <v>0</v>
      </c>
      <c r="J248">
        <v>0</v>
      </c>
      <c r="K248">
        <v>0</v>
      </c>
      <c r="L248">
        <v>3</v>
      </c>
      <c r="M248">
        <v>1</v>
      </c>
      <c r="N248">
        <v>0</v>
      </c>
      <c r="O248">
        <v>0</v>
      </c>
      <c r="P248">
        <v>0</v>
      </c>
      <c r="Q248" s="7">
        <f>SUM(matriceresult[[#This Row],[Abstract]:[Title]])</f>
        <v>4</v>
      </c>
      <c r="S248" s="1" t="s">
        <v>330</v>
      </c>
      <c r="T248">
        <f>matriceresult[[#This Row],[Abstract]]/matriceresult[[#This Row],[TOTAL]]</f>
        <v>0</v>
      </c>
      <c r="U248">
        <f>matriceresult[[#This Row],[Acknowledgments]]/matriceresult[[#This Row],[TOTAL]]</f>
        <v>0</v>
      </c>
      <c r="V248">
        <f>matriceresult[[#This Row],[Article (No section provide)]]/matriceresult[[#This Row],[TOTAL]]</f>
        <v>0</v>
      </c>
      <c r="W248">
        <f>matriceresult[[#This Row],[Case study]]/matriceresult[[#This Row],[TOTAL]]</f>
        <v>0</v>
      </c>
      <c r="X248">
        <f>matriceresult[[#This Row],[Conclusion]]/matriceresult[[#This Row],[TOTAL]]</f>
        <v>0</v>
      </c>
      <c r="Y248">
        <f>matriceresult[[#This Row],[Discussion]]/matriceresult[[#This Row],[TOTAL]]</f>
        <v>0</v>
      </c>
      <c r="Z248">
        <f>matriceresult[[#This Row],[Figure]]/matriceresult[[#This Row],[TOTAL]]</f>
        <v>0</v>
      </c>
      <c r="AA248">
        <f>matriceresult[[#This Row],[Introduction]]/matriceresult[[#This Row],[TOTAL]]</f>
        <v>0.75</v>
      </c>
      <c r="AB248">
        <f>matriceresult[[#This Row],[Methods]]/matriceresult[[#This Row],[TOTAL]]</f>
        <v>0.25</v>
      </c>
      <c r="AC248">
        <f>matriceresult[[#This Row],[Results]]/matriceresult[[#This Row],[TOTAL]]</f>
        <v>0</v>
      </c>
      <c r="AD248">
        <f>matriceresult[[#This Row],[Supplementary material]]/matriceresult[[#This Row],[TOTAL]]</f>
        <v>0</v>
      </c>
      <c r="AE248">
        <f>matriceresult[[#This Row],[Title]]/matriceresult[[#This Row],[TOTAL]]</f>
        <v>0</v>
      </c>
      <c r="AF248" s="15">
        <f>SUM(matriceresult_PERCENTAGE[[#This Row],[Abstract]:[Title]])</f>
        <v>1</v>
      </c>
    </row>
    <row r="249" spans="1:32" x14ac:dyDescent="0.25">
      <c r="A249" s="1" t="s">
        <v>528</v>
      </c>
      <c r="B249" s="1" t="s">
        <v>19</v>
      </c>
      <c r="D249" s="1" t="s">
        <v>2997</v>
      </c>
      <c r="E249">
        <v>0</v>
      </c>
      <c r="F249">
        <v>0</v>
      </c>
      <c r="G249">
        <v>0</v>
      </c>
      <c r="H249">
        <v>0</v>
      </c>
      <c r="I249">
        <v>0</v>
      </c>
      <c r="J249">
        <v>0</v>
      </c>
      <c r="K249">
        <v>0</v>
      </c>
      <c r="L249">
        <v>0</v>
      </c>
      <c r="M249">
        <v>0</v>
      </c>
      <c r="N249">
        <v>0</v>
      </c>
      <c r="O249">
        <v>0</v>
      </c>
      <c r="P249">
        <v>1</v>
      </c>
      <c r="Q249" s="7">
        <f>SUM(matriceresult[[#This Row],[Abstract]:[Title]])</f>
        <v>1</v>
      </c>
      <c r="S249" s="1" t="s">
        <v>2997</v>
      </c>
      <c r="T249">
        <f>matriceresult[[#This Row],[Abstract]]/matriceresult[[#This Row],[TOTAL]]</f>
        <v>0</v>
      </c>
      <c r="U249">
        <f>matriceresult[[#This Row],[Acknowledgments]]/matriceresult[[#This Row],[TOTAL]]</f>
        <v>0</v>
      </c>
      <c r="V249">
        <f>matriceresult[[#This Row],[Article (No section provide)]]/matriceresult[[#This Row],[TOTAL]]</f>
        <v>0</v>
      </c>
      <c r="W249">
        <f>matriceresult[[#This Row],[Case study]]/matriceresult[[#This Row],[TOTAL]]</f>
        <v>0</v>
      </c>
      <c r="X249">
        <f>matriceresult[[#This Row],[Conclusion]]/matriceresult[[#This Row],[TOTAL]]</f>
        <v>0</v>
      </c>
      <c r="Y249">
        <f>matriceresult[[#This Row],[Discussion]]/matriceresult[[#This Row],[TOTAL]]</f>
        <v>0</v>
      </c>
      <c r="Z249">
        <f>matriceresult[[#This Row],[Figure]]/matriceresult[[#This Row],[TOTAL]]</f>
        <v>0</v>
      </c>
      <c r="AA249">
        <f>matriceresult[[#This Row],[Introduction]]/matriceresult[[#This Row],[TOTAL]]</f>
        <v>0</v>
      </c>
      <c r="AB249">
        <f>matriceresult[[#This Row],[Methods]]/matriceresult[[#This Row],[TOTAL]]</f>
        <v>0</v>
      </c>
      <c r="AC249">
        <f>matriceresult[[#This Row],[Results]]/matriceresult[[#This Row],[TOTAL]]</f>
        <v>0</v>
      </c>
      <c r="AD249">
        <f>matriceresult[[#This Row],[Supplementary material]]/matriceresult[[#This Row],[TOTAL]]</f>
        <v>0</v>
      </c>
      <c r="AE249">
        <f>matriceresult[[#This Row],[Title]]/matriceresult[[#This Row],[TOTAL]]</f>
        <v>1</v>
      </c>
      <c r="AF249" s="15">
        <f>SUM(matriceresult_PERCENTAGE[[#This Row],[Abstract]:[Title]])</f>
        <v>1</v>
      </c>
    </row>
    <row r="250" spans="1:32" x14ac:dyDescent="0.25">
      <c r="A250" s="1" t="s">
        <v>528</v>
      </c>
      <c r="B250" s="1" t="s">
        <v>11</v>
      </c>
      <c r="D250" s="1" t="s">
        <v>809</v>
      </c>
      <c r="E250">
        <v>0</v>
      </c>
      <c r="F250">
        <v>0</v>
      </c>
      <c r="G250">
        <v>1</v>
      </c>
      <c r="H250">
        <v>0</v>
      </c>
      <c r="I250">
        <v>0</v>
      </c>
      <c r="J250">
        <v>0</v>
      </c>
      <c r="K250">
        <v>0</v>
      </c>
      <c r="L250">
        <v>0</v>
      </c>
      <c r="M250">
        <v>0</v>
      </c>
      <c r="N250">
        <v>0</v>
      </c>
      <c r="O250">
        <v>0</v>
      </c>
      <c r="P250">
        <v>0</v>
      </c>
      <c r="Q250" s="7">
        <f>SUM(matriceresult[[#This Row],[Abstract]:[Title]])</f>
        <v>1</v>
      </c>
      <c r="S250" s="1" t="s">
        <v>809</v>
      </c>
      <c r="T250">
        <f>matriceresult[[#This Row],[Abstract]]/matriceresult[[#This Row],[TOTAL]]</f>
        <v>0</v>
      </c>
      <c r="U250">
        <f>matriceresult[[#This Row],[Acknowledgments]]/matriceresult[[#This Row],[TOTAL]]</f>
        <v>0</v>
      </c>
      <c r="V250">
        <f>matriceresult[[#This Row],[Article (No section provide)]]/matriceresult[[#This Row],[TOTAL]]</f>
        <v>1</v>
      </c>
      <c r="W250">
        <f>matriceresult[[#This Row],[Case study]]/matriceresult[[#This Row],[TOTAL]]</f>
        <v>0</v>
      </c>
      <c r="X250">
        <f>matriceresult[[#This Row],[Conclusion]]/matriceresult[[#This Row],[TOTAL]]</f>
        <v>0</v>
      </c>
      <c r="Y250">
        <f>matriceresult[[#This Row],[Discussion]]/matriceresult[[#This Row],[TOTAL]]</f>
        <v>0</v>
      </c>
      <c r="Z250">
        <f>matriceresult[[#This Row],[Figure]]/matriceresult[[#This Row],[TOTAL]]</f>
        <v>0</v>
      </c>
      <c r="AA250">
        <f>matriceresult[[#This Row],[Introduction]]/matriceresult[[#This Row],[TOTAL]]</f>
        <v>0</v>
      </c>
      <c r="AB250">
        <f>matriceresult[[#This Row],[Methods]]/matriceresult[[#This Row],[TOTAL]]</f>
        <v>0</v>
      </c>
      <c r="AC250">
        <f>matriceresult[[#This Row],[Results]]/matriceresult[[#This Row],[TOTAL]]</f>
        <v>0</v>
      </c>
      <c r="AD250">
        <f>matriceresult[[#This Row],[Supplementary material]]/matriceresult[[#This Row],[TOTAL]]</f>
        <v>0</v>
      </c>
      <c r="AE250">
        <f>matriceresult[[#This Row],[Title]]/matriceresult[[#This Row],[TOTAL]]</f>
        <v>0</v>
      </c>
      <c r="AF250" s="15">
        <f>SUM(matriceresult_PERCENTAGE[[#This Row],[Abstract]:[Title]])</f>
        <v>1</v>
      </c>
    </row>
    <row r="251" spans="1:32" x14ac:dyDescent="0.25">
      <c r="A251" s="1" t="s">
        <v>2227</v>
      </c>
      <c r="B251" s="1" t="s">
        <v>11</v>
      </c>
      <c r="D251" s="1" t="s">
        <v>2025</v>
      </c>
      <c r="E251">
        <v>0</v>
      </c>
      <c r="F251">
        <v>0</v>
      </c>
      <c r="G251">
        <v>0</v>
      </c>
      <c r="H251">
        <v>0</v>
      </c>
      <c r="I251">
        <v>0</v>
      </c>
      <c r="J251">
        <v>0</v>
      </c>
      <c r="K251">
        <v>0</v>
      </c>
      <c r="L251">
        <v>0</v>
      </c>
      <c r="M251">
        <v>1</v>
      </c>
      <c r="N251">
        <v>0</v>
      </c>
      <c r="O251">
        <v>0</v>
      </c>
      <c r="P251">
        <v>0</v>
      </c>
      <c r="Q251" s="7">
        <f>SUM(matriceresult[[#This Row],[Abstract]:[Title]])</f>
        <v>1</v>
      </c>
      <c r="S251" s="1" t="s">
        <v>2025</v>
      </c>
      <c r="T251">
        <f>matriceresult[[#This Row],[Abstract]]/matriceresult[[#This Row],[TOTAL]]</f>
        <v>0</v>
      </c>
      <c r="U251">
        <f>matriceresult[[#This Row],[Acknowledgments]]/matriceresult[[#This Row],[TOTAL]]</f>
        <v>0</v>
      </c>
      <c r="V251">
        <f>matriceresult[[#This Row],[Article (No section provide)]]/matriceresult[[#This Row],[TOTAL]]</f>
        <v>0</v>
      </c>
      <c r="W251">
        <f>matriceresult[[#This Row],[Case study]]/matriceresult[[#This Row],[TOTAL]]</f>
        <v>0</v>
      </c>
      <c r="X251">
        <f>matriceresult[[#This Row],[Conclusion]]/matriceresult[[#This Row],[TOTAL]]</f>
        <v>0</v>
      </c>
      <c r="Y251">
        <f>matriceresult[[#This Row],[Discussion]]/matriceresult[[#This Row],[TOTAL]]</f>
        <v>0</v>
      </c>
      <c r="Z251">
        <f>matriceresult[[#This Row],[Figure]]/matriceresult[[#This Row],[TOTAL]]</f>
        <v>0</v>
      </c>
      <c r="AA251">
        <f>matriceresult[[#This Row],[Introduction]]/matriceresult[[#This Row],[TOTAL]]</f>
        <v>0</v>
      </c>
      <c r="AB251">
        <f>matriceresult[[#This Row],[Methods]]/matriceresult[[#This Row],[TOTAL]]</f>
        <v>1</v>
      </c>
      <c r="AC251">
        <f>matriceresult[[#This Row],[Results]]/matriceresult[[#This Row],[TOTAL]]</f>
        <v>0</v>
      </c>
      <c r="AD251">
        <f>matriceresult[[#This Row],[Supplementary material]]/matriceresult[[#This Row],[TOTAL]]</f>
        <v>0</v>
      </c>
      <c r="AE251">
        <f>matriceresult[[#This Row],[Title]]/matriceresult[[#This Row],[TOTAL]]</f>
        <v>0</v>
      </c>
      <c r="AF251" s="15">
        <f>SUM(matriceresult_PERCENTAGE[[#This Row],[Abstract]:[Title]])</f>
        <v>1</v>
      </c>
    </row>
    <row r="252" spans="1:32" x14ac:dyDescent="0.25">
      <c r="A252" s="1" t="s">
        <v>2232</v>
      </c>
      <c r="B252" s="1" t="s">
        <v>11</v>
      </c>
      <c r="D252" s="1" t="s">
        <v>3000</v>
      </c>
      <c r="E252">
        <v>0</v>
      </c>
      <c r="F252">
        <v>0</v>
      </c>
      <c r="G252">
        <v>0</v>
      </c>
      <c r="H252">
        <v>0</v>
      </c>
      <c r="I252">
        <v>0</v>
      </c>
      <c r="J252">
        <v>4</v>
      </c>
      <c r="K252">
        <v>0</v>
      </c>
      <c r="L252">
        <v>0</v>
      </c>
      <c r="M252">
        <v>0</v>
      </c>
      <c r="N252">
        <v>0</v>
      </c>
      <c r="O252">
        <v>0</v>
      </c>
      <c r="P252">
        <v>0</v>
      </c>
      <c r="Q252" s="7">
        <f>SUM(matriceresult[[#This Row],[Abstract]:[Title]])</f>
        <v>4</v>
      </c>
      <c r="S252" s="1" t="s">
        <v>3000</v>
      </c>
      <c r="T252">
        <f>matriceresult[[#This Row],[Abstract]]/matriceresult[[#This Row],[TOTAL]]</f>
        <v>0</v>
      </c>
      <c r="U252">
        <f>matriceresult[[#This Row],[Acknowledgments]]/matriceresult[[#This Row],[TOTAL]]</f>
        <v>0</v>
      </c>
      <c r="V252">
        <f>matriceresult[[#This Row],[Article (No section provide)]]/matriceresult[[#This Row],[TOTAL]]</f>
        <v>0</v>
      </c>
      <c r="W252">
        <f>matriceresult[[#This Row],[Case study]]/matriceresult[[#This Row],[TOTAL]]</f>
        <v>0</v>
      </c>
      <c r="X252">
        <f>matriceresult[[#This Row],[Conclusion]]/matriceresult[[#This Row],[TOTAL]]</f>
        <v>0</v>
      </c>
      <c r="Y252">
        <f>matriceresult[[#This Row],[Discussion]]/matriceresult[[#This Row],[TOTAL]]</f>
        <v>1</v>
      </c>
      <c r="Z252">
        <f>matriceresult[[#This Row],[Figure]]/matriceresult[[#This Row],[TOTAL]]</f>
        <v>0</v>
      </c>
      <c r="AA252">
        <f>matriceresult[[#This Row],[Introduction]]/matriceresult[[#This Row],[TOTAL]]</f>
        <v>0</v>
      </c>
      <c r="AB252">
        <f>matriceresult[[#This Row],[Methods]]/matriceresult[[#This Row],[TOTAL]]</f>
        <v>0</v>
      </c>
      <c r="AC252">
        <f>matriceresult[[#This Row],[Results]]/matriceresult[[#This Row],[TOTAL]]</f>
        <v>0</v>
      </c>
      <c r="AD252">
        <f>matriceresult[[#This Row],[Supplementary material]]/matriceresult[[#This Row],[TOTAL]]</f>
        <v>0</v>
      </c>
      <c r="AE252">
        <f>matriceresult[[#This Row],[Title]]/matriceresult[[#This Row],[TOTAL]]</f>
        <v>0</v>
      </c>
      <c r="AF252" s="15">
        <f>SUM(matriceresult_PERCENTAGE[[#This Row],[Abstract]:[Title]])</f>
        <v>1</v>
      </c>
    </row>
    <row r="253" spans="1:32" x14ac:dyDescent="0.25">
      <c r="A253" s="1" t="s">
        <v>2236</v>
      </c>
      <c r="B253" s="1" t="s">
        <v>19</v>
      </c>
      <c r="D253" s="1" t="s">
        <v>517</v>
      </c>
      <c r="E253">
        <v>0</v>
      </c>
      <c r="F253">
        <v>0</v>
      </c>
      <c r="G253">
        <v>2</v>
      </c>
      <c r="H253">
        <v>0</v>
      </c>
      <c r="I253">
        <v>0</v>
      </c>
      <c r="J253">
        <v>0</v>
      </c>
      <c r="K253">
        <v>0</v>
      </c>
      <c r="L253">
        <v>1</v>
      </c>
      <c r="M253">
        <v>0</v>
      </c>
      <c r="N253">
        <v>0</v>
      </c>
      <c r="O253">
        <v>0</v>
      </c>
      <c r="P253">
        <v>0</v>
      </c>
      <c r="Q253" s="7">
        <f>SUM(matriceresult[[#This Row],[Abstract]:[Title]])</f>
        <v>3</v>
      </c>
      <c r="S253" s="1" t="s">
        <v>517</v>
      </c>
      <c r="T253">
        <f>matriceresult[[#This Row],[Abstract]]/matriceresult[[#This Row],[TOTAL]]</f>
        <v>0</v>
      </c>
      <c r="U253">
        <f>matriceresult[[#This Row],[Acknowledgments]]/matriceresult[[#This Row],[TOTAL]]</f>
        <v>0</v>
      </c>
      <c r="V253">
        <f>matriceresult[[#This Row],[Article (No section provide)]]/matriceresult[[#This Row],[TOTAL]]</f>
        <v>0.66666666666666663</v>
      </c>
      <c r="W253">
        <f>matriceresult[[#This Row],[Case study]]/matriceresult[[#This Row],[TOTAL]]</f>
        <v>0</v>
      </c>
      <c r="X253">
        <f>matriceresult[[#This Row],[Conclusion]]/matriceresult[[#This Row],[TOTAL]]</f>
        <v>0</v>
      </c>
      <c r="Y253">
        <f>matriceresult[[#This Row],[Discussion]]/matriceresult[[#This Row],[TOTAL]]</f>
        <v>0</v>
      </c>
      <c r="Z253">
        <f>matriceresult[[#This Row],[Figure]]/matriceresult[[#This Row],[TOTAL]]</f>
        <v>0</v>
      </c>
      <c r="AA253">
        <f>matriceresult[[#This Row],[Introduction]]/matriceresult[[#This Row],[TOTAL]]</f>
        <v>0.33333333333333331</v>
      </c>
      <c r="AB253">
        <f>matriceresult[[#This Row],[Methods]]/matriceresult[[#This Row],[TOTAL]]</f>
        <v>0</v>
      </c>
      <c r="AC253">
        <f>matriceresult[[#This Row],[Results]]/matriceresult[[#This Row],[TOTAL]]</f>
        <v>0</v>
      </c>
      <c r="AD253">
        <f>matriceresult[[#This Row],[Supplementary material]]/matriceresult[[#This Row],[TOTAL]]</f>
        <v>0</v>
      </c>
      <c r="AE253">
        <f>matriceresult[[#This Row],[Title]]/matriceresult[[#This Row],[TOTAL]]</f>
        <v>0</v>
      </c>
      <c r="AF253" s="15">
        <f>SUM(matriceresult_PERCENTAGE[[#This Row],[Abstract]:[Title]])</f>
        <v>1</v>
      </c>
    </row>
    <row r="254" spans="1:32" x14ac:dyDescent="0.25">
      <c r="A254" s="1" t="s">
        <v>2236</v>
      </c>
      <c r="B254" s="1" t="s">
        <v>19</v>
      </c>
      <c r="D254" s="1" t="s">
        <v>2030</v>
      </c>
      <c r="E254">
        <v>0</v>
      </c>
      <c r="F254">
        <v>0</v>
      </c>
      <c r="G254">
        <v>3</v>
      </c>
      <c r="H254">
        <v>0</v>
      </c>
      <c r="I254">
        <v>0</v>
      </c>
      <c r="J254">
        <v>0</v>
      </c>
      <c r="K254">
        <v>0</v>
      </c>
      <c r="L254">
        <v>0</v>
      </c>
      <c r="M254">
        <v>0</v>
      </c>
      <c r="N254">
        <v>0</v>
      </c>
      <c r="O254">
        <v>0</v>
      </c>
      <c r="P254">
        <v>0</v>
      </c>
      <c r="Q254" s="7">
        <f>SUM(matriceresult[[#This Row],[Abstract]:[Title]])</f>
        <v>3</v>
      </c>
      <c r="S254" s="1" t="s">
        <v>2030</v>
      </c>
      <c r="T254">
        <f>matriceresult[[#This Row],[Abstract]]/matriceresult[[#This Row],[TOTAL]]</f>
        <v>0</v>
      </c>
      <c r="U254">
        <f>matriceresult[[#This Row],[Acknowledgments]]/matriceresult[[#This Row],[TOTAL]]</f>
        <v>0</v>
      </c>
      <c r="V254">
        <f>matriceresult[[#This Row],[Article (No section provide)]]/matriceresult[[#This Row],[TOTAL]]</f>
        <v>1</v>
      </c>
      <c r="W254">
        <f>matriceresult[[#This Row],[Case study]]/matriceresult[[#This Row],[TOTAL]]</f>
        <v>0</v>
      </c>
      <c r="X254">
        <f>matriceresult[[#This Row],[Conclusion]]/matriceresult[[#This Row],[TOTAL]]</f>
        <v>0</v>
      </c>
      <c r="Y254">
        <f>matriceresult[[#This Row],[Discussion]]/matriceresult[[#This Row],[TOTAL]]</f>
        <v>0</v>
      </c>
      <c r="Z254">
        <f>matriceresult[[#This Row],[Figure]]/matriceresult[[#This Row],[TOTAL]]</f>
        <v>0</v>
      </c>
      <c r="AA254">
        <f>matriceresult[[#This Row],[Introduction]]/matriceresult[[#This Row],[TOTAL]]</f>
        <v>0</v>
      </c>
      <c r="AB254">
        <f>matriceresult[[#This Row],[Methods]]/matriceresult[[#This Row],[TOTAL]]</f>
        <v>0</v>
      </c>
      <c r="AC254">
        <f>matriceresult[[#This Row],[Results]]/matriceresult[[#This Row],[TOTAL]]</f>
        <v>0</v>
      </c>
      <c r="AD254">
        <f>matriceresult[[#This Row],[Supplementary material]]/matriceresult[[#This Row],[TOTAL]]</f>
        <v>0</v>
      </c>
      <c r="AE254">
        <f>matriceresult[[#This Row],[Title]]/matriceresult[[#This Row],[TOTAL]]</f>
        <v>0</v>
      </c>
      <c r="AF254" s="15">
        <f>SUM(matriceresult_PERCENTAGE[[#This Row],[Abstract]:[Title]])</f>
        <v>1</v>
      </c>
    </row>
    <row r="255" spans="1:32" x14ac:dyDescent="0.25">
      <c r="A255" s="1" t="s">
        <v>2236</v>
      </c>
      <c r="B255" s="1" t="s">
        <v>75</v>
      </c>
      <c r="D255" s="1" t="s">
        <v>1016</v>
      </c>
      <c r="E255">
        <v>0</v>
      </c>
      <c r="F255">
        <v>0</v>
      </c>
      <c r="G255">
        <v>2</v>
      </c>
      <c r="H255">
        <v>0</v>
      </c>
      <c r="I255">
        <v>0</v>
      </c>
      <c r="J255">
        <v>0</v>
      </c>
      <c r="K255">
        <v>0</v>
      </c>
      <c r="L255">
        <v>0</v>
      </c>
      <c r="M255">
        <v>0</v>
      </c>
      <c r="N255">
        <v>0</v>
      </c>
      <c r="O255">
        <v>0</v>
      </c>
      <c r="P255">
        <v>0</v>
      </c>
      <c r="Q255" s="7">
        <f>SUM(matriceresult[[#This Row],[Abstract]:[Title]])</f>
        <v>2</v>
      </c>
      <c r="S255" s="1" t="s">
        <v>1016</v>
      </c>
      <c r="T255">
        <f>matriceresult[[#This Row],[Abstract]]/matriceresult[[#This Row],[TOTAL]]</f>
        <v>0</v>
      </c>
      <c r="U255">
        <f>matriceresult[[#This Row],[Acknowledgments]]/matriceresult[[#This Row],[TOTAL]]</f>
        <v>0</v>
      </c>
      <c r="V255">
        <f>matriceresult[[#This Row],[Article (No section provide)]]/matriceresult[[#This Row],[TOTAL]]</f>
        <v>1</v>
      </c>
      <c r="W255">
        <f>matriceresult[[#This Row],[Case study]]/matriceresult[[#This Row],[TOTAL]]</f>
        <v>0</v>
      </c>
      <c r="X255">
        <f>matriceresult[[#This Row],[Conclusion]]/matriceresult[[#This Row],[TOTAL]]</f>
        <v>0</v>
      </c>
      <c r="Y255">
        <f>matriceresult[[#This Row],[Discussion]]/matriceresult[[#This Row],[TOTAL]]</f>
        <v>0</v>
      </c>
      <c r="Z255">
        <f>matriceresult[[#This Row],[Figure]]/matriceresult[[#This Row],[TOTAL]]</f>
        <v>0</v>
      </c>
      <c r="AA255">
        <f>matriceresult[[#This Row],[Introduction]]/matriceresult[[#This Row],[TOTAL]]</f>
        <v>0</v>
      </c>
      <c r="AB255">
        <f>matriceresult[[#This Row],[Methods]]/matriceresult[[#This Row],[TOTAL]]</f>
        <v>0</v>
      </c>
      <c r="AC255">
        <f>matriceresult[[#This Row],[Results]]/matriceresult[[#This Row],[TOTAL]]</f>
        <v>0</v>
      </c>
      <c r="AD255">
        <f>matriceresult[[#This Row],[Supplementary material]]/matriceresult[[#This Row],[TOTAL]]</f>
        <v>0</v>
      </c>
      <c r="AE255">
        <f>matriceresult[[#This Row],[Title]]/matriceresult[[#This Row],[TOTAL]]</f>
        <v>0</v>
      </c>
      <c r="AF255" s="15">
        <f>SUM(matriceresult_PERCENTAGE[[#This Row],[Abstract]:[Title]])</f>
        <v>1</v>
      </c>
    </row>
    <row r="256" spans="1:32" x14ac:dyDescent="0.25">
      <c r="A256" s="1" t="s">
        <v>2236</v>
      </c>
      <c r="B256" s="1" t="s">
        <v>75</v>
      </c>
      <c r="D256" s="1" t="s">
        <v>812</v>
      </c>
      <c r="E256">
        <v>0</v>
      </c>
      <c r="F256">
        <v>0</v>
      </c>
      <c r="G256">
        <v>0</v>
      </c>
      <c r="H256">
        <v>0</v>
      </c>
      <c r="I256">
        <v>0</v>
      </c>
      <c r="J256">
        <v>0</v>
      </c>
      <c r="K256">
        <v>0</v>
      </c>
      <c r="L256">
        <v>0</v>
      </c>
      <c r="M256">
        <v>0</v>
      </c>
      <c r="N256">
        <v>1</v>
      </c>
      <c r="O256">
        <v>0</v>
      </c>
      <c r="P256">
        <v>0</v>
      </c>
      <c r="Q256" s="7">
        <f>SUM(matriceresult[[#This Row],[Abstract]:[Title]])</f>
        <v>1</v>
      </c>
      <c r="S256" s="1" t="s">
        <v>812</v>
      </c>
      <c r="T256">
        <f>matriceresult[[#This Row],[Abstract]]/matriceresult[[#This Row],[TOTAL]]</f>
        <v>0</v>
      </c>
      <c r="U256">
        <f>matriceresult[[#This Row],[Acknowledgments]]/matriceresult[[#This Row],[TOTAL]]</f>
        <v>0</v>
      </c>
      <c r="V256">
        <f>matriceresult[[#This Row],[Article (No section provide)]]/matriceresult[[#This Row],[TOTAL]]</f>
        <v>0</v>
      </c>
      <c r="W256">
        <f>matriceresult[[#This Row],[Case study]]/matriceresult[[#This Row],[TOTAL]]</f>
        <v>0</v>
      </c>
      <c r="X256">
        <f>matriceresult[[#This Row],[Conclusion]]/matriceresult[[#This Row],[TOTAL]]</f>
        <v>0</v>
      </c>
      <c r="Y256">
        <f>matriceresult[[#This Row],[Discussion]]/matriceresult[[#This Row],[TOTAL]]</f>
        <v>0</v>
      </c>
      <c r="Z256">
        <f>matriceresult[[#This Row],[Figure]]/matriceresult[[#This Row],[TOTAL]]</f>
        <v>0</v>
      </c>
      <c r="AA256">
        <f>matriceresult[[#This Row],[Introduction]]/matriceresult[[#This Row],[TOTAL]]</f>
        <v>0</v>
      </c>
      <c r="AB256">
        <f>matriceresult[[#This Row],[Methods]]/matriceresult[[#This Row],[TOTAL]]</f>
        <v>0</v>
      </c>
      <c r="AC256">
        <f>matriceresult[[#This Row],[Results]]/matriceresult[[#This Row],[TOTAL]]</f>
        <v>1</v>
      </c>
      <c r="AD256">
        <f>matriceresult[[#This Row],[Supplementary material]]/matriceresult[[#This Row],[TOTAL]]</f>
        <v>0</v>
      </c>
      <c r="AE256">
        <f>matriceresult[[#This Row],[Title]]/matriceresult[[#This Row],[TOTAL]]</f>
        <v>0</v>
      </c>
      <c r="AF256" s="15">
        <f>SUM(matriceresult_PERCENTAGE[[#This Row],[Abstract]:[Title]])</f>
        <v>1</v>
      </c>
    </row>
    <row r="257" spans="1:32" x14ac:dyDescent="0.25">
      <c r="A257" s="1" t="s">
        <v>599</v>
      </c>
      <c r="B257" s="1" t="s">
        <v>11</v>
      </c>
      <c r="D257" s="1" t="s">
        <v>3008</v>
      </c>
      <c r="E257">
        <v>0</v>
      </c>
      <c r="F257">
        <v>0</v>
      </c>
      <c r="G257">
        <v>0</v>
      </c>
      <c r="H257">
        <v>0</v>
      </c>
      <c r="I257">
        <v>0</v>
      </c>
      <c r="J257">
        <v>0</v>
      </c>
      <c r="K257">
        <v>0</v>
      </c>
      <c r="L257">
        <v>0</v>
      </c>
      <c r="M257">
        <v>1</v>
      </c>
      <c r="N257">
        <v>2</v>
      </c>
      <c r="O257">
        <v>0</v>
      </c>
      <c r="P257">
        <v>0</v>
      </c>
      <c r="Q257" s="7">
        <f>SUM(matriceresult[[#This Row],[Abstract]:[Title]])</f>
        <v>3</v>
      </c>
      <c r="S257" s="1" t="s">
        <v>3008</v>
      </c>
      <c r="T257">
        <f>matriceresult[[#This Row],[Abstract]]/matriceresult[[#This Row],[TOTAL]]</f>
        <v>0</v>
      </c>
      <c r="U257">
        <f>matriceresult[[#This Row],[Acknowledgments]]/matriceresult[[#This Row],[TOTAL]]</f>
        <v>0</v>
      </c>
      <c r="V257">
        <f>matriceresult[[#This Row],[Article (No section provide)]]/matriceresult[[#This Row],[TOTAL]]</f>
        <v>0</v>
      </c>
      <c r="W257">
        <f>matriceresult[[#This Row],[Case study]]/matriceresult[[#This Row],[TOTAL]]</f>
        <v>0</v>
      </c>
      <c r="X257">
        <f>matriceresult[[#This Row],[Conclusion]]/matriceresult[[#This Row],[TOTAL]]</f>
        <v>0</v>
      </c>
      <c r="Y257">
        <f>matriceresult[[#This Row],[Discussion]]/matriceresult[[#This Row],[TOTAL]]</f>
        <v>0</v>
      </c>
      <c r="Z257">
        <f>matriceresult[[#This Row],[Figure]]/matriceresult[[#This Row],[TOTAL]]</f>
        <v>0</v>
      </c>
      <c r="AA257">
        <f>matriceresult[[#This Row],[Introduction]]/matriceresult[[#This Row],[TOTAL]]</f>
        <v>0</v>
      </c>
      <c r="AB257">
        <f>matriceresult[[#This Row],[Methods]]/matriceresult[[#This Row],[TOTAL]]</f>
        <v>0.33333333333333331</v>
      </c>
      <c r="AC257">
        <f>matriceresult[[#This Row],[Results]]/matriceresult[[#This Row],[TOTAL]]</f>
        <v>0.66666666666666663</v>
      </c>
      <c r="AD257">
        <f>matriceresult[[#This Row],[Supplementary material]]/matriceresult[[#This Row],[TOTAL]]</f>
        <v>0</v>
      </c>
      <c r="AE257">
        <f>matriceresult[[#This Row],[Title]]/matriceresult[[#This Row],[TOTAL]]</f>
        <v>0</v>
      </c>
      <c r="AF257" s="15">
        <f>SUM(matriceresult_PERCENTAGE[[#This Row],[Abstract]:[Title]])</f>
        <v>1</v>
      </c>
    </row>
    <row r="258" spans="1:32" x14ac:dyDescent="0.25">
      <c r="A258" s="1" t="s">
        <v>109</v>
      </c>
      <c r="B258" s="1" t="s">
        <v>19</v>
      </c>
      <c r="D258" s="1" t="s">
        <v>2040</v>
      </c>
      <c r="E258">
        <v>0</v>
      </c>
      <c r="F258">
        <v>0</v>
      </c>
      <c r="G258">
        <v>0</v>
      </c>
      <c r="H258">
        <v>0</v>
      </c>
      <c r="I258">
        <v>0</v>
      </c>
      <c r="J258">
        <v>1</v>
      </c>
      <c r="K258">
        <v>0</v>
      </c>
      <c r="L258">
        <v>0</v>
      </c>
      <c r="M258">
        <v>0</v>
      </c>
      <c r="N258">
        <v>0</v>
      </c>
      <c r="O258">
        <v>0</v>
      </c>
      <c r="P258">
        <v>0</v>
      </c>
      <c r="Q258" s="7">
        <f>SUM(matriceresult[[#This Row],[Abstract]:[Title]])</f>
        <v>1</v>
      </c>
      <c r="S258" s="1" t="s">
        <v>2040</v>
      </c>
      <c r="T258">
        <f>matriceresult[[#This Row],[Abstract]]/matriceresult[[#This Row],[TOTAL]]</f>
        <v>0</v>
      </c>
      <c r="U258">
        <f>matriceresult[[#This Row],[Acknowledgments]]/matriceresult[[#This Row],[TOTAL]]</f>
        <v>0</v>
      </c>
      <c r="V258">
        <f>matriceresult[[#This Row],[Article (No section provide)]]/matriceresult[[#This Row],[TOTAL]]</f>
        <v>0</v>
      </c>
      <c r="W258">
        <f>matriceresult[[#This Row],[Case study]]/matriceresult[[#This Row],[TOTAL]]</f>
        <v>0</v>
      </c>
      <c r="X258">
        <f>matriceresult[[#This Row],[Conclusion]]/matriceresult[[#This Row],[TOTAL]]</f>
        <v>0</v>
      </c>
      <c r="Y258">
        <f>matriceresult[[#This Row],[Discussion]]/matriceresult[[#This Row],[TOTAL]]</f>
        <v>1</v>
      </c>
      <c r="Z258">
        <f>matriceresult[[#This Row],[Figure]]/matriceresult[[#This Row],[TOTAL]]</f>
        <v>0</v>
      </c>
      <c r="AA258">
        <f>matriceresult[[#This Row],[Introduction]]/matriceresult[[#This Row],[TOTAL]]</f>
        <v>0</v>
      </c>
      <c r="AB258">
        <f>matriceresult[[#This Row],[Methods]]/matriceresult[[#This Row],[TOTAL]]</f>
        <v>0</v>
      </c>
      <c r="AC258">
        <f>matriceresult[[#This Row],[Results]]/matriceresult[[#This Row],[TOTAL]]</f>
        <v>0</v>
      </c>
      <c r="AD258">
        <f>matriceresult[[#This Row],[Supplementary material]]/matriceresult[[#This Row],[TOTAL]]</f>
        <v>0</v>
      </c>
      <c r="AE258">
        <f>matriceresult[[#This Row],[Title]]/matriceresult[[#This Row],[TOTAL]]</f>
        <v>0</v>
      </c>
      <c r="AF258" s="15">
        <f>SUM(matriceresult_PERCENTAGE[[#This Row],[Abstract]:[Title]])</f>
        <v>1</v>
      </c>
    </row>
    <row r="259" spans="1:32" x14ac:dyDescent="0.25">
      <c r="A259" s="1" t="s">
        <v>109</v>
      </c>
      <c r="B259" s="1" t="s">
        <v>19</v>
      </c>
      <c r="D259" s="1" t="s">
        <v>816</v>
      </c>
      <c r="E259">
        <v>0</v>
      </c>
      <c r="F259">
        <v>1</v>
      </c>
      <c r="G259">
        <v>0</v>
      </c>
      <c r="H259">
        <v>0</v>
      </c>
      <c r="I259">
        <v>0</v>
      </c>
      <c r="J259">
        <v>0</v>
      </c>
      <c r="K259">
        <v>0</v>
      </c>
      <c r="L259">
        <v>0</v>
      </c>
      <c r="M259">
        <v>0</v>
      </c>
      <c r="N259">
        <v>0</v>
      </c>
      <c r="O259">
        <v>0</v>
      </c>
      <c r="P259">
        <v>0</v>
      </c>
      <c r="Q259" s="7">
        <f>SUM(matriceresult[[#This Row],[Abstract]:[Title]])</f>
        <v>1</v>
      </c>
      <c r="S259" s="1" t="s">
        <v>816</v>
      </c>
      <c r="T259">
        <f>matriceresult[[#This Row],[Abstract]]/matriceresult[[#This Row],[TOTAL]]</f>
        <v>0</v>
      </c>
      <c r="U259">
        <f>matriceresult[[#This Row],[Acknowledgments]]/matriceresult[[#This Row],[TOTAL]]</f>
        <v>1</v>
      </c>
      <c r="V259">
        <f>matriceresult[[#This Row],[Article (No section provide)]]/matriceresult[[#This Row],[TOTAL]]</f>
        <v>0</v>
      </c>
      <c r="W259">
        <f>matriceresult[[#This Row],[Case study]]/matriceresult[[#This Row],[TOTAL]]</f>
        <v>0</v>
      </c>
      <c r="X259">
        <f>matriceresult[[#This Row],[Conclusion]]/matriceresult[[#This Row],[TOTAL]]</f>
        <v>0</v>
      </c>
      <c r="Y259">
        <f>matriceresult[[#This Row],[Discussion]]/matriceresult[[#This Row],[TOTAL]]</f>
        <v>0</v>
      </c>
      <c r="Z259">
        <f>matriceresult[[#This Row],[Figure]]/matriceresult[[#This Row],[TOTAL]]</f>
        <v>0</v>
      </c>
      <c r="AA259">
        <f>matriceresult[[#This Row],[Introduction]]/matriceresult[[#This Row],[TOTAL]]</f>
        <v>0</v>
      </c>
      <c r="AB259">
        <f>matriceresult[[#This Row],[Methods]]/matriceresult[[#This Row],[TOTAL]]</f>
        <v>0</v>
      </c>
      <c r="AC259">
        <f>matriceresult[[#This Row],[Results]]/matriceresult[[#This Row],[TOTAL]]</f>
        <v>0</v>
      </c>
      <c r="AD259">
        <f>matriceresult[[#This Row],[Supplementary material]]/matriceresult[[#This Row],[TOTAL]]</f>
        <v>0</v>
      </c>
      <c r="AE259">
        <f>matriceresult[[#This Row],[Title]]/matriceresult[[#This Row],[TOTAL]]</f>
        <v>0</v>
      </c>
      <c r="AF259" s="15">
        <f>SUM(matriceresult_PERCENTAGE[[#This Row],[Abstract]:[Title]])</f>
        <v>1</v>
      </c>
    </row>
    <row r="260" spans="1:32" x14ac:dyDescent="0.25">
      <c r="A260" s="1" t="s">
        <v>109</v>
      </c>
      <c r="B260" s="1" t="s">
        <v>19</v>
      </c>
      <c r="D260" s="1" t="s">
        <v>820</v>
      </c>
      <c r="E260">
        <v>0</v>
      </c>
      <c r="F260">
        <v>0</v>
      </c>
      <c r="G260">
        <v>0</v>
      </c>
      <c r="H260">
        <v>0</v>
      </c>
      <c r="I260">
        <v>0</v>
      </c>
      <c r="J260">
        <v>0</v>
      </c>
      <c r="K260">
        <v>0</v>
      </c>
      <c r="L260">
        <v>0</v>
      </c>
      <c r="M260">
        <v>0</v>
      </c>
      <c r="N260">
        <v>3</v>
      </c>
      <c r="O260">
        <v>0</v>
      </c>
      <c r="P260">
        <v>0</v>
      </c>
      <c r="Q260" s="7">
        <f>SUM(matriceresult[[#This Row],[Abstract]:[Title]])</f>
        <v>3</v>
      </c>
      <c r="S260" s="1" t="s">
        <v>820</v>
      </c>
      <c r="T260">
        <f>matriceresult[[#This Row],[Abstract]]/matriceresult[[#This Row],[TOTAL]]</f>
        <v>0</v>
      </c>
      <c r="U260">
        <f>matriceresult[[#This Row],[Acknowledgments]]/matriceresult[[#This Row],[TOTAL]]</f>
        <v>0</v>
      </c>
      <c r="V260">
        <f>matriceresult[[#This Row],[Article (No section provide)]]/matriceresult[[#This Row],[TOTAL]]</f>
        <v>0</v>
      </c>
      <c r="W260">
        <f>matriceresult[[#This Row],[Case study]]/matriceresult[[#This Row],[TOTAL]]</f>
        <v>0</v>
      </c>
      <c r="X260">
        <f>matriceresult[[#This Row],[Conclusion]]/matriceresult[[#This Row],[TOTAL]]</f>
        <v>0</v>
      </c>
      <c r="Y260">
        <f>matriceresult[[#This Row],[Discussion]]/matriceresult[[#This Row],[TOTAL]]</f>
        <v>0</v>
      </c>
      <c r="Z260">
        <f>matriceresult[[#This Row],[Figure]]/matriceresult[[#This Row],[TOTAL]]</f>
        <v>0</v>
      </c>
      <c r="AA260">
        <f>matriceresult[[#This Row],[Introduction]]/matriceresult[[#This Row],[TOTAL]]</f>
        <v>0</v>
      </c>
      <c r="AB260">
        <f>matriceresult[[#This Row],[Methods]]/matriceresult[[#This Row],[TOTAL]]</f>
        <v>0</v>
      </c>
      <c r="AC260">
        <f>matriceresult[[#This Row],[Results]]/matriceresult[[#This Row],[TOTAL]]</f>
        <v>1</v>
      </c>
      <c r="AD260">
        <f>matriceresult[[#This Row],[Supplementary material]]/matriceresult[[#This Row],[TOTAL]]</f>
        <v>0</v>
      </c>
      <c r="AE260">
        <f>matriceresult[[#This Row],[Title]]/matriceresult[[#This Row],[TOTAL]]</f>
        <v>0</v>
      </c>
      <c r="AF260" s="15">
        <f>SUM(matriceresult_PERCENTAGE[[#This Row],[Abstract]:[Title]])</f>
        <v>1</v>
      </c>
    </row>
    <row r="261" spans="1:32" x14ac:dyDescent="0.25">
      <c r="A261" s="1" t="s">
        <v>109</v>
      </c>
      <c r="B261" s="1" t="s">
        <v>19</v>
      </c>
      <c r="D261" s="1" t="s">
        <v>3018</v>
      </c>
      <c r="E261">
        <v>0</v>
      </c>
      <c r="F261">
        <v>0</v>
      </c>
      <c r="G261">
        <v>0</v>
      </c>
      <c r="H261">
        <v>0</v>
      </c>
      <c r="I261">
        <v>0</v>
      </c>
      <c r="J261">
        <v>0</v>
      </c>
      <c r="K261">
        <v>3</v>
      </c>
      <c r="L261">
        <v>0</v>
      </c>
      <c r="M261">
        <v>0</v>
      </c>
      <c r="N261">
        <v>5</v>
      </c>
      <c r="O261">
        <v>0</v>
      </c>
      <c r="P261">
        <v>0</v>
      </c>
      <c r="Q261" s="7">
        <f>SUM(matriceresult[[#This Row],[Abstract]:[Title]])</f>
        <v>8</v>
      </c>
      <c r="S261" s="1" t="s">
        <v>3018</v>
      </c>
      <c r="T261">
        <f>matriceresult[[#This Row],[Abstract]]/matriceresult[[#This Row],[TOTAL]]</f>
        <v>0</v>
      </c>
      <c r="U261">
        <f>matriceresult[[#This Row],[Acknowledgments]]/matriceresult[[#This Row],[TOTAL]]</f>
        <v>0</v>
      </c>
      <c r="V261">
        <f>matriceresult[[#This Row],[Article (No section provide)]]/matriceresult[[#This Row],[TOTAL]]</f>
        <v>0</v>
      </c>
      <c r="W261">
        <f>matriceresult[[#This Row],[Case study]]/matriceresult[[#This Row],[TOTAL]]</f>
        <v>0</v>
      </c>
      <c r="X261">
        <f>matriceresult[[#This Row],[Conclusion]]/matriceresult[[#This Row],[TOTAL]]</f>
        <v>0</v>
      </c>
      <c r="Y261">
        <f>matriceresult[[#This Row],[Discussion]]/matriceresult[[#This Row],[TOTAL]]</f>
        <v>0</v>
      </c>
      <c r="Z261">
        <f>matriceresult[[#This Row],[Figure]]/matriceresult[[#This Row],[TOTAL]]</f>
        <v>0.375</v>
      </c>
      <c r="AA261">
        <f>matriceresult[[#This Row],[Introduction]]/matriceresult[[#This Row],[TOTAL]]</f>
        <v>0</v>
      </c>
      <c r="AB261">
        <f>matriceresult[[#This Row],[Methods]]/matriceresult[[#This Row],[TOTAL]]</f>
        <v>0</v>
      </c>
      <c r="AC261">
        <f>matriceresult[[#This Row],[Results]]/matriceresult[[#This Row],[TOTAL]]</f>
        <v>0.625</v>
      </c>
      <c r="AD261">
        <f>matriceresult[[#This Row],[Supplementary material]]/matriceresult[[#This Row],[TOTAL]]</f>
        <v>0</v>
      </c>
      <c r="AE261">
        <f>matriceresult[[#This Row],[Title]]/matriceresult[[#This Row],[TOTAL]]</f>
        <v>0</v>
      </c>
      <c r="AF261" s="15">
        <f>SUM(matriceresult_PERCENTAGE[[#This Row],[Abstract]:[Title]])</f>
        <v>1</v>
      </c>
    </row>
    <row r="262" spans="1:32" x14ac:dyDescent="0.25">
      <c r="A262" s="1" t="s">
        <v>109</v>
      </c>
      <c r="B262" s="1" t="s">
        <v>19</v>
      </c>
      <c r="D262" s="1" t="s">
        <v>523</v>
      </c>
      <c r="E262">
        <v>0</v>
      </c>
      <c r="F262">
        <v>0</v>
      </c>
      <c r="G262">
        <v>1</v>
      </c>
      <c r="H262">
        <v>0</v>
      </c>
      <c r="I262">
        <v>0</v>
      </c>
      <c r="J262">
        <v>0</v>
      </c>
      <c r="K262">
        <v>0</v>
      </c>
      <c r="L262">
        <v>0</v>
      </c>
      <c r="M262">
        <v>0</v>
      </c>
      <c r="N262">
        <v>0</v>
      </c>
      <c r="O262">
        <v>0</v>
      </c>
      <c r="P262">
        <v>0</v>
      </c>
      <c r="Q262" s="7">
        <f>SUM(matriceresult[[#This Row],[Abstract]:[Title]])</f>
        <v>1</v>
      </c>
      <c r="S262" s="1" t="s">
        <v>523</v>
      </c>
      <c r="T262">
        <f>matriceresult[[#This Row],[Abstract]]/matriceresult[[#This Row],[TOTAL]]</f>
        <v>0</v>
      </c>
      <c r="U262">
        <f>matriceresult[[#This Row],[Acknowledgments]]/matriceresult[[#This Row],[TOTAL]]</f>
        <v>0</v>
      </c>
      <c r="V262">
        <f>matriceresult[[#This Row],[Article (No section provide)]]/matriceresult[[#This Row],[TOTAL]]</f>
        <v>1</v>
      </c>
      <c r="W262">
        <f>matriceresult[[#This Row],[Case study]]/matriceresult[[#This Row],[TOTAL]]</f>
        <v>0</v>
      </c>
      <c r="X262">
        <f>matriceresult[[#This Row],[Conclusion]]/matriceresult[[#This Row],[TOTAL]]</f>
        <v>0</v>
      </c>
      <c r="Y262">
        <f>matriceresult[[#This Row],[Discussion]]/matriceresult[[#This Row],[TOTAL]]</f>
        <v>0</v>
      </c>
      <c r="Z262">
        <f>matriceresult[[#This Row],[Figure]]/matriceresult[[#This Row],[TOTAL]]</f>
        <v>0</v>
      </c>
      <c r="AA262">
        <f>matriceresult[[#This Row],[Introduction]]/matriceresult[[#This Row],[TOTAL]]</f>
        <v>0</v>
      </c>
      <c r="AB262">
        <f>matriceresult[[#This Row],[Methods]]/matriceresult[[#This Row],[TOTAL]]</f>
        <v>0</v>
      </c>
      <c r="AC262">
        <f>matriceresult[[#This Row],[Results]]/matriceresult[[#This Row],[TOTAL]]</f>
        <v>0</v>
      </c>
      <c r="AD262">
        <f>matriceresult[[#This Row],[Supplementary material]]/matriceresult[[#This Row],[TOTAL]]</f>
        <v>0</v>
      </c>
      <c r="AE262">
        <f>matriceresult[[#This Row],[Title]]/matriceresult[[#This Row],[TOTAL]]</f>
        <v>0</v>
      </c>
      <c r="AF262" s="15">
        <f>SUM(matriceresult_PERCENTAGE[[#This Row],[Abstract]:[Title]])</f>
        <v>1</v>
      </c>
    </row>
    <row r="263" spans="1:32" x14ac:dyDescent="0.25">
      <c r="A263" s="1" t="s">
        <v>109</v>
      </c>
      <c r="B263" s="1" t="s">
        <v>19</v>
      </c>
      <c r="D263" s="1" t="s">
        <v>1020</v>
      </c>
      <c r="E263">
        <v>1</v>
      </c>
      <c r="F263">
        <v>0</v>
      </c>
      <c r="G263">
        <v>0</v>
      </c>
      <c r="H263">
        <v>0</v>
      </c>
      <c r="I263">
        <v>0</v>
      </c>
      <c r="J263">
        <v>0</v>
      </c>
      <c r="K263">
        <v>0</v>
      </c>
      <c r="L263">
        <v>0</v>
      </c>
      <c r="M263">
        <v>1</v>
      </c>
      <c r="N263">
        <v>0</v>
      </c>
      <c r="O263">
        <v>0</v>
      </c>
      <c r="P263">
        <v>0</v>
      </c>
      <c r="Q263" s="7">
        <f>SUM(matriceresult[[#This Row],[Abstract]:[Title]])</f>
        <v>2</v>
      </c>
      <c r="S263" s="1" t="s">
        <v>1020</v>
      </c>
      <c r="T263">
        <f>matriceresult[[#This Row],[Abstract]]/matriceresult[[#This Row],[TOTAL]]</f>
        <v>0.5</v>
      </c>
      <c r="U263">
        <f>matriceresult[[#This Row],[Acknowledgments]]/matriceresult[[#This Row],[TOTAL]]</f>
        <v>0</v>
      </c>
      <c r="V263">
        <f>matriceresult[[#This Row],[Article (No section provide)]]/matriceresult[[#This Row],[TOTAL]]</f>
        <v>0</v>
      </c>
      <c r="W263">
        <f>matriceresult[[#This Row],[Case study]]/matriceresult[[#This Row],[TOTAL]]</f>
        <v>0</v>
      </c>
      <c r="X263">
        <f>matriceresult[[#This Row],[Conclusion]]/matriceresult[[#This Row],[TOTAL]]</f>
        <v>0</v>
      </c>
      <c r="Y263">
        <f>matriceresult[[#This Row],[Discussion]]/matriceresult[[#This Row],[TOTAL]]</f>
        <v>0</v>
      </c>
      <c r="Z263">
        <f>matriceresult[[#This Row],[Figure]]/matriceresult[[#This Row],[TOTAL]]</f>
        <v>0</v>
      </c>
      <c r="AA263">
        <f>matriceresult[[#This Row],[Introduction]]/matriceresult[[#This Row],[TOTAL]]</f>
        <v>0</v>
      </c>
      <c r="AB263">
        <f>matriceresult[[#This Row],[Methods]]/matriceresult[[#This Row],[TOTAL]]</f>
        <v>0.5</v>
      </c>
      <c r="AC263">
        <f>matriceresult[[#This Row],[Results]]/matriceresult[[#This Row],[TOTAL]]</f>
        <v>0</v>
      </c>
      <c r="AD263">
        <f>matriceresult[[#This Row],[Supplementary material]]/matriceresult[[#This Row],[TOTAL]]</f>
        <v>0</v>
      </c>
      <c r="AE263">
        <f>matriceresult[[#This Row],[Title]]/matriceresult[[#This Row],[TOTAL]]</f>
        <v>0</v>
      </c>
      <c r="AF263" s="15">
        <f>SUM(matriceresult_PERCENTAGE[[#This Row],[Abstract]:[Title]])</f>
        <v>1</v>
      </c>
    </row>
    <row r="264" spans="1:32" x14ac:dyDescent="0.25">
      <c r="A264" s="1" t="s">
        <v>109</v>
      </c>
      <c r="B264" s="1" t="s">
        <v>19</v>
      </c>
      <c r="D264" s="1" t="s">
        <v>3039</v>
      </c>
      <c r="E264">
        <v>0</v>
      </c>
      <c r="F264">
        <v>0</v>
      </c>
      <c r="G264">
        <v>0</v>
      </c>
      <c r="H264">
        <v>0</v>
      </c>
      <c r="I264">
        <v>0</v>
      </c>
      <c r="J264">
        <v>0</v>
      </c>
      <c r="K264">
        <v>0</v>
      </c>
      <c r="L264">
        <v>0</v>
      </c>
      <c r="M264">
        <v>0</v>
      </c>
      <c r="N264">
        <v>1</v>
      </c>
      <c r="O264">
        <v>0</v>
      </c>
      <c r="P264">
        <v>0</v>
      </c>
      <c r="Q264" s="7">
        <f>SUM(matriceresult[[#This Row],[Abstract]:[Title]])</f>
        <v>1</v>
      </c>
      <c r="S264" s="1" t="s">
        <v>3039</v>
      </c>
      <c r="T264">
        <f>matriceresult[[#This Row],[Abstract]]/matriceresult[[#This Row],[TOTAL]]</f>
        <v>0</v>
      </c>
      <c r="U264">
        <f>matriceresult[[#This Row],[Acknowledgments]]/matriceresult[[#This Row],[TOTAL]]</f>
        <v>0</v>
      </c>
      <c r="V264">
        <f>matriceresult[[#This Row],[Article (No section provide)]]/matriceresult[[#This Row],[TOTAL]]</f>
        <v>0</v>
      </c>
      <c r="W264">
        <f>matriceresult[[#This Row],[Case study]]/matriceresult[[#This Row],[TOTAL]]</f>
        <v>0</v>
      </c>
      <c r="X264">
        <f>matriceresult[[#This Row],[Conclusion]]/matriceresult[[#This Row],[TOTAL]]</f>
        <v>0</v>
      </c>
      <c r="Y264">
        <f>matriceresult[[#This Row],[Discussion]]/matriceresult[[#This Row],[TOTAL]]</f>
        <v>0</v>
      </c>
      <c r="Z264">
        <f>matriceresult[[#This Row],[Figure]]/matriceresult[[#This Row],[TOTAL]]</f>
        <v>0</v>
      </c>
      <c r="AA264">
        <f>matriceresult[[#This Row],[Introduction]]/matriceresult[[#This Row],[TOTAL]]</f>
        <v>0</v>
      </c>
      <c r="AB264">
        <f>matriceresult[[#This Row],[Methods]]/matriceresult[[#This Row],[TOTAL]]</f>
        <v>0</v>
      </c>
      <c r="AC264">
        <f>matriceresult[[#This Row],[Results]]/matriceresult[[#This Row],[TOTAL]]</f>
        <v>1</v>
      </c>
      <c r="AD264">
        <f>matriceresult[[#This Row],[Supplementary material]]/matriceresult[[#This Row],[TOTAL]]</f>
        <v>0</v>
      </c>
      <c r="AE264">
        <f>matriceresult[[#This Row],[Title]]/matriceresult[[#This Row],[TOTAL]]</f>
        <v>0</v>
      </c>
      <c r="AF264" s="15">
        <f>SUM(matriceresult_PERCENTAGE[[#This Row],[Abstract]:[Title]])</f>
        <v>1</v>
      </c>
    </row>
    <row r="265" spans="1:32" x14ac:dyDescent="0.25">
      <c r="A265" s="1" t="s">
        <v>109</v>
      </c>
      <c r="B265" s="1" t="s">
        <v>19</v>
      </c>
      <c r="D265" s="1" t="s">
        <v>343</v>
      </c>
      <c r="E265">
        <v>0</v>
      </c>
      <c r="F265">
        <v>0</v>
      </c>
      <c r="G265">
        <v>4</v>
      </c>
      <c r="H265">
        <v>0</v>
      </c>
      <c r="I265">
        <v>0</v>
      </c>
      <c r="J265">
        <v>0</v>
      </c>
      <c r="K265">
        <v>0</v>
      </c>
      <c r="L265">
        <v>0</v>
      </c>
      <c r="M265">
        <v>0</v>
      </c>
      <c r="N265">
        <v>0</v>
      </c>
      <c r="O265">
        <v>0</v>
      </c>
      <c r="P265">
        <v>0</v>
      </c>
      <c r="Q265" s="7">
        <f>SUM(matriceresult[[#This Row],[Abstract]:[Title]])</f>
        <v>4</v>
      </c>
      <c r="S265" s="1" t="s">
        <v>343</v>
      </c>
      <c r="T265">
        <f>matriceresult[[#This Row],[Abstract]]/matriceresult[[#This Row],[TOTAL]]</f>
        <v>0</v>
      </c>
      <c r="U265">
        <f>matriceresult[[#This Row],[Acknowledgments]]/matriceresult[[#This Row],[TOTAL]]</f>
        <v>0</v>
      </c>
      <c r="V265">
        <f>matriceresult[[#This Row],[Article (No section provide)]]/matriceresult[[#This Row],[TOTAL]]</f>
        <v>1</v>
      </c>
      <c r="W265">
        <f>matriceresult[[#This Row],[Case study]]/matriceresult[[#This Row],[TOTAL]]</f>
        <v>0</v>
      </c>
      <c r="X265">
        <f>matriceresult[[#This Row],[Conclusion]]/matriceresult[[#This Row],[TOTAL]]</f>
        <v>0</v>
      </c>
      <c r="Y265">
        <f>matriceresult[[#This Row],[Discussion]]/matriceresult[[#This Row],[TOTAL]]</f>
        <v>0</v>
      </c>
      <c r="Z265">
        <f>matriceresult[[#This Row],[Figure]]/matriceresult[[#This Row],[TOTAL]]</f>
        <v>0</v>
      </c>
      <c r="AA265">
        <f>matriceresult[[#This Row],[Introduction]]/matriceresult[[#This Row],[TOTAL]]</f>
        <v>0</v>
      </c>
      <c r="AB265">
        <f>matriceresult[[#This Row],[Methods]]/matriceresult[[#This Row],[TOTAL]]</f>
        <v>0</v>
      </c>
      <c r="AC265">
        <f>matriceresult[[#This Row],[Results]]/matriceresult[[#This Row],[TOTAL]]</f>
        <v>0</v>
      </c>
      <c r="AD265">
        <f>matriceresult[[#This Row],[Supplementary material]]/matriceresult[[#This Row],[TOTAL]]</f>
        <v>0</v>
      </c>
      <c r="AE265">
        <f>matriceresult[[#This Row],[Title]]/matriceresult[[#This Row],[TOTAL]]</f>
        <v>0</v>
      </c>
      <c r="AF265" s="15">
        <f>SUM(matriceresult_PERCENTAGE[[#This Row],[Abstract]:[Title]])</f>
        <v>1</v>
      </c>
    </row>
    <row r="266" spans="1:32" x14ac:dyDescent="0.25">
      <c r="A266" s="1" t="s">
        <v>109</v>
      </c>
      <c r="B266" s="1" t="s">
        <v>19</v>
      </c>
      <c r="D266" s="1" t="s">
        <v>3043</v>
      </c>
      <c r="E266">
        <v>0</v>
      </c>
      <c r="F266">
        <v>0</v>
      </c>
      <c r="G266">
        <v>0</v>
      </c>
      <c r="H266">
        <v>0</v>
      </c>
      <c r="I266">
        <v>0</v>
      </c>
      <c r="J266">
        <v>0</v>
      </c>
      <c r="K266">
        <v>0</v>
      </c>
      <c r="L266">
        <v>0</v>
      </c>
      <c r="M266">
        <v>0</v>
      </c>
      <c r="N266">
        <v>1</v>
      </c>
      <c r="O266">
        <v>0</v>
      </c>
      <c r="P266">
        <v>0</v>
      </c>
      <c r="Q266" s="7">
        <f>SUM(matriceresult[[#This Row],[Abstract]:[Title]])</f>
        <v>1</v>
      </c>
      <c r="S266" s="1" t="s">
        <v>3043</v>
      </c>
      <c r="T266">
        <f>matriceresult[[#This Row],[Abstract]]/matriceresult[[#This Row],[TOTAL]]</f>
        <v>0</v>
      </c>
      <c r="U266">
        <f>matriceresult[[#This Row],[Acknowledgments]]/matriceresult[[#This Row],[TOTAL]]</f>
        <v>0</v>
      </c>
      <c r="V266">
        <f>matriceresult[[#This Row],[Article (No section provide)]]/matriceresult[[#This Row],[TOTAL]]</f>
        <v>0</v>
      </c>
      <c r="W266">
        <f>matriceresult[[#This Row],[Case study]]/matriceresult[[#This Row],[TOTAL]]</f>
        <v>0</v>
      </c>
      <c r="X266">
        <f>matriceresult[[#This Row],[Conclusion]]/matriceresult[[#This Row],[TOTAL]]</f>
        <v>0</v>
      </c>
      <c r="Y266">
        <f>matriceresult[[#This Row],[Discussion]]/matriceresult[[#This Row],[TOTAL]]</f>
        <v>0</v>
      </c>
      <c r="Z266">
        <f>matriceresult[[#This Row],[Figure]]/matriceresult[[#This Row],[TOTAL]]</f>
        <v>0</v>
      </c>
      <c r="AA266">
        <f>matriceresult[[#This Row],[Introduction]]/matriceresult[[#This Row],[TOTAL]]</f>
        <v>0</v>
      </c>
      <c r="AB266">
        <f>matriceresult[[#This Row],[Methods]]/matriceresult[[#This Row],[TOTAL]]</f>
        <v>0</v>
      </c>
      <c r="AC266">
        <f>matriceresult[[#This Row],[Results]]/matriceresult[[#This Row],[TOTAL]]</f>
        <v>1</v>
      </c>
      <c r="AD266">
        <f>matriceresult[[#This Row],[Supplementary material]]/matriceresult[[#This Row],[TOTAL]]</f>
        <v>0</v>
      </c>
      <c r="AE266">
        <f>matriceresult[[#This Row],[Title]]/matriceresult[[#This Row],[TOTAL]]</f>
        <v>0</v>
      </c>
      <c r="AF266" s="15">
        <f>SUM(matriceresult_PERCENTAGE[[#This Row],[Abstract]:[Title]])</f>
        <v>1</v>
      </c>
    </row>
    <row r="267" spans="1:32" x14ac:dyDescent="0.25">
      <c r="A267" s="1" t="s">
        <v>109</v>
      </c>
      <c r="B267" s="1" t="s">
        <v>19</v>
      </c>
      <c r="D267" s="1" t="s">
        <v>3047</v>
      </c>
      <c r="E267">
        <v>0</v>
      </c>
      <c r="F267">
        <v>0</v>
      </c>
      <c r="G267">
        <v>0</v>
      </c>
      <c r="H267">
        <v>0</v>
      </c>
      <c r="I267">
        <v>0</v>
      </c>
      <c r="J267">
        <v>0</v>
      </c>
      <c r="K267">
        <v>0</v>
      </c>
      <c r="L267">
        <v>0</v>
      </c>
      <c r="M267">
        <v>8</v>
      </c>
      <c r="N267">
        <v>0</v>
      </c>
      <c r="O267">
        <v>0</v>
      </c>
      <c r="P267">
        <v>0</v>
      </c>
      <c r="Q267" s="7">
        <f>SUM(matriceresult[[#This Row],[Abstract]:[Title]])</f>
        <v>8</v>
      </c>
      <c r="S267" s="1" t="s">
        <v>3047</v>
      </c>
      <c r="T267">
        <f>matriceresult[[#This Row],[Abstract]]/matriceresult[[#This Row],[TOTAL]]</f>
        <v>0</v>
      </c>
      <c r="U267">
        <f>matriceresult[[#This Row],[Acknowledgments]]/matriceresult[[#This Row],[TOTAL]]</f>
        <v>0</v>
      </c>
      <c r="V267">
        <f>matriceresult[[#This Row],[Article (No section provide)]]/matriceresult[[#This Row],[TOTAL]]</f>
        <v>0</v>
      </c>
      <c r="W267">
        <f>matriceresult[[#This Row],[Case study]]/matriceresult[[#This Row],[TOTAL]]</f>
        <v>0</v>
      </c>
      <c r="X267">
        <f>matriceresult[[#This Row],[Conclusion]]/matriceresult[[#This Row],[TOTAL]]</f>
        <v>0</v>
      </c>
      <c r="Y267">
        <f>matriceresult[[#This Row],[Discussion]]/matriceresult[[#This Row],[TOTAL]]</f>
        <v>0</v>
      </c>
      <c r="Z267">
        <f>matriceresult[[#This Row],[Figure]]/matriceresult[[#This Row],[TOTAL]]</f>
        <v>0</v>
      </c>
      <c r="AA267">
        <f>matriceresult[[#This Row],[Introduction]]/matriceresult[[#This Row],[TOTAL]]</f>
        <v>0</v>
      </c>
      <c r="AB267">
        <f>matriceresult[[#This Row],[Methods]]/matriceresult[[#This Row],[TOTAL]]</f>
        <v>1</v>
      </c>
      <c r="AC267">
        <f>matriceresult[[#This Row],[Results]]/matriceresult[[#This Row],[TOTAL]]</f>
        <v>0</v>
      </c>
      <c r="AD267">
        <f>matriceresult[[#This Row],[Supplementary material]]/matriceresult[[#This Row],[TOTAL]]</f>
        <v>0</v>
      </c>
      <c r="AE267">
        <f>matriceresult[[#This Row],[Title]]/matriceresult[[#This Row],[TOTAL]]</f>
        <v>0</v>
      </c>
      <c r="AF267" s="15">
        <f>SUM(matriceresult_PERCENTAGE[[#This Row],[Abstract]:[Title]])</f>
        <v>1</v>
      </c>
    </row>
    <row r="268" spans="1:32" x14ac:dyDescent="0.25">
      <c r="A268" s="1" t="s">
        <v>109</v>
      </c>
      <c r="B268" s="1" t="s">
        <v>19</v>
      </c>
      <c r="D268" s="1" t="s">
        <v>826</v>
      </c>
      <c r="E268">
        <v>0</v>
      </c>
      <c r="F268">
        <v>0</v>
      </c>
      <c r="G268">
        <v>0</v>
      </c>
      <c r="H268">
        <v>0</v>
      </c>
      <c r="I268">
        <v>0</v>
      </c>
      <c r="J268">
        <v>0</v>
      </c>
      <c r="K268">
        <v>0</v>
      </c>
      <c r="L268">
        <v>0</v>
      </c>
      <c r="M268">
        <v>1</v>
      </c>
      <c r="N268">
        <v>0</v>
      </c>
      <c r="O268">
        <v>0</v>
      </c>
      <c r="P268">
        <v>0</v>
      </c>
      <c r="Q268" s="7">
        <f>SUM(matriceresult[[#This Row],[Abstract]:[Title]])</f>
        <v>1</v>
      </c>
      <c r="S268" s="1" t="s">
        <v>826</v>
      </c>
      <c r="T268">
        <f>matriceresult[[#This Row],[Abstract]]/matriceresult[[#This Row],[TOTAL]]</f>
        <v>0</v>
      </c>
      <c r="U268">
        <f>matriceresult[[#This Row],[Acknowledgments]]/matriceresult[[#This Row],[TOTAL]]</f>
        <v>0</v>
      </c>
      <c r="V268">
        <f>matriceresult[[#This Row],[Article (No section provide)]]/matriceresult[[#This Row],[TOTAL]]</f>
        <v>0</v>
      </c>
      <c r="W268">
        <f>matriceresult[[#This Row],[Case study]]/matriceresult[[#This Row],[TOTAL]]</f>
        <v>0</v>
      </c>
      <c r="X268">
        <f>matriceresult[[#This Row],[Conclusion]]/matriceresult[[#This Row],[TOTAL]]</f>
        <v>0</v>
      </c>
      <c r="Y268">
        <f>matriceresult[[#This Row],[Discussion]]/matriceresult[[#This Row],[TOTAL]]</f>
        <v>0</v>
      </c>
      <c r="Z268">
        <f>matriceresult[[#This Row],[Figure]]/matriceresult[[#This Row],[TOTAL]]</f>
        <v>0</v>
      </c>
      <c r="AA268">
        <f>matriceresult[[#This Row],[Introduction]]/matriceresult[[#This Row],[TOTAL]]</f>
        <v>0</v>
      </c>
      <c r="AB268">
        <f>matriceresult[[#This Row],[Methods]]/matriceresult[[#This Row],[TOTAL]]</f>
        <v>1</v>
      </c>
      <c r="AC268">
        <f>matriceresult[[#This Row],[Results]]/matriceresult[[#This Row],[TOTAL]]</f>
        <v>0</v>
      </c>
      <c r="AD268">
        <f>matriceresult[[#This Row],[Supplementary material]]/matriceresult[[#This Row],[TOTAL]]</f>
        <v>0</v>
      </c>
      <c r="AE268">
        <f>matriceresult[[#This Row],[Title]]/matriceresult[[#This Row],[TOTAL]]</f>
        <v>0</v>
      </c>
      <c r="AF268" s="15">
        <f>SUM(matriceresult_PERCENTAGE[[#This Row],[Abstract]:[Title]])</f>
        <v>1</v>
      </c>
    </row>
    <row r="269" spans="1:32" x14ac:dyDescent="0.25">
      <c r="A269" s="1" t="s">
        <v>109</v>
      </c>
      <c r="B269" s="1" t="s">
        <v>19</v>
      </c>
      <c r="D269" s="1" t="s">
        <v>359</v>
      </c>
      <c r="E269">
        <v>0</v>
      </c>
      <c r="F269">
        <v>0</v>
      </c>
      <c r="G269">
        <v>1</v>
      </c>
      <c r="H269">
        <v>0</v>
      </c>
      <c r="I269">
        <v>0</v>
      </c>
      <c r="J269">
        <v>0</v>
      </c>
      <c r="K269">
        <v>0</v>
      </c>
      <c r="L269">
        <v>0</v>
      </c>
      <c r="M269">
        <v>0</v>
      </c>
      <c r="N269">
        <v>0</v>
      </c>
      <c r="O269">
        <v>0</v>
      </c>
      <c r="P269">
        <v>0</v>
      </c>
      <c r="Q269" s="7">
        <f>SUM(matriceresult[[#This Row],[Abstract]:[Title]])</f>
        <v>1</v>
      </c>
      <c r="S269" s="1" t="s">
        <v>359</v>
      </c>
      <c r="T269">
        <f>matriceresult[[#This Row],[Abstract]]/matriceresult[[#This Row],[TOTAL]]</f>
        <v>0</v>
      </c>
      <c r="U269">
        <f>matriceresult[[#This Row],[Acknowledgments]]/matriceresult[[#This Row],[TOTAL]]</f>
        <v>0</v>
      </c>
      <c r="V269">
        <f>matriceresult[[#This Row],[Article (No section provide)]]/matriceresult[[#This Row],[TOTAL]]</f>
        <v>1</v>
      </c>
      <c r="W269">
        <f>matriceresult[[#This Row],[Case study]]/matriceresult[[#This Row],[TOTAL]]</f>
        <v>0</v>
      </c>
      <c r="X269">
        <f>matriceresult[[#This Row],[Conclusion]]/matriceresult[[#This Row],[TOTAL]]</f>
        <v>0</v>
      </c>
      <c r="Y269">
        <f>matriceresult[[#This Row],[Discussion]]/matriceresult[[#This Row],[TOTAL]]</f>
        <v>0</v>
      </c>
      <c r="Z269">
        <f>matriceresult[[#This Row],[Figure]]/matriceresult[[#This Row],[TOTAL]]</f>
        <v>0</v>
      </c>
      <c r="AA269">
        <f>matriceresult[[#This Row],[Introduction]]/matriceresult[[#This Row],[TOTAL]]</f>
        <v>0</v>
      </c>
      <c r="AB269">
        <f>matriceresult[[#This Row],[Methods]]/matriceresult[[#This Row],[TOTAL]]</f>
        <v>0</v>
      </c>
      <c r="AC269">
        <f>matriceresult[[#This Row],[Results]]/matriceresult[[#This Row],[TOTAL]]</f>
        <v>0</v>
      </c>
      <c r="AD269">
        <f>matriceresult[[#This Row],[Supplementary material]]/matriceresult[[#This Row],[TOTAL]]</f>
        <v>0</v>
      </c>
      <c r="AE269">
        <f>matriceresult[[#This Row],[Title]]/matriceresult[[#This Row],[TOTAL]]</f>
        <v>0</v>
      </c>
      <c r="AF269" s="15">
        <f>SUM(matriceresult_PERCENTAGE[[#This Row],[Abstract]:[Title]])</f>
        <v>1</v>
      </c>
    </row>
    <row r="270" spans="1:32" x14ac:dyDescent="0.25">
      <c r="A270" s="1" t="s">
        <v>109</v>
      </c>
      <c r="B270" s="1" t="s">
        <v>19</v>
      </c>
      <c r="D270" s="1" t="s">
        <v>364</v>
      </c>
      <c r="E270">
        <v>0</v>
      </c>
      <c r="F270">
        <v>0</v>
      </c>
      <c r="G270">
        <v>0</v>
      </c>
      <c r="H270">
        <v>0</v>
      </c>
      <c r="I270">
        <v>0</v>
      </c>
      <c r="J270">
        <v>2</v>
      </c>
      <c r="K270">
        <v>0</v>
      </c>
      <c r="L270">
        <v>0</v>
      </c>
      <c r="M270">
        <v>0</v>
      </c>
      <c r="N270">
        <v>0</v>
      </c>
      <c r="O270">
        <v>0</v>
      </c>
      <c r="P270">
        <v>0</v>
      </c>
      <c r="Q270" s="7">
        <f>SUM(matriceresult[[#This Row],[Abstract]:[Title]])</f>
        <v>2</v>
      </c>
      <c r="S270" s="1" t="s">
        <v>364</v>
      </c>
      <c r="T270">
        <f>matriceresult[[#This Row],[Abstract]]/matriceresult[[#This Row],[TOTAL]]</f>
        <v>0</v>
      </c>
      <c r="U270">
        <f>matriceresult[[#This Row],[Acknowledgments]]/matriceresult[[#This Row],[TOTAL]]</f>
        <v>0</v>
      </c>
      <c r="V270">
        <f>matriceresult[[#This Row],[Article (No section provide)]]/matriceresult[[#This Row],[TOTAL]]</f>
        <v>0</v>
      </c>
      <c r="W270">
        <f>matriceresult[[#This Row],[Case study]]/matriceresult[[#This Row],[TOTAL]]</f>
        <v>0</v>
      </c>
      <c r="X270">
        <f>matriceresult[[#This Row],[Conclusion]]/matriceresult[[#This Row],[TOTAL]]</f>
        <v>0</v>
      </c>
      <c r="Y270">
        <f>matriceresult[[#This Row],[Discussion]]/matriceresult[[#This Row],[TOTAL]]</f>
        <v>1</v>
      </c>
      <c r="Z270">
        <f>matriceresult[[#This Row],[Figure]]/matriceresult[[#This Row],[TOTAL]]</f>
        <v>0</v>
      </c>
      <c r="AA270">
        <f>matriceresult[[#This Row],[Introduction]]/matriceresult[[#This Row],[TOTAL]]</f>
        <v>0</v>
      </c>
      <c r="AB270">
        <f>matriceresult[[#This Row],[Methods]]/matriceresult[[#This Row],[TOTAL]]</f>
        <v>0</v>
      </c>
      <c r="AC270">
        <f>matriceresult[[#This Row],[Results]]/matriceresult[[#This Row],[TOTAL]]</f>
        <v>0</v>
      </c>
      <c r="AD270">
        <f>matriceresult[[#This Row],[Supplementary material]]/matriceresult[[#This Row],[TOTAL]]</f>
        <v>0</v>
      </c>
      <c r="AE270">
        <f>matriceresult[[#This Row],[Title]]/matriceresult[[#This Row],[TOTAL]]</f>
        <v>0</v>
      </c>
      <c r="AF270" s="15">
        <f>SUM(matriceresult_PERCENTAGE[[#This Row],[Abstract]:[Title]])</f>
        <v>1</v>
      </c>
    </row>
    <row r="271" spans="1:32" x14ac:dyDescent="0.25">
      <c r="A271" s="1" t="s">
        <v>109</v>
      </c>
      <c r="B271" s="1" t="s">
        <v>19</v>
      </c>
      <c r="D271" s="1" t="s">
        <v>370</v>
      </c>
      <c r="E271">
        <v>0</v>
      </c>
      <c r="F271">
        <v>0</v>
      </c>
      <c r="G271">
        <v>0</v>
      </c>
      <c r="H271">
        <v>0</v>
      </c>
      <c r="I271">
        <v>0</v>
      </c>
      <c r="J271">
        <v>6</v>
      </c>
      <c r="K271">
        <v>0</v>
      </c>
      <c r="L271">
        <v>0</v>
      </c>
      <c r="M271">
        <v>0</v>
      </c>
      <c r="N271">
        <v>9</v>
      </c>
      <c r="O271">
        <v>0</v>
      </c>
      <c r="P271">
        <v>0</v>
      </c>
      <c r="Q271" s="7">
        <f>SUM(matriceresult[[#This Row],[Abstract]:[Title]])</f>
        <v>15</v>
      </c>
      <c r="S271" s="1" t="s">
        <v>370</v>
      </c>
      <c r="T271">
        <f>matriceresult[[#This Row],[Abstract]]/matriceresult[[#This Row],[TOTAL]]</f>
        <v>0</v>
      </c>
      <c r="U271">
        <f>matriceresult[[#This Row],[Acknowledgments]]/matriceresult[[#This Row],[TOTAL]]</f>
        <v>0</v>
      </c>
      <c r="V271">
        <f>matriceresult[[#This Row],[Article (No section provide)]]/matriceresult[[#This Row],[TOTAL]]</f>
        <v>0</v>
      </c>
      <c r="W271">
        <f>matriceresult[[#This Row],[Case study]]/matriceresult[[#This Row],[TOTAL]]</f>
        <v>0</v>
      </c>
      <c r="X271">
        <f>matriceresult[[#This Row],[Conclusion]]/matriceresult[[#This Row],[TOTAL]]</f>
        <v>0</v>
      </c>
      <c r="Y271">
        <f>matriceresult[[#This Row],[Discussion]]/matriceresult[[#This Row],[TOTAL]]</f>
        <v>0.4</v>
      </c>
      <c r="Z271">
        <f>matriceresult[[#This Row],[Figure]]/matriceresult[[#This Row],[TOTAL]]</f>
        <v>0</v>
      </c>
      <c r="AA271">
        <f>matriceresult[[#This Row],[Introduction]]/matriceresult[[#This Row],[TOTAL]]</f>
        <v>0</v>
      </c>
      <c r="AB271">
        <f>matriceresult[[#This Row],[Methods]]/matriceresult[[#This Row],[TOTAL]]</f>
        <v>0</v>
      </c>
      <c r="AC271">
        <f>matriceresult[[#This Row],[Results]]/matriceresult[[#This Row],[TOTAL]]</f>
        <v>0.6</v>
      </c>
      <c r="AD271">
        <f>matriceresult[[#This Row],[Supplementary material]]/matriceresult[[#This Row],[TOTAL]]</f>
        <v>0</v>
      </c>
      <c r="AE271">
        <f>matriceresult[[#This Row],[Title]]/matriceresult[[#This Row],[TOTAL]]</f>
        <v>0</v>
      </c>
      <c r="AF271" s="15">
        <f>SUM(matriceresult_PERCENTAGE[[#This Row],[Abstract]:[Title]])</f>
        <v>1</v>
      </c>
    </row>
    <row r="272" spans="1:32" x14ac:dyDescent="0.25">
      <c r="A272" s="1" t="s">
        <v>109</v>
      </c>
      <c r="B272" s="1" t="s">
        <v>19</v>
      </c>
      <c r="D272" s="1" t="s">
        <v>3074</v>
      </c>
      <c r="E272">
        <v>0</v>
      </c>
      <c r="F272">
        <v>0</v>
      </c>
      <c r="G272">
        <v>0</v>
      </c>
      <c r="H272">
        <v>0</v>
      </c>
      <c r="I272">
        <v>0</v>
      </c>
      <c r="J272">
        <v>0</v>
      </c>
      <c r="K272">
        <v>0</v>
      </c>
      <c r="L272">
        <v>0</v>
      </c>
      <c r="M272">
        <v>1</v>
      </c>
      <c r="N272">
        <v>0</v>
      </c>
      <c r="O272">
        <v>0</v>
      </c>
      <c r="P272">
        <v>0</v>
      </c>
      <c r="Q272" s="7">
        <f>SUM(matriceresult[[#This Row],[Abstract]:[Title]])</f>
        <v>1</v>
      </c>
      <c r="S272" s="1" t="s">
        <v>3074</v>
      </c>
      <c r="T272">
        <f>matriceresult[[#This Row],[Abstract]]/matriceresult[[#This Row],[TOTAL]]</f>
        <v>0</v>
      </c>
      <c r="U272">
        <f>matriceresult[[#This Row],[Acknowledgments]]/matriceresult[[#This Row],[TOTAL]]</f>
        <v>0</v>
      </c>
      <c r="V272">
        <f>matriceresult[[#This Row],[Article (No section provide)]]/matriceresult[[#This Row],[TOTAL]]</f>
        <v>0</v>
      </c>
      <c r="W272">
        <f>matriceresult[[#This Row],[Case study]]/matriceresult[[#This Row],[TOTAL]]</f>
        <v>0</v>
      </c>
      <c r="X272">
        <f>matriceresult[[#This Row],[Conclusion]]/matriceresult[[#This Row],[TOTAL]]</f>
        <v>0</v>
      </c>
      <c r="Y272">
        <f>matriceresult[[#This Row],[Discussion]]/matriceresult[[#This Row],[TOTAL]]</f>
        <v>0</v>
      </c>
      <c r="Z272">
        <f>matriceresult[[#This Row],[Figure]]/matriceresult[[#This Row],[TOTAL]]</f>
        <v>0</v>
      </c>
      <c r="AA272">
        <f>matriceresult[[#This Row],[Introduction]]/matriceresult[[#This Row],[TOTAL]]</f>
        <v>0</v>
      </c>
      <c r="AB272">
        <f>matriceresult[[#This Row],[Methods]]/matriceresult[[#This Row],[TOTAL]]</f>
        <v>1</v>
      </c>
      <c r="AC272">
        <f>matriceresult[[#This Row],[Results]]/matriceresult[[#This Row],[TOTAL]]</f>
        <v>0</v>
      </c>
      <c r="AD272">
        <f>matriceresult[[#This Row],[Supplementary material]]/matriceresult[[#This Row],[TOTAL]]</f>
        <v>0</v>
      </c>
      <c r="AE272">
        <f>matriceresult[[#This Row],[Title]]/matriceresult[[#This Row],[TOTAL]]</f>
        <v>0</v>
      </c>
      <c r="AF272" s="15">
        <f>SUM(matriceresult_PERCENTAGE[[#This Row],[Abstract]:[Title]])</f>
        <v>1</v>
      </c>
    </row>
    <row r="273" spans="1:32" x14ac:dyDescent="0.25">
      <c r="A273" s="1" t="s">
        <v>109</v>
      </c>
      <c r="B273" s="1" t="s">
        <v>19</v>
      </c>
      <c r="D273" s="1" t="s">
        <v>3079</v>
      </c>
      <c r="E273">
        <v>0</v>
      </c>
      <c r="F273">
        <v>0</v>
      </c>
      <c r="G273">
        <v>0</v>
      </c>
      <c r="H273">
        <v>0</v>
      </c>
      <c r="I273">
        <v>0</v>
      </c>
      <c r="J273">
        <v>0</v>
      </c>
      <c r="K273">
        <v>0</v>
      </c>
      <c r="L273">
        <v>0</v>
      </c>
      <c r="M273">
        <v>1</v>
      </c>
      <c r="N273">
        <v>0</v>
      </c>
      <c r="O273">
        <v>0</v>
      </c>
      <c r="P273">
        <v>0</v>
      </c>
      <c r="Q273" s="7">
        <f>SUM(matriceresult[[#This Row],[Abstract]:[Title]])</f>
        <v>1</v>
      </c>
      <c r="S273" s="1" t="s">
        <v>3079</v>
      </c>
      <c r="T273">
        <f>matriceresult[[#This Row],[Abstract]]/matriceresult[[#This Row],[TOTAL]]</f>
        <v>0</v>
      </c>
      <c r="U273">
        <f>matriceresult[[#This Row],[Acknowledgments]]/matriceresult[[#This Row],[TOTAL]]</f>
        <v>0</v>
      </c>
      <c r="V273">
        <f>matriceresult[[#This Row],[Article (No section provide)]]/matriceresult[[#This Row],[TOTAL]]</f>
        <v>0</v>
      </c>
      <c r="W273">
        <f>matriceresult[[#This Row],[Case study]]/matriceresult[[#This Row],[TOTAL]]</f>
        <v>0</v>
      </c>
      <c r="X273">
        <f>matriceresult[[#This Row],[Conclusion]]/matriceresult[[#This Row],[TOTAL]]</f>
        <v>0</v>
      </c>
      <c r="Y273">
        <f>matriceresult[[#This Row],[Discussion]]/matriceresult[[#This Row],[TOTAL]]</f>
        <v>0</v>
      </c>
      <c r="Z273">
        <f>matriceresult[[#This Row],[Figure]]/matriceresult[[#This Row],[TOTAL]]</f>
        <v>0</v>
      </c>
      <c r="AA273">
        <f>matriceresult[[#This Row],[Introduction]]/matriceresult[[#This Row],[TOTAL]]</f>
        <v>0</v>
      </c>
      <c r="AB273">
        <f>matriceresult[[#This Row],[Methods]]/matriceresult[[#This Row],[TOTAL]]</f>
        <v>1</v>
      </c>
      <c r="AC273">
        <f>matriceresult[[#This Row],[Results]]/matriceresult[[#This Row],[TOTAL]]</f>
        <v>0</v>
      </c>
      <c r="AD273">
        <f>matriceresult[[#This Row],[Supplementary material]]/matriceresult[[#This Row],[TOTAL]]</f>
        <v>0</v>
      </c>
      <c r="AE273">
        <f>matriceresult[[#This Row],[Title]]/matriceresult[[#This Row],[TOTAL]]</f>
        <v>0</v>
      </c>
      <c r="AF273" s="15">
        <f>SUM(matriceresult_PERCENTAGE[[#This Row],[Abstract]:[Title]])</f>
        <v>1</v>
      </c>
    </row>
    <row r="274" spans="1:32" x14ac:dyDescent="0.25">
      <c r="A274" s="1" t="s">
        <v>109</v>
      </c>
      <c r="B274" s="1" t="s">
        <v>19</v>
      </c>
      <c r="D274" s="11" t="s">
        <v>3084</v>
      </c>
      <c r="E274" s="12">
        <f>SUM(E2:E273)</f>
        <v>26</v>
      </c>
      <c r="F274" s="12">
        <f t="shared" ref="F274:P274" si="0">SUM(F2:F273)</f>
        <v>2</v>
      </c>
      <c r="G274" s="12">
        <f t="shared" si="0"/>
        <v>114</v>
      </c>
      <c r="H274" s="12">
        <f t="shared" si="0"/>
        <v>7</v>
      </c>
      <c r="I274" s="12">
        <f t="shared" si="0"/>
        <v>7</v>
      </c>
      <c r="J274" s="12">
        <f t="shared" si="0"/>
        <v>85</v>
      </c>
      <c r="K274" s="12">
        <f t="shared" si="0"/>
        <v>91</v>
      </c>
      <c r="L274" s="12">
        <f t="shared" si="0"/>
        <v>64</v>
      </c>
      <c r="M274" s="12">
        <f t="shared" si="0"/>
        <v>353</v>
      </c>
      <c r="N274" s="12">
        <f t="shared" si="0"/>
        <v>419</v>
      </c>
      <c r="O274" s="12">
        <f t="shared" si="0"/>
        <v>17</v>
      </c>
      <c r="P274" s="12">
        <f t="shared" si="0"/>
        <v>2</v>
      </c>
      <c r="Q274" s="8">
        <f>SUM(matriceresult[[#This Row],[Abstract]:[Title]])</f>
        <v>1187</v>
      </c>
      <c r="S274" s="11" t="s">
        <v>3084</v>
      </c>
      <c r="T274" s="12">
        <f>SUM(T2:T273)</f>
        <v>4.6220238095238093</v>
      </c>
      <c r="U274" s="12">
        <f t="shared" ref="U274" si="1">SUM(U2:U273)</f>
        <v>1.1428571428571428</v>
      </c>
      <c r="V274" s="12">
        <f t="shared" ref="V274" si="2">SUM(V2:V273)</f>
        <v>33.813852813852819</v>
      </c>
      <c r="W274" s="12">
        <f t="shared" ref="W274" si="3">SUM(W2:W273)</f>
        <v>2</v>
      </c>
      <c r="X274" s="12">
        <f t="shared" ref="X274" si="4">SUM(X2:X273)</f>
        <v>3.7777777777777777</v>
      </c>
      <c r="Y274" s="12">
        <f t="shared" ref="Y274" si="5">SUM(Y2:Y273)</f>
        <v>10.964862914862914</v>
      </c>
      <c r="Z274" s="12">
        <f t="shared" ref="Z274" si="6">SUM(Z2:Z273)</f>
        <v>11.30566378066378</v>
      </c>
      <c r="AA274" s="12">
        <f t="shared" ref="AA274" si="7">SUM(AA2:AA273)</f>
        <v>16.560648148148147</v>
      </c>
      <c r="AB274" s="12">
        <f t="shared" ref="AB274" si="8">SUM(AB2:AB273)</f>
        <v>111.73385673780412</v>
      </c>
      <c r="AC274" s="12">
        <f t="shared" ref="AC274" si="9">SUM(AC2:AC273)</f>
        <v>72.989567985620624</v>
      </c>
      <c r="AD274" s="12">
        <f t="shared" ref="AD274" si="10">SUM(AD2:AD273)</f>
        <v>1.9777777777777779</v>
      </c>
      <c r="AE274" s="12">
        <f t="shared" ref="AE274" si="11">SUM(AE2:AE273)</f>
        <v>1.1111111111111112</v>
      </c>
      <c r="AF274" s="8">
        <f>SUM(matriceresult_PERCENTAGE[[#This Row],[Abstract]:[Title]])</f>
        <v>272</v>
      </c>
    </row>
    <row r="275" spans="1:32" x14ac:dyDescent="0.25">
      <c r="A275" s="1" t="s">
        <v>109</v>
      </c>
      <c r="B275" s="1" t="s">
        <v>19</v>
      </c>
      <c r="D275" s="1" t="s">
        <v>3085</v>
      </c>
      <c r="E275" s="10">
        <f>E274/$Q$274</f>
        <v>2.1903959561920809E-2</v>
      </c>
      <c r="F275" s="10">
        <f t="shared" ref="F275:Q275" si="12">F274/$Q$274</f>
        <v>1.6849199663016006E-3</v>
      </c>
      <c r="G275" s="10">
        <f t="shared" si="12"/>
        <v>9.6040438079191243E-2</v>
      </c>
      <c r="H275" s="10">
        <f t="shared" si="12"/>
        <v>5.8972198820556026E-3</v>
      </c>
      <c r="I275" s="10">
        <f t="shared" si="12"/>
        <v>5.8972198820556026E-3</v>
      </c>
      <c r="J275" s="10">
        <f t="shared" si="12"/>
        <v>7.1609098567818025E-2</v>
      </c>
      <c r="K275" s="10">
        <f t="shared" si="12"/>
        <v>7.6663858466722828E-2</v>
      </c>
      <c r="L275" s="10">
        <f t="shared" si="12"/>
        <v>5.3917438921651219E-2</v>
      </c>
      <c r="M275" s="10">
        <f t="shared" si="12"/>
        <v>0.29738837405223251</v>
      </c>
      <c r="N275" s="10">
        <f t="shared" si="12"/>
        <v>0.35299073294018535</v>
      </c>
      <c r="O275" s="10">
        <f t="shared" si="12"/>
        <v>1.4321819713563605E-2</v>
      </c>
      <c r="P275" s="10">
        <f t="shared" si="12"/>
        <v>1.6849199663016006E-3</v>
      </c>
      <c r="Q275" s="10">
        <f t="shared" si="12"/>
        <v>1</v>
      </c>
      <c r="S275" s="1" t="s">
        <v>3085</v>
      </c>
      <c r="T275" s="10">
        <f>T274/$AF$274</f>
        <v>1.6992734593837534E-2</v>
      </c>
      <c r="U275" s="10">
        <f t="shared" ref="U275:AF275" si="13">U274/$AF$274</f>
        <v>4.2016806722689074E-3</v>
      </c>
      <c r="V275" s="10">
        <f t="shared" si="13"/>
        <v>0.12431563534504712</v>
      </c>
      <c r="W275" s="10">
        <f t="shared" si="13"/>
        <v>7.3529411764705881E-3</v>
      </c>
      <c r="X275" s="10">
        <f t="shared" si="13"/>
        <v>1.3888888888888888E-2</v>
      </c>
      <c r="Y275" s="10">
        <f t="shared" si="13"/>
        <v>4.0311996010525424E-2</v>
      </c>
      <c r="Z275" s="10">
        <f t="shared" si="13"/>
        <v>4.1564940370087428E-2</v>
      </c>
      <c r="AA275" s="10">
        <f t="shared" si="13"/>
        <v>6.0884735838779951E-2</v>
      </c>
      <c r="AB275" s="10">
        <f t="shared" si="13"/>
        <v>0.41078623800663278</v>
      </c>
      <c r="AC275" s="10">
        <f t="shared" si="13"/>
        <v>0.26834399994713465</v>
      </c>
      <c r="AD275" s="10">
        <f t="shared" si="13"/>
        <v>7.2712418300653597E-3</v>
      </c>
      <c r="AE275" s="10">
        <f t="shared" si="13"/>
        <v>4.0849673202614381E-3</v>
      </c>
      <c r="AF275" s="9">
        <f t="shared" si="13"/>
        <v>1</v>
      </c>
    </row>
    <row r="276" spans="1:32" x14ac:dyDescent="0.25">
      <c r="A276" s="1" t="s">
        <v>109</v>
      </c>
      <c r="B276" s="1" t="s">
        <v>19</v>
      </c>
    </row>
    <row r="277" spans="1:32" x14ac:dyDescent="0.25">
      <c r="A277" s="1" t="s">
        <v>109</v>
      </c>
      <c r="B277" s="1" t="s">
        <v>19</v>
      </c>
    </row>
    <row r="278" spans="1:32" x14ac:dyDescent="0.25">
      <c r="A278" s="1" t="s">
        <v>109</v>
      </c>
      <c r="B278" s="1" t="s">
        <v>19</v>
      </c>
    </row>
    <row r="279" spans="1:32" x14ac:dyDescent="0.25">
      <c r="A279" s="1" t="s">
        <v>109</v>
      </c>
      <c r="B279" s="1" t="s">
        <v>19</v>
      </c>
    </row>
    <row r="280" spans="1:32" x14ac:dyDescent="0.25">
      <c r="A280" s="1" t="s">
        <v>109</v>
      </c>
      <c r="B280" s="1" t="s">
        <v>19</v>
      </c>
    </row>
    <row r="281" spans="1:32" x14ac:dyDescent="0.25">
      <c r="A281" s="1" t="s">
        <v>109</v>
      </c>
      <c r="B281" s="1" t="s">
        <v>11</v>
      </c>
    </row>
    <row r="282" spans="1:32" x14ac:dyDescent="0.25">
      <c r="A282" s="1" t="s">
        <v>109</v>
      </c>
      <c r="B282" s="1" t="s">
        <v>11</v>
      </c>
    </row>
    <row r="283" spans="1:32" x14ac:dyDescent="0.25">
      <c r="A283" s="1" t="s">
        <v>109</v>
      </c>
      <c r="B283" s="1" t="s">
        <v>11</v>
      </c>
    </row>
    <row r="284" spans="1:32" x14ac:dyDescent="0.25">
      <c r="A284" s="1" t="s">
        <v>109</v>
      </c>
      <c r="B284" s="1" t="s">
        <v>75</v>
      </c>
    </row>
    <row r="285" spans="1:32" x14ac:dyDescent="0.25">
      <c r="A285" s="1" t="s">
        <v>1305</v>
      </c>
      <c r="B285" s="1" t="s">
        <v>123</v>
      </c>
    </row>
    <row r="286" spans="1:32" x14ac:dyDescent="0.25">
      <c r="A286" s="1" t="s">
        <v>1310</v>
      </c>
      <c r="B286" s="1" t="s">
        <v>19</v>
      </c>
    </row>
    <row r="287" spans="1:32" x14ac:dyDescent="0.25">
      <c r="A287" s="1" t="s">
        <v>610</v>
      </c>
      <c r="B287" s="1" t="s">
        <v>11</v>
      </c>
    </row>
    <row r="288" spans="1:32" x14ac:dyDescent="0.25">
      <c r="A288" s="1" t="s">
        <v>610</v>
      </c>
      <c r="B288" s="1" t="s">
        <v>11</v>
      </c>
    </row>
    <row r="289" spans="1:2" x14ac:dyDescent="0.25">
      <c r="A289" s="1" t="s">
        <v>1315</v>
      </c>
      <c r="B289" s="1" t="s">
        <v>19</v>
      </c>
    </row>
    <row r="290" spans="1:2" x14ac:dyDescent="0.25">
      <c r="A290" s="1" t="s">
        <v>1315</v>
      </c>
      <c r="B290" s="1" t="s">
        <v>19</v>
      </c>
    </row>
    <row r="291" spans="1:2" x14ac:dyDescent="0.25">
      <c r="A291" s="1" t="s">
        <v>1315</v>
      </c>
      <c r="B291" s="1" t="s">
        <v>19</v>
      </c>
    </row>
    <row r="292" spans="1:2" x14ac:dyDescent="0.25">
      <c r="A292" s="1" t="s">
        <v>1315</v>
      </c>
      <c r="B292" s="1" t="s">
        <v>19</v>
      </c>
    </row>
    <row r="293" spans="1:2" x14ac:dyDescent="0.25">
      <c r="A293" s="1" t="s">
        <v>1315</v>
      </c>
      <c r="B293" s="1" t="s">
        <v>11</v>
      </c>
    </row>
    <row r="294" spans="1:2" x14ac:dyDescent="0.25">
      <c r="A294" s="1" t="s">
        <v>1315</v>
      </c>
      <c r="B294" s="1" t="s">
        <v>11</v>
      </c>
    </row>
    <row r="295" spans="1:2" x14ac:dyDescent="0.25">
      <c r="A295" s="1" t="s">
        <v>1315</v>
      </c>
      <c r="B295" s="1" t="s">
        <v>11</v>
      </c>
    </row>
    <row r="296" spans="1:2" x14ac:dyDescent="0.25">
      <c r="A296" s="1" t="s">
        <v>1315</v>
      </c>
      <c r="B296" s="1" t="s">
        <v>11</v>
      </c>
    </row>
    <row r="297" spans="1:2" x14ac:dyDescent="0.25">
      <c r="A297" s="1" t="s">
        <v>1315</v>
      </c>
      <c r="B297" s="1" t="s">
        <v>11</v>
      </c>
    </row>
    <row r="298" spans="1:2" x14ac:dyDescent="0.25">
      <c r="A298" s="1" t="s">
        <v>1315</v>
      </c>
      <c r="B298" s="1" t="s">
        <v>440</v>
      </c>
    </row>
    <row r="299" spans="1:2" x14ac:dyDescent="0.25">
      <c r="A299" s="1" t="s">
        <v>1339</v>
      </c>
      <c r="B299" s="1" t="s">
        <v>11</v>
      </c>
    </row>
    <row r="300" spans="1:2" x14ac:dyDescent="0.25">
      <c r="A300" s="1" t="s">
        <v>1339</v>
      </c>
      <c r="B300" s="1" t="s">
        <v>11</v>
      </c>
    </row>
    <row r="301" spans="1:2" x14ac:dyDescent="0.25">
      <c r="A301" s="1" t="s">
        <v>2251</v>
      </c>
      <c r="B301" s="1" t="s">
        <v>19</v>
      </c>
    </row>
    <row r="302" spans="1:2" x14ac:dyDescent="0.25">
      <c r="A302" s="1" t="s">
        <v>2251</v>
      </c>
      <c r="B302" s="1" t="s">
        <v>19</v>
      </c>
    </row>
    <row r="303" spans="1:2" x14ac:dyDescent="0.25">
      <c r="A303" s="1" t="s">
        <v>2251</v>
      </c>
      <c r="B303" s="1" t="s">
        <v>19</v>
      </c>
    </row>
    <row r="304" spans="1:2" x14ac:dyDescent="0.25">
      <c r="A304" s="1" t="s">
        <v>2251</v>
      </c>
      <c r="B304" s="1" t="s">
        <v>4</v>
      </c>
    </row>
    <row r="305" spans="1:2" x14ac:dyDescent="0.25">
      <c r="A305" s="1" t="s">
        <v>2251</v>
      </c>
      <c r="B305" s="1" t="s">
        <v>123</v>
      </c>
    </row>
    <row r="306" spans="1:2" x14ac:dyDescent="0.25">
      <c r="A306" s="1" t="s">
        <v>2251</v>
      </c>
      <c r="B306" s="1" t="s">
        <v>123</v>
      </c>
    </row>
    <row r="307" spans="1:2" x14ac:dyDescent="0.25">
      <c r="A307" s="1" t="s">
        <v>2251</v>
      </c>
      <c r="B307" s="1" t="s">
        <v>123</v>
      </c>
    </row>
    <row r="308" spans="1:2" x14ac:dyDescent="0.25">
      <c r="A308" s="1" t="s">
        <v>2262</v>
      </c>
      <c r="B308" s="1" t="s">
        <v>75</v>
      </c>
    </row>
    <row r="309" spans="1:2" x14ac:dyDescent="0.25">
      <c r="A309" s="1" t="s">
        <v>1345</v>
      </c>
      <c r="B309" s="1" t="s">
        <v>19</v>
      </c>
    </row>
    <row r="310" spans="1:2" x14ac:dyDescent="0.25">
      <c r="A310" s="1" t="s">
        <v>1345</v>
      </c>
      <c r="B310" s="1" t="s">
        <v>19</v>
      </c>
    </row>
    <row r="311" spans="1:2" x14ac:dyDescent="0.25">
      <c r="A311" s="1" t="s">
        <v>1345</v>
      </c>
      <c r="B311" s="1" t="s">
        <v>19</v>
      </c>
    </row>
    <row r="312" spans="1:2" x14ac:dyDescent="0.25">
      <c r="A312" s="1" t="s">
        <v>1345</v>
      </c>
      <c r="B312" s="1" t="s">
        <v>11</v>
      </c>
    </row>
    <row r="313" spans="1:2" x14ac:dyDescent="0.25">
      <c r="A313" s="1" t="s">
        <v>2267</v>
      </c>
      <c r="B313" s="1" t="s">
        <v>11</v>
      </c>
    </row>
    <row r="314" spans="1:2" x14ac:dyDescent="0.25">
      <c r="A314" s="1" t="s">
        <v>2267</v>
      </c>
      <c r="B314" s="1" t="s">
        <v>11</v>
      </c>
    </row>
    <row r="315" spans="1:2" x14ac:dyDescent="0.25">
      <c r="A315" s="1" t="s">
        <v>2267</v>
      </c>
      <c r="B315" s="1" t="s">
        <v>440</v>
      </c>
    </row>
    <row r="316" spans="1:2" x14ac:dyDescent="0.25">
      <c r="A316" s="1" t="s">
        <v>115</v>
      </c>
      <c r="B316" s="1" t="s">
        <v>11</v>
      </c>
    </row>
    <row r="317" spans="1:2" x14ac:dyDescent="0.25">
      <c r="A317" s="1" t="s">
        <v>115</v>
      </c>
      <c r="B317" s="1" t="s">
        <v>11</v>
      </c>
    </row>
    <row r="318" spans="1:2" x14ac:dyDescent="0.25">
      <c r="A318" s="1" t="s">
        <v>115</v>
      </c>
      <c r="B318" s="1" t="s">
        <v>11</v>
      </c>
    </row>
    <row r="319" spans="1:2" x14ac:dyDescent="0.25">
      <c r="A319" s="1" t="s">
        <v>115</v>
      </c>
      <c r="B319" s="1" t="s">
        <v>11</v>
      </c>
    </row>
    <row r="320" spans="1:2" x14ac:dyDescent="0.25">
      <c r="A320" s="1" t="s">
        <v>115</v>
      </c>
      <c r="B320" s="1" t="s">
        <v>11</v>
      </c>
    </row>
    <row r="321" spans="1:2" x14ac:dyDescent="0.25">
      <c r="A321" s="1" t="s">
        <v>115</v>
      </c>
      <c r="B321" s="1" t="s">
        <v>11</v>
      </c>
    </row>
    <row r="322" spans="1:2" x14ac:dyDescent="0.25">
      <c r="A322" s="1" t="s">
        <v>115</v>
      </c>
      <c r="B322" s="1" t="s">
        <v>11</v>
      </c>
    </row>
    <row r="323" spans="1:2" x14ac:dyDescent="0.25">
      <c r="A323" s="1" t="s">
        <v>115</v>
      </c>
      <c r="B323" s="1" t="s">
        <v>75</v>
      </c>
    </row>
    <row r="324" spans="1:2" x14ac:dyDescent="0.25">
      <c r="A324" s="1" t="s">
        <v>115</v>
      </c>
      <c r="B324" s="1" t="s">
        <v>440</v>
      </c>
    </row>
    <row r="325" spans="1:2" x14ac:dyDescent="0.25">
      <c r="A325" s="1" t="s">
        <v>115</v>
      </c>
      <c r="B325" s="1" t="s">
        <v>440</v>
      </c>
    </row>
    <row r="326" spans="1:2" x14ac:dyDescent="0.25">
      <c r="A326" s="1" t="s">
        <v>115</v>
      </c>
      <c r="B326" s="1" t="s">
        <v>440</v>
      </c>
    </row>
    <row r="327" spans="1:2" x14ac:dyDescent="0.25">
      <c r="A327" s="1" t="s">
        <v>115</v>
      </c>
      <c r="B327" s="1" t="s">
        <v>440</v>
      </c>
    </row>
    <row r="328" spans="1:2" x14ac:dyDescent="0.25">
      <c r="A328" s="1" t="s">
        <v>115</v>
      </c>
      <c r="B328" s="1" t="s">
        <v>440</v>
      </c>
    </row>
    <row r="329" spans="1:2" x14ac:dyDescent="0.25">
      <c r="A329" s="1" t="s">
        <v>115</v>
      </c>
      <c r="B329" s="1" t="s">
        <v>440</v>
      </c>
    </row>
    <row r="330" spans="1:2" x14ac:dyDescent="0.25">
      <c r="A330" s="1" t="s">
        <v>115</v>
      </c>
      <c r="B330" s="1" t="s">
        <v>440</v>
      </c>
    </row>
    <row r="331" spans="1:2" x14ac:dyDescent="0.25">
      <c r="A331" s="1" t="s">
        <v>2274</v>
      </c>
      <c r="B331" s="1" t="s">
        <v>19</v>
      </c>
    </row>
    <row r="332" spans="1:2" x14ac:dyDescent="0.25">
      <c r="A332" s="1" t="s">
        <v>2274</v>
      </c>
      <c r="B332" s="1" t="s">
        <v>19</v>
      </c>
    </row>
    <row r="333" spans="1:2" x14ac:dyDescent="0.25">
      <c r="A333" s="1" t="s">
        <v>2274</v>
      </c>
      <c r="B333" s="1" t="s">
        <v>11</v>
      </c>
    </row>
    <row r="334" spans="1:2" x14ac:dyDescent="0.25">
      <c r="A334" s="1" t="s">
        <v>414</v>
      </c>
      <c r="B334" s="1" t="s">
        <v>4</v>
      </c>
    </row>
    <row r="335" spans="1:2" x14ac:dyDescent="0.25">
      <c r="A335" s="1" t="s">
        <v>414</v>
      </c>
      <c r="B335" s="1" t="s">
        <v>4</v>
      </c>
    </row>
    <row r="336" spans="1:2" x14ac:dyDescent="0.25">
      <c r="A336" s="1" t="s">
        <v>414</v>
      </c>
      <c r="B336" s="1" t="s">
        <v>4</v>
      </c>
    </row>
    <row r="337" spans="1:2" x14ac:dyDescent="0.25">
      <c r="A337" s="1" t="s">
        <v>414</v>
      </c>
      <c r="B337" s="1" t="s">
        <v>4</v>
      </c>
    </row>
    <row r="338" spans="1:2" x14ac:dyDescent="0.25">
      <c r="A338" s="1" t="s">
        <v>414</v>
      </c>
      <c r="B338" s="1" t="s">
        <v>4</v>
      </c>
    </row>
    <row r="339" spans="1:2" x14ac:dyDescent="0.25">
      <c r="A339" s="1" t="s">
        <v>414</v>
      </c>
      <c r="B339" s="1" t="s">
        <v>123</v>
      </c>
    </row>
    <row r="340" spans="1:2" x14ac:dyDescent="0.25">
      <c r="A340" s="1" t="s">
        <v>414</v>
      </c>
      <c r="B340" s="1" t="s">
        <v>123</v>
      </c>
    </row>
    <row r="341" spans="1:2" x14ac:dyDescent="0.25">
      <c r="A341" s="1" t="s">
        <v>414</v>
      </c>
      <c r="B341" s="1" t="s">
        <v>123</v>
      </c>
    </row>
    <row r="342" spans="1:2" x14ac:dyDescent="0.25">
      <c r="A342" s="1" t="s">
        <v>414</v>
      </c>
      <c r="B342" s="1" t="s">
        <v>123</v>
      </c>
    </row>
    <row r="343" spans="1:2" x14ac:dyDescent="0.25">
      <c r="A343" s="1" t="s">
        <v>414</v>
      </c>
      <c r="B343" s="1" t="s">
        <v>123</v>
      </c>
    </row>
    <row r="344" spans="1:2" x14ac:dyDescent="0.25">
      <c r="A344" s="1" t="s">
        <v>414</v>
      </c>
      <c r="B344" s="1" t="s">
        <v>123</v>
      </c>
    </row>
    <row r="345" spans="1:2" x14ac:dyDescent="0.25">
      <c r="A345" s="1" t="s">
        <v>414</v>
      </c>
      <c r="B345" s="1" t="s">
        <v>123</v>
      </c>
    </row>
    <row r="346" spans="1:2" x14ac:dyDescent="0.25">
      <c r="A346" s="1" t="s">
        <v>414</v>
      </c>
      <c r="B346" s="1" t="s">
        <v>123</v>
      </c>
    </row>
    <row r="347" spans="1:2" x14ac:dyDescent="0.25">
      <c r="A347" s="1" t="s">
        <v>414</v>
      </c>
      <c r="B347" s="1" t="s">
        <v>123</v>
      </c>
    </row>
    <row r="348" spans="1:2" x14ac:dyDescent="0.25">
      <c r="A348" s="1" t="s">
        <v>438</v>
      </c>
      <c r="B348" s="1" t="s">
        <v>75</v>
      </c>
    </row>
    <row r="349" spans="1:2" x14ac:dyDescent="0.25">
      <c r="A349" s="1" t="s">
        <v>438</v>
      </c>
      <c r="B349" s="1" t="s">
        <v>440</v>
      </c>
    </row>
    <row r="350" spans="1:2" x14ac:dyDescent="0.25">
      <c r="A350" s="1" t="s">
        <v>844</v>
      </c>
      <c r="B350" s="1" t="s">
        <v>123</v>
      </c>
    </row>
    <row r="351" spans="1:2" x14ac:dyDescent="0.25">
      <c r="A351" s="1" t="s">
        <v>848</v>
      </c>
      <c r="B351" s="1" t="s">
        <v>19</v>
      </c>
    </row>
    <row r="352" spans="1:2" x14ac:dyDescent="0.25">
      <c r="A352" s="1" t="s">
        <v>848</v>
      </c>
      <c r="B352" s="1" t="s">
        <v>19</v>
      </c>
    </row>
    <row r="353" spans="1:2" x14ac:dyDescent="0.25">
      <c r="A353" s="1" t="s">
        <v>848</v>
      </c>
      <c r="B353" s="1" t="s">
        <v>19</v>
      </c>
    </row>
    <row r="354" spans="1:2" x14ac:dyDescent="0.25">
      <c r="A354" s="1" t="s">
        <v>848</v>
      </c>
      <c r="B354" s="1" t="s">
        <v>19</v>
      </c>
    </row>
    <row r="355" spans="1:2" x14ac:dyDescent="0.25">
      <c r="A355" s="1" t="s">
        <v>848</v>
      </c>
      <c r="B355" s="1" t="s">
        <v>19</v>
      </c>
    </row>
    <row r="356" spans="1:2" x14ac:dyDescent="0.25">
      <c r="A356" s="1" t="s">
        <v>848</v>
      </c>
      <c r="B356" s="1" t="s">
        <v>19</v>
      </c>
    </row>
    <row r="357" spans="1:2" x14ac:dyDescent="0.25">
      <c r="A357" s="1" t="s">
        <v>848</v>
      </c>
      <c r="B357" s="1" t="s">
        <v>19</v>
      </c>
    </row>
    <row r="358" spans="1:2" x14ac:dyDescent="0.25">
      <c r="A358" s="1" t="s">
        <v>848</v>
      </c>
      <c r="B358" s="1" t="s">
        <v>19</v>
      </c>
    </row>
    <row r="359" spans="1:2" x14ac:dyDescent="0.25">
      <c r="A359" s="1" t="s">
        <v>848</v>
      </c>
      <c r="B359" s="1" t="s">
        <v>19</v>
      </c>
    </row>
    <row r="360" spans="1:2" x14ac:dyDescent="0.25">
      <c r="A360" s="1" t="s">
        <v>848</v>
      </c>
      <c r="B360" s="1" t="s">
        <v>440</v>
      </c>
    </row>
    <row r="361" spans="1:2" x14ac:dyDescent="0.25">
      <c r="A361" s="1" t="s">
        <v>2328</v>
      </c>
      <c r="B361" s="1" t="s">
        <v>19</v>
      </c>
    </row>
    <row r="362" spans="1:2" x14ac:dyDescent="0.25">
      <c r="A362" s="1" t="s">
        <v>2328</v>
      </c>
      <c r="B362" s="1" t="s">
        <v>19</v>
      </c>
    </row>
    <row r="363" spans="1:2" x14ac:dyDescent="0.25">
      <c r="A363" s="1" t="s">
        <v>1371</v>
      </c>
      <c r="B363" s="1" t="s">
        <v>440</v>
      </c>
    </row>
    <row r="364" spans="1:2" x14ac:dyDescent="0.25">
      <c r="A364" s="1" t="s">
        <v>615</v>
      </c>
      <c r="B364" s="1" t="s">
        <v>123</v>
      </c>
    </row>
    <row r="365" spans="1:2" x14ac:dyDescent="0.25">
      <c r="A365" s="1" t="s">
        <v>619</v>
      </c>
      <c r="B365" s="1" t="s">
        <v>123</v>
      </c>
    </row>
    <row r="366" spans="1:2" x14ac:dyDescent="0.25">
      <c r="A366" s="1" t="s">
        <v>444</v>
      </c>
      <c r="B366" s="1" t="s">
        <v>11</v>
      </c>
    </row>
    <row r="367" spans="1:2" x14ac:dyDescent="0.25">
      <c r="A367" s="1" t="s">
        <v>444</v>
      </c>
      <c r="B367" s="1" t="s">
        <v>11</v>
      </c>
    </row>
    <row r="368" spans="1:2" x14ac:dyDescent="0.25">
      <c r="A368" s="1" t="s">
        <v>1376</v>
      </c>
      <c r="B368" s="1" t="s">
        <v>1378</v>
      </c>
    </row>
    <row r="369" spans="1:2" x14ac:dyDescent="0.25">
      <c r="A369" s="1" t="s">
        <v>1382</v>
      </c>
      <c r="B369" s="1" t="s">
        <v>19</v>
      </c>
    </row>
    <row r="370" spans="1:2" x14ac:dyDescent="0.25">
      <c r="A370" s="1" t="s">
        <v>1382</v>
      </c>
      <c r="B370" s="1" t="s">
        <v>19</v>
      </c>
    </row>
    <row r="371" spans="1:2" x14ac:dyDescent="0.25">
      <c r="A371" s="1" t="s">
        <v>1382</v>
      </c>
      <c r="B371" s="1" t="s">
        <v>19</v>
      </c>
    </row>
    <row r="372" spans="1:2" x14ac:dyDescent="0.25">
      <c r="A372" s="1" t="s">
        <v>1382</v>
      </c>
      <c r="B372" s="1" t="s">
        <v>19</v>
      </c>
    </row>
    <row r="373" spans="1:2" x14ac:dyDescent="0.25">
      <c r="A373" s="1" t="s">
        <v>1382</v>
      </c>
      <c r="B373" s="1" t="s">
        <v>19</v>
      </c>
    </row>
    <row r="374" spans="1:2" x14ac:dyDescent="0.25">
      <c r="A374" s="1" t="s">
        <v>1382</v>
      </c>
      <c r="B374" s="1" t="s">
        <v>19</v>
      </c>
    </row>
    <row r="375" spans="1:2" x14ac:dyDescent="0.25">
      <c r="A375" s="1" t="s">
        <v>1382</v>
      </c>
      <c r="B375" s="1" t="s">
        <v>19</v>
      </c>
    </row>
    <row r="376" spans="1:2" x14ac:dyDescent="0.25">
      <c r="A376" s="1" t="s">
        <v>1382</v>
      </c>
      <c r="B376" s="1" t="s">
        <v>19</v>
      </c>
    </row>
    <row r="377" spans="1:2" x14ac:dyDescent="0.25">
      <c r="A377" s="1" t="s">
        <v>1382</v>
      </c>
      <c r="B377" s="1" t="s">
        <v>19</v>
      </c>
    </row>
    <row r="378" spans="1:2" x14ac:dyDescent="0.25">
      <c r="A378" s="1" t="s">
        <v>1382</v>
      </c>
      <c r="B378" s="1" t="s">
        <v>19</v>
      </c>
    </row>
    <row r="379" spans="1:2" x14ac:dyDescent="0.25">
      <c r="A379" s="1" t="s">
        <v>1382</v>
      </c>
      <c r="B379" s="1" t="s">
        <v>19</v>
      </c>
    </row>
    <row r="380" spans="1:2" x14ac:dyDescent="0.25">
      <c r="A380" s="1" t="s">
        <v>1382</v>
      </c>
      <c r="B380" s="1" t="s">
        <v>19</v>
      </c>
    </row>
    <row r="381" spans="1:2" x14ac:dyDescent="0.25">
      <c r="A381" s="1" t="s">
        <v>1382</v>
      </c>
      <c r="B381" s="1" t="s">
        <v>19</v>
      </c>
    </row>
    <row r="382" spans="1:2" x14ac:dyDescent="0.25">
      <c r="A382" s="1" t="s">
        <v>1382</v>
      </c>
      <c r="B382" s="1" t="s">
        <v>19</v>
      </c>
    </row>
    <row r="383" spans="1:2" x14ac:dyDescent="0.25">
      <c r="A383" s="1" t="s">
        <v>1382</v>
      </c>
      <c r="B383" s="1" t="s">
        <v>19</v>
      </c>
    </row>
    <row r="384" spans="1:2" x14ac:dyDescent="0.25">
      <c r="A384" s="1" t="s">
        <v>1382</v>
      </c>
      <c r="B384" s="1" t="s">
        <v>19</v>
      </c>
    </row>
    <row r="385" spans="1:2" x14ac:dyDescent="0.25">
      <c r="A385" s="1" t="s">
        <v>1382</v>
      </c>
      <c r="B385" s="1" t="s">
        <v>19</v>
      </c>
    </row>
    <row r="386" spans="1:2" x14ac:dyDescent="0.25">
      <c r="A386" s="1" t="s">
        <v>1382</v>
      </c>
      <c r="B386" s="1" t="s">
        <v>11</v>
      </c>
    </row>
    <row r="387" spans="1:2" x14ac:dyDescent="0.25">
      <c r="A387" s="1" t="s">
        <v>1382</v>
      </c>
      <c r="B387" s="1" t="s">
        <v>75</v>
      </c>
    </row>
    <row r="388" spans="1:2" x14ac:dyDescent="0.25">
      <c r="A388" s="1" t="s">
        <v>1382</v>
      </c>
      <c r="B388" s="1" t="s">
        <v>75</v>
      </c>
    </row>
    <row r="389" spans="1:2" x14ac:dyDescent="0.25">
      <c r="A389" s="1" t="s">
        <v>1382</v>
      </c>
      <c r="B389" s="1" t="s">
        <v>75</v>
      </c>
    </row>
    <row r="390" spans="1:2" x14ac:dyDescent="0.25">
      <c r="A390" s="1" t="s">
        <v>1382</v>
      </c>
      <c r="B390" s="1" t="s">
        <v>75</v>
      </c>
    </row>
    <row r="391" spans="1:2" x14ac:dyDescent="0.25">
      <c r="A391" s="1" t="s">
        <v>1382</v>
      </c>
      <c r="B391" s="1" t="s">
        <v>75</v>
      </c>
    </row>
    <row r="392" spans="1:2" x14ac:dyDescent="0.25">
      <c r="A392" s="1" t="s">
        <v>1382</v>
      </c>
      <c r="B392" s="1" t="s">
        <v>75</v>
      </c>
    </row>
    <row r="393" spans="1:2" x14ac:dyDescent="0.25">
      <c r="A393" s="1" t="s">
        <v>1382</v>
      </c>
      <c r="B393" s="1" t="s">
        <v>75</v>
      </c>
    </row>
    <row r="394" spans="1:2" x14ac:dyDescent="0.25">
      <c r="A394" s="1" t="s">
        <v>1382</v>
      </c>
      <c r="B394" s="1" t="s">
        <v>75</v>
      </c>
    </row>
    <row r="395" spans="1:2" x14ac:dyDescent="0.25">
      <c r="A395" s="1" t="s">
        <v>1382</v>
      </c>
      <c r="B395" s="1" t="s">
        <v>75</v>
      </c>
    </row>
    <row r="396" spans="1:2" x14ac:dyDescent="0.25">
      <c r="A396" s="1" t="s">
        <v>624</v>
      </c>
      <c r="B396" s="1" t="s">
        <v>11</v>
      </c>
    </row>
    <row r="397" spans="1:2" x14ac:dyDescent="0.25">
      <c r="A397" s="1" t="s">
        <v>624</v>
      </c>
      <c r="B397" s="1" t="s">
        <v>11</v>
      </c>
    </row>
    <row r="398" spans="1:2" x14ac:dyDescent="0.25">
      <c r="A398" s="1" t="s">
        <v>624</v>
      </c>
      <c r="B398" s="1" t="s">
        <v>11</v>
      </c>
    </row>
    <row r="399" spans="1:2" x14ac:dyDescent="0.25">
      <c r="A399" s="1" t="s">
        <v>624</v>
      </c>
      <c r="B399" s="1" t="s">
        <v>11</v>
      </c>
    </row>
    <row r="400" spans="1:2" x14ac:dyDescent="0.25">
      <c r="A400" s="1" t="s">
        <v>624</v>
      </c>
      <c r="B400" s="1" t="s">
        <v>11</v>
      </c>
    </row>
    <row r="401" spans="1:2" x14ac:dyDescent="0.25">
      <c r="A401" s="1" t="s">
        <v>624</v>
      </c>
      <c r="B401" s="1" t="s">
        <v>11</v>
      </c>
    </row>
    <row r="402" spans="1:2" x14ac:dyDescent="0.25">
      <c r="A402" s="1" t="s">
        <v>624</v>
      </c>
      <c r="B402" s="1" t="s">
        <v>11</v>
      </c>
    </row>
    <row r="403" spans="1:2" x14ac:dyDescent="0.25">
      <c r="A403" s="1" t="s">
        <v>624</v>
      </c>
      <c r="B403" s="1" t="s">
        <v>11</v>
      </c>
    </row>
    <row r="404" spans="1:2" x14ac:dyDescent="0.25">
      <c r="A404" s="1" t="s">
        <v>852</v>
      </c>
      <c r="B404" s="1" t="s">
        <v>11</v>
      </c>
    </row>
    <row r="405" spans="1:2" x14ac:dyDescent="0.25">
      <c r="A405" s="1" t="s">
        <v>852</v>
      </c>
      <c r="B405" s="1" t="s">
        <v>11</v>
      </c>
    </row>
    <row r="406" spans="1:2" x14ac:dyDescent="0.25">
      <c r="A406" s="1" t="s">
        <v>2336</v>
      </c>
      <c r="B406" s="1" t="s">
        <v>19</v>
      </c>
    </row>
    <row r="407" spans="1:2" x14ac:dyDescent="0.25">
      <c r="A407" s="1" t="s">
        <v>2336</v>
      </c>
      <c r="B407" s="1" t="s">
        <v>19</v>
      </c>
    </row>
    <row r="408" spans="1:2" x14ac:dyDescent="0.25">
      <c r="A408" s="1" t="s">
        <v>2336</v>
      </c>
      <c r="B408" s="1" t="s">
        <v>19</v>
      </c>
    </row>
    <row r="409" spans="1:2" x14ac:dyDescent="0.25">
      <c r="A409" s="1" t="s">
        <v>2336</v>
      </c>
      <c r="B409" s="1" t="s">
        <v>19</v>
      </c>
    </row>
    <row r="410" spans="1:2" x14ac:dyDescent="0.25">
      <c r="A410" s="1" t="s">
        <v>2336</v>
      </c>
      <c r="B410" s="1" t="s">
        <v>19</v>
      </c>
    </row>
    <row r="411" spans="1:2" x14ac:dyDescent="0.25">
      <c r="A411" s="1" t="s">
        <v>2336</v>
      </c>
      <c r="B411" s="1" t="s">
        <v>19</v>
      </c>
    </row>
    <row r="412" spans="1:2" x14ac:dyDescent="0.25">
      <c r="A412" s="1" t="s">
        <v>2336</v>
      </c>
      <c r="B412" s="1" t="s">
        <v>19</v>
      </c>
    </row>
    <row r="413" spans="1:2" x14ac:dyDescent="0.25">
      <c r="A413" s="1" t="s">
        <v>2336</v>
      </c>
      <c r="B413" s="1" t="s">
        <v>19</v>
      </c>
    </row>
    <row r="414" spans="1:2" x14ac:dyDescent="0.25">
      <c r="A414" s="1" t="s">
        <v>2336</v>
      </c>
      <c r="B414" s="1" t="s">
        <v>19</v>
      </c>
    </row>
    <row r="415" spans="1:2" x14ac:dyDescent="0.25">
      <c r="A415" s="1" t="s">
        <v>2336</v>
      </c>
      <c r="B415" s="1" t="s">
        <v>19</v>
      </c>
    </row>
    <row r="416" spans="1:2" x14ac:dyDescent="0.25">
      <c r="A416" s="1" t="s">
        <v>2336</v>
      </c>
      <c r="B416" s="1" t="s">
        <v>19</v>
      </c>
    </row>
    <row r="417" spans="1:2" x14ac:dyDescent="0.25">
      <c r="A417" s="1" t="s">
        <v>2336</v>
      </c>
      <c r="B417" s="1" t="s">
        <v>19</v>
      </c>
    </row>
    <row r="418" spans="1:2" x14ac:dyDescent="0.25">
      <c r="A418" s="1" t="s">
        <v>2358</v>
      </c>
      <c r="B418" s="1" t="s">
        <v>11</v>
      </c>
    </row>
    <row r="419" spans="1:2" x14ac:dyDescent="0.25">
      <c r="A419" s="1" t="s">
        <v>121</v>
      </c>
      <c r="B419" s="1" t="s">
        <v>4</v>
      </c>
    </row>
    <row r="420" spans="1:2" x14ac:dyDescent="0.25">
      <c r="A420" s="1" t="s">
        <v>121</v>
      </c>
      <c r="B420" s="1" t="s">
        <v>123</v>
      </c>
    </row>
    <row r="421" spans="1:2" x14ac:dyDescent="0.25">
      <c r="A421" s="1" t="s">
        <v>121</v>
      </c>
      <c r="B421" s="1" t="s">
        <v>123</v>
      </c>
    </row>
    <row r="422" spans="1:2" x14ac:dyDescent="0.25">
      <c r="A422" s="1" t="s">
        <v>121</v>
      </c>
      <c r="B422" s="1" t="s">
        <v>123</v>
      </c>
    </row>
    <row r="423" spans="1:2" x14ac:dyDescent="0.25">
      <c r="A423" s="1" t="s">
        <v>121</v>
      </c>
      <c r="B423" s="1" t="s">
        <v>123</v>
      </c>
    </row>
    <row r="424" spans="1:2" x14ac:dyDescent="0.25">
      <c r="A424" s="1" t="s">
        <v>121</v>
      </c>
      <c r="B424" s="1" t="s">
        <v>123</v>
      </c>
    </row>
    <row r="425" spans="1:2" x14ac:dyDescent="0.25">
      <c r="A425" s="1" t="s">
        <v>121</v>
      </c>
      <c r="B425" s="1" t="s">
        <v>123</v>
      </c>
    </row>
    <row r="426" spans="1:2" x14ac:dyDescent="0.25">
      <c r="A426" s="1" t="s">
        <v>121</v>
      </c>
      <c r="B426" s="1" t="s">
        <v>123</v>
      </c>
    </row>
    <row r="427" spans="1:2" x14ac:dyDescent="0.25">
      <c r="A427" s="1" t="s">
        <v>121</v>
      </c>
      <c r="B427" s="1" t="s">
        <v>123</v>
      </c>
    </row>
    <row r="428" spans="1:2" x14ac:dyDescent="0.25">
      <c r="A428" s="1" t="s">
        <v>121</v>
      </c>
      <c r="B428" s="1" t="s">
        <v>123</v>
      </c>
    </row>
    <row r="429" spans="1:2" x14ac:dyDescent="0.25">
      <c r="A429" s="1" t="s">
        <v>121</v>
      </c>
      <c r="B429" s="1" t="s">
        <v>123</v>
      </c>
    </row>
    <row r="430" spans="1:2" x14ac:dyDescent="0.25">
      <c r="A430" s="1" t="s">
        <v>630</v>
      </c>
      <c r="B430" s="1" t="s">
        <v>11</v>
      </c>
    </row>
    <row r="431" spans="1:2" x14ac:dyDescent="0.25">
      <c r="A431" s="1" t="s">
        <v>2363</v>
      </c>
      <c r="B431" s="1" t="s">
        <v>19</v>
      </c>
    </row>
    <row r="432" spans="1:2" x14ac:dyDescent="0.25">
      <c r="A432" s="1" t="s">
        <v>2363</v>
      </c>
      <c r="B432" s="1" t="s">
        <v>19</v>
      </c>
    </row>
    <row r="433" spans="1:2" x14ac:dyDescent="0.25">
      <c r="A433" s="1" t="s">
        <v>2363</v>
      </c>
      <c r="B433" s="1" t="s">
        <v>19</v>
      </c>
    </row>
    <row r="434" spans="1:2" x14ac:dyDescent="0.25">
      <c r="A434" s="1" t="s">
        <v>450</v>
      </c>
      <c r="B434" s="1" t="s">
        <v>19</v>
      </c>
    </row>
    <row r="435" spans="1:2" x14ac:dyDescent="0.25">
      <c r="A435" s="1" t="s">
        <v>450</v>
      </c>
      <c r="B435" s="1" t="s">
        <v>11</v>
      </c>
    </row>
    <row r="436" spans="1:2" x14ac:dyDescent="0.25">
      <c r="A436" s="1" t="s">
        <v>450</v>
      </c>
      <c r="B436" s="1" t="s">
        <v>11</v>
      </c>
    </row>
    <row r="437" spans="1:2" x14ac:dyDescent="0.25">
      <c r="A437" s="1" t="s">
        <v>450</v>
      </c>
      <c r="B437" s="1" t="s">
        <v>75</v>
      </c>
    </row>
    <row r="438" spans="1:2" x14ac:dyDescent="0.25">
      <c r="A438" s="1" t="s">
        <v>1461</v>
      </c>
      <c r="B438" s="1" t="s">
        <v>197</v>
      </c>
    </row>
    <row r="439" spans="1:2" x14ac:dyDescent="0.25">
      <c r="A439" s="1" t="s">
        <v>1461</v>
      </c>
      <c r="B439" s="1" t="s">
        <v>11</v>
      </c>
    </row>
    <row r="440" spans="1:2" x14ac:dyDescent="0.25">
      <c r="A440" s="1" t="s">
        <v>1461</v>
      </c>
      <c r="B440" s="1" t="s">
        <v>4</v>
      </c>
    </row>
    <row r="441" spans="1:2" x14ac:dyDescent="0.25">
      <c r="A441" s="1" t="s">
        <v>1461</v>
      </c>
      <c r="B441" s="1" t="s">
        <v>4</v>
      </c>
    </row>
    <row r="442" spans="1:2" x14ac:dyDescent="0.25">
      <c r="A442" s="1" t="s">
        <v>1461</v>
      </c>
      <c r="B442" s="1" t="s">
        <v>4</v>
      </c>
    </row>
    <row r="443" spans="1:2" x14ac:dyDescent="0.25">
      <c r="A443" s="1" t="s">
        <v>1461</v>
      </c>
      <c r="B443" s="1" t="s">
        <v>4</v>
      </c>
    </row>
    <row r="444" spans="1:2" x14ac:dyDescent="0.25">
      <c r="A444" s="1" t="s">
        <v>1461</v>
      </c>
      <c r="B444" s="1" t="s">
        <v>4</v>
      </c>
    </row>
    <row r="445" spans="1:2" x14ac:dyDescent="0.25">
      <c r="A445" s="1" t="s">
        <v>1461</v>
      </c>
      <c r="B445" s="1" t="s">
        <v>4</v>
      </c>
    </row>
    <row r="446" spans="1:2" x14ac:dyDescent="0.25">
      <c r="A446" s="1" t="s">
        <v>1461</v>
      </c>
      <c r="B446" s="1" t="s">
        <v>4</v>
      </c>
    </row>
    <row r="447" spans="1:2" x14ac:dyDescent="0.25">
      <c r="A447" s="1" t="s">
        <v>1461</v>
      </c>
      <c r="B447" s="1" t="s">
        <v>4</v>
      </c>
    </row>
    <row r="448" spans="1:2" x14ac:dyDescent="0.25">
      <c r="A448" s="1" t="s">
        <v>1461</v>
      </c>
      <c r="B448" s="1" t="s">
        <v>4</v>
      </c>
    </row>
    <row r="449" spans="1:2" x14ac:dyDescent="0.25">
      <c r="A449" s="1" t="s">
        <v>1461</v>
      </c>
      <c r="B449" s="1" t="s">
        <v>4</v>
      </c>
    </row>
    <row r="450" spans="1:2" x14ac:dyDescent="0.25">
      <c r="A450" s="1" t="s">
        <v>1461</v>
      </c>
      <c r="B450" s="1" t="s">
        <v>4</v>
      </c>
    </row>
    <row r="451" spans="1:2" x14ac:dyDescent="0.25">
      <c r="A451" s="1" t="s">
        <v>1461</v>
      </c>
      <c r="B451" s="1" t="s">
        <v>4</v>
      </c>
    </row>
    <row r="452" spans="1:2" x14ac:dyDescent="0.25">
      <c r="A452" s="1" t="s">
        <v>1461</v>
      </c>
      <c r="B452" s="1" t="s">
        <v>4</v>
      </c>
    </row>
    <row r="453" spans="1:2" x14ac:dyDescent="0.25">
      <c r="A453" s="1" t="s">
        <v>1461</v>
      </c>
      <c r="B453" s="1" t="s">
        <v>4</v>
      </c>
    </row>
    <row r="454" spans="1:2" x14ac:dyDescent="0.25">
      <c r="A454" s="1" t="s">
        <v>1461</v>
      </c>
      <c r="B454" s="1" t="s">
        <v>4</v>
      </c>
    </row>
    <row r="455" spans="1:2" x14ac:dyDescent="0.25">
      <c r="A455" s="1" t="s">
        <v>1461</v>
      </c>
      <c r="B455" s="1" t="s">
        <v>60</v>
      </c>
    </row>
    <row r="456" spans="1:2" x14ac:dyDescent="0.25">
      <c r="A456" s="1" t="s">
        <v>635</v>
      </c>
      <c r="B456" s="1" t="s">
        <v>123</v>
      </c>
    </row>
    <row r="457" spans="1:2" x14ac:dyDescent="0.25">
      <c r="A457" s="1" t="s">
        <v>639</v>
      </c>
      <c r="B457" s="1" t="s">
        <v>11</v>
      </c>
    </row>
    <row r="458" spans="1:2" x14ac:dyDescent="0.25">
      <c r="A458" s="1" t="s">
        <v>639</v>
      </c>
      <c r="B458" s="1" t="s">
        <v>11</v>
      </c>
    </row>
    <row r="459" spans="1:2" x14ac:dyDescent="0.25">
      <c r="A459" s="1" t="s">
        <v>639</v>
      </c>
      <c r="B459" s="1" t="s">
        <v>11</v>
      </c>
    </row>
    <row r="460" spans="1:2" x14ac:dyDescent="0.25">
      <c r="A460" s="1" t="s">
        <v>639</v>
      </c>
      <c r="B460" s="1" t="s">
        <v>11</v>
      </c>
    </row>
    <row r="461" spans="1:2" x14ac:dyDescent="0.25">
      <c r="A461" s="1" t="s">
        <v>639</v>
      </c>
      <c r="B461" s="1" t="s">
        <v>11</v>
      </c>
    </row>
    <row r="462" spans="1:2" x14ac:dyDescent="0.25">
      <c r="A462" s="1" t="s">
        <v>639</v>
      </c>
      <c r="B462" s="1" t="s">
        <v>11</v>
      </c>
    </row>
    <row r="463" spans="1:2" x14ac:dyDescent="0.25">
      <c r="A463" s="1" t="s">
        <v>1498</v>
      </c>
      <c r="B463" s="1" t="s">
        <v>19</v>
      </c>
    </row>
    <row r="464" spans="1:2" x14ac:dyDescent="0.25">
      <c r="A464" s="1" t="s">
        <v>1503</v>
      </c>
      <c r="B464" s="1" t="s">
        <v>19</v>
      </c>
    </row>
    <row r="465" spans="1:2" x14ac:dyDescent="0.25">
      <c r="A465" s="1" t="s">
        <v>1503</v>
      </c>
      <c r="B465" s="1" t="s">
        <v>19</v>
      </c>
    </row>
    <row r="466" spans="1:2" x14ac:dyDescent="0.25">
      <c r="A466" s="1" t="s">
        <v>458</v>
      </c>
      <c r="B466" s="1" t="s">
        <v>75</v>
      </c>
    </row>
    <row r="467" spans="1:2" x14ac:dyDescent="0.25">
      <c r="A467" s="1" t="s">
        <v>458</v>
      </c>
      <c r="B467" s="1" t="s">
        <v>75</v>
      </c>
    </row>
    <row r="468" spans="1:2" x14ac:dyDescent="0.25">
      <c r="A468" s="1" t="s">
        <v>649</v>
      </c>
      <c r="B468" s="1" t="s">
        <v>11</v>
      </c>
    </row>
    <row r="469" spans="1:2" x14ac:dyDescent="0.25">
      <c r="A469" s="1" t="s">
        <v>649</v>
      </c>
      <c r="B469" s="1" t="s">
        <v>11</v>
      </c>
    </row>
    <row r="470" spans="1:2" x14ac:dyDescent="0.25">
      <c r="A470" s="1" t="s">
        <v>649</v>
      </c>
      <c r="B470" s="1" t="s">
        <v>11</v>
      </c>
    </row>
    <row r="471" spans="1:2" x14ac:dyDescent="0.25">
      <c r="A471" s="1" t="s">
        <v>649</v>
      </c>
      <c r="B471" s="1" t="s">
        <v>11</v>
      </c>
    </row>
    <row r="472" spans="1:2" x14ac:dyDescent="0.25">
      <c r="A472" s="1" t="s">
        <v>2375</v>
      </c>
      <c r="B472" s="1" t="s">
        <v>4</v>
      </c>
    </row>
    <row r="473" spans="1:2" x14ac:dyDescent="0.25">
      <c r="A473" s="1" t="s">
        <v>1514</v>
      </c>
      <c r="B473" s="1" t="s">
        <v>11</v>
      </c>
    </row>
    <row r="474" spans="1:2" x14ac:dyDescent="0.25">
      <c r="A474" s="1" t="s">
        <v>2379</v>
      </c>
      <c r="B474" s="1" t="s">
        <v>19</v>
      </c>
    </row>
    <row r="475" spans="1:2" x14ac:dyDescent="0.25">
      <c r="A475" s="1" t="s">
        <v>2379</v>
      </c>
      <c r="B475" s="1" t="s">
        <v>19</v>
      </c>
    </row>
    <row r="476" spans="1:2" x14ac:dyDescent="0.25">
      <c r="A476" s="1" t="s">
        <v>2379</v>
      </c>
      <c r="B476" s="1" t="s">
        <v>19</v>
      </c>
    </row>
    <row r="477" spans="1:2" x14ac:dyDescent="0.25">
      <c r="A477" s="1" t="s">
        <v>2379</v>
      </c>
      <c r="B477" s="1" t="s">
        <v>19</v>
      </c>
    </row>
    <row r="478" spans="1:2" x14ac:dyDescent="0.25">
      <c r="A478" s="1" t="s">
        <v>2379</v>
      </c>
      <c r="B478" s="1" t="s">
        <v>19</v>
      </c>
    </row>
    <row r="479" spans="1:2" x14ac:dyDescent="0.25">
      <c r="A479" s="1" t="s">
        <v>2379</v>
      </c>
      <c r="B479" s="1" t="s">
        <v>19</v>
      </c>
    </row>
    <row r="480" spans="1:2" x14ac:dyDescent="0.25">
      <c r="A480" s="1" t="s">
        <v>2379</v>
      </c>
      <c r="B480" s="1" t="s">
        <v>11</v>
      </c>
    </row>
    <row r="481" spans="1:2" x14ac:dyDescent="0.25">
      <c r="A481" s="1" t="s">
        <v>2393</v>
      </c>
      <c r="B481" s="1" t="s">
        <v>11</v>
      </c>
    </row>
    <row r="482" spans="1:2" x14ac:dyDescent="0.25">
      <c r="A482" s="1" t="s">
        <v>2393</v>
      </c>
      <c r="B482" s="1" t="s">
        <v>11</v>
      </c>
    </row>
    <row r="483" spans="1:2" x14ac:dyDescent="0.25">
      <c r="A483" s="1" t="s">
        <v>2393</v>
      </c>
      <c r="B483" s="1" t="s">
        <v>11</v>
      </c>
    </row>
    <row r="484" spans="1:2" x14ac:dyDescent="0.25">
      <c r="A484" s="1" t="s">
        <v>2393</v>
      </c>
      <c r="B484" s="1" t="s">
        <v>11</v>
      </c>
    </row>
    <row r="485" spans="1:2" x14ac:dyDescent="0.25">
      <c r="A485" s="1" t="s">
        <v>2401</v>
      </c>
      <c r="B485" s="1" t="s">
        <v>11</v>
      </c>
    </row>
    <row r="486" spans="1:2" x14ac:dyDescent="0.25">
      <c r="A486" s="1" t="s">
        <v>2401</v>
      </c>
      <c r="B486" s="1" t="s">
        <v>11</v>
      </c>
    </row>
    <row r="487" spans="1:2" x14ac:dyDescent="0.25">
      <c r="A487" s="1" t="s">
        <v>2401</v>
      </c>
      <c r="B487" s="1" t="s">
        <v>11</v>
      </c>
    </row>
    <row r="488" spans="1:2" x14ac:dyDescent="0.25">
      <c r="A488" s="1" t="s">
        <v>2401</v>
      </c>
      <c r="B488" s="1" t="s">
        <v>60</v>
      </c>
    </row>
    <row r="489" spans="1:2" x14ac:dyDescent="0.25">
      <c r="A489" s="1" t="s">
        <v>655</v>
      </c>
      <c r="B489" s="1" t="s">
        <v>19</v>
      </c>
    </row>
    <row r="490" spans="1:2" x14ac:dyDescent="0.25">
      <c r="A490" s="1" t="s">
        <v>655</v>
      </c>
      <c r="B490" s="1" t="s">
        <v>11</v>
      </c>
    </row>
    <row r="491" spans="1:2" x14ac:dyDescent="0.25">
      <c r="A491" s="1" t="s">
        <v>857</v>
      </c>
      <c r="B491" s="1" t="s">
        <v>19</v>
      </c>
    </row>
    <row r="492" spans="1:2" x14ac:dyDescent="0.25">
      <c r="A492" s="1" t="s">
        <v>1522</v>
      </c>
      <c r="B492" s="1" t="s">
        <v>11</v>
      </c>
    </row>
    <row r="493" spans="1:2" x14ac:dyDescent="0.25">
      <c r="A493" s="1" t="s">
        <v>862</v>
      </c>
      <c r="B493" s="1" t="s">
        <v>11</v>
      </c>
    </row>
    <row r="494" spans="1:2" x14ac:dyDescent="0.25">
      <c r="A494" s="1" t="s">
        <v>862</v>
      </c>
      <c r="B494" s="1" t="s">
        <v>11</v>
      </c>
    </row>
    <row r="495" spans="1:2" x14ac:dyDescent="0.25">
      <c r="A495" s="1" t="s">
        <v>862</v>
      </c>
      <c r="B495" s="1" t="s">
        <v>11</v>
      </c>
    </row>
    <row r="496" spans="1:2" x14ac:dyDescent="0.25">
      <c r="A496" s="1" t="s">
        <v>862</v>
      </c>
      <c r="B496" s="1" t="s">
        <v>11</v>
      </c>
    </row>
    <row r="497" spans="1:2" x14ac:dyDescent="0.25">
      <c r="A497" s="1" t="s">
        <v>1527</v>
      </c>
      <c r="B497" s="1" t="s">
        <v>11</v>
      </c>
    </row>
    <row r="498" spans="1:2" x14ac:dyDescent="0.25">
      <c r="A498" s="1" t="s">
        <v>1527</v>
      </c>
      <c r="B498" s="1" t="s">
        <v>11</v>
      </c>
    </row>
    <row r="499" spans="1:2" x14ac:dyDescent="0.25">
      <c r="A499" s="1" t="s">
        <v>1527</v>
      </c>
      <c r="B499" s="1" t="s">
        <v>11</v>
      </c>
    </row>
    <row r="500" spans="1:2" x14ac:dyDescent="0.25">
      <c r="A500" s="1" t="s">
        <v>660</v>
      </c>
      <c r="B500" s="1" t="s">
        <v>19</v>
      </c>
    </row>
    <row r="501" spans="1:2" x14ac:dyDescent="0.25">
      <c r="A501" s="1" t="s">
        <v>660</v>
      </c>
      <c r="B501" s="1" t="s">
        <v>19</v>
      </c>
    </row>
    <row r="502" spans="1:2" x14ac:dyDescent="0.25">
      <c r="A502" s="1" t="s">
        <v>660</v>
      </c>
      <c r="B502" s="1" t="s">
        <v>19</v>
      </c>
    </row>
    <row r="503" spans="1:2" x14ac:dyDescent="0.25">
      <c r="A503" s="1" t="s">
        <v>660</v>
      </c>
      <c r="B503" s="1" t="s">
        <v>19</v>
      </c>
    </row>
    <row r="504" spans="1:2" x14ac:dyDescent="0.25">
      <c r="A504" s="1" t="s">
        <v>660</v>
      </c>
      <c r="B504" s="1" t="s">
        <v>19</v>
      </c>
    </row>
    <row r="505" spans="1:2" x14ac:dyDescent="0.25">
      <c r="A505" s="1" t="s">
        <v>660</v>
      </c>
      <c r="B505" s="1" t="s">
        <v>19</v>
      </c>
    </row>
    <row r="506" spans="1:2" x14ac:dyDescent="0.25">
      <c r="A506" s="1" t="s">
        <v>660</v>
      </c>
      <c r="B506" s="1" t="s">
        <v>19</v>
      </c>
    </row>
    <row r="507" spans="1:2" x14ac:dyDescent="0.25">
      <c r="A507" s="1" t="s">
        <v>660</v>
      </c>
      <c r="B507" s="1" t="s">
        <v>11</v>
      </c>
    </row>
    <row r="508" spans="1:2" x14ac:dyDescent="0.25">
      <c r="A508" s="1" t="s">
        <v>660</v>
      </c>
      <c r="B508" s="1" t="s">
        <v>11</v>
      </c>
    </row>
    <row r="509" spans="1:2" x14ac:dyDescent="0.25">
      <c r="A509" s="1" t="s">
        <v>660</v>
      </c>
      <c r="B509" s="1" t="s">
        <v>11</v>
      </c>
    </row>
    <row r="510" spans="1:2" x14ac:dyDescent="0.25">
      <c r="A510" s="1" t="s">
        <v>660</v>
      </c>
      <c r="B510" s="1" t="s">
        <v>11</v>
      </c>
    </row>
    <row r="511" spans="1:2" x14ac:dyDescent="0.25">
      <c r="A511" s="1" t="s">
        <v>2418</v>
      </c>
      <c r="B511" s="1" t="s">
        <v>11</v>
      </c>
    </row>
    <row r="512" spans="1:2" x14ac:dyDescent="0.25">
      <c r="A512" s="1" t="s">
        <v>667</v>
      </c>
      <c r="B512" s="1" t="s">
        <v>19</v>
      </c>
    </row>
    <row r="513" spans="1:2" x14ac:dyDescent="0.25">
      <c r="A513" s="1" t="s">
        <v>667</v>
      </c>
      <c r="B513" s="1" t="s">
        <v>19</v>
      </c>
    </row>
    <row r="514" spans="1:2" x14ac:dyDescent="0.25">
      <c r="A514" s="1" t="s">
        <v>126</v>
      </c>
      <c r="B514" s="1" t="s">
        <v>123</v>
      </c>
    </row>
    <row r="515" spans="1:2" x14ac:dyDescent="0.25">
      <c r="A515" s="1" t="s">
        <v>126</v>
      </c>
      <c r="B515" s="1" t="s">
        <v>123</v>
      </c>
    </row>
    <row r="516" spans="1:2" x14ac:dyDescent="0.25">
      <c r="A516" s="1" t="s">
        <v>126</v>
      </c>
      <c r="B516" s="1" t="s">
        <v>123</v>
      </c>
    </row>
    <row r="517" spans="1:2" x14ac:dyDescent="0.25">
      <c r="A517" s="1" t="s">
        <v>126</v>
      </c>
      <c r="B517" s="1" t="s">
        <v>123</v>
      </c>
    </row>
    <row r="518" spans="1:2" x14ac:dyDescent="0.25">
      <c r="A518" s="1" t="s">
        <v>126</v>
      </c>
      <c r="B518" s="1" t="s">
        <v>123</v>
      </c>
    </row>
    <row r="519" spans="1:2" x14ac:dyDescent="0.25">
      <c r="A519" s="1" t="s">
        <v>126</v>
      </c>
      <c r="B519" s="1" t="s">
        <v>123</v>
      </c>
    </row>
    <row r="520" spans="1:2" x14ac:dyDescent="0.25">
      <c r="A520" s="1" t="s">
        <v>2422</v>
      </c>
      <c r="B520" s="1" t="s">
        <v>19</v>
      </c>
    </row>
    <row r="521" spans="1:2" x14ac:dyDescent="0.25">
      <c r="A521" s="1" t="s">
        <v>2422</v>
      </c>
      <c r="B521" s="1" t="s">
        <v>19</v>
      </c>
    </row>
    <row r="522" spans="1:2" x14ac:dyDescent="0.25">
      <c r="A522" s="1" t="s">
        <v>2422</v>
      </c>
      <c r="B522" s="1" t="s">
        <v>11</v>
      </c>
    </row>
    <row r="523" spans="1:2" x14ac:dyDescent="0.25">
      <c r="A523" s="1" t="s">
        <v>2422</v>
      </c>
      <c r="B523" s="1" t="s">
        <v>11</v>
      </c>
    </row>
    <row r="524" spans="1:2" x14ac:dyDescent="0.25">
      <c r="A524" s="1" t="s">
        <v>134</v>
      </c>
      <c r="B524" s="1" t="s">
        <v>11</v>
      </c>
    </row>
    <row r="525" spans="1:2" x14ac:dyDescent="0.25">
      <c r="A525" s="1" t="s">
        <v>140</v>
      </c>
      <c r="B525" s="1" t="s">
        <v>75</v>
      </c>
    </row>
    <row r="526" spans="1:2" x14ac:dyDescent="0.25">
      <c r="A526" s="1" t="s">
        <v>145</v>
      </c>
      <c r="B526" s="1" t="s">
        <v>11</v>
      </c>
    </row>
    <row r="527" spans="1:2" x14ac:dyDescent="0.25">
      <c r="A527" s="1" t="s">
        <v>2437</v>
      </c>
      <c r="B527" s="1" t="s">
        <v>4</v>
      </c>
    </row>
    <row r="528" spans="1:2" x14ac:dyDescent="0.25">
      <c r="A528" s="1" t="s">
        <v>2437</v>
      </c>
      <c r="B528" s="1" t="s">
        <v>4</v>
      </c>
    </row>
    <row r="529" spans="1:2" x14ac:dyDescent="0.25">
      <c r="A529" s="1" t="s">
        <v>2437</v>
      </c>
      <c r="B529" s="1" t="s">
        <v>4</v>
      </c>
    </row>
    <row r="530" spans="1:2" x14ac:dyDescent="0.25">
      <c r="A530" s="1" t="s">
        <v>2437</v>
      </c>
      <c r="B530" s="1" t="s">
        <v>4</v>
      </c>
    </row>
    <row r="531" spans="1:2" x14ac:dyDescent="0.25">
      <c r="A531" s="1" t="s">
        <v>2437</v>
      </c>
      <c r="B531" s="1" t="s">
        <v>4</v>
      </c>
    </row>
    <row r="532" spans="1:2" x14ac:dyDescent="0.25">
      <c r="A532" s="1" t="s">
        <v>2437</v>
      </c>
      <c r="B532" s="1" t="s">
        <v>4</v>
      </c>
    </row>
    <row r="533" spans="1:2" x14ac:dyDescent="0.25">
      <c r="A533" s="1" t="s">
        <v>2437</v>
      </c>
      <c r="B533" s="1" t="s">
        <v>4</v>
      </c>
    </row>
    <row r="534" spans="1:2" x14ac:dyDescent="0.25">
      <c r="A534" s="1" t="s">
        <v>2437</v>
      </c>
      <c r="B534" s="1" t="s">
        <v>4</v>
      </c>
    </row>
    <row r="535" spans="1:2" x14ac:dyDescent="0.25">
      <c r="A535" s="1" t="s">
        <v>2437</v>
      </c>
      <c r="B535" s="1" t="s">
        <v>4</v>
      </c>
    </row>
    <row r="536" spans="1:2" x14ac:dyDescent="0.25">
      <c r="A536" s="1" t="s">
        <v>2437</v>
      </c>
      <c r="B536" s="1" t="s">
        <v>4</v>
      </c>
    </row>
    <row r="537" spans="1:2" x14ac:dyDescent="0.25">
      <c r="A537" s="1" t="s">
        <v>2437</v>
      </c>
      <c r="B537" s="1" t="s">
        <v>4</v>
      </c>
    </row>
    <row r="538" spans="1:2" x14ac:dyDescent="0.25">
      <c r="A538" s="1" t="s">
        <v>2437</v>
      </c>
      <c r="B538" s="1" t="s">
        <v>4</v>
      </c>
    </row>
    <row r="539" spans="1:2" x14ac:dyDescent="0.25">
      <c r="A539" s="1" t="s">
        <v>2437</v>
      </c>
      <c r="B539" s="1" t="s">
        <v>4</v>
      </c>
    </row>
    <row r="540" spans="1:2" x14ac:dyDescent="0.25">
      <c r="A540" s="1" t="s">
        <v>2437</v>
      </c>
      <c r="B540" s="1" t="s">
        <v>4</v>
      </c>
    </row>
    <row r="541" spans="1:2" x14ac:dyDescent="0.25">
      <c r="A541" s="1" t="s">
        <v>2437</v>
      </c>
      <c r="B541" s="1" t="s">
        <v>4</v>
      </c>
    </row>
    <row r="542" spans="1:2" x14ac:dyDescent="0.25">
      <c r="A542" s="1" t="s">
        <v>2437</v>
      </c>
      <c r="B542" s="1" t="s">
        <v>4</v>
      </c>
    </row>
    <row r="543" spans="1:2" x14ac:dyDescent="0.25">
      <c r="A543" s="1" t="s">
        <v>2437</v>
      </c>
      <c r="B543" s="1" t="s">
        <v>4</v>
      </c>
    </row>
    <row r="544" spans="1:2" x14ac:dyDescent="0.25">
      <c r="A544" s="1" t="s">
        <v>2437</v>
      </c>
      <c r="B544" s="1" t="s">
        <v>4</v>
      </c>
    </row>
    <row r="545" spans="1:2" x14ac:dyDescent="0.25">
      <c r="A545" s="1" t="s">
        <v>2437</v>
      </c>
      <c r="B545" s="1" t="s">
        <v>4</v>
      </c>
    </row>
    <row r="546" spans="1:2" x14ac:dyDescent="0.25">
      <c r="A546" s="1" t="s">
        <v>2437</v>
      </c>
      <c r="B546" s="1" t="s">
        <v>4</v>
      </c>
    </row>
    <row r="547" spans="1:2" x14ac:dyDescent="0.25">
      <c r="A547" s="1" t="s">
        <v>2437</v>
      </c>
      <c r="B547" s="1" t="s">
        <v>4</v>
      </c>
    </row>
    <row r="548" spans="1:2" x14ac:dyDescent="0.25">
      <c r="A548" s="1" t="s">
        <v>2437</v>
      </c>
      <c r="B548" s="1" t="s">
        <v>4</v>
      </c>
    </row>
    <row r="549" spans="1:2" x14ac:dyDescent="0.25">
      <c r="A549" s="1" t="s">
        <v>2437</v>
      </c>
      <c r="B549" s="1" t="s">
        <v>4</v>
      </c>
    </row>
    <row r="550" spans="1:2" x14ac:dyDescent="0.25">
      <c r="A550" s="1" t="s">
        <v>2437</v>
      </c>
      <c r="B550" s="1" t="s">
        <v>4</v>
      </c>
    </row>
    <row r="551" spans="1:2" x14ac:dyDescent="0.25">
      <c r="A551" s="1" t="s">
        <v>2437</v>
      </c>
      <c r="B551" s="1" t="s">
        <v>4</v>
      </c>
    </row>
    <row r="552" spans="1:2" x14ac:dyDescent="0.25">
      <c r="A552" s="1" t="s">
        <v>2437</v>
      </c>
      <c r="B552" s="1" t="s">
        <v>4</v>
      </c>
    </row>
    <row r="553" spans="1:2" x14ac:dyDescent="0.25">
      <c r="A553" s="1" t="s">
        <v>2437</v>
      </c>
      <c r="B553" s="1" t="s">
        <v>4</v>
      </c>
    </row>
    <row r="554" spans="1:2" x14ac:dyDescent="0.25">
      <c r="A554" s="1" t="s">
        <v>2474</v>
      </c>
      <c r="B554" s="1" t="s">
        <v>19</v>
      </c>
    </row>
    <row r="555" spans="1:2" x14ac:dyDescent="0.25">
      <c r="A555" s="1" t="s">
        <v>866</v>
      </c>
      <c r="B555" s="1" t="s">
        <v>11</v>
      </c>
    </row>
    <row r="556" spans="1:2" x14ac:dyDescent="0.25">
      <c r="A556" s="1" t="s">
        <v>1557</v>
      </c>
      <c r="B556" s="1" t="s">
        <v>19</v>
      </c>
    </row>
    <row r="557" spans="1:2" x14ac:dyDescent="0.25">
      <c r="A557" s="1" t="s">
        <v>1557</v>
      </c>
      <c r="B557" s="1" t="s">
        <v>19</v>
      </c>
    </row>
    <row r="558" spans="1:2" x14ac:dyDescent="0.25">
      <c r="A558" s="1" t="s">
        <v>1557</v>
      </c>
      <c r="B558" s="1" t="s">
        <v>19</v>
      </c>
    </row>
    <row r="559" spans="1:2" x14ac:dyDescent="0.25">
      <c r="A559" s="1" t="s">
        <v>1557</v>
      </c>
      <c r="B559" s="1" t="s">
        <v>19</v>
      </c>
    </row>
    <row r="560" spans="1:2" x14ac:dyDescent="0.25">
      <c r="A560" s="1" t="s">
        <v>1557</v>
      </c>
      <c r="B560" s="1" t="s">
        <v>19</v>
      </c>
    </row>
    <row r="561" spans="1:2" x14ac:dyDescent="0.25">
      <c r="A561" s="1" t="s">
        <v>1557</v>
      </c>
      <c r="B561" s="1" t="s">
        <v>11</v>
      </c>
    </row>
    <row r="562" spans="1:2" x14ac:dyDescent="0.25">
      <c r="A562" s="1" t="s">
        <v>1557</v>
      </c>
      <c r="B562" s="1" t="s">
        <v>11</v>
      </c>
    </row>
    <row r="563" spans="1:2" x14ac:dyDescent="0.25">
      <c r="A563" s="1" t="s">
        <v>1557</v>
      </c>
      <c r="B563" s="1" t="s">
        <v>11</v>
      </c>
    </row>
    <row r="564" spans="1:2" x14ac:dyDescent="0.25">
      <c r="A564" s="1" t="s">
        <v>1557</v>
      </c>
      <c r="B564" s="1" t="s">
        <v>11</v>
      </c>
    </row>
    <row r="565" spans="1:2" x14ac:dyDescent="0.25">
      <c r="A565" s="1" t="s">
        <v>1557</v>
      </c>
      <c r="B565" s="1" t="s">
        <v>11</v>
      </c>
    </row>
    <row r="566" spans="1:2" x14ac:dyDescent="0.25">
      <c r="A566" s="1" t="s">
        <v>1557</v>
      </c>
      <c r="B566" s="1" t="s">
        <v>11</v>
      </c>
    </row>
    <row r="567" spans="1:2" x14ac:dyDescent="0.25">
      <c r="A567" s="1" t="s">
        <v>2478</v>
      </c>
      <c r="B567" s="1" t="s">
        <v>19</v>
      </c>
    </row>
    <row r="568" spans="1:2" x14ac:dyDescent="0.25">
      <c r="A568" s="1" t="s">
        <v>2478</v>
      </c>
      <c r="B568" s="1" t="s">
        <v>19</v>
      </c>
    </row>
    <row r="569" spans="1:2" x14ac:dyDescent="0.25">
      <c r="A569" s="1" t="s">
        <v>871</v>
      </c>
      <c r="B569" s="1" t="s">
        <v>11</v>
      </c>
    </row>
    <row r="570" spans="1:2" x14ac:dyDescent="0.25">
      <c r="A570" s="1" t="s">
        <v>871</v>
      </c>
      <c r="B570" s="1" t="s">
        <v>11</v>
      </c>
    </row>
    <row r="571" spans="1:2" x14ac:dyDescent="0.25">
      <c r="A571" s="1" t="s">
        <v>871</v>
      </c>
      <c r="B571" s="1" t="s">
        <v>11</v>
      </c>
    </row>
    <row r="572" spans="1:2" x14ac:dyDescent="0.25">
      <c r="A572" s="1" t="s">
        <v>871</v>
      </c>
      <c r="B572" s="1" t="s">
        <v>11</v>
      </c>
    </row>
    <row r="573" spans="1:2" x14ac:dyDescent="0.25">
      <c r="A573" s="1" t="s">
        <v>871</v>
      </c>
      <c r="B573" s="1" t="s">
        <v>11</v>
      </c>
    </row>
    <row r="574" spans="1:2" x14ac:dyDescent="0.25">
      <c r="A574" s="1" t="s">
        <v>871</v>
      </c>
      <c r="B574" s="1" t="s">
        <v>11</v>
      </c>
    </row>
    <row r="575" spans="1:2" x14ac:dyDescent="0.25">
      <c r="A575" s="1" t="s">
        <v>871</v>
      </c>
      <c r="B575" s="1" t="s">
        <v>11</v>
      </c>
    </row>
    <row r="576" spans="1:2" x14ac:dyDescent="0.25">
      <c r="A576" s="1" t="s">
        <v>871</v>
      </c>
      <c r="B576" s="1" t="s">
        <v>11</v>
      </c>
    </row>
    <row r="577" spans="1:2" x14ac:dyDescent="0.25">
      <c r="A577" s="1" t="s">
        <v>150</v>
      </c>
      <c r="B577" s="1" t="s">
        <v>19</v>
      </c>
    </row>
    <row r="578" spans="1:2" x14ac:dyDescent="0.25">
      <c r="A578" s="1" t="s">
        <v>150</v>
      </c>
      <c r="B578" s="1" t="s">
        <v>19</v>
      </c>
    </row>
    <row r="579" spans="1:2" x14ac:dyDescent="0.25">
      <c r="A579" s="1" t="s">
        <v>150</v>
      </c>
      <c r="B579" s="1" t="s">
        <v>19</v>
      </c>
    </row>
    <row r="580" spans="1:2" x14ac:dyDescent="0.25">
      <c r="A580" s="1" t="s">
        <v>150</v>
      </c>
      <c r="B580" s="1" t="s">
        <v>19</v>
      </c>
    </row>
    <row r="581" spans="1:2" x14ac:dyDescent="0.25">
      <c r="A581" s="1" t="s">
        <v>150</v>
      </c>
      <c r="B581" s="1" t="s">
        <v>19</v>
      </c>
    </row>
    <row r="582" spans="1:2" x14ac:dyDescent="0.25">
      <c r="A582" s="1" t="s">
        <v>150</v>
      </c>
      <c r="B582" s="1" t="s">
        <v>19</v>
      </c>
    </row>
    <row r="583" spans="1:2" x14ac:dyDescent="0.25">
      <c r="A583" s="1" t="s">
        <v>150</v>
      </c>
      <c r="B583" s="1" t="s">
        <v>75</v>
      </c>
    </row>
    <row r="584" spans="1:2" x14ac:dyDescent="0.25">
      <c r="A584" s="1" t="s">
        <v>150</v>
      </c>
      <c r="B584" s="1" t="s">
        <v>75</v>
      </c>
    </row>
    <row r="585" spans="1:2" x14ac:dyDescent="0.25">
      <c r="A585" s="1" t="s">
        <v>150</v>
      </c>
      <c r="B585" s="1" t="s">
        <v>75</v>
      </c>
    </row>
    <row r="586" spans="1:2" x14ac:dyDescent="0.25">
      <c r="A586" s="1" t="s">
        <v>150</v>
      </c>
      <c r="B586" s="1" t="s">
        <v>75</v>
      </c>
    </row>
    <row r="587" spans="1:2" x14ac:dyDescent="0.25">
      <c r="A587" s="1" t="s">
        <v>150</v>
      </c>
      <c r="B587" s="1" t="s">
        <v>75</v>
      </c>
    </row>
    <row r="588" spans="1:2" x14ac:dyDescent="0.25">
      <c r="A588" s="1" t="s">
        <v>150</v>
      </c>
      <c r="B588" s="1" t="s">
        <v>75</v>
      </c>
    </row>
    <row r="589" spans="1:2" x14ac:dyDescent="0.25">
      <c r="A589" s="1" t="s">
        <v>150</v>
      </c>
      <c r="B589" s="1" t="s">
        <v>75</v>
      </c>
    </row>
    <row r="590" spans="1:2" x14ac:dyDescent="0.25">
      <c r="A590" s="1" t="s">
        <v>150</v>
      </c>
      <c r="B590" s="1" t="s">
        <v>440</v>
      </c>
    </row>
    <row r="591" spans="1:2" x14ac:dyDescent="0.25">
      <c r="A591" s="1" t="s">
        <v>150</v>
      </c>
      <c r="B591" s="1" t="s">
        <v>440</v>
      </c>
    </row>
    <row r="592" spans="1:2" x14ac:dyDescent="0.25">
      <c r="A592" s="1" t="s">
        <v>150</v>
      </c>
      <c r="B592" s="1" t="s">
        <v>440</v>
      </c>
    </row>
    <row r="593" spans="1:2" x14ac:dyDescent="0.25">
      <c r="A593" s="1" t="s">
        <v>2503</v>
      </c>
      <c r="B593" s="1" t="s">
        <v>19</v>
      </c>
    </row>
    <row r="594" spans="1:2" x14ac:dyDescent="0.25">
      <c r="A594" s="1" t="s">
        <v>2503</v>
      </c>
      <c r="B594" s="1" t="s">
        <v>19</v>
      </c>
    </row>
    <row r="595" spans="1:2" x14ac:dyDescent="0.25">
      <c r="A595" s="1" t="s">
        <v>1607</v>
      </c>
      <c r="B595" s="1" t="s">
        <v>19</v>
      </c>
    </row>
    <row r="596" spans="1:2" x14ac:dyDescent="0.25">
      <c r="A596" s="1" t="s">
        <v>1607</v>
      </c>
      <c r="B596" s="1" t="s">
        <v>19</v>
      </c>
    </row>
    <row r="597" spans="1:2" x14ac:dyDescent="0.25">
      <c r="A597" s="1" t="s">
        <v>1607</v>
      </c>
      <c r="B597" s="1" t="s">
        <v>19</v>
      </c>
    </row>
    <row r="598" spans="1:2" x14ac:dyDescent="0.25">
      <c r="A598" s="1" t="s">
        <v>1607</v>
      </c>
      <c r="B598" s="1" t="s">
        <v>19</v>
      </c>
    </row>
    <row r="599" spans="1:2" x14ac:dyDescent="0.25">
      <c r="A599" s="1" t="s">
        <v>1607</v>
      </c>
      <c r="B599" s="1" t="s">
        <v>19</v>
      </c>
    </row>
    <row r="600" spans="1:2" x14ac:dyDescent="0.25">
      <c r="A600" s="1" t="s">
        <v>1607</v>
      </c>
      <c r="B600" s="1" t="s">
        <v>19</v>
      </c>
    </row>
    <row r="601" spans="1:2" x14ac:dyDescent="0.25">
      <c r="A601" s="1" t="s">
        <v>1607</v>
      </c>
      <c r="B601" s="1" t="s">
        <v>19</v>
      </c>
    </row>
    <row r="602" spans="1:2" x14ac:dyDescent="0.25">
      <c r="A602" s="1" t="s">
        <v>1607</v>
      </c>
      <c r="B602" s="1" t="s">
        <v>11</v>
      </c>
    </row>
    <row r="603" spans="1:2" x14ac:dyDescent="0.25">
      <c r="A603" s="1" t="s">
        <v>1607</v>
      </c>
      <c r="B603" s="1" t="s">
        <v>11</v>
      </c>
    </row>
    <row r="604" spans="1:2" x14ac:dyDescent="0.25">
      <c r="A604" s="1" t="s">
        <v>1607</v>
      </c>
      <c r="B604" s="1" t="s">
        <v>11</v>
      </c>
    </row>
    <row r="605" spans="1:2" x14ac:dyDescent="0.25">
      <c r="A605" s="1" t="s">
        <v>1607</v>
      </c>
      <c r="B605" s="1" t="s">
        <v>11</v>
      </c>
    </row>
    <row r="606" spans="1:2" x14ac:dyDescent="0.25">
      <c r="A606" s="1" t="s">
        <v>1607</v>
      </c>
      <c r="B606" s="1" t="s">
        <v>11</v>
      </c>
    </row>
    <row r="607" spans="1:2" x14ac:dyDescent="0.25">
      <c r="A607" s="1" t="s">
        <v>1644</v>
      </c>
      <c r="B607" s="1" t="s">
        <v>19</v>
      </c>
    </row>
    <row r="608" spans="1:2" x14ac:dyDescent="0.25">
      <c r="A608" s="1" t="s">
        <v>1644</v>
      </c>
      <c r="B608" s="1" t="s">
        <v>19</v>
      </c>
    </row>
    <row r="609" spans="1:2" x14ac:dyDescent="0.25">
      <c r="A609" s="1" t="s">
        <v>1644</v>
      </c>
      <c r="B609" s="1" t="s">
        <v>19</v>
      </c>
    </row>
    <row r="610" spans="1:2" x14ac:dyDescent="0.25">
      <c r="A610" s="1" t="s">
        <v>1644</v>
      </c>
      <c r="B610" s="1" t="s">
        <v>19</v>
      </c>
    </row>
    <row r="611" spans="1:2" x14ac:dyDescent="0.25">
      <c r="A611" s="1" t="s">
        <v>1644</v>
      </c>
      <c r="B611" s="1" t="s">
        <v>19</v>
      </c>
    </row>
    <row r="612" spans="1:2" x14ac:dyDescent="0.25">
      <c r="A612" s="1" t="s">
        <v>1644</v>
      </c>
      <c r="B612" s="1" t="s">
        <v>19</v>
      </c>
    </row>
    <row r="613" spans="1:2" x14ac:dyDescent="0.25">
      <c r="A613" s="1" t="s">
        <v>1644</v>
      </c>
      <c r="B613" s="1" t="s">
        <v>19</v>
      </c>
    </row>
    <row r="614" spans="1:2" x14ac:dyDescent="0.25">
      <c r="A614" s="1" t="s">
        <v>1644</v>
      </c>
      <c r="B614" s="1" t="s">
        <v>19</v>
      </c>
    </row>
    <row r="615" spans="1:2" x14ac:dyDescent="0.25">
      <c r="A615" s="1" t="s">
        <v>1644</v>
      </c>
      <c r="B615" s="1" t="s">
        <v>19</v>
      </c>
    </row>
    <row r="616" spans="1:2" x14ac:dyDescent="0.25">
      <c r="A616" s="1" t="s">
        <v>676</v>
      </c>
      <c r="B616" s="1" t="s">
        <v>304</v>
      </c>
    </row>
    <row r="617" spans="1:2" x14ac:dyDescent="0.25">
      <c r="A617" s="1" t="s">
        <v>2509</v>
      </c>
      <c r="B617" s="1" t="s">
        <v>11</v>
      </c>
    </row>
    <row r="618" spans="1:2" x14ac:dyDescent="0.25">
      <c r="A618" s="1" t="s">
        <v>466</v>
      </c>
      <c r="B618" s="1" t="s">
        <v>19</v>
      </c>
    </row>
    <row r="619" spans="1:2" x14ac:dyDescent="0.25">
      <c r="A619" s="1" t="s">
        <v>466</v>
      </c>
      <c r="B619" s="1" t="s">
        <v>19</v>
      </c>
    </row>
    <row r="620" spans="1:2" x14ac:dyDescent="0.25">
      <c r="A620" s="1" t="s">
        <v>466</v>
      </c>
      <c r="B620" s="1" t="s">
        <v>19</v>
      </c>
    </row>
    <row r="621" spans="1:2" x14ac:dyDescent="0.25">
      <c r="A621" s="1" t="s">
        <v>466</v>
      </c>
      <c r="B621" s="1" t="s">
        <v>19</v>
      </c>
    </row>
    <row r="622" spans="1:2" x14ac:dyDescent="0.25">
      <c r="A622" s="1" t="s">
        <v>466</v>
      </c>
      <c r="B622" s="1" t="s">
        <v>19</v>
      </c>
    </row>
    <row r="623" spans="1:2" x14ac:dyDescent="0.25">
      <c r="A623" s="1" t="s">
        <v>466</v>
      </c>
      <c r="B623" s="1" t="s">
        <v>11</v>
      </c>
    </row>
    <row r="624" spans="1:2" x14ac:dyDescent="0.25">
      <c r="A624" s="1" t="s">
        <v>466</v>
      </c>
      <c r="B624" s="1" t="s">
        <v>11</v>
      </c>
    </row>
    <row r="625" spans="1:2" x14ac:dyDescent="0.25">
      <c r="A625" s="1" t="s">
        <v>466</v>
      </c>
      <c r="B625" s="1" t="s">
        <v>75</v>
      </c>
    </row>
    <row r="626" spans="1:2" x14ac:dyDescent="0.25">
      <c r="A626" s="1" t="s">
        <v>466</v>
      </c>
      <c r="B626" s="1" t="s">
        <v>75</v>
      </c>
    </row>
    <row r="627" spans="1:2" x14ac:dyDescent="0.25">
      <c r="A627" s="1" t="s">
        <v>680</v>
      </c>
      <c r="B627" s="1" t="s">
        <v>123</v>
      </c>
    </row>
    <row r="628" spans="1:2" x14ac:dyDescent="0.25">
      <c r="A628" s="1" t="s">
        <v>680</v>
      </c>
      <c r="B628" s="1" t="s">
        <v>123</v>
      </c>
    </row>
    <row r="629" spans="1:2" x14ac:dyDescent="0.25">
      <c r="A629" s="1" t="s">
        <v>686</v>
      </c>
      <c r="B629" s="1" t="s">
        <v>11</v>
      </c>
    </row>
    <row r="630" spans="1:2" x14ac:dyDescent="0.25">
      <c r="A630" s="1" t="s">
        <v>686</v>
      </c>
      <c r="B630" s="1" t="s">
        <v>11</v>
      </c>
    </row>
    <row r="631" spans="1:2" x14ac:dyDescent="0.25">
      <c r="A631" s="1" t="s">
        <v>686</v>
      </c>
      <c r="B631" s="1" t="s">
        <v>304</v>
      </c>
    </row>
    <row r="632" spans="1:2" x14ac:dyDescent="0.25">
      <c r="A632" s="1" t="s">
        <v>161</v>
      </c>
      <c r="B632" s="1" t="s">
        <v>19</v>
      </c>
    </row>
    <row r="633" spans="1:2" x14ac:dyDescent="0.25">
      <c r="A633" s="1" t="s">
        <v>161</v>
      </c>
      <c r="B633" s="1" t="s">
        <v>19</v>
      </c>
    </row>
    <row r="634" spans="1:2" x14ac:dyDescent="0.25">
      <c r="A634" s="1" t="s">
        <v>161</v>
      </c>
      <c r="B634" s="1" t="s">
        <v>19</v>
      </c>
    </row>
    <row r="635" spans="1:2" x14ac:dyDescent="0.25">
      <c r="A635" s="1" t="s">
        <v>161</v>
      </c>
      <c r="B635" s="1" t="s">
        <v>19</v>
      </c>
    </row>
    <row r="636" spans="1:2" x14ac:dyDescent="0.25">
      <c r="A636" s="1" t="s">
        <v>161</v>
      </c>
      <c r="B636" s="1" t="s">
        <v>19</v>
      </c>
    </row>
    <row r="637" spans="1:2" x14ac:dyDescent="0.25">
      <c r="A637" s="1" t="s">
        <v>161</v>
      </c>
      <c r="B637" s="1" t="s">
        <v>11</v>
      </c>
    </row>
    <row r="638" spans="1:2" x14ac:dyDescent="0.25">
      <c r="A638" s="1" t="s">
        <v>876</v>
      </c>
      <c r="B638" s="1" t="s">
        <v>11</v>
      </c>
    </row>
    <row r="639" spans="1:2" x14ac:dyDescent="0.25">
      <c r="A639" s="1" t="s">
        <v>876</v>
      </c>
      <c r="B639" s="1" t="s">
        <v>11</v>
      </c>
    </row>
    <row r="640" spans="1:2" x14ac:dyDescent="0.25">
      <c r="A640" s="1" t="s">
        <v>173</v>
      </c>
      <c r="B640" s="1" t="s">
        <v>11</v>
      </c>
    </row>
    <row r="641" spans="1:2" x14ac:dyDescent="0.25">
      <c r="A641" s="1" t="s">
        <v>173</v>
      </c>
      <c r="B641" s="1" t="s">
        <v>11</v>
      </c>
    </row>
    <row r="642" spans="1:2" x14ac:dyDescent="0.25">
      <c r="A642" s="1" t="s">
        <v>173</v>
      </c>
      <c r="B642" s="1" t="s">
        <v>11</v>
      </c>
    </row>
    <row r="643" spans="1:2" x14ac:dyDescent="0.25">
      <c r="A643" s="1" t="s">
        <v>173</v>
      </c>
      <c r="B643" s="1" t="s">
        <v>11</v>
      </c>
    </row>
    <row r="644" spans="1:2" x14ac:dyDescent="0.25">
      <c r="A644" s="1" t="s">
        <v>173</v>
      </c>
      <c r="B644" s="1" t="s">
        <v>75</v>
      </c>
    </row>
    <row r="645" spans="1:2" x14ac:dyDescent="0.25">
      <c r="A645" s="1" t="s">
        <v>173</v>
      </c>
      <c r="B645" s="1" t="s">
        <v>75</v>
      </c>
    </row>
    <row r="646" spans="1:2" x14ac:dyDescent="0.25">
      <c r="A646" s="1" t="s">
        <v>173</v>
      </c>
      <c r="B646" s="1" t="s">
        <v>75</v>
      </c>
    </row>
    <row r="647" spans="1:2" x14ac:dyDescent="0.25">
      <c r="A647" s="1" t="s">
        <v>173</v>
      </c>
      <c r="B647" s="1" t="s">
        <v>60</v>
      </c>
    </row>
    <row r="648" spans="1:2" x14ac:dyDescent="0.25">
      <c r="A648" s="1" t="s">
        <v>885</v>
      </c>
      <c r="B648" s="1" t="s">
        <v>304</v>
      </c>
    </row>
    <row r="649" spans="1:2" x14ac:dyDescent="0.25">
      <c r="A649" s="1" t="s">
        <v>189</v>
      </c>
      <c r="B649" s="1" t="s">
        <v>19</v>
      </c>
    </row>
    <row r="650" spans="1:2" x14ac:dyDescent="0.25">
      <c r="A650" s="1" t="s">
        <v>189</v>
      </c>
      <c r="B650" s="1" t="s">
        <v>19</v>
      </c>
    </row>
    <row r="651" spans="1:2" x14ac:dyDescent="0.25">
      <c r="A651" s="1" t="s">
        <v>189</v>
      </c>
      <c r="B651" s="1" t="s">
        <v>11</v>
      </c>
    </row>
    <row r="652" spans="1:2" x14ac:dyDescent="0.25">
      <c r="A652" s="1" t="s">
        <v>189</v>
      </c>
      <c r="B652" s="1" t="s">
        <v>11</v>
      </c>
    </row>
    <row r="653" spans="1:2" x14ac:dyDescent="0.25">
      <c r="A653" s="1" t="s">
        <v>189</v>
      </c>
      <c r="B653" s="1" t="s">
        <v>11</v>
      </c>
    </row>
    <row r="654" spans="1:2" x14ac:dyDescent="0.25">
      <c r="A654" s="1" t="s">
        <v>189</v>
      </c>
      <c r="B654" s="1" t="s">
        <v>11</v>
      </c>
    </row>
    <row r="655" spans="1:2" x14ac:dyDescent="0.25">
      <c r="A655" s="1" t="s">
        <v>189</v>
      </c>
      <c r="B655" s="1" t="s">
        <v>11</v>
      </c>
    </row>
    <row r="656" spans="1:2" x14ac:dyDescent="0.25">
      <c r="A656" s="1" t="s">
        <v>698</v>
      </c>
      <c r="B656" s="1" t="s">
        <v>19</v>
      </c>
    </row>
    <row r="657" spans="1:2" x14ac:dyDescent="0.25">
      <c r="A657" s="1" t="s">
        <v>698</v>
      </c>
      <c r="B657" s="1" t="s">
        <v>11</v>
      </c>
    </row>
    <row r="658" spans="1:2" x14ac:dyDescent="0.25">
      <c r="A658" s="1" t="s">
        <v>889</v>
      </c>
      <c r="B658" s="1" t="s">
        <v>19</v>
      </c>
    </row>
    <row r="659" spans="1:2" x14ac:dyDescent="0.25">
      <c r="A659" s="1" t="s">
        <v>889</v>
      </c>
      <c r="B659" s="1" t="s">
        <v>60</v>
      </c>
    </row>
    <row r="660" spans="1:2" x14ac:dyDescent="0.25">
      <c r="A660" s="1" t="s">
        <v>1685</v>
      </c>
      <c r="B660" s="1" t="s">
        <v>4</v>
      </c>
    </row>
    <row r="661" spans="1:2" x14ac:dyDescent="0.25">
      <c r="A661" s="1" t="s">
        <v>1685</v>
      </c>
      <c r="B661" s="1" t="s">
        <v>123</v>
      </c>
    </row>
    <row r="662" spans="1:2" x14ac:dyDescent="0.25">
      <c r="A662" s="1" t="s">
        <v>1693</v>
      </c>
      <c r="B662" s="1" t="s">
        <v>11</v>
      </c>
    </row>
    <row r="663" spans="1:2" x14ac:dyDescent="0.25">
      <c r="A663" s="1" t="s">
        <v>893</v>
      </c>
      <c r="B663" s="1" t="s">
        <v>19</v>
      </c>
    </row>
    <row r="664" spans="1:2" x14ac:dyDescent="0.25">
      <c r="A664" s="1" t="s">
        <v>893</v>
      </c>
      <c r="B664" s="1" t="s">
        <v>11</v>
      </c>
    </row>
    <row r="665" spans="1:2" x14ac:dyDescent="0.25">
      <c r="A665" s="1" t="s">
        <v>893</v>
      </c>
      <c r="B665" s="1" t="s">
        <v>4</v>
      </c>
    </row>
    <row r="666" spans="1:2" x14ac:dyDescent="0.25">
      <c r="A666" s="1" t="s">
        <v>701</v>
      </c>
      <c r="B666" s="1" t="s">
        <v>11</v>
      </c>
    </row>
    <row r="667" spans="1:2" x14ac:dyDescent="0.25">
      <c r="A667" s="1" t="s">
        <v>2541</v>
      </c>
      <c r="B667" s="1" t="s">
        <v>11</v>
      </c>
    </row>
    <row r="668" spans="1:2" x14ac:dyDescent="0.25">
      <c r="A668" s="1" t="s">
        <v>2541</v>
      </c>
      <c r="B668" s="1" t="s">
        <v>11</v>
      </c>
    </row>
    <row r="669" spans="1:2" x14ac:dyDescent="0.25">
      <c r="A669" s="1" t="s">
        <v>2541</v>
      </c>
      <c r="B669" s="1" t="s">
        <v>11</v>
      </c>
    </row>
    <row r="670" spans="1:2" x14ac:dyDescent="0.25">
      <c r="A670" s="1" t="s">
        <v>2541</v>
      </c>
      <c r="B670" s="1" t="s">
        <v>11</v>
      </c>
    </row>
    <row r="671" spans="1:2" x14ac:dyDescent="0.25">
      <c r="A671" s="1" t="s">
        <v>2541</v>
      </c>
      <c r="B671" s="1" t="s">
        <v>11</v>
      </c>
    </row>
    <row r="672" spans="1:2" x14ac:dyDescent="0.25">
      <c r="A672" s="1" t="s">
        <v>2541</v>
      </c>
      <c r="B672" s="1" t="s">
        <v>11</v>
      </c>
    </row>
    <row r="673" spans="1:2" x14ac:dyDescent="0.25">
      <c r="A673" s="1" t="s">
        <v>2562</v>
      </c>
      <c r="B673" s="1" t="s">
        <v>19</v>
      </c>
    </row>
    <row r="674" spans="1:2" x14ac:dyDescent="0.25">
      <c r="A674" s="1" t="s">
        <v>2562</v>
      </c>
      <c r="B674" s="1" t="s">
        <v>11</v>
      </c>
    </row>
    <row r="675" spans="1:2" x14ac:dyDescent="0.25">
      <c r="A675" s="1" t="s">
        <v>705</v>
      </c>
      <c r="B675" s="1" t="s">
        <v>123</v>
      </c>
    </row>
    <row r="676" spans="1:2" x14ac:dyDescent="0.25">
      <c r="A676" s="1" t="s">
        <v>705</v>
      </c>
      <c r="B676" s="1" t="s">
        <v>123</v>
      </c>
    </row>
    <row r="677" spans="1:2" x14ac:dyDescent="0.25">
      <c r="A677" s="1" t="s">
        <v>705</v>
      </c>
      <c r="B677" s="1" t="s">
        <v>123</v>
      </c>
    </row>
    <row r="678" spans="1:2" x14ac:dyDescent="0.25">
      <c r="A678" s="1" t="s">
        <v>195</v>
      </c>
      <c r="B678" s="1" t="s">
        <v>197</v>
      </c>
    </row>
    <row r="679" spans="1:2" x14ac:dyDescent="0.25">
      <c r="A679" s="1" t="s">
        <v>195</v>
      </c>
      <c r="B679" s="1" t="s">
        <v>19</v>
      </c>
    </row>
    <row r="680" spans="1:2" x14ac:dyDescent="0.25">
      <c r="A680" s="1" t="s">
        <v>195</v>
      </c>
      <c r="B680" s="1" t="s">
        <v>19</v>
      </c>
    </row>
    <row r="681" spans="1:2" x14ac:dyDescent="0.25">
      <c r="A681" s="1" t="s">
        <v>195</v>
      </c>
      <c r="B681" s="1" t="s">
        <v>19</v>
      </c>
    </row>
    <row r="682" spans="1:2" x14ac:dyDescent="0.25">
      <c r="A682" s="1" t="s">
        <v>195</v>
      </c>
      <c r="B682" s="1" t="s">
        <v>19</v>
      </c>
    </row>
    <row r="683" spans="1:2" x14ac:dyDescent="0.25">
      <c r="A683" s="1" t="s">
        <v>195</v>
      </c>
      <c r="B683" s="1" t="s">
        <v>19</v>
      </c>
    </row>
    <row r="684" spans="1:2" x14ac:dyDescent="0.25">
      <c r="A684" s="1" t="s">
        <v>195</v>
      </c>
      <c r="B684" s="1" t="s">
        <v>19</v>
      </c>
    </row>
    <row r="685" spans="1:2" x14ac:dyDescent="0.25">
      <c r="A685" s="1" t="s">
        <v>195</v>
      </c>
      <c r="B685" s="1" t="s">
        <v>19</v>
      </c>
    </row>
    <row r="686" spans="1:2" x14ac:dyDescent="0.25">
      <c r="A686" s="1" t="s">
        <v>195</v>
      </c>
      <c r="B686" s="1" t="s">
        <v>11</v>
      </c>
    </row>
    <row r="687" spans="1:2" x14ac:dyDescent="0.25">
      <c r="A687" s="1" t="s">
        <v>1712</v>
      </c>
      <c r="B687" s="1" t="s">
        <v>11</v>
      </c>
    </row>
    <row r="688" spans="1:2" x14ac:dyDescent="0.25">
      <c r="A688" s="1" t="s">
        <v>2569</v>
      </c>
      <c r="B688" s="1" t="s">
        <v>19</v>
      </c>
    </row>
    <row r="689" spans="1:2" x14ac:dyDescent="0.25">
      <c r="A689" s="1" t="s">
        <v>2569</v>
      </c>
      <c r="B689" s="1" t="s">
        <v>19</v>
      </c>
    </row>
    <row r="690" spans="1:2" x14ac:dyDescent="0.25">
      <c r="A690" s="1" t="s">
        <v>2569</v>
      </c>
      <c r="B690" s="1" t="s">
        <v>19</v>
      </c>
    </row>
    <row r="691" spans="1:2" x14ac:dyDescent="0.25">
      <c r="A691" s="1" t="s">
        <v>2569</v>
      </c>
      <c r="B691" s="1" t="s">
        <v>19</v>
      </c>
    </row>
    <row r="692" spans="1:2" x14ac:dyDescent="0.25">
      <c r="A692" s="1" t="s">
        <v>2569</v>
      </c>
      <c r="B692" s="1" t="s">
        <v>19</v>
      </c>
    </row>
    <row r="693" spans="1:2" x14ac:dyDescent="0.25">
      <c r="A693" s="1" t="s">
        <v>2569</v>
      </c>
      <c r="B693" s="1" t="s">
        <v>19</v>
      </c>
    </row>
    <row r="694" spans="1:2" x14ac:dyDescent="0.25">
      <c r="A694" s="1" t="s">
        <v>201</v>
      </c>
      <c r="B694" s="1" t="s">
        <v>75</v>
      </c>
    </row>
    <row r="695" spans="1:2" x14ac:dyDescent="0.25">
      <c r="A695" s="1" t="s">
        <v>711</v>
      </c>
      <c r="B695" s="1" t="s">
        <v>19</v>
      </c>
    </row>
    <row r="696" spans="1:2" x14ac:dyDescent="0.25">
      <c r="A696" s="1" t="s">
        <v>1717</v>
      </c>
      <c r="B696" s="1" t="s">
        <v>11</v>
      </c>
    </row>
    <row r="697" spans="1:2" x14ac:dyDescent="0.25">
      <c r="A697" s="1" t="s">
        <v>1717</v>
      </c>
      <c r="B697" s="1" t="s">
        <v>11</v>
      </c>
    </row>
    <row r="698" spans="1:2" x14ac:dyDescent="0.25">
      <c r="A698" s="1" t="s">
        <v>2578</v>
      </c>
      <c r="B698" s="1" t="s">
        <v>11</v>
      </c>
    </row>
    <row r="699" spans="1:2" x14ac:dyDescent="0.25">
      <c r="A699" s="1" t="s">
        <v>472</v>
      </c>
      <c r="B699" s="1" t="s">
        <v>304</v>
      </c>
    </row>
    <row r="700" spans="1:2" x14ac:dyDescent="0.25">
      <c r="A700" s="1" t="s">
        <v>1723</v>
      </c>
      <c r="B700" s="1" t="s">
        <v>19</v>
      </c>
    </row>
    <row r="701" spans="1:2" x14ac:dyDescent="0.25">
      <c r="A701" s="1" t="s">
        <v>1723</v>
      </c>
      <c r="B701" s="1" t="s">
        <v>19</v>
      </c>
    </row>
    <row r="702" spans="1:2" x14ac:dyDescent="0.25">
      <c r="A702" s="1" t="s">
        <v>2583</v>
      </c>
      <c r="B702" s="1" t="s">
        <v>123</v>
      </c>
    </row>
    <row r="703" spans="1:2" x14ac:dyDescent="0.25">
      <c r="A703" s="1" t="s">
        <v>898</v>
      </c>
      <c r="B703" s="1" t="s">
        <v>11</v>
      </c>
    </row>
    <row r="704" spans="1:2" x14ac:dyDescent="0.25">
      <c r="A704" s="1" t="s">
        <v>898</v>
      </c>
      <c r="B704" s="1" t="s">
        <v>11</v>
      </c>
    </row>
    <row r="705" spans="1:2" x14ac:dyDescent="0.25">
      <c r="A705" s="1" t="s">
        <v>2588</v>
      </c>
      <c r="B705" s="1" t="s">
        <v>1378</v>
      </c>
    </row>
    <row r="706" spans="1:2" x14ac:dyDescent="0.25">
      <c r="A706" s="1" t="s">
        <v>2588</v>
      </c>
      <c r="B706" s="1" t="s">
        <v>1378</v>
      </c>
    </row>
    <row r="707" spans="1:2" x14ac:dyDescent="0.25">
      <c r="A707" s="1" t="s">
        <v>2588</v>
      </c>
      <c r="B707" s="1" t="s">
        <v>1378</v>
      </c>
    </row>
    <row r="708" spans="1:2" x14ac:dyDescent="0.25">
      <c r="A708" s="1" t="s">
        <v>2588</v>
      </c>
      <c r="B708" s="1" t="s">
        <v>1378</v>
      </c>
    </row>
    <row r="709" spans="1:2" x14ac:dyDescent="0.25">
      <c r="A709" s="1" t="s">
        <v>2588</v>
      </c>
      <c r="B709" s="1" t="s">
        <v>1378</v>
      </c>
    </row>
    <row r="710" spans="1:2" x14ac:dyDescent="0.25">
      <c r="A710" s="1" t="s">
        <v>2588</v>
      </c>
      <c r="B710" s="1" t="s">
        <v>1378</v>
      </c>
    </row>
    <row r="711" spans="1:2" x14ac:dyDescent="0.25">
      <c r="A711" s="1" t="s">
        <v>2598</v>
      </c>
      <c r="B711" s="1" t="s">
        <v>11</v>
      </c>
    </row>
    <row r="712" spans="1:2" x14ac:dyDescent="0.25">
      <c r="A712" s="1" t="s">
        <v>205</v>
      </c>
      <c r="B712" s="1" t="s">
        <v>75</v>
      </c>
    </row>
    <row r="713" spans="1:2" x14ac:dyDescent="0.25">
      <c r="A713" s="1" t="s">
        <v>1729</v>
      </c>
      <c r="B713" s="1" t="s">
        <v>19</v>
      </c>
    </row>
    <row r="714" spans="1:2" x14ac:dyDescent="0.25">
      <c r="A714" s="1" t="s">
        <v>1729</v>
      </c>
      <c r="B714" s="1" t="s">
        <v>11</v>
      </c>
    </row>
    <row r="715" spans="1:2" x14ac:dyDescent="0.25">
      <c r="A715" s="1" t="s">
        <v>2602</v>
      </c>
      <c r="B715" s="1" t="s">
        <v>11</v>
      </c>
    </row>
    <row r="716" spans="1:2" x14ac:dyDescent="0.25">
      <c r="A716" s="1" t="s">
        <v>2602</v>
      </c>
      <c r="B716" s="1" t="s">
        <v>11</v>
      </c>
    </row>
    <row r="717" spans="1:2" x14ac:dyDescent="0.25">
      <c r="A717" s="1" t="s">
        <v>906</v>
      </c>
      <c r="B717" s="1" t="s">
        <v>11</v>
      </c>
    </row>
    <row r="718" spans="1:2" x14ac:dyDescent="0.25">
      <c r="A718" s="1" t="s">
        <v>1735</v>
      </c>
      <c r="B718" s="1" t="s">
        <v>11</v>
      </c>
    </row>
    <row r="719" spans="1:2" x14ac:dyDescent="0.25">
      <c r="A719" s="1" t="s">
        <v>1735</v>
      </c>
      <c r="B719" s="1" t="s">
        <v>11</v>
      </c>
    </row>
    <row r="720" spans="1:2" x14ac:dyDescent="0.25">
      <c r="A720" s="1" t="s">
        <v>1735</v>
      </c>
      <c r="B720" s="1" t="s">
        <v>11</v>
      </c>
    </row>
    <row r="721" spans="1:2" x14ac:dyDescent="0.25">
      <c r="A721" s="1" t="s">
        <v>1735</v>
      </c>
      <c r="B721" s="1" t="s">
        <v>11</v>
      </c>
    </row>
    <row r="722" spans="1:2" x14ac:dyDescent="0.25">
      <c r="A722" s="1" t="s">
        <v>1735</v>
      </c>
      <c r="B722" s="1" t="s">
        <v>11</v>
      </c>
    </row>
    <row r="723" spans="1:2" x14ac:dyDescent="0.25">
      <c r="A723" s="1" t="s">
        <v>1735</v>
      </c>
      <c r="B723" s="1" t="s">
        <v>11</v>
      </c>
    </row>
    <row r="724" spans="1:2" x14ac:dyDescent="0.25">
      <c r="A724" s="1" t="s">
        <v>2608</v>
      </c>
      <c r="B724" s="1" t="s">
        <v>19</v>
      </c>
    </row>
    <row r="725" spans="1:2" x14ac:dyDescent="0.25">
      <c r="A725" s="1" t="s">
        <v>2608</v>
      </c>
      <c r="B725" s="1" t="s">
        <v>19</v>
      </c>
    </row>
    <row r="726" spans="1:2" x14ac:dyDescent="0.25">
      <c r="A726" s="1" t="s">
        <v>2608</v>
      </c>
      <c r="B726" s="1" t="s">
        <v>19</v>
      </c>
    </row>
    <row r="727" spans="1:2" x14ac:dyDescent="0.25">
      <c r="A727" s="1" t="s">
        <v>2608</v>
      </c>
      <c r="B727" s="1" t="s">
        <v>11</v>
      </c>
    </row>
    <row r="728" spans="1:2" x14ac:dyDescent="0.25">
      <c r="A728" s="1" t="s">
        <v>2608</v>
      </c>
      <c r="B728" s="1" t="s">
        <v>11</v>
      </c>
    </row>
    <row r="729" spans="1:2" x14ac:dyDescent="0.25">
      <c r="A729" s="1" t="s">
        <v>2608</v>
      </c>
      <c r="B729" s="1" t="s">
        <v>4</v>
      </c>
    </row>
    <row r="730" spans="1:2" x14ac:dyDescent="0.25">
      <c r="A730" s="1" t="s">
        <v>2608</v>
      </c>
      <c r="B730" s="1" t="s">
        <v>4</v>
      </c>
    </row>
    <row r="731" spans="1:2" x14ac:dyDescent="0.25">
      <c r="A731" s="1" t="s">
        <v>1750</v>
      </c>
      <c r="B731" s="1" t="s">
        <v>19</v>
      </c>
    </row>
    <row r="732" spans="1:2" x14ac:dyDescent="0.25">
      <c r="A732" s="1" t="s">
        <v>1755</v>
      </c>
      <c r="B732" s="1" t="s">
        <v>19</v>
      </c>
    </row>
    <row r="733" spans="1:2" x14ac:dyDescent="0.25">
      <c r="A733" s="1" t="s">
        <v>1755</v>
      </c>
      <c r="B733" s="1" t="s">
        <v>19</v>
      </c>
    </row>
    <row r="734" spans="1:2" x14ac:dyDescent="0.25">
      <c r="A734" s="1" t="s">
        <v>1755</v>
      </c>
      <c r="B734" s="1" t="s">
        <v>19</v>
      </c>
    </row>
    <row r="735" spans="1:2" x14ac:dyDescent="0.25">
      <c r="A735" s="1" t="s">
        <v>2620</v>
      </c>
      <c r="B735" s="1" t="s">
        <v>11</v>
      </c>
    </row>
    <row r="736" spans="1:2" x14ac:dyDescent="0.25">
      <c r="A736" s="1" t="s">
        <v>2620</v>
      </c>
      <c r="B736" s="1" t="s">
        <v>11</v>
      </c>
    </row>
    <row r="737" spans="1:2" x14ac:dyDescent="0.25">
      <c r="A737" s="1" t="s">
        <v>2620</v>
      </c>
      <c r="B737" s="1" t="s">
        <v>11</v>
      </c>
    </row>
    <row r="738" spans="1:2" x14ac:dyDescent="0.25">
      <c r="A738" s="1" t="s">
        <v>2620</v>
      </c>
      <c r="B738" s="1" t="s">
        <v>11</v>
      </c>
    </row>
    <row r="739" spans="1:2" x14ac:dyDescent="0.25">
      <c r="A739" s="1" t="s">
        <v>2620</v>
      </c>
      <c r="B739" s="1" t="s">
        <v>11</v>
      </c>
    </row>
    <row r="740" spans="1:2" x14ac:dyDescent="0.25">
      <c r="A740" s="1" t="s">
        <v>2620</v>
      </c>
      <c r="B740" s="1" t="s">
        <v>11</v>
      </c>
    </row>
    <row r="741" spans="1:2" x14ac:dyDescent="0.25">
      <c r="A741" s="1" t="s">
        <v>1767</v>
      </c>
      <c r="B741" s="1" t="s">
        <v>11</v>
      </c>
    </row>
    <row r="742" spans="1:2" x14ac:dyDescent="0.25">
      <c r="A742" s="1" t="s">
        <v>1767</v>
      </c>
      <c r="B742" s="1" t="s">
        <v>11</v>
      </c>
    </row>
    <row r="743" spans="1:2" x14ac:dyDescent="0.25">
      <c r="A743" s="1" t="s">
        <v>1767</v>
      </c>
      <c r="B743" s="1" t="s">
        <v>11</v>
      </c>
    </row>
    <row r="744" spans="1:2" x14ac:dyDescent="0.25">
      <c r="A744" s="1" t="s">
        <v>2632</v>
      </c>
      <c r="B744" s="1" t="s">
        <v>11</v>
      </c>
    </row>
    <row r="745" spans="1:2" x14ac:dyDescent="0.25">
      <c r="A745" s="1" t="s">
        <v>2637</v>
      </c>
      <c r="B745" s="1" t="s">
        <v>19</v>
      </c>
    </row>
    <row r="746" spans="1:2" x14ac:dyDescent="0.25">
      <c r="A746" s="1" t="s">
        <v>2637</v>
      </c>
      <c r="B746" s="1" t="s">
        <v>19</v>
      </c>
    </row>
    <row r="747" spans="1:2" x14ac:dyDescent="0.25">
      <c r="A747" s="1" t="s">
        <v>909</v>
      </c>
      <c r="B747" s="1" t="s">
        <v>11</v>
      </c>
    </row>
    <row r="748" spans="1:2" x14ac:dyDescent="0.25">
      <c r="A748" s="1" t="s">
        <v>210</v>
      </c>
      <c r="B748" s="1" t="s">
        <v>19</v>
      </c>
    </row>
    <row r="749" spans="1:2" x14ac:dyDescent="0.25">
      <c r="A749" s="1" t="s">
        <v>210</v>
      </c>
      <c r="B749" s="1" t="s">
        <v>19</v>
      </c>
    </row>
    <row r="750" spans="1:2" x14ac:dyDescent="0.25">
      <c r="A750" s="1" t="s">
        <v>210</v>
      </c>
      <c r="B750" s="1" t="s">
        <v>19</v>
      </c>
    </row>
    <row r="751" spans="1:2" x14ac:dyDescent="0.25">
      <c r="A751" s="1" t="s">
        <v>210</v>
      </c>
      <c r="B751" s="1" t="s">
        <v>19</v>
      </c>
    </row>
    <row r="752" spans="1:2" x14ac:dyDescent="0.25">
      <c r="A752" s="1" t="s">
        <v>210</v>
      </c>
      <c r="B752" s="1" t="s">
        <v>19</v>
      </c>
    </row>
    <row r="753" spans="1:2" x14ac:dyDescent="0.25">
      <c r="A753" s="1" t="s">
        <v>210</v>
      </c>
      <c r="B753" s="1" t="s">
        <v>19</v>
      </c>
    </row>
    <row r="754" spans="1:2" x14ac:dyDescent="0.25">
      <c r="A754" s="1" t="s">
        <v>210</v>
      </c>
      <c r="B754" s="1" t="s">
        <v>19</v>
      </c>
    </row>
    <row r="755" spans="1:2" x14ac:dyDescent="0.25">
      <c r="A755" s="1" t="s">
        <v>210</v>
      </c>
      <c r="B755" s="1" t="s">
        <v>19</v>
      </c>
    </row>
    <row r="756" spans="1:2" x14ac:dyDescent="0.25">
      <c r="A756" s="1" t="s">
        <v>210</v>
      </c>
      <c r="B756" s="1" t="s">
        <v>19</v>
      </c>
    </row>
    <row r="757" spans="1:2" x14ac:dyDescent="0.25">
      <c r="A757" s="1" t="s">
        <v>210</v>
      </c>
      <c r="B757" s="1" t="s">
        <v>60</v>
      </c>
    </row>
    <row r="758" spans="1:2" x14ac:dyDescent="0.25">
      <c r="A758" s="1" t="s">
        <v>1787</v>
      </c>
      <c r="B758" s="1" t="s">
        <v>11</v>
      </c>
    </row>
    <row r="759" spans="1:2" x14ac:dyDescent="0.25">
      <c r="A759" s="1" t="s">
        <v>2643</v>
      </c>
      <c r="B759" s="1" t="s">
        <v>4</v>
      </c>
    </row>
    <row r="760" spans="1:2" x14ac:dyDescent="0.25">
      <c r="A760" s="1" t="s">
        <v>2648</v>
      </c>
      <c r="B760" s="1" t="s">
        <v>11</v>
      </c>
    </row>
    <row r="761" spans="1:2" x14ac:dyDescent="0.25">
      <c r="A761" s="1" t="s">
        <v>2648</v>
      </c>
      <c r="B761" s="1" t="s">
        <v>11</v>
      </c>
    </row>
    <row r="762" spans="1:2" x14ac:dyDescent="0.25">
      <c r="A762" s="1" t="s">
        <v>2654</v>
      </c>
      <c r="B762" s="1" t="s">
        <v>19</v>
      </c>
    </row>
    <row r="763" spans="1:2" x14ac:dyDescent="0.25">
      <c r="A763" s="1" t="s">
        <v>477</v>
      </c>
      <c r="B763" s="1" t="s">
        <v>19</v>
      </c>
    </row>
    <row r="764" spans="1:2" x14ac:dyDescent="0.25">
      <c r="A764" s="1" t="s">
        <v>477</v>
      </c>
      <c r="B764" s="1" t="s">
        <v>19</v>
      </c>
    </row>
    <row r="765" spans="1:2" x14ac:dyDescent="0.25">
      <c r="A765" s="1" t="s">
        <v>477</v>
      </c>
      <c r="B765" s="1" t="s">
        <v>19</v>
      </c>
    </row>
    <row r="766" spans="1:2" x14ac:dyDescent="0.25">
      <c r="A766" s="1" t="s">
        <v>477</v>
      </c>
      <c r="B766" s="1" t="s">
        <v>19</v>
      </c>
    </row>
    <row r="767" spans="1:2" x14ac:dyDescent="0.25">
      <c r="A767" s="1" t="s">
        <v>477</v>
      </c>
      <c r="B767" s="1" t="s">
        <v>19</v>
      </c>
    </row>
    <row r="768" spans="1:2" x14ac:dyDescent="0.25">
      <c r="A768" s="1" t="s">
        <v>477</v>
      </c>
      <c r="B768" s="1" t="s">
        <v>19</v>
      </c>
    </row>
    <row r="769" spans="1:2" x14ac:dyDescent="0.25">
      <c r="A769" s="1" t="s">
        <v>477</v>
      </c>
      <c r="B769" s="1" t="s">
        <v>75</v>
      </c>
    </row>
    <row r="770" spans="1:2" x14ac:dyDescent="0.25">
      <c r="A770" s="1" t="s">
        <v>477</v>
      </c>
      <c r="B770" s="1" t="s">
        <v>75</v>
      </c>
    </row>
    <row r="771" spans="1:2" x14ac:dyDescent="0.25">
      <c r="A771" s="1" t="s">
        <v>477</v>
      </c>
      <c r="B771" s="1" t="s">
        <v>75</v>
      </c>
    </row>
    <row r="772" spans="1:2" x14ac:dyDescent="0.25">
      <c r="A772" s="1" t="s">
        <v>2670</v>
      </c>
      <c r="B772" s="1" t="s">
        <v>19</v>
      </c>
    </row>
    <row r="773" spans="1:2" x14ac:dyDescent="0.25">
      <c r="A773" s="1" t="s">
        <v>493</v>
      </c>
      <c r="B773" s="1" t="s">
        <v>11</v>
      </c>
    </row>
    <row r="774" spans="1:2" x14ac:dyDescent="0.25">
      <c r="A774" s="1" t="s">
        <v>493</v>
      </c>
      <c r="B774" s="1" t="s">
        <v>75</v>
      </c>
    </row>
    <row r="775" spans="1:2" x14ac:dyDescent="0.25">
      <c r="A775" s="1" t="s">
        <v>493</v>
      </c>
      <c r="B775" s="1" t="s">
        <v>60</v>
      </c>
    </row>
    <row r="776" spans="1:2" x14ac:dyDescent="0.25">
      <c r="A776" s="1" t="s">
        <v>493</v>
      </c>
      <c r="B776" s="1" t="s">
        <v>60</v>
      </c>
    </row>
    <row r="777" spans="1:2" x14ac:dyDescent="0.25">
      <c r="A777" s="1" t="s">
        <v>497</v>
      </c>
      <c r="B777" s="1" t="s">
        <v>123</v>
      </c>
    </row>
    <row r="778" spans="1:2" x14ac:dyDescent="0.25">
      <c r="A778" s="1" t="s">
        <v>497</v>
      </c>
      <c r="B778" s="1" t="s">
        <v>123</v>
      </c>
    </row>
    <row r="779" spans="1:2" x14ac:dyDescent="0.25">
      <c r="A779" s="1" t="s">
        <v>497</v>
      </c>
      <c r="B779" s="1" t="s">
        <v>123</v>
      </c>
    </row>
    <row r="780" spans="1:2" x14ac:dyDescent="0.25">
      <c r="A780" s="1" t="s">
        <v>497</v>
      </c>
      <c r="B780" s="1" t="s">
        <v>123</v>
      </c>
    </row>
    <row r="781" spans="1:2" x14ac:dyDescent="0.25">
      <c r="A781" s="1" t="s">
        <v>497</v>
      </c>
      <c r="B781" s="1" t="s">
        <v>123</v>
      </c>
    </row>
    <row r="782" spans="1:2" x14ac:dyDescent="0.25">
      <c r="A782" s="1" t="s">
        <v>497</v>
      </c>
      <c r="B782" s="1" t="s">
        <v>123</v>
      </c>
    </row>
    <row r="783" spans="1:2" x14ac:dyDescent="0.25">
      <c r="A783" s="1" t="s">
        <v>497</v>
      </c>
      <c r="B783" s="1" t="s">
        <v>123</v>
      </c>
    </row>
    <row r="784" spans="1:2" x14ac:dyDescent="0.25">
      <c r="A784" s="1" t="s">
        <v>497</v>
      </c>
      <c r="B784" s="1" t="s">
        <v>123</v>
      </c>
    </row>
    <row r="785" spans="1:2" x14ac:dyDescent="0.25">
      <c r="A785" s="1" t="s">
        <v>497</v>
      </c>
      <c r="B785" s="1" t="s">
        <v>123</v>
      </c>
    </row>
    <row r="786" spans="1:2" x14ac:dyDescent="0.25">
      <c r="A786" s="1" t="s">
        <v>2699</v>
      </c>
      <c r="B786" s="1" t="s">
        <v>11</v>
      </c>
    </row>
    <row r="787" spans="1:2" x14ac:dyDescent="0.25">
      <c r="A787" s="1" t="s">
        <v>720</v>
      </c>
      <c r="B787" s="1" t="s">
        <v>11</v>
      </c>
    </row>
    <row r="788" spans="1:2" x14ac:dyDescent="0.25">
      <c r="A788" s="1" t="s">
        <v>720</v>
      </c>
      <c r="B788" s="1" t="s">
        <v>11</v>
      </c>
    </row>
    <row r="789" spans="1:2" x14ac:dyDescent="0.25">
      <c r="A789" s="1" t="s">
        <v>720</v>
      </c>
      <c r="B789" s="1" t="s">
        <v>11</v>
      </c>
    </row>
    <row r="790" spans="1:2" x14ac:dyDescent="0.25">
      <c r="A790" s="1" t="s">
        <v>917</v>
      </c>
      <c r="B790" s="1" t="s">
        <v>11</v>
      </c>
    </row>
    <row r="791" spans="1:2" x14ac:dyDescent="0.25">
      <c r="A791" s="1" t="s">
        <v>917</v>
      </c>
      <c r="B791" s="1" t="s">
        <v>123</v>
      </c>
    </row>
    <row r="792" spans="1:2" x14ac:dyDescent="0.25">
      <c r="A792" s="1" t="s">
        <v>534</v>
      </c>
      <c r="B792" s="1" t="s">
        <v>197</v>
      </c>
    </row>
    <row r="793" spans="1:2" x14ac:dyDescent="0.25">
      <c r="A793" s="1" t="s">
        <v>534</v>
      </c>
      <c r="B793" s="1" t="s">
        <v>19</v>
      </c>
    </row>
    <row r="794" spans="1:2" x14ac:dyDescent="0.25">
      <c r="A794" s="1" t="s">
        <v>534</v>
      </c>
      <c r="B794" s="1" t="s">
        <v>19</v>
      </c>
    </row>
    <row r="795" spans="1:2" x14ac:dyDescent="0.25">
      <c r="A795" s="1" t="s">
        <v>534</v>
      </c>
      <c r="B795" s="1" t="s">
        <v>19</v>
      </c>
    </row>
    <row r="796" spans="1:2" x14ac:dyDescent="0.25">
      <c r="A796" s="1" t="s">
        <v>534</v>
      </c>
      <c r="B796" s="1" t="s">
        <v>19</v>
      </c>
    </row>
    <row r="797" spans="1:2" x14ac:dyDescent="0.25">
      <c r="A797" s="1" t="s">
        <v>534</v>
      </c>
      <c r="B797" s="1" t="s">
        <v>19</v>
      </c>
    </row>
    <row r="798" spans="1:2" x14ac:dyDescent="0.25">
      <c r="A798" s="1" t="s">
        <v>534</v>
      </c>
      <c r="B798" s="1" t="s">
        <v>11</v>
      </c>
    </row>
    <row r="799" spans="1:2" x14ac:dyDescent="0.25">
      <c r="A799" s="1" t="s">
        <v>534</v>
      </c>
      <c r="B799" s="1" t="s">
        <v>11</v>
      </c>
    </row>
    <row r="800" spans="1:2" x14ac:dyDescent="0.25">
      <c r="A800" s="1" t="s">
        <v>503</v>
      </c>
      <c r="B800" s="1" t="s">
        <v>19</v>
      </c>
    </row>
    <row r="801" spans="1:2" x14ac:dyDescent="0.25">
      <c r="A801" s="1" t="s">
        <v>503</v>
      </c>
      <c r="B801" s="1" t="s">
        <v>19</v>
      </c>
    </row>
    <row r="802" spans="1:2" x14ac:dyDescent="0.25">
      <c r="A802" s="1" t="s">
        <v>503</v>
      </c>
      <c r="B802" s="1" t="s">
        <v>19</v>
      </c>
    </row>
    <row r="803" spans="1:2" x14ac:dyDescent="0.25">
      <c r="A803" s="1" t="s">
        <v>503</v>
      </c>
      <c r="B803" s="1" t="s">
        <v>19</v>
      </c>
    </row>
    <row r="804" spans="1:2" x14ac:dyDescent="0.25">
      <c r="A804" s="1" t="s">
        <v>503</v>
      </c>
      <c r="B804" s="1" t="s">
        <v>11</v>
      </c>
    </row>
    <row r="805" spans="1:2" x14ac:dyDescent="0.25">
      <c r="A805" s="1" t="s">
        <v>215</v>
      </c>
      <c r="B805" s="1" t="s">
        <v>123</v>
      </c>
    </row>
    <row r="806" spans="1:2" x14ac:dyDescent="0.25">
      <c r="A806" s="1" t="s">
        <v>215</v>
      </c>
      <c r="B806" s="1" t="s">
        <v>123</v>
      </c>
    </row>
    <row r="807" spans="1:2" x14ac:dyDescent="0.25">
      <c r="A807" s="1" t="s">
        <v>215</v>
      </c>
      <c r="B807" s="1" t="s">
        <v>123</v>
      </c>
    </row>
    <row r="808" spans="1:2" x14ac:dyDescent="0.25">
      <c r="A808" s="1" t="s">
        <v>215</v>
      </c>
      <c r="B808" s="1" t="s">
        <v>123</v>
      </c>
    </row>
    <row r="809" spans="1:2" x14ac:dyDescent="0.25">
      <c r="A809" s="1" t="s">
        <v>2727</v>
      </c>
      <c r="B809" s="1" t="s">
        <v>197</v>
      </c>
    </row>
    <row r="810" spans="1:2" x14ac:dyDescent="0.25">
      <c r="A810" s="1" t="s">
        <v>2727</v>
      </c>
      <c r="B810" s="1" t="s">
        <v>197</v>
      </c>
    </row>
    <row r="811" spans="1:2" x14ac:dyDescent="0.25">
      <c r="A811" s="1" t="s">
        <v>2727</v>
      </c>
      <c r="B811" s="1" t="s">
        <v>197</v>
      </c>
    </row>
    <row r="812" spans="1:2" x14ac:dyDescent="0.25">
      <c r="A812" s="1" t="s">
        <v>2727</v>
      </c>
      <c r="B812" s="1" t="s">
        <v>19</v>
      </c>
    </row>
    <row r="813" spans="1:2" x14ac:dyDescent="0.25">
      <c r="A813" s="1" t="s">
        <v>2727</v>
      </c>
      <c r="B813" s="1" t="s">
        <v>19</v>
      </c>
    </row>
    <row r="814" spans="1:2" x14ac:dyDescent="0.25">
      <c r="A814" s="1" t="s">
        <v>2727</v>
      </c>
      <c r="B814" s="1" t="s">
        <v>19</v>
      </c>
    </row>
    <row r="815" spans="1:2" x14ac:dyDescent="0.25">
      <c r="A815" s="1" t="s">
        <v>2744</v>
      </c>
      <c r="B815" s="1" t="s">
        <v>19</v>
      </c>
    </row>
    <row r="816" spans="1:2" x14ac:dyDescent="0.25">
      <c r="A816" s="1" t="s">
        <v>2744</v>
      </c>
      <c r="B816" s="1" t="s">
        <v>11</v>
      </c>
    </row>
    <row r="817" spans="1:2" x14ac:dyDescent="0.25">
      <c r="A817" s="1" t="s">
        <v>2744</v>
      </c>
      <c r="B817" s="1" t="s">
        <v>4</v>
      </c>
    </row>
    <row r="818" spans="1:2" x14ac:dyDescent="0.25">
      <c r="A818" s="1" t="s">
        <v>226</v>
      </c>
      <c r="B818" s="1" t="s">
        <v>19</v>
      </c>
    </row>
    <row r="819" spans="1:2" x14ac:dyDescent="0.25">
      <c r="A819" s="1" t="s">
        <v>226</v>
      </c>
      <c r="B819" s="1" t="s">
        <v>19</v>
      </c>
    </row>
    <row r="820" spans="1:2" x14ac:dyDescent="0.25">
      <c r="A820" s="1" t="s">
        <v>226</v>
      </c>
      <c r="B820" s="1" t="s">
        <v>11</v>
      </c>
    </row>
    <row r="821" spans="1:2" x14ac:dyDescent="0.25">
      <c r="A821" s="1" t="s">
        <v>231</v>
      </c>
      <c r="B821" s="1" t="s">
        <v>11</v>
      </c>
    </row>
    <row r="822" spans="1:2" x14ac:dyDescent="0.25">
      <c r="A822" s="1" t="s">
        <v>236</v>
      </c>
      <c r="B822" s="1" t="s">
        <v>123</v>
      </c>
    </row>
    <row r="823" spans="1:2" x14ac:dyDescent="0.25">
      <c r="A823" s="1" t="s">
        <v>236</v>
      </c>
      <c r="B823" s="1" t="s">
        <v>123</v>
      </c>
    </row>
    <row r="824" spans="1:2" x14ac:dyDescent="0.25">
      <c r="A824" s="1" t="s">
        <v>2752</v>
      </c>
      <c r="B824" s="1" t="s">
        <v>11</v>
      </c>
    </row>
    <row r="825" spans="1:2" x14ac:dyDescent="0.25">
      <c r="A825" s="1" t="s">
        <v>2752</v>
      </c>
      <c r="B825" s="1" t="s">
        <v>11</v>
      </c>
    </row>
    <row r="826" spans="1:2" x14ac:dyDescent="0.25">
      <c r="A826" s="1" t="s">
        <v>2752</v>
      </c>
      <c r="B826" s="1" t="s">
        <v>11</v>
      </c>
    </row>
    <row r="827" spans="1:2" x14ac:dyDescent="0.25">
      <c r="A827" s="1" t="s">
        <v>727</v>
      </c>
      <c r="B827" s="1" t="s">
        <v>19</v>
      </c>
    </row>
    <row r="828" spans="1:2" x14ac:dyDescent="0.25">
      <c r="A828" s="1" t="s">
        <v>727</v>
      </c>
      <c r="B828" s="1" t="s">
        <v>19</v>
      </c>
    </row>
    <row r="829" spans="1:2" x14ac:dyDescent="0.25">
      <c r="A829" s="1" t="s">
        <v>727</v>
      </c>
      <c r="B829" s="1" t="s">
        <v>19</v>
      </c>
    </row>
    <row r="830" spans="1:2" x14ac:dyDescent="0.25">
      <c r="A830" s="1" t="s">
        <v>727</v>
      </c>
      <c r="B830" s="1" t="s">
        <v>11</v>
      </c>
    </row>
    <row r="831" spans="1:2" x14ac:dyDescent="0.25">
      <c r="A831" s="1" t="s">
        <v>1805</v>
      </c>
      <c r="B831" s="1" t="s">
        <v>75</v>
      </c>
    </row>
    <row r="832" spans="1:2" x14ac:dyDescent="0.25">
      <c r="A832" s="1" t="s">
        <v>1805</v>
      </c>
      <c r="B832" s="1" t="s">
        <v>440</v>
      </c>
    </row>
    <row r="833" spans="1:2" x14ac:dyDescent="0.25">
      <c r="A833" s="1" t="s">
        <v>925</v>
      </c>
      <c r="B833" s="1" t="s">
        <v>19</v>
      </c>
    </row>
    <row r="834" spans="1:2" x14ac:dyDescent="0.25">
      <c r="A834" s="1" t="s">
        <v>925</v>
      </c>
      <c r="B834" s="1" t="s">
        <v>19</v>
      </c>
    </row>
    <row r="835" spans="1:2" x14ac:dyDescent="0.25">
      <c r="A835" s="1" t="s">
        <v>925</v>
      </c>
      <c r="B835" s="1" t="s">
        <v>19</v>
      </c>
    </row>
    <row r="836" spans="1:2" x14ac:dyDescent="0.25">
      <c r="A836" s="1" t="s">
        <v>925</v>
      </c>
      <c r="B836" s="1" t="s">
        <v>60</v>
      </c>
    </row>
    <row r="837" spans="1:2" x14ac:dyDescent="0.25">
      <c r="A837" s="1" t="s">
        <v>925</v>
      </c>
      <c r="B837" s="1" t="s">
        <v>60</v>
      </c>
    </row>
    <row r="838" spans="1:2" x14ac:dyDescent="0.25">
      <c r="A838" s="1" t="s">
        <v>925</v>
      </c>
      <c r="B838" s="1" t="s">
        <v>60</v>
      </c>
    </row>
    <row r="839" spans="1:2" x14ac:dyDescent="0.25">
      <c r="A839" s="1" t="s">
        <v>925</v>
      </c>
      <c r="B839" s="1" t="s">
        <v>60</v>
      </c>
    </row>
    <row r="840" spans="1:2" x14ac:dyDescent="0.25">
      <c r="A840" s="1" t="s">
        <v>925</v>
      </c>
      <c r="B840" s="1" t="s">
        <v>60</v>
      </c>
    </row>
    <row r="841" spans="1:2" x14ac:dyDescent="0.25">
      <c r="A841" s="1" t="s">
        <v>925</v>
      </c>
      <c r="B841" s="1" t="s">
        <v>60</v>
      </c>
    </row>
    <row r="842" spans="1:2" x14ac:dyDescent="0.25">
      <c r="A842" s="1" t="s">
        <v>925</v>
      </c>
      <c r="B842" s="1" t="s">
        <v>60</v>
      </c>
    </row>
    <row r="843" spans="1:2" x14ac:dyDescent="0.25">
      <c r="A843" s="1" t="s">
        <v>2775</v>
      </c>
      <c r="B843" s="1" t="s">
        <v>75</v>
      </c>
    </row>
    <row r="844" spans="1:2" x14ac:dyDescent="0.25">
      <c r="A844" s="1" t="s">
        <v>732</v>
      </c>
      <c r="B844" s="1" t="s">
        <v>11</v>
      </c>
    </row>
    <row r="845" spans="1:2" x14ac:dyDescent="0.25">
      <c r="A845" s="1" t="s">
        <v>932</v>
      </c>
      <c r="B845" s="1" t="s">
        <v>19</v>
      </c>
    </row>
    <row r="846" spans="1:2" x14ac:dyDescent="0.25">
      <c r="A846" s="1" t="s">
        <v>932</v>
      </c>
      <c r="B846" s="1" t="s">
        <v>123</v>
      </c>
    </row>
    <row r="847" spans="1:2" x14ac:dyDescent="0.25">
      <c r="A847" s="1" t="s">
        <v>932</v>
      </c>
      <c r="B847" s="1" t="s">
        <v>123</v>
      </c>
    </row>
    <row r="848" spans="1:2" x14ac:dyDescent="0.25">
      <c r="A848" s="1" t="s">
        <v>242</v>
      </c>
      <c r="B848" s="1" t="s">
        <v>19</v>
      </c>
    </row>
    <row r="849" spans="1:2" x14ac:dyDescent="0.25">
      <c r="A849" s="1" t="s">
        <v>247</v>
      </c>
      <c r="B849" s="1" t="s">
        <v>123</v>
      </c>
    </row>
    <row r="850" spans="1:2" x14ac:dyDescent="0.25">
      <c r="A850" s="1" t="s">
        <v>247</v>
      </c>
      <c r="B850" s="1" t="s">
        <v>123</v>
      </c>
    </row>
    <row r="851" spans="1:2" x14ac:dyDescent="0.25">
      <c r="A851" s="1" t="s">
        <v>247</v>
      </c>
      <c r="B851" s="1" t="s">
        <v>123</v>
      </c>
    </row>
    <row r="852" spans="1:2" x14ac:dyDescent="0.25">
      <c r="A852" s="1" t="s">
        <v>247</v>
      </c>
      <c r="B852" s="1" t="s">
        <v>123</v>
      </c>
    </row>
    <row r="853" spans="1:2" x14ac:dyDescent="0.25">
      <c r="A853" s="1" t="s">
        <v>247</v>
      </c>
      <c r="B853" s="1" t="s">
        <v>123</v>
      </c>
    </row>
    <row r="854" spans="1:2" x14ac:dyDescent="0.25">
      <c r="A854" s="1" t="s">
        <v>247</v>
      </c>
      <c r="B854" s="1" t="s">
        <v>123</v>
      </c>
    </row>
    <row r="855" spans="1:2" x14ac:dyDescent="0.25">
      <c r="A855" s="1" t="s">
        <v>247</v>
      </c>
      <c r="B855" s="1" t="s">
        <v>123</v>
      </c>
    </row>
    <row r="856" spans="1:2" x14ac:dyDescent="0.25">
      <c r="A856" s="1" t="s">
        <v>247</v>
      </c>
      <c r="B856" s="1" t="s">
        <v>123</v>
      </c>
    </row>
    <row r="857" spans="1:2" x14ac:dyDescent="0.25">
      <c r="A857" s="1" t="s">
        <v>247</v>
      </c>
      <c r="B857" s="1" t="s">
        <v>123</v>
      </c>
    </row>
    <row r="858" spans="1:2" x14ac:dyDescent="0.25">
      <c r="A858" s="1" t="s">
        <v>247</v>
      </c>
      <c r="B858" s="1" t="s">
        <v>123</v>
      </c>
    </row>
    <row r="859" spans="1:2" x14ac:dyDescent="0.25">
      <c r="A859" s="1" t="s">
        <v>247</v>
      </c>
      <c r="B859" s="1" t="s">
        <v>123</v>
      </c>
    </row>
    <row r="860" spans="1:2" x14ac:dyDescent="0.25">
      <c r="A860" s="1" t="s">
        <v>247</v>
      </c>
      <c r="B860" s="1" t="s">
        <v>123</v>
      </c>
    </row>
    <row r="861" spans="1:2" x14ac:dyDescent="0.25">
      <c r="A861" s="1" t="s">
        <v>247</v>
      </c>
      <c r="B861" s="1" t="s">
        <v>123</v>
      </c>
    </row>
    <row r="862" spans="1:2" x14ac:dyDescent="0.25">
      <c r="A862" s="1" t="s">
        <v>247</v>
      </c>
      <c r="B862" s="1" t="s">
        <v>123</v>
      </c>
    </row>
    <row r="863" spans="1:2" x14ac:dyDescent="0.25">
      <c r="A863" s="1" t="s">
        <v>247</v>
      </c>
      <c r="B863" s="1" t="s">
        <v>123</v>
      </c>
    </row>
    <row r="864" spans="1:2" x14ac:dyDescent="0.25">
      <c r="A864" s="1" t="s">
        <v>1813</v>
      </c>
      <c r="B864" s="1" t="s">
        <v>11</v>
      </c>
    </row>
    <row r="865" spans="1:2" x14ac:dyDescent="0.25">
      <c r="A865" s="1" t="s">
        <v>1817</v>
      </c>
      <c r="B865" s="1" t="s">
        <v>123</v>
      </c>
    </row>
    <row r="866" spans="1:2" x14ac:dyDescent="0.25">
      <c r="A866" s="1" t="s">
        <v>1817</v>
      </c>
      <c r="B866" s="1" t="s">
        <v>123</v>
      </c>
    </row>
    <row r="867" spans="1:2" x14ac:dyDescent="0.25">
      <c r="A867" s="1" t="s">
        <v>275</v>
      </c>
      <c r="B867" s="1" t="s">
        <v>19</v>
      </c>
    </row>
    <row r="868" spans="1:2" x14ac:dyDescent="0.25">
      <c r="A868" s="1" t="s">
        <v>275</v>
      </c>
      <c r="B868" s="1" t="s">
        <v>11</v>
      </c>
    </row>
    <row r="869" spans="1:2" x14ac:dyDescent="0.25">
      <c r="A869" s="1" t="s">
        <v>275</v>
      </c>
      <c r="B869" s="1" t="s">
        <v>11</v>
      </c>
    </row>
    <row r="870" spans="1:2" x14ac:dyDescent="0.25">
      <c r="A870" s="1" t="s">
        <v>275</v>
      </c>
      <c r="B870" s="1" t="s">
        <v>60</v>
      </c>
    </row>
    <row r="871" spans="1:2" x14ac:dyDescent="0.25">
      <c r="A871" s="1" t="s">
        <v>275</v>
      </c>
      <c r="B871" s="1" t="s">
        <v>60</v>
      </c>
    </row>
    <row r="872" spans="1:2" x14ac:dyDescent="0.25">
      <c r="A872" s="1" t="s">
        <v>275</v>
      </c>
      <c r="B872" s="1" t="s">
        <v>60</v>
      </c>
    </row>
    <row r="873" spans="1:2" x14ac:dyDescent="0.25">
      <c r="A873" s="1" t="s">
        <v>275</v>
      </c>
      <c r="B873" s="1" t="s">
        <v>60</v>
      </c>
    </row>
    <row r="874" spans="1:2" x14ac:dyDescent="0.25">
      <c r="A874" s="1" t="s">
        <v>275</v>
      </c>
      <c r="B874" s="1" t="s">
        <v>60</v>
      </c>
    </row>
    <row r="875" spans="1:2" x14ac:dyDescent="0.25">
      <c r="A875" s="1" t="s">
        <v>275</v>
      </c>
      <c r="B875" s="1" t="s">
        <v>60</v>
      </c>
    </row>
    <row r="876" spans="1:2" x14ac:dyDescent="0.25">
      <c r="A876" s="1" t="s">
        <v>275</v>
      </c>
      <c r="B876" s="1" t="s">
        <v>60</v>
      </c>
    </row>
    <row r="877" spans="1:2" x14ac:dyDescent="0.25">
      <c r="A877" s="1" t="s">
        <v>275</v>
      </c>
      <c r="B877" s="1" t="s">
        <v>60</v>
      </c>
    </row>
    <row r="878" spans="1:2" x14ac:dyDescent="0.25">
      <c r="A878" s="1" t="s">
        <v>275</v>
      </c>
      <c r="B878" s="1" t="s">
        <v>60</v>
      </c>
    </row>
    <row r="879" spans="1:2" x14ac:dyDescent="0.25">
      <c r="A879" s="1" t="s">
        <v>275</v>
      </c>
      <c r="B879" s="1" t="s">
        <v>60</v>
      </c>
    </row>
    <row r="880" spans="1:2" x14ac:dyDescent="0.25">
      <c r="A880" s="1" t="s">
        <v>275</v>
      </c>
      <c r="B880" s="1" t="s">
        <v>60</v>
      </c>
    </row>
    <row r="881" spans="1:2" x14ac:dyDescent="0.25">
      <c r="A881" s="1" t="s">
        <v>275</v>
      </c>
      <c r="B881" s="1" t="s">
        <v>60</v>
      </c>
    </row>
    <row r="882" spans="1:2" x14ac:dyDescent="0.25">
      <c r="A882" s="1" t="s">
        <v>275</v>
      </c>
      <c r="B882" s="1" t="s">
        <v>304</v>
      </c>
    </row>
    <row r="883" spans="1:2" x14ac:dyDescent="0.25">
      <c r="A883" s="1" t="s">
        <v>275</v>
      </c>
      <c r="B883" s="1" t="s">
        <v>304</v>
      </c>
    </row>
    <row r="884" spans="1:2" x14ac:dyDescent="0.25">
      <c r="A884" s="1" t="s">
        <v>275</v>
      </c>
      <c r="B884" s="1" t="s">
        <v>440</v>
      </c>
    </row>
    <row r="885" spans="1:2" x14ac:dyDescent="0.25">
      <c r="A885" s="1" t="s">
        <v>2780</v>
      </c>
      <c r="B885" s="1" t="s">
        <v>11</v>
      </c>
    </row>
    <row r="886" spans="1:2" x14ac:dyDescent="0.25">
      <c r="A886" s="1" t="s">
        <v>2785</v>
      </c>
      <c r="B886" s="1" t="s">
        <v>11</v>
      </c>
    </row>
    <row r="887" spans="1:2" x14ac:dyDescent="0.25">
      <c r="A887" s="1" t="s">
        <v>2785</v>
      </c>
      <c r="B887" s="1" t="s">
        <v>11</v>
      </c>
    </row>
    <row r="888" spans="1:2" x14ac:dyDescent="0.25">
      <c r="A888" s="1" t="s">
        <v>2785</v>
      </c>
      <c r="B888" s="1" t="s">
        <v>11</v>
      </c>
    </row>
    <row r="889" spans="1:2" x14ac:dyDescent="0.25">
      <c r="A889" s="1" t="s">
        <v>1842</v>
      </c>
      <c r="B889" s="1" t="s">
        <v>19</v>
      </c>
    </row>
    <row r="890" spans="1:2" x14ac:dyDescent="0.25">
      <c r="A890" s="1" t="s">
        <v>1842</v>
      </c>
      <c r="B890" s="1" t="s">
        <v>19</v>
      </c>
    </row>
    <row r="891" spans="1:2" x14ac:dyDescent="0.25">
      <c r="A891" s="1" t="s">
        <v>1842</v>
      </c>
      <c r="B891" s="1" t="s">
        <v>19</v>
      </c>
    </row>
    <row r="892" spans="1:2" x14ac:dyDescent="0.25">
      <c r="A892" s="1" t="s">
        <v>1842</v>
      </c>
      <c r="B892" s="1" t="s">
        <v>19</v>
      </c>
    </row>
    <row r="893" spans="1:2" x14ac:dyDescent="0.25">
      <c r="A893" s="1" t="s">
        <v>1842</v>
      </c>
      <c r="B893" s="1" t="s">
        <v>19</v>
      </c>
    </row>
    <row r="894" spans="1:2" x14ac:dyDescent="0.25">
      <c r="A894" s="1" t="s">
        <v>1842</v>
      </c>
      <c r="B894" s="1" t="s">
        <v>19</v>
      </c>
    </row>
    <row r="895" spans="1:2" x14ac:dyDescent="0.25">
      <c r="A895" s="1" t="s">
        <v>1842</v>
      </c>
      <c r="B895" s="1" t="s">
        <v>19</v>
      </c>
    </row>
    <row r="896" spans="1:2" x14ac:dyDescent="0.25">
      <c r="A896" s="1" t="s">
        <v>1842</v>
      </c>
      <c r="B896" s="1" t="s">
        <v>19</v>
      </c>
    </row>
    <row r="897" spans="1:2" x14ac:dyDescent="0.25">
      <c r="A897" s="1" t="s">
        <v>1842</v>
      </c>
      <c r="B897" s="1" t="s">
        <v>19</v>
      </c>
    </row>
    <row r="898" spans="1:2" x14ac:dyDescent="0.25">
      <c r="A898" s="1" t="s">
        <v>1842</v>
      </c>
      <c r="B898" s="1" t="s">
        <v>19</v>
      </c>
    </row>
    <row r="899" spans="1:2" x14ac:dyDescent="0.25">
      <c r="A899" s="1" t="s">
        <v>1842</v>
      </c>
      <c r="B899" s="1" t="s">
        <v>19</v>
      </c>
    </row>
    <row r="900" spans="1:2" x14ac:dyDescent="0.25">
      <c r="A900" s="1" t="s">
        <v>1842</v>
      </c>
      <c r="B900" s="1" t="s">
        <v>19</v>
      </c>
    </row>
    <row r="901" spans="1:2" x14ac:dyDescent="0.25">
      <c r="A901" s="1" t="s">
        <v>1842</v>
      </c>
      <c r="B901" s="1" t="s">
        <v>19</v>
      </c>
    </row>
    <row r="902" spans="1:2" x14ac:dyDescent="0.25">
      <c r="A902" s="1" t="s">
        <v>1842</v>
      </c>
      <c r="B902" s="1" t="s">
        <v>19</v>
      </c>
    </row>
    <row r="903" spans="1:2" x14ac:dyDescent="0.25">
      <c r="A903" s="1" t="s">
        <v>1842</v>
      </c>
      <c r="B903" s="1" t="s">
        <v>19</v>
      </c>
    </row>
    <row r="904" spans="1:2" x14ac:dyDescent="0.25">
      <c r="A904" s="1" t="s">
        <v>1842</v>
      </c>
      <c r="B904" s="1" t="s">
        <v>60</v>
      </c>
    </row>
    <row r="905" spans="1:2" x14ac:dyDescent="0.25">
      <c r="A905" s="1" t="s">
        <v>1842</v>
      </c>
      <c r="B905" s="1" t="s">
        <v>60</v>
      </c>
    </row>
    <row r="906" spans="1:2" x14ac:dyDescent="0.25">
      <c r="A906" s="1" t="s">
        <v>1842</v>
      </c>
      <c r="B906" s="1" t="s">
        <v>60</v>
      </c>
    </row>
    <row r="907" spans="1:2" x14ac:dyDescent="0.25">
      <c r="A907" s="1" t="s">
        <v>1842</v>
      </c>
      <c r="B907" s="1" t="s">
        <v>440</v>
      </c>
    </row>
    <row r="908" spans="1:2" x14ac:dyDescent="0.25">
      <c r="A908" s="1" t="s">
        <v>1842</v>
      </c>
      <c r="B908" s="1" t="s">
        <v>440</v>
      </c>
    </row>
    <row r="909" spans="1:2" x14ac:dyDescent="0.25">
      <c r="A909" s="1" t="s">
        <v>1842</v>
      </c>
      <c r="B909" s="1" t="s">
        <v>440</v>
      </c>
    </row>
    <row r="910" spans="1:2" x14ac:dyDescent="0.25">
      <c r="A910" s="1" t="s">
        <v>1879</v>
      </c>
      <c r="B910" s="1" t="s">
        <v>19</v>
      </c>
    </row>
    <row r="911" spans="1:2" x14ac:dyDescent="0.25">
      <c r="A911" s="1" t="s">
        <v>1879</v>
      </c>
      <c r="B911" s="1" t="s">
        <v>11</v>
      </c>
    </row>
    <row r="912" spans="1:2" x14ac:dyDescent="0.25">
      <c r="A912" s="1" t="s">
        <v>1879</v>
      </c>
      <c r="B912" s="1" t="s">
        <v>304</v>
      </c>
    </row>
    <row r="913" spans="1:2" x14ac:dyDescent="0.25">
      <c r="A913" s="1" t="s">
        <v>2795</v>
      </c>
      <c r="B913" s="1" t="s">
        <v>11</v>
      </c>
    </row>
    <row r="914" spans="1:2" x14ac:dyDescent="0.25">
      <c r="A914" s="1" t="s">
        <v>2795</v>
      </c>
      <c r="B914" s="1" t="s">
        <v>11</v>
      </c>
    </row>
    <row r="915" spans="1:2" x14ac:dyDescent="0.25">
      <c r="A915" s="1" t="s">
        <v>1888</v>
      </c>
      <c r="B915" s="1" t="s">
        <v>19</v>
      </c>
    </row>
    <row r="916" spans="1:2" x14ac:dyDescent="0.25">
      <c r="A916" s="1" t="s">
        <v>1888</v>
      </c>
      <c r="B916" s="1" t="s">
        <v>19</v>
      </c>
    </row>
    <row r="917" spans="1:2" x14ac:dyDescent="0.25">
      <c r="A917" s="1" t="s">
        <v>1888</v>
      </c>
      <c r="B917" s="1" t="s">
        <v>19</v>
      </c>
    </row>
    <row r="918" spans="1:2" x14ac:dyDescent="0.25">
      <c r="A918" s="1" t="s">
        <v>1888</v>
      </c>
      <c r="B918" s="1" t="s">
        <v>19</v>
      </c>
    </row>
    <row r="919" spans="1:2" x14ac:dyDescent="0.25">
      <c r="A919" s="1" t="s">
        <v>1888</v>
      </c>
      <c r="B919" s="1" t="s">
        <v>19</v>
      </c>
    </row>
    <row r="920" spans="1:2" x14ac:dyDescent="0.25">
      <c r="A920" s="1" t="s">
        <v>1888</v>
      </c>
      <c r="B920" s="1" t="s">
        <v>19</v>
      </c>
    </row>
    <row r="921" spans="1:2" x14ac:dyDescent="0.25">
      <c r="A921" s="1" t="s">
        <v>1888</v>
      </c>
      <c r="B921" s="1" t="s">
        <v>19</v>
      </c>
    </row>
    <row r="922" spans="1:2" x14ac:dyDescent="0.25">
      <c r="A922" s="1" t="s">
        <v>1888</v>
      </c>
      <c r="B922" s="1" t="s">
        <v>19</v>
      </c>
    </row>
    <row r="923" spans="1:2" x14ac:dyDescent="0.25">
      <c r="A923" s="1" t="s">
        <v>1888</v>
      </c>
      <c r="B923" s="1" t="s">
        <v>19</v>
      </c>
    </row>
    <row r="924" spans="1:2" x14ac:dyDescent="0.25">
      <c r="A924" s="1" t="s">
        <v>308</v>
      </c>
      <c r="B924" s="1" t="s">
        <v>19</v>
      </c>
    </row>
    <row r="925" spans="1:2" x14ac:dyDescent="0.25">
      <c r="A925" s="1" t="s">
        <v>308</v>
      </c>
      <c r="B925" s="1" t="s">
        <v>11</v>
      </c>
    </row>
    <row r="926" spans="1:2" x14ac:dyDescent="0.25">
      <c r="A926" s="1" t="s">
        <v>308</v>
      </c>
      <c r="B926" s="1" t="s">
        <v>11</v>
      </c>
    </row>
    <row r="927" spans="1:2" x14ac:dyDescent="0.25">
      <c r="A927" s="1" t="s">
        <v>308</v>
      </c>
      <c r="B927" s="1" t="s">
        <v>11</v>
      </c>
    </row>
    <row r="928" spans="1:2" x14ac:dyDescent="0.25">
      <c r="A928" s="1" t="s">
        <v>308</v>
      </c>
      <c r="B928" s="1" t="s">
        <v>11</v>
      </c>
    </row>
    <row r="929" spans="1:2" x14ac:dyDescent="0.25">
      <c r="A929" s="1" t="s">
        <v>308</v>
      </c>
      <c r="B929" s="1" t="s">
        <v>11</v>
      </c>
    </row>
    <row r="930" spans="1:2" x14ac:dyDescent="0.25">
      <c r="A930" s="1" t="s">
        <v>308</v>
      </c>
      <c r="B930" s="1" t="s">
        <v>11</v>
      </c>
    </row>
    <row r="931" spans="1:2" x14ac:dyDescent="0.25">
      <c r="A931" s="1" t="s">
        <v>308</v>
      </c>
      <c r="B931" s="1" t="s">
        <v>11</v>
      </c>
    </row>
    <row r="932" spans="1:2" x14ac:dyDescent="0.25">
      <c r="A932" s="1" t="s">
        <v>311</v>
      </c>
      <c r="B932" s="1" t="s">
        <v>19</v>
      </c>
    </row>
    <row r="933" spans="1:2" x14ac:dyDescent="0.25">
      <c r="A933" s="1" t="s">
        <v>311</v>
      </c>
      <c r="B933" s="1" t="s">
        <v>19</v>
      </c>
    </row>
    <row r="934" spans="1:2" x14ac:dyDescent="0.25">
      <c r="A934" s="1" t="s">
        <v>311</v>
      </c>
      <c r="B934" s="1" t="s">
        <v>11</v>
      </c>
    </row>
    <row r="935" spans="1:2" x14ac:dyDescent="0.25">
      <c r="A935" s="1" t="s">
        <v>311</v>
      </c>
      <c r="B935" s="1" t="s">
        <v>60</v>
      </c>
    </row>
    <row r="936" spans="1:2" x14ac:dyDescent="0.25">
      <c r="A936" s="1" t="s">
        <v>311</v>
      </c>
      <c r="B936" s="1" t="s">
        <v>60</v>
      </c>
    </row>
    <row r="937" spans="1:2" x14ac:dyDescent="0.25">
      <c r="A937" s="1" t="s">
        <v>311</v>
      </c>
      <c r="B937" s="1" t="s">
        <v>60</v>
      </c>
    </row>
    <row r="938" spans="1:2" x14ac:dyDescent="0.25">
      <c r="A938" s="1" t="s">
        <v>2801</v>
      </c>
      <c r="B938" s="1" t="s">
        <v>11</v>
      </c>
    </row>
    <row r="939" spans="1:2" x14ac:dyDescent="0.25">
      <c r="A939" s="1" t="s">
        <v>2801</v>
      </c>
      <c r="B939" s="1" t="s">
        <v>60</v>
      </c>
    </row>
    <row r="940" spans="1:2" x14ac:dyDescent="0.25">
      <c r="A940" s="1" t="s">
        <v>2808</v>
      </c>
      <c r="B940" s="1" t="s">
        <v>11</v>
      </c>
    </row>
    <row r="941" spans="1:2" x14ac:dyDescent="0.25">
      <c r="A941" s="1" t="s">
        <v>2808</v>
      </c>
      <c r="B941" s="1" t="s">
        <v>11</v>
      </c>
    </row>
    <row r="942" spans="1:2" x14ac:dyDescent="0.25">
      <c r="A942" s="1" t="s">
        <v>2808</v>
      </c>
      <c r="B942" s="1" t="s">
        <v>11</v>
      </c>
    </row>
    <row r="943" spans="1:2" x14ac:dyDescent="0.25">
      <c r="A943" s="1" t="s">
        <v>2808</v>
      </c>
      <c r="B943" s="1" t="s">
        <v>11</v>
      </c>
    </row>
    <row r="944" spans="1:2" x14ac:dyDescent="0.25">
      <c r="A944" s="1" t="s">
        <v>940</v>
      </c>
      <c r="B944" s="1" t="s">
        <v>19</v>
      </c>
    </row>
    <row r="945" spans="1:2" x14ac:dyDescent="0.25">
      <c r="A945" s="1" t="s">
        <v>2819</v>
      </c>
      <c r="B945" s="1" t="s">
        <v>19</v>
      </c>
    </row>
    <row r="946" spans="1:2" x14ac:dyDescent="0.25">
      <c r="A946" s="1" t="s">
        <v>945</v>
      </c>
      <c r="B946" s="1" t="s">
        <v>11</v>
      </c>
    </row>
    <row r="947" spans="1:2" x14ac:dyDescent="0.25">
      <c r="A947" s="1" t="s">
        <v>945</v>
      </c>
      <c r="B947" s="1" t="s">
        <v>11</v>
      </c>
    </row>
    <row r="948" spans="1:2" x14ac:dyDescent="0.25">
      <c r="A948" s="1" t="s">
        <v>945</v>
      </c>
      <c r="B948" s="1" t="s">
        <v>11</v>
      </c>
    </row>
    <row r="949" spans="1:2" x14ac:dyDescent="0.25">
      <c r="A949" s="1" t="s">
        <v>945</v>
      </c>
      <c r="B949" s="1" t="s">
        <v>11</v>
      </c>
    </row>
    <row r="950" spans="1:2" x14ac:dyDescent="0.25">
      <c r="A950" s="1" t="s">
        <v>945</v>
      </c>
      <c r="B950" s="1" t="s">
        <v>11</v>
      </c>
    </row>
    <row r="951" spans="1:2" x14ac:dyDescent="0.25">
      <c r="A951" s="1" t="s">
        <v>945</v>
      </c>
      <c r="B951" s="1" t="s">
        <v>11</v>
      </c>
    </row>
    <row r="952" spans="1:2" x14ac:dyDescent="0.25">
      <c r="A952" s="1" t="s">
        <v>945</v>
      </c>
      <c r="B952" s="1" t="s">
        <v>11</v>
      </c>
    </row>
    <row r="953" spans="1:2" x14ac:dyDescent="0.25">
      <c r="A953" s="1" t="s">
        <v>945</v>
      </c>
      <c r="B953" s="1" t="s">
        <v>11</v>
      </c>
    </row>
    <row r="954" spans="1:2" x14ac:dyDescent="0.25">
      <c r="A954" s="1" t="s">
        <v>945</v>
      </c>
      <c r="B954" s="1" t="s">
        <v>11</v>
      </c>
    </row>
    <row r="955" spans="1:2" x14ac:dyDescent="0.25">
      <c r="A955" s="1" t="s">
        <v>945</v>
      </c>
      <c r="B955" s="1" t="s">
        <v>11</v>
      </c>
    </row>
    <row r="956" spans="1:2" x14ac:dyDescent="0.25">
      <c r="A956" s="1" t="s">
        <v>945</v>
      </c>
      <c r="B956" s="1" t="s">
        <v>11</v>
      </c>
    </row>
    <row r="957" spans="1:2" x14ac:dyDescent="0.25">
      <c r="A957" s="1" t="s">
        <v>945</v>
      </c>
      <c r="B957" s="1" t="s">
        <v>11</v>
      </c>
    </row>
    <row r="958" spans="1:2" x14ac:dyDescent="0.25">
      <c r="A958" s="1" t="s">
        <v>945</v>
      </c>
      <c r="B958" s="1" t="s">
        <v>11</v>
      </c>
    </row>
    <row r="959" spans="1:2" x14ac:dyDescent="0.25">
      <c r="A959" s="1" t="s">
        <v>945</v>
      </c>
      <c r="B959" s="1" t="s">
        <v>11</v>
      </c>
    </row>
    <row r="960" spans="1:2" x14ac:dyDescent="0.25">
      <c r="A960" s="1" t="s">
        <v>945</v>
      </c>
      <c r="B960" s="1" t="s">
        <v>11</v>
      </c>
    </row>
    <row r="961" spans="1:2" x14ac:dyDescent="0.25">
      <c r="A961" s="1" t="s">
        <v>945</v>
      </c>
      <c r="B961" s="1" t="s">
        <v>11</v>
      </c>
    </row>
    <row r="962" spans="1:2" x14ac:dyDescent="0.25">
      <c r="A962" s="1" t="s">
        <v>945</v>
      </c>
      <c r="B962" s="1" t="s">
        <v>123</v>
      </c>
    </row>
    <row r="963" spans="1:2" x14ac:dyDescent="0.25">
      <c r="A963" s="1" t="s">
        <v>945</v>
      </c>
      <c r="B963" s="1" t="s">
        <v>123</v>
      </c>
    </row>
    <row r="964" spans="1:2" x14ac:dyDescent="0.25">
      <c r="A964" s="1" t="s">
        <v>950</v>
      </c>
      <c r="B964" s="1" t="s">
        <v>123</v>
      </c>
    </row>
    <row r="965" spans="1:2" x14ac:dyDescent="0.25">
      <c r="A965" s="1" t="s">
        <v>954</v>
      </c>
      <c r="B965" s="1" t="s">
        <v>11</v>
      </c>
    </row>
    <row r="966" spans="1:2" x14ac:dyDescent="0.25">
      <c r="A966" s="1" t="s">
        <v>954</v>
      </c>
      <c r="B966" s="1" t="s">
        <v>11</v>
      </c>
    </row>
    <row r="967" spans="1:2" x14ac:dyDescent="0.25">
      <c r="A967" s="1" t="s">
        <v>954</v>
      </c>
      <c r="B967" s="1" t="s">
        <v>11</v>
      </c>
    </row>
    <row r="968" spans="1:2" x14ac:dyDescent="0.25">
      <c r="A968" s="1" t="s">
        <v>954</v>
      </c>
      <c r="B968" s="1" t="s">
        <v>11</v>
      </c>
    </row>
    <row r="969" spans="1:2" x14ac:dyDescent="0.25">
      <c r="A969" s="1" t="s">
        <v>954</v>
      </c>
      <c r="B969" s="1" t="s">
        <v>11</v>
      </c>
    </row>
    <row r="970" spans="1:2" x14ac:dyDescent="0.25">
      <c r="A970" s="1" t="s">
        <v>954</v>
      </c>
      <c r="B970" s="1" t="s">
        <v>11</v>
      </c>
    </row>
    <row r="971" spans="1:2" x14ac:dyDescent="0.25">
      <c r="A971" s="1" t="s">
        <v>954</v>
      </c>
      <c r="B971" s="1" t="s">
        <v>11</v>
      </c>
    </row>
    <row r="972" spans="1:2" x14ac:dyDescent="0.25">
      <c r="A972" s="1" t="s">
        <v>954</v>
      </c>
      <c r="B972" s="1" t="s">
        <v>11</v>
      </c>
    </row>
    <row r="973" spans="1:2" x14ac:dyDescent="0.25">
      <c r="A973" s="1" t="s">
        <v>2847</v>
      </c>
      <c r="B973" s="1" t="s">
        <v>19</v>
      </c>
    </row>
    <row r="974" spans="1:2" x14ac:dyDescent="0.25">
      <c r="A974" s="1" t="s">
        <v>2847</v>
      </c>
      <c r="B974" s="1" t="s">
        <v>19</v>
      </c>
    </row>
    <row r="975" spans="1:2" x14ac:dyDescent="0.25">
      <c r="A975" s="1" t="s">
        <v>2847</v>
      </c>
      <c r="B975" s="1" t="s">
        <v>11</v>
      </c>
    </row>
    <row r="976" spans="1:2" x14ac:dyDescent="0.25">
      <c r="A976" s="1" t="s">
        <v>508</v>
      </c>
      <c r="B976" s="1" t="s">
        <v>11</v>
      </c>
    </row>
    <row r="977" spans="1:2" x14ac:dyDescent="0.25">
      <c r="A977" s="1" t="s">
        <v>319</v>
      </c>
      <c r="B977" s="1" t="s">
        <v>123</v>
      </c>
    </row>
    <row r="978" spans="1:2" x14ac:dyDescent="0.25">
      <c r="A978" s="1" t="s">
        <v>744</v>
      </c>
      <c r="B978" s="1" t="s">
        <v>123</v>
      </c>
    </row>
    <row r="979" spans="1:2" x14ac:dyDescent="0.25">
      <c r="A979" s="1" t="s">
        <v>747</v>
      </c>
      <c r="B979" s="1" t="s">
        <v>11</v>
      </c>
    </row>
    <row r="980" spans="1:2" x14ac:dyDescent="0.25">
      <c r="A980" s="1" t="s">
        <v>747</v>
      </c>
      <c r="B980" s="1" t="s">
        <v>11</v>
      </c>
    </row>
    <row r="981" spans="1:2" x14ac:dyDescent="0.25">
      <c r="A981" s="1" t="s">
        <v>2858</v>
      </c>
      <c r="B981" s="1" t="s">
        <v>19</v>
      </c>
    </row>
    <row r="982" spans="1:2" x14ac:dyDescent="0.25">
      <c r="A982" s="1" t="s">
        <v>2858</v>
      </c>
      <c r="B982" s="1" t="s">
        <v>11</v>
      </c>
    </row>
    <row r="983" spans="1:2" x14ac:dyDescent="0.25">
      <c r="A983" s="1" t="s">
        <v>1923</v>
      </c>
      <c r="B983" s="1" t="s">
        <v>11</v>
      </c>
    </row>
    <row r="984" spans="1:2" x14ac:dyDescent="0.25">
      <c r="A984" s="1" t="s">
        <v>1923</v>
      </c>
      <c r="B984" s="1" t="s">
        <v>11</v>
      </c>
    </row>
    <row r="985" spans="1:2" x14ac:dyDescent="0.25">
      <c r="A985" s="1" t="s">
        <v>1932</v>
      </c>
      <c r="B985" s="1" t="s">
        <v>19</v>
      </c>
    </row>
    <row r="986" spans="1:2" x14ac:dyDescent="0.25">
      <c r="A986" s="1" t="s">
        <v>1932</v>
      </c>
      <c r="B986" s="1" t="s">
        <v>11</v>
      </c>
    </row>
    <row r="987" spans="1:2" x14ac:dyDescent="0.25">
      <c r="A987" s="1" t="s">
        <v>1932</v>
      </c>
      <c r="B987" s="1" t="s">
        <v>11</v>
      </c>
    </row>
    <row r="988" spans="1:2" x14ac:dyDescent="0.25">
      <c r="A988" s="1" t="s">
        <v>1932</v>
      </c>
      <c r="B988" s="1" t="s">
        <v>11</v>
      </c>
    </row>
    <row r="989" spans="1:2" x14ac:dyDescent="0.25">
      <c r="A989" s="1" t="s">
        <v>1932</v>
      </c>
      <c r="B989" s="1" t="s">
        <v>11</v>
      </c>
    </row>
    <row r="990" spans="1:2" x14ac:dyDescent="0.25">
      <c r="A990" s="1" t="s">
        <v>1932</v>
      </c>
      <c r="B990" s="1" t="s">
        <v>4</v>
      </c>
    </row>
    <row r="991" spans="1:2" x14ac:dyDescent="0.25">
      <c r="A991" s="1" t="s">
        <v>1932</v>
      </c>
      <c r="B991" s="1" t="s">
        <v>4</v>
      </c>
    </row>
    <row r="992" spans="1:2" x14ac:dyDescent="0.25">
      <c r="A992" s="1" t="s">
        <v>1932</v>
      </c>
      <c r="B992" s="1" t="s">
        <v>60</v>
      </c>
    </row>
    <row r="993" spans="1:2" x14ac:dyDescent="0.25">
      <c r="A993" s="1" t="s">
        <v>1932</v>
      </c>
      <c r="B993" s="1" t="s">
        <v>60</v>
      </c>
    </row>
    <row r="994" spans="1:2" x14ac:dyDescent="0.25">
      <c r="A994" s="1" t="s">
        <v>512</v>
      </c>
      <c r="B994" s="1" t="s">
        <v>19</v>
      </c>
    </row>
    <row r="995" spans="1:2" x14ac:dyDescent="0.25">
      <c r="A995" s="1" t="s">
        <v>512</v>
      </c>
      <c r="B995" s="1" t="s">
        <v>19</v>
      </c>
    </row>
    <row r="996" spans="1:2" x14ac:dyDescent="0.25">
      <c r="A996" s="1" t="s">
        <v>512</v>
      </c>
      <c r="B996" s="1" t="s">
        <v>19</v>
      </c>
    </row>
    <row r="997" spans="1:2" x14ac:dyDescent="0.25">
      <c r="A997" s="1" t="s">
        <v>512</v>
      </c>
      <c r="B997" s="1" t="s">
        <v>11</v>
      </c>
    </row>
    <row r="998" spans="1:2" x14ac:dyDescent="0.25">
      <c r="A998" s="1" t="s">
        <v>512</v>
      </c>
      <c r="B998" s="1" t="s">
        <v>11</v>
      </c>
    </row>
    <row r="999" spans="1:2" x14ac:dyDescent="0.25">
      <c r="A999" s="1" t="s">
        <v>512</v>
      </c>
      <c r="B999" s="1" t="s">
        <v>4</v>
      </c>
    </row>
    <row r="1000" spans="1:2" x14ac:dyDescent="0.25">
      <c r="A1000" s="1" t="s">
        <v>512</v>
      </c>
      <c r="B1000" s="1" t="s">
        <v>4</v>
      </c>
    </row>
    <row r="1001" spans="1:2" x14ac:dyDescent="0.25">
      <c r="A1001" s="1" t="s">
        <v>512</v>
      </c>
      <c r="B1001" s="1" t="s">
        <v>60</v>
      </c>
    </row>
    <row r="1002" spans="1:2" x14ac:dyDescent="0.25">
      <c r="A1002" s="1" t="s">
        <v>512</v>
      </c>
      <c r="B1002" s="1" t="s">
        <v>60</v>
      </c>
    </row>
    <row r="1003" spans="1:2" x14ac:dyDescent="0.25">
      <c r="A1003" s="1" t="s">
        <v>512</v>
      </c>
      <c r="B1003" s="1" t="s">
        <v>60</v>
      </c>
    </row>
    <row r="1004" spans="1:2" x14ac:dyDescent="0.25">
      <c r="A1004" s="1" t="s">
        <v>512</v>
      </c>
      <c r="B1004" s="1" t="s">
        <v>60</v>
      </c>
    </row>
    <row r="1005" spans="1:2" x14ac:dyDescent="0.25">
      <c r="A1005" s="1" t="s">
        <v>324</v>
      </c>
      <c r="B1005" s="1" t="s">
        <v>19</v>
      </c>
    </row>
    <row r="1006" spans="1:2" x14ac:dyDescent="0.25">
      <c r="A1006" s="1" t="s">
        <v>324</v>
      </c>
      <c r="B1006" s="1" t="s">
        <v>19</v>
      </c>
    </row>
    <row r="1007" spans="1:2" x14ac:dyDescent="0.25">
      <c r="A1007" s="1" t="s">
        <v>324</v>
      </c>
      <c r="B1007" s="1" t="s">
        <v>19</v>
      </c>
    </row>
    <row r="1008" spans="1:2" x14ac:dyDescent="0.25">
      <c r="A1008" s="1" t="s">
        <v>324</v>
      </c>
      <c r="B1008" s="1" t="s">
        <v>19</v>
      </c>
    </row>
    <row r="1009" spans="1:2" x14ac:dyDescent="0.25">
      <c r="A1009" s="1" t="s">
        <v>324</v>
      </c>
      <c r="B1009" s="1" t="s">
        <v>19</v>
      </c>
    </row>
    <row r="1010" spans="1:2" x14ac:dyDescent="0.25">
      <c r="A1010" s="1" t="s">
        <v>324</v>
      </c>
      <c r="B1010" s="1" t="s">
        <v>19</v>
      </c>
    </row>
    <row r="1011" spans="1:2" x14ac:dyDescent="0.25">
      <c r="A1011" s="1" t="s">
        <v>324</v>
      </c>
      <c r="B1011" s="1" t="s">
        <v>19</v>
      </c>
    </row>
    <row r="1012" spans="1:2" x14ac:dyDescent="0.25">
      <c r="A1012" s="1" t="s">
        <v>324</v>
      </c>
      <c r="B1012" s="1" t="s">
        <v>19</v>
      </c>
    </row>
    <row r="1013" spans="1:2" x14ac:dyDescent="0.25">
      <c r="A1013" s="1" t="s">
        <v>324</v>
      </c>
      <c r="B1013" s="1" t="s">
        <v>19</v>
      </c>
    </row>
    <row r="1014" spans="1:2" x14ac:dyDescent="0.25">
      <c r="A1014" s="1" t="s">
        <v>324</v>
      </c>
      <c r="B1014" s="1" t="s">
        <v>75</v>
      </c>
    </row>
    <row r="1015" spans="1:2" x14ac:dyDescent="0.25">
      <c r="A1015" s="1" t="s">
        <v>324</v>
      </c>
      <c r="B1015" s="1" t="s">
        <v>75</v>
      </c>
    </row>
    <row r="1016" spans="1:2" x14ac:dyDescent="0.25">
      <c r="A1016" s="1" t="s">
        <v>324</v>
      </c>
      <c r="B1016" s="1" t="s">
        <v>75</v>
      </c>
    </row>
    <row r="1017" spans="1:2" x14ac:dyDescent="0.25">
      <c r="A1017" s="1" t="s">
        <v>324</v>
      </c>
      <c r="B1017" s="1" t="s">
        <v>75</v>
      </c>
    </row>
    <row r="1018" spans="1:2" x14ac:dyDescent="0.25">
      <c r="A1018" s="1" t="s">
        <v>324</v>
      </c>
      <c r="B1018" s="1" t="s">
        <v>75</v>
      </c>
    </row>
    <row r="1019" spans="1:2" x14ac:dyDescent="0.25">
      <c r="A1019" s="1" t="s">
        <v>324</v>
      </c>
      <c r="B1019" s="1" t="s">
        <v>60</v>
      </c>
    </row>
    <row r="1020" spans="1:2" x14ac:dyDescent="0.25">
      <c r="A1020" s="1" t="s">
        <v>324</v>
      </c>
      <c r="B1020" s="1" t="s">
        <v>60</v>
      </c>
    </row>
    <row r="1021" spans="1:2" x14ac:dyDescent="0.25">
      <c r="A1021" s="1" t="s">
        <v>324</v>
      </c>
      <c r="B1021" s="1" t="s">
        <v>60</v>
      </c>
    </row>
    <row r="1022" spans="1:2" x14ac:dyDescent="0.25">
      <c r="A1022" s="1" t="s">
        <v>324</v>
      </c>
      <c r="B1022" s="1" t="s">
        <v>123</v>
      </c>
    </row>
    <row r="1023" spans="1:2" x14ac:dyDescent="0.25">
      <c r="A1023" s="1" t="s">
        <v>962</v>
      </c>
      <c r="B1023" s="1" t="s">
        <v>123</v>
      </c>
    </row>
    <row r="1024" spans="1:2" x14ac:dyDescent="0.25">
      <c r="A1024" s="1" t="s">
        <v>965</v>
      </c>
      <c r="B1024" s="1" t="s">
        <v>11</v>
      </c>
    </row>
    <row r="1025" spans="1:2" x14ac:dyDescent="0.25">
      <c r="A1025" s="1" t="s">
        <v>760</v>
      </c>
      <c r="B1025" s="1" t="s">
        <v>19</v>
      </c>
    </row>
    <row r="1026" spans="1:2" x14ac:dyDescent="0.25">
      <c r="A1026" s="1" t="s">
        <v>760</v>
      </c>
      <c r="B1026" s="1" t="s">
        <v>19</v>
      </c>
    </row>
    <row r="1027" spans="1:2" x14ac:dyDescent="0.25">
      <c r="A1027" s="1" t="s">
        <v>760</v>
      </c>
      <c r="B1027" s="1" t="s">
        <v>19</v>
      </c>
    </row>
    <row r="1028" spans="1:2" x14ac:dyDescent="0.25">
      <c r="A1028" s="1" t="s">
        <v>760</v>
      </c>
      <c r="B1028" s="1" t="s">
        <v>19</v>
      </c>
    </row>
    <row r="1029" spans="1:2" x14ac:dyDescent="0.25">
      <c r="A1029" s="1" t="s">
        <v>760</v>
      </c>
      <c r="B1029" s="1" t="s">
        <v>19</v>
      </c>
    </row>
    <row r="1030" spans="1:2" x14ac:dyDescent="0.25">
      <c r="A1030" s="1" t="s">
        <v>760</v>
      </c>
      <c r="B1030" s="1" t="s">
        <v>11</v>
      </c>
    </row>
    <row r="1031" spans="1:2" x14ac:dyDescent="0.25">
      <c r="A1031" s="1" t="s">
        <v>760</v>
      </c>
      <c r="B1031" s="1" t="s">
        <v>11</v>
      </c>
    </row>
    <row r="1032" spans="1:2" x14ac:dyDescent="0.25">
      <c r="A1032" s="1" t="s">
        <v>765</v>
      </c>
      <c r="B1032" s="1" t="s">
        <v>11</v>
      </c>
    </row>
    <row r="1033" spans="1:2" x14ac:dyDescent="0.25">
      <c r="A1033" s="1" t="s">
        <v>765</v>
      </c>
      <c r="B1033" s="1" t="s">
        <v>11</v>
      </c>
    </row>
    <row r="1034" spans="1:2" x14ac:dyDescent="0.25">
      <c r="A1034" s="1" t="s">
        <v>968</v>
      </c>
      <c r="B1034" s="1" t="s">
        <v>11</v>
      </c>
    </row>
    <row r="1035" spans="1:2" x14ac:dyDescent="0.25">
      <c r="A1035" s="1" t="s">
        <v>968</v>
      </c>
      <c r="B1035" s="1" t="s">
        <v>11</v>
      </c>
    </row>
    <row r="1036" spans="1:2" x14ac:dyDescent="0.25">
      <c r="A1036" s="1" t="s">
        <v>1994</v>
      </c>
      <c r="B1036" s="1" t="s">
        <v>19</v>
      </c>
    </row>
    <row r="1037" spans="1:2" x14ac:dyDescent="0.25">
      <c r="A1037" s="1" t="s">
        <v>1994</v>
      </c>
      <c r="B1037" s="1" t="s">
        <v>19</v>
      </c>
    </row>
    <row r="1038" spans="1:2" x14ac:dyDescent="0.25">
      <c r="A1038" s="1" t="s">
        <v>974</v>
      </c>
      <c r="B1038" s="1" t="s">
        <v>19</v>
      </c>
    </row>
    <row r="1039" spans="1:2" x14ac:dyDescent="0.25">
      <c r="A1039" s="1" t="s">
        <v>974</v>
      </c>
      <c r="B1039" s="1" t="s">
        <v>11</v>
      </c>
    </row>
    <row r="1040" spans="1:2" x14ac:dyDescent="0.25">
      <c r="A1040" s="1" t="s">
        <v>974</v>
      </c>
      <c r="B1040" s="1" t="s">
        <v>11</v>
      </c>
    </row>
    <row r="1041" spans="1:2" x14ac:dyDescent="0.25">
      <c r="A1041" s="1" t="s">
        <v>974</v>
      </c>
      <c r="B1041" s="1" t="s">
        <v>11</v>
      </c>
    </row>
    <row r="1042" spans="1:2" x14ac:dyDescent="0.25">
      <c r="A1042" s="1" t="s">
        <v>770</v>
      </c>
      <c r="B1042" s="1" t="s">
        <v>11</v>
      </c>
    </row>
    <row r="1043" spans="1:2" x14ac:dyDescent="0.25">
      <c r="A1043" s="1" t="s">
        <v>770</v>
      </c>
      <c r="B1043" s="1" t="s">
        <v>440</v>
      </c>
    </row>
    <row r="1044" spans="1:2" x14ac:dyDescent="0.25">
      <c r="A1044" s="1" t="s">
        <v>979</v>
      </c>
      <c r="B1044" s="1" t="s">
        <v>19</v>
      </c>
    </row>
    <row r="1045" spans="1:2" x14ac:dyDescent="0.25">
      <c r="A1045" s="1" t="s">
        <v>979</v>
      </c>
      <c r="B1045" s="1" t="s">
        <v>19</v>
      </c>
    </row>
    <row r="1046" spans="1:2" x14ac:dyDescent="0.25">
      <c r="A1046" s="1" t="s">
        <v>979</v>
      </c>
      <c r="B1046" s="1" t="s">
        <v>19</v>
      </c>
    </row>
    <row r="1047" spans="1:2" x14ac:dyDescent="0.25">
      <c r="A1047" s="1" t="s">
        <v>979</v>
      </c>
      <c r="B1047" s="1" t="s">
        <v>11</v>
      </c>
    </row>
    <row r="1048" spans="1:2" x14ac:dyDescent="0.25">
      <c r="A1048" s="1" t="s">
        <v>979</v>
      </c>
      <c r="B1048" s="1" t="s">
        <v>11</v>
      </c>
    </row>
    <row r="1049" spans="1:2" x14ac:dyDescent="0.25">
      <c r="A1049" s="1" t="s">
        <v>979</v>
      </c>
      <c r="B1049" s="1" t="s">
        <v>11</v>
      </c>
    </row>
    <row r="1050" spans="1:2" x14ac:dyDescent="0.25">
      <c r="A1050" s="1" t="s">
        <v>979</v>
      </c>
      <c r="B1050" s="1" t="s">
        <v>11</v>
      </c>
    </row>
    <row r="1051" spans="1:2" x14ac:dyDescent="0.25">
      <c r="A1051" s="1" t="s">
        <v>979</v>
      </c>
      <c r="B1051" s="1" t="s">
        <v>11</v>
      </c>
    </row>
    <row r="1052" spans="1:2" x14ac:dyDescent="0.25">
      <c r="A1052" s="1" t="s">
        <v>979</v>
      </c>
      <c r="B1052" s="1" t="s">
        <v>11</v>
      </c>
    </row>
    <row r="1053" spans="1:2" x14ac:dyDescent="0.25">
      <c r="A1053" s="1" t="s">
        <v>2910</v>
      </c>
      <c r="B1053" s="1" t="s">
        <v>11</v>
      </c>
    </row>
    <row r="1054" spans="1:2" x14ac:dyDescent="0.25">
      <c r="A1054" s="1" t="s">
        <v>2910</v>
      </c>
      <c r="B1054" s="1" t="s">
        <v>4</v>
      </c>
    </row>
    <row r="1055" spans="1:2" x14ac:dyDescent="0.25">
      <c r="A1055" s="1" t="s">
        <v>985</v>
      </c>
      <c r="B1055" s="1" t="s">
        <v>19</v>
      </c>
    </row>
    <row r="1056" spans="1:2" x14ac:dyDescent="0.25">
      <c r="A1056" s="1" t="s">
        <v>985</v>
      </c>
      <c r="B1056" s="1" t="s">
        <v>19</v>
      </c>
    </row>
    <row r="1057" spans="1:2" x14ac:dyDescent="0.25">
      <c r="A1057" s="1" t="s">
        <v>985</v>
      </c>
      <c r="B1057" s="1" t="s">
        <v>19</v>
      </c>
    </row>
    <row r="1058" spans="1:2" x14ac:dyDescent="0.25">
      <c r="A1058" s="1" t="s">
        <v>985</v>
      </c>
      <c r="B1058" s="1" t="s">
        <v>19</v>
      </c>
    </row>
    <row r="1059" spans="1:2" x14ac:dyDescent="0.25">
      <c r="A1059" s="1" t="s">
        <v>985</v>
      </c>
      <c r="B1059" s="1" t="s">
        <v>19</v>
      </c>
    </row>
    <row r="1060" spans="1:2" x14ac:dyDescent="0.25">
      <c r="A1060" s="1" t="s">
        <v>985</v>
      </c>
      <c r="B1060" s="1" t="s">
        <v>19</v>
      </c>
    </row>
    <row r="1061" spans="1:2" x14ac:dyDescent="0.25">
      <c r="A1061" s="1" t="s">
        <v>985</v>
      </c>
      <c r="B1061" s="1" t="s">
        <v>19</v>
      </c>
    </row>
    <row r="1062" spans="1:2" x14ac:dyDescent="0.25">
      <c r="A1062" s="1" t="s">
        <v>2928</v>
      </c>
      <c r="B1062" s="1" t="s">
        <v>19</v>
      </c>
    </row>
    <row r="1063" spans="1:2" x14ac:dyDescent="0.25">
      <c r="A1063" s="1" t="s">
        <v>2928</v>
      </c>
      <c r="B1063" s="1" t="s">
        <v>19</v>
      </c>
    </row>
    <row r="1064" spans="1:2" x14ac:dyDescent="0.25">
      <c r="A1064" s="1" t="s">
        <v>2002</v>
      </c>
      <c r="B1064" s="1" t="s">
        <v>11</v>
      </c>
    </row>
    <row r="1065" spans="1:2" x14ac:dyDescent="0.25">
      <c r="A1065" s="1" t="s">
        <v>990</v>
      </c>
      <c r="B1065" s="1" t="s">
        <v>123</v>
      </c>
    </row>
    <row r="1066" spans="1:2" x14ac:dyDescent="0.25">
      <c r="A1066" s="1" t="s">
        <v>990</v>
      </c>
      <c r="B1066" s="1" t="s">
        <v>123</v>
      </c>
    </row>
    <row r="1067" spans="1:2" x14ac:dyDescent="0.25">
      <c r="A1067" s="1" t="s">
        <v>996</v>
      </c>
      <c r="B1067" s="1" t="s">
        <v>11</v>
      </c>
    </row>
    <row r="1068" spans="1:2" x14ac:dyDescent="0.25">
      <c r="A1068" s="1" t="s">
        <v>1001</v>
      </c>
      <c r="B1068" s="1" t="s">
        <v>11</v>
      </c>
    </row>
    <row r="1069" spans="1:2" x14ac:dyDescent="0.25">
      <c r="A1069" s="1" t="s">
        <v>1004</v>
      </c>
      <c r="B1069" s="1" t="s">
        <v>11</v>
      </c>
    </row>
    <row r="1070" spans="1:2" x14ac:dyDescent="0.25">
      <c r="A1070" s="1" t="s">
        <v>1004</v>
      </c>
      <c r="B1070" s="1" t="s">
        <v>11</v>
      </c>
    </row>
    <row r="1071" spans="1:2" x14ac:dyDescent="0.25">
      <c r="A1071" s="1" t="s">
        <v>779</v>
      </c>
      <c r="B1071" s="1" t="s">
        <v>11</v>
      </c>
    </row>
    <row r="1072" spans="1:2" x14ac:dyDescent="0.25">
      <c r="A1072" s="1" t="s">
        <v>779</v>
      </c>
      <c r="B1072" s="1" t="s">
        <v>11</v>
      </c>
    </row>
    <row r="1073" spans="1:2" x14ac:dyDescent="0.25">
      <c r="A1073" s="1" t="s">
        <v>779</v>
      </c>
      <c r="B1073" s="1" t="s">
        <v>11</v>
      </c>
    </row>
    <row r="1074" spans="1:2" x14ac:dyDescent="0.25">
      <c r="A1074" s="1" t="s">
        <v>779</v>
      </c>
      <c r="B1074" s="1" t="s">
        <v>11</v>
      </c>
    </row>
    <row r="1075" spans="1:2" x14ac:dyDescent="0.25">
      <c r="A1075" s="1" t="s">
        <v>779</v>
      </c>
      <c r="B1075" s="1" t="s">
        <v>11</v>
      </c>
    </row>
    <row r="1076" spans="1:2" x14ac:dyDescent="0.25">
      <c r="A1076" s="1" t="s">
        <v>779</v>
      </c>
      <c r="B1076" s="1" t="s">
        <v>11</v>
      </c>
    </row>
    <row r="1077" spans="1:2" x14ac:dyDescent="0.25">
      <c r="A1077" s="1" t="s">
        <v>779</v>
      </c>
      <c r="B1077" s="1" t="s">
        <v>789</v>
      </c>
    </row>
    <row r="1078" spans="1:2" x14ac:dyDescent="0.25">
      <c r="A1078" s="1" t="s">
        <v>2934</v>
      </c>
      <c r="B1078" s="1" t="s">
        <v>11</v>
      </c>
    </row>
    <row r="1079" spans="1:2" x14ac:dyDescent="0.25">
      <c r="A1079" s="1" t="s">
        <v>2934</v>
      </c>
      <c r="B1079" s="1" t="s">
        <v>75</v>
      </c>
    </row>
    <row r="1080" spans="1:2" x14ac:dyDescent="0.25">
      <c r="A1080" s="1" t="s">
        <v>2942</v>
      </c>
      <c r="B1080" s="1" t="s">
        <v>4</v>
      </c>
    </row>
    <row r="1081" spans="1:2" x14ac:dyDescent="0.25">
      <c r="A1081" s="1" t="s">
        <v>2942</v>
      </c>
      <c r="B1081" s="1" t="s">
        <v>4</v>
      </c>
    </row>
    <row r="1082" spans="1:2" x14ac:dyDescent="0.25">
      <c r="A1082" s="1" t="s">
        <v>2942</v>
      </c>
      <c r="B1082" s="1" t="s">
        <v>4</v>
      </c>
    </row>
    <row r="1083" spans="1:2" x14ac:dyDescent="0.25">
      <c r="A1083" s="1" t="s">
        <v>2942</v>
      </c>
      <c r="B1083" s="1" t="s">
        <v>4</v>
      </c>
    </row>
    <row r="1084" spans="1:2" x14ac:dyDescent="0.25">
      <c r="A1084" s="1" t="s">
        <v>2942</v>
      </c>
      <c r="B1084" s="1" t="s">
        <v>4</v>
      </c>
    </row>
    <row r="1085" spans="1:2" x14ac:dyDescent="0.25">
      <c r="A1085" s="1" t="s">
        <v>793</v>
      </c>
      <c r="B1085" s="1" t="s">
        <v>11</v>
      </c>
    </row>
    <row r="1086" spans="1:2" x14ac:dyDescent="0.25">
      <c r="A1086" s="1" t="s">
        <v>793</v>
      </c>
      <c r="B1086" s="1" t="s">
        <v>11</v>
      </c>
    </row>
    <row r="1087" spans="1:2" x14ac:dyDescent="0.25">
      <c r="A1087" s="1" t="s">
        <v>793</v>
      </c>
      <c r="B1087" s="1" t="s">
        <v>11</v>
      </c>
    </row>
    <row r="1088" spans="1:2" x14ac:dyDescent="0.25">
      <c r="A1088" s="1" t="s">
        <v>793</v>
      </c>
      <c r="B1088" s="1" t="s">
        <v>11</v>
      </c>
    </row>
    <row r="1089" spans="1:2" x14ac:dyDescent="0.25">
      <c r="A1089" s="1" t="s">
        <v>793</v>
      </c>
      <c r="B1089" s="1" t="s">
        <v>123</v>
      </c>
    </row>
    <row r="1090" spans="1:2" x14ac:dyDescent="0.25">
      <c r="A1090" s="1" t="s">
        <v>793</v>
      </c>
      <c r="B1090" s="1" t="s">
        <v>123</v>
      </c>
    </row>
    <row r="1091" spans="1:2" x14ac:dyDescent="0.25">
      <c r="A1091" s="1" t="s">
        <v>800</v>
      </c>
      <c r="B1091" s="1" t="s">
        <v>11</v>
      </c>
    </row>
    <row r="1092" spans="1:2" x14ac:dyDescent="0.25">
      <c r="A1092" s="1" t="s">
        <v>2949</v>
      </c>
      <c r="B1092" s="1" t="s">
        <v>19</v>
      </c>
    </row>
    <row r="1093" spans="1:2" x14ac:dyDescent="0.25">
      <c r="A1093" s="1" t="s">
        <v>2954</v>
      </c>
      <c r="B1093" s="1" t="s">
        <v>19</v>
      </c>
    </row>
    <row r="1094" spans="1:2" x14ac:dyDescent="0.25">
      <c r="A1094" s="1" t="s">
        <v>2954</v>
      </c>
      <c r="B1094" s="1" t="s">
        <v>11</v>
      </c>
    </row>
    <row r="1095" spans="1:2" x14ac:dyDescent="0.25">
      <c r="A1095" s="1" t="s">
        <v>2954</v>
      </c>
      <c r="B1095" s="1" t="s">
        <v>11</v>
      </c>
    </row>
    <row r="1096" spans="1:2" x14ac:dyDescent="0.25">
      <c r="A1096" s="1" t="s">
        <v>2954</v>
      </c>
      <c r="B1096" s="1" t="s">
        <v>11</v>
      </c>
    </row>
    <row r="1097" spans="1:2" x14ac:dyDescent="0.25">
      <c r="A1097" s="1" t="s">
        <v>2965</v>
      </c>
      <c r="B1097" s="1" t="s">
        <v>75</v>
      </c>
    </row>
    <row r="1098" spans="1:2" x14ac:dyDescent="0.25">
      <c r="A1098" s="1" t="s">
        <v>804</v>
      </c>
      <c r="B1098" s="1" t="s">
        <v>19</v>
      </c>
    </row>
    <row r="1099" spans="1:2" x14ac:dyDescent="0.25">
      <c r="A1099" s="1" t="s">
        <v>2015</v>
      </c>
      <c r="B1099" s="1" t="s">
        <v>11</v>
      </c>
    </row>
    <row r="1100" spans="1:2" x14ac:dyDescent="0.25">
      <c r="A1100" s="1" t="s">
        <v>2970</v>
      </c>
      <c r="B1100" s="1" t="s">
        <v>19</v>
      </c>
    </row>
    <row r="1101" spans="1:2" x14ac:dyDescent="0.25">
      <c r="A1101" s="1" t="s">
        <v>2970</v>
      </c>
      <c r="B1101" s="1" t="s">
        <v>19</v>
      </c>
    </row>
    <row r="1102" spans="1:2" x14ac:dyDescent="0.25">
      <c r="A1102" s="1" t="s">
        <v>2970</v>
      </c>
      <c r="B1102" s="1" t="s">
        <v>19</v>
      </c>
    </row>
    <row r="1103" spans="1:2" x14ac:dyDescent="0.25">
      <c r="A1103" s="1" t="s">
        <v>2970</v>
      </c>
      <c r="B1103" s="1" t="s">
        <v>19</v>
      </c>
    </row>
    <row r="1104" spans="1:2" x14ac:dyDescent="0.25">
      <c r="A1104" s="1" t="s">
        <v>2970</v>
      </c>
      <c r="B1104" s="1" t="s">
        <v>19</v>
      </c>
    </row>
    <row r="1105" spans="1:2" x14ac:dyDescent="0.25">
      <c r="A1105" s="1" t="s">
        <v>2970</v>
      </c>
      <c r="B1105" s="1" t="s">
        <v>4</v>
      </c>
    </row>
    <row r="1106" spans="1:2" x14ac:dyDescent="0.25">
      <c r="A1106" s="1" t="s">
        <v>2970</v>
      </c>
      <c r="B1106" s="1" t="s">
        <v>4</v>
      </c>
    </row>
    <row r="1107" spans="1:2" x14ac:dyDescent="0.25">
      <c r="A1107" s="1" t="s">
        <v>2970</v>
      </c>
      <c r="B1107" s="1" t="s">
        <v>4</v>
      </c>
    </row>
    <row r="1108" spans="1:2" x14ac:dyDescent="0.25">
      <c r="A1108" s="1" t="s">
        <v>2970</v>
      </c>
      <c r="B1108" s="1" t="s">
        <v>4</v>
      </c>
    </row>
    <row r="1109" spans="1:2" x14ac:dyDescent="0.25">
      <c r="A1109" s="1" t="s">
        <v>2970</v>
      </c>
      <c r="B1109" s="1" t="s">
        <v>4</v>
      </c>
    </row>
    <row r="1110" spans="1:2" x14ac:dyDescent="0.25">
      <c r="A1110" s="1" t="s">
        <v>2970</v>
      </c>
      <c r="B1110" s="1" t="s">
        <v>4</v>
      </c>
    </row>
    <row r="1111" spans="1:2" x14ac:dyDescent="0.25">
      <c r="A1111" s="1" t="s">
        <v>2970</v>
      </c>
      <c r="B1111" s="1" t="s">
        <v>4</v>
      </c>
    </row>
    <row r="1112" spans="1:2" x14ac:dyDescent="0.25">
      <c r="A1112" s="1" t="s">
        <v>2970</v>
      </c>
      <c r="B1112" s="1" t="s">
        <v>4</v>
      </c>
    </row>
    <row r="1113" spans="1:2" x14ac:dyDescent="0.25">
      <c r="A1113" s="1" t="s">
        <v>2970</v>
      </c>
      <c r="B1113" s="1" t="s">
        <v>4</v>
      </c>
    </row>
    <row r="1114" spans="1:2" x14ac:dyDescent="0.25">
      <c r="A1114" s="1" t="s">
        <v>2970</v>
      </c>
      <c r="B1114" s="1" t="s">
        <v>4</v>
      </c>
    </row>
    <row r="1115" spans="1:2" x14ac:dyDescent="0.25">
      <c r="A1115" s="1" t="s">
        <v>330</v>
      </c>
      <c r="B1115" s="1" t="s">
        <v>11</v>
      </c>
    </row>
    <row r="1116" spans="1:2" x14ac:dyDescent="0.25">
      <c r="A1116" s="1" t="s">
        <v>330</v>
      </c>
      <c r="B1116" s="1" t="s">
        <v>75</v>
      </c>
    </row>
    <row r="1117" spans="1:2" x14ac:dyDescent="0.25">
      <c r="A1117" s="1" t="s">
        <v>330</v>
      </c>
      <c r="B1117" s="1" t="s">
        <v>75</v>
      </c>
    </row>
    <row r="1118" spans="1:2" x14ac:dyDescent="0.25">
      <c r="A1118" s="1" t="s">
        <v>330</v>
      </c>
      <c r="B1118" s="1" t="s">
        <v>75</v>
      </c>
    </row>
    <row r="1119" spans="1:2" x14ac:dyDescent="0.25">
      <c r="A1119" s="1" t="s">
        <v>2997</v>
      </c>
      <c r="B1119" s="1" t="s">
        <v>1229</v>
      </c>
    </row>
    <row r="1120" spans="1:2" x14ac:dyDescent="0.25">
      <c r="A1120" s="1" t="s">
        <v>809</v>
      </c>
      <c r="B1120" s="1" t="s">
        <v>123</v>
      </c>
    </row>
    <row r="1121" spans="1:2" x14ac:dyDescent="0.25">
      <c r="A1121" s="1" t="s">
        <v>2025</v>
      </c>
      <c r="B1121" s="1" t="s">
        <v>11</v>
      </c>
    </row>
    <row r="1122" spans="1:2" x14ac:dyDescent="0.25">
      <c r="A1122" s="1" t="s">
        <v>3000</v>
      </c>
      <c r="B1122" s="1" t="s">
        <v>60</v>
      </c>
    </row>
    <row r="1123" spans="1:2" x14ac:dyDescent="0.25">
      <c r="A1123" s="1" t="s">
        <v>3000</v>
      </c>
      <c r="B1123" s="1" t="s">
        <v>60</v>
      </c>
    </row>
    <row r="1124" spans="1:2" x14ac:dyDescent="0.25">
      <c r="A1124" s="1" t="s">
        <v>3000</v>
      </c>
      <c r="B1124" s="1" t="s">
        <v>60</v>
      </c>
    </row>
    <row r="1125" spans="1:2" x14ac:dyDescent="0.25">
      <c r="A1125" s="1" t="s">
        <v>3000</v>
      </c>
      <c r="B1125" s="1" t="s">
        <v>60</v>
      </c>
    </row>
    <row r="1126" spans="1:2" x14ac:dyDescent="0.25">
      <c r="A1126" s="1" t="s">
        <v>517</v>
      </c>
      <c r="B1126" s="1" t="s">
        <v>75</v>
      </c>
    </row>
    <row r="1127" spans="1:2" x14ac:dyDescent="0.25">
      <c r="A1127" s="1" t="s">
        <v>517</v>
      </c>
      <c r="B1127" s="1" t="s">
        <v>123</v>
      </c>
    </row>
    <row r="1128" spans="1:2" x14ac:dyDescent="0.25">
      <c r="A1128" s="1" t="s">
        <v>517</v>
      </c>
      <c r="B1128" s="1" t="s">
        <v>123</v>
      </c>
    </row>
    <row r="1129" spans="1:2" x14ac:dyDescent="0.25">
      <c r="A1129" s="1" t="s">
        <v>2030</v>
      </c>
      <c r="B1129" s="1" t="s">
        <v>123</v>
      </c>
    </row>
    <row r="1130" spans="1:2" x14ac:dyDescent="0.25">
      <c r="A1130" s="1" t="s">
        <v>2030</v>
      </c>
      <c r="B1130" s="1" t="s">
        <v>123</v>
      </c>
    </row>
    <row r="1131" spans="1:2" x14ac:dyDescent="0.25">
      <c r="A1131" s="1" t="s">
        <v>2030</v>
      </c>
      <c r="B1131" s="1" t="s">
        <v>123</v>
      </c>
    </row>
    <row r="1132" spans="1:2" x14ac:dyDescent="0.25">
      <c r="A1132" s="1" t="s">
        <v>1016</v>
      </c>
      <c r="B1132" s="1" t="s">
        <v>123</v>
      </c>
    </row>
    <row r="1133" spans="1:2" x14ac:dyDescent="0.25">
      <c r="A1133" s="1" t="s">
        <v>1016</v>
      </c>
      <c r="B1133" s="1" t="s">
        <v>123</v>
      </c>
    </row>
    <row r="1134" spans="1:2" x14ac:dyDescent="0.25">
      <c r="A1134" s="1" t="s">
        <v>812</v>
      </c>
      <c r="B1134" s="1" t="s">
        <v>19</v>
      </c>
    </row>
    <row r="1135" spans="1:2" x14ac:dyDescent="0.25">
      <c r="A1135" s="1" t="s">
        <v>3008</v>
      </c>
      <c r="B1135" s="1" t="s">
        <v>19</v>
      </c>
    </row>
    <row r="1136" spans="1:2" x14ac:dyDescent="0.25">
      <c r="A1136" s="1" t="s">
        <v>3008</v>
      </c>
      <c r="B1136" s="1" t="s">
        <v>19</v>
      </c>
    </row>
    <row r="1137" spans="1:2" x14ac:dyDescent="0.25">
      <c r="A1137" s="1" t="s">
        <v>3008</v>
      </c>
      <c r="B1137" s="1" t="s">
        <v>11</v>
      </c>
    </row>
    <row r="1138" spans="1:2" x14ac:dyDescent="0.25">
      <c r="A1138" s="1" t="s">
        <v>2040</v>
      </c>
      <c r="B1138" s="1" t="s">
        <v>60</v>
      </c>
    </row>
    <row r="1139" spans="1:2" x14ac:dyDescent="0.25">
      <c r="A1139" s="1" t="s">
        <v>816</v>
      </c>
      <c r="B1139" s="1" t="s">
        <v>789</v>
      </c>
    </row>
    <row r="1140" spans="1:2" x14ac:dyDescent="0.25">
      <c r="A1140" s="1" t="s">
        <v>820</v>
      </c>
      <c r="B1140" s="1" t="s">
        <v>19</v>
      </c>
    </row>
    <row r="1141" spans="1:2" x14ac:dyDescent="0.25">
      <c r="A1141" s="1" t="s">
        <v>820</v>
      </c>
      <c r="B1141" s="1" t="s">
        <v>19</v>
      </c>
    </row>
    <row r="1142" spans="1:2" x14ac:dyDescent="0.25">
      <c r="A1142" s="1" t="s">
        <v>820</v>
      </c>
      <c r="B1142" s="1" t="s">
        <v>19</v>
      </c>
    </row>
    <row r="1143" spans="1:2" x14ac:dyDescent="0.25">
      <c r="A1143" s="1" t="s">
        <v>3018</v>
      </c>
      <c r="B1143" s="1" t="s">
        <v>19</v>
      </c>
    </row>
    <row r="1144" spans="1:2" x14ac:dyDescent="0.25">
      <c r="A1144" s="1" t="s">
        <v>3018</v>
      </c>
      <c r="B1144" s="1" t="s">
        <v>19</v>
      </c>
    </row>
    <row r="1145" spans="1:2" x14ac:dyDescent="0.25">
      <c r="A1145" s="1" t="s">
        <v>3018</v>
      </c>
      <c r="B1145" s="1" t="s">
        <v>19</v>
      </c>
    </row>
    <row r="1146" spans="1:2" x14ac:dyDescent="0.25">
      <c r="A1146" s="1" t="s">
        <v>3018</v>
      </c>
      <c r="B1146" s="1" t="s">
        <v>19</v>
      </c>
    </row>
    <row r="1147" spans="1:2" x14ac:dyDescent="0.25">
      <c r="A1147" s="1" t="s">
        <v>3018</v>
      </c>
      <c r="B1147" s="1" t="s">
        <v>19</v>
      </c>
    </row>
    <row r="1148" spans="1:2" x14ac:dyDescent="0.25">
      <c r="A1148" s="1" t="s">
        <v>3018</v>
      </c>
      <c r="B1148" s="1" t="s">
        <v>4</v>
      </c>
    </row>
    <row r="1149" spans="1:2" x14ac:dyDescent="0.25">
      <c r="A1149" s="1" t="s">
        <v>3018</v>
      </c>
      <c r="B1149" s="1" t="s">
        <v>4</v>
      </c>
    </row>
    <row r="1150" spans="1:2" x14ac:dyDescent="0.25">
      <c r="A1150" s="1" t="s">
        <v>3018</v>
      </c>
      <c r="B1150" s="1" t="s">
        <v>4</v>
      </c>
    </row>
    <row r="1151" spans="1:2" x14ac:dyDescent="0.25">
      <c r="A1151" s="1" t="s">
        <v>523</v>
      </c>
      <c r="B1151" s="1" t="s">
        <v>123</v>
      </c>
    </row>
    <row r="1152" spans="1:2" x14ac:dyDescent="0.25">
      <c r="A1152" s="1" t="s">
        <v>1020</v>
      </c>
      <c r="B1152" s="1" t="s">
        <v>11</v>
      </c>
    </row>
    <row r="1153" spans="1:2" x14ac:dyDescent="0.25">
      <c r="A1153" s="1" t="s">
        <v>1020</v>
      </c>
      <c r="B1153" s="1" t="s">
        <v>440</v>
      </c>
    </row>
    <row r="1154" spans="1:2" x14ac:dyDescent="0.25">
      <c r="A1154" s="1" t="s">
        <v>3039</v>
      </c>
      <c r="B1154" s="1" t="s">
        <v>19</v>
      </c>
    </row>
    <row r="1155" spans="1:2" x14ac:dyDescent="0.25">
      <c r="A1155" s="1" t="s">
        <v>343</v>
      </c>
      <c r="B1155" s="1" t="s">
        <v>123</v>
      </c>
    </row>
    <row r="1156" spans="1:2" x14ac:dyDescent="0.25">
      <c r="A1156" s="1" t="s">
        <v>343</v>
      </c>
      <c r="B1156" s="1" t="s">
        <v>123</v>
      </c>
    </row>
    <row r="1157" spans="1:2" x14ac:dyDescent="0.25">
      <c r="A1157" s="1" t="s">
        <v>343</v>
      </c>
      <c r="B1157" s="1" t="s">
        <v>123</v>
      </c>
    </row>
    <row r="1158" spans="1:2" x14ac:dyDescent="0.25">
      <c r="A1158" s="1" t="s">
        <v>343</v>
      </c>
      <c r="B1158" s="1" t="s">
        <v>123</v>
      </c>
    </row>
    <row r="1159" spans="1:2" x14ac:dyDescent="0.25">
      <c r="A1159" s="1" t="s">
        <v>3043</v>
      </c>
      <c r="B1159" s="1" t="s">
        <v>19</v>
      </c>
    </row>
    <row r="1160" spans="1:2" x14ac:dyDescent="0.25">
      <c r="A1160" s="1" t="s">
        <v>3047</v>
      </c>
      <c r="B1160" s="1" t="s">
        <v>11</v>
      </c>
    </row>
    <row r="1161" spans="1:2" x14ac:dyDescent="0.25">
      <c r="A1161" s="1" t="s">
        <v>3047</v>
      </c>
      <c r="B1161" s="1" t="s">
        <v>11</v>
      </c>
    </row>
    <row r="1162" spans="1:2" x14ac:dyDescent="0.25">
      <c r="A1162" s="1" t="s">
        <v>3047</v>
      </c>
      <c r="B1162" s="1" t="s">
        <v>11</v>
      </c>
    </row>
    <row r="1163" spans="1:2" x14ac:dyDescent="0.25">
      <c r="A1163" s="1" t="s">
        <v>3047</v>
      </c>
      <c r="B1163" s="1" t="s">
        <v>11</v>
      </c>
    </row>
    <row r="1164" spans="1:2" x14ac:dyDescent="0.25">
      <c r="A1164" s="1" t="s">
        <v>3047</v>
      </c>
      <c r="B1164" s="1" t="s">
        <v>11</v>
      </c>
    </row>
    <row r="1165" spans="1:2" x14ac:dyDescent="0.25">
      <c r="A1165" s="1" t="s">
        <v>3047</v>
      </c>
      <c r="B1165" s="1" t="s">
        <v>11</v>
      </c>
    </row>
    <row r="1166" spans="1:2" x14ac:dyDescent="0.25">
      <c r="A1166" s="1" t="s">
        <v>3047</v>
      </c>
      <c r="B1166" s="1" t="s">
        <v>11</v>
      </c>
    </row>
    <row r="1167" spans="1:2" x14ac:dyDescent="0.25">
      <c r="A1167" s="1" t="s">
        <v>3047</v>
      </c>
      <c r="B1167" s="1" t="s">
        <v>11</v>
      </c>
    </row>
    <row r="1168" spans="1:2" x14ac:dyDescent="0.25">
      <c r="A1168" s="1" t="s">
        <v>826</v>
      </c>
      <c r="B1168" s="1" t="s">
        <v>11</v>
      </c>
    </row>
    <row r="1169" spans="1:2" x14ac:dyDescent="0.25">
      <c r="A1169" s="1" t="s">
        <v>359</v>
      </c>
      <c r="B1169" s="1" t="s">
        <v>123</v>
      </c>
    </row>
    <row r="1170" spans="1:2" x14ac:dyDescent="0.25">
      <c r="A1170" s="1" t="s">
        <v>364</v>
      </c>
      <c r="B1170" s="1" t="s">
        <v>60</v>
      </c>
    </row>
    <row r="1171" spans="1:2" x14ac:dyDescent="0.25">
      <c r="A1171" s="1" t="s">
        <v>364</v>
      </c>
      <c r="B1171" s="1" t="s">
        <v>60</v>
      </c>
    </row>
    <row r="1172" spans="1:2" x14ac:dyDescent="0.25">
      <c r="A1172" s="1" t="s">
        <v>370</v>
      </c>
      <c r="B1172" s="1" t="s">
        <v>19</v>
      </c>
    </row>
    <row r="1173" spans="1:2" x14ac:dyDescent="0.25">
      <c r="A1173" s="1" t="s">
        <v>370</v>
      </c>
      <c r="B1173" s="1" t="s">
        <v>19</v>
      </c>
    </row>
    <row r="1174" spans="1:2" x14ac:dyDescent="0.25">
      <c r="A1174" s="1" t="s">
        <v>370</v>
      </c>
      <c r="B1174" s="1" t="s">
        <v>19</v>
      </c>
    </row>
    <row r="1175" spans="1:2" x14ac:dyDescent="0.25">
      <c r="A1175" s="1" t="s">
        <v>370</v>
      </c>
      <c r="B1175" s="1" t="s">
        <v>19</v>
      </c>
    </row>
    <row r="1176" spans="1:2" x14ac:dyDescent="0.25">
      <c r="A1176" s="1" t="s">
        <v>370</v>
      </c>
      <c r="B1176" s="1" t="s">
        <v>19</v>
      </c>
    </row>
    <row r="1177" spans="1:2" x14ac:dyDescent="0.25">
      <c r="A1177" s="1" t="s">
        <v>370</v>
      </c>
      <c r="B1177" s="1" t="s">
        <v>19</v>
      </c>
    </row>
    <row r="1178" spans="1:2" x14ac:dyDescent="0.25">
      <c r="A1178" s="1" t="s">
        <v>370</v>
      </c>
      <c r="B1178" s="1" t="s">
        <v>19</v>
      </c>
    </row>
    <row r="1179" spans="1:2" x14ac:dyDescent="0.25">
      <c r="A1179" s="1" t="s">
        <v>370</v>
      </c>
      <c r="B1179" s="1" t="s">
        <v>19</v>
      </c>
    </row>
    <row r="1180" spans="1:2" x14ac:dyDescent="0.25">
      <c r="A1180" s="1" t="s">
        <v>370</v>
      </c>
      <c r="B1180" s="1" t="s">
        <v>19</v>
      </c>
    </row>
    <row r="1181" spans="1:2" x14ac:dyDescent="0.25">
      <c r="A1181" s="1" t="s">
        <v>370</v>
      </c>
      <c r="B1181" s="1" t="s">
        <v>60</v>
      </c>
    </row>
    <row r="1182" spans="1:2" x14ac:dyDescent="0.25">
      <c r="A1182" s="1" t="s">
        <v>370</v>
      </c>
      <c r="B1182" s="1" t="s">
        <v>60</v>
      </c>
    </row>
    <row r="1183" spans="1:2" x14ac:dyDescent="0.25">
      <c r="A1183" s="1" t="s">
        <v>370</v>
      </c>
      <c r="B1183" s="1" t="s">
        <v>60</v>
      </c>
    </row>
    <row r="1184" spans="1:2" x14ac:dyDescent="0.25">
      <c r="A1184" s="1" t="s">
        <v>370</v>
      </c>
      <c r="B1184" s="1" t="s">
        <v>60</v>
      </c>
    </row>
    <row r="1185" spans="1:2" x14ac:dyDescent="0.25">
      <c r="A1185" s="1" t="s">
        <v>370</v>
      </c>
      <c r="B1185" s="1" t="s">
        <v>60</v>
      </c>
    </row>
    <row r="1186" spans="1:2" x14ac:dyDescent="0.25">
      <c r="A1186" s="1" t="s">
        <v>370</v>
      </c>
      <c r="B1186" s="1" t="s">
        <v>60</v>
      </c>
    </row>
    <row r="1187" spans="1:2" x14ac:dyDescent="0.25">
      <c r="A1187" s="1" t="s">
        <v>3074</v>
      </c>
      <c r="B1187" s="1" t="s">
        <v>11</v>
      </c>
    </row>
    <row r="1188" spans="1:2" x14ac:dyDescent="0.25">
      <c r="A1188" s="1" t="s">
        <v>3079</v>
      </c>
      <c r="B1188" s="1" t="s">
        <v>11</v>
      </c>
    </row>
  </sheetData>
  <pageMargins left="0.7" right="0.7" top="0.75" bottom="0.75" header="0.3" footer="0.3"/>
  <pageSetup paperSize="9" orientation="portrait"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3BE90-5208-4FC5-95E7-24A64168D0C1}">
  <dimension ref="A1:P1188"/>
  <sheetViews>
    <sheetView topLeftCell="A274" workbookViewId="0">
      <selection activeCell="L275" activeCellId="1" sqref="L1:O1 L275:O275"/>
    </sheetView>
  </sheetViews>
  <sheetFormatPr baseColWidth="10" defaultRowHeight="15" x14ac:dyDescent="0.25"/>
  <sheetData>
    <row r="1" spans="1:16" x14ac:dyDescent="0.25">
      <c r="A1" s="2" t="s">
        <v>0</v>
      </c>
      <c r="B1" s="5" t="s">
        <v>5</v>
      </c>
      <c r="D1" t="s">
        <v>0</v>
      </c>
      <c r="E1" t="s">
        <v>1027</v>
      </c>
      <c r="F1" t="s">
        <v>530</v>
      </c>
      <c r="G1" t="s">
        <v>13</v>
      </c>
      <c r="H1" t="s">
        <v>542</v>
      </c>
      <c r="I1" s="7" t="s">
        <v>3084</v>
      </c>
      <c r="K1" t="s">
        <v>0</v>
      </c>
      <c r="L1" t="s">
        <v>1027</v>
      </c>
      <c r="M1" t="s">
        <v>530</v>
      </c>
      <c r="N1" t="s">
        <v>13</v>
      </c>
      <c r="O1" t="s">
        <v>542</v>
      </c>
      <c r="P1" s="7" t="s">
        <v>3084</v>
      </c>
    </row>
    <row r="2" spans="1:16" x14ac:dyDescent="0.25">
      <c r="A2" s="3" t="s">
        <v>1025</v>
      </c>
      <c r="B2" s="13" t="s">
        <v>1027</v>
      </c>
      <c r="D2" s="1" t="s">
        <v>1025</v>
      </c>
      <c r="E2">
        <v>1</v>
      </c>
      <c r="F2">
        <v>0</v>
      </c>
      <c r="G2">
        <v>0</v>
      </c>
      <c r="H2">
        <v>0</v>
      </c>
      <c r="I2" s="7">
        <f>SUM(matriceresult__29[[#This Row],[Use]:[Creation]])</f>
        <v>1</v>
      </c>
      <c r="K2" s="1" t="s">
        <v>1025</v>
      </c>
      <c r="L2">
        <f>matriceresult__29[[#This Row],[Use]]/matriceresult__29[[#This Row],[TOTAL]]</f>
        <v>1</v>
      </c>
      <c r="M2">
        <f>matriceresult__29[[#This Row],[Compare]]/matriceresult__29[[#This Row],[TOTAL]]</f>
        <v>0</v>
      </c>
      <c r="N2">
        <f>matriceresult__29[[#This Row],[Background]]/matriceresult__29[[#This Row],[TOTAL]]</f>
        <v>0</v>
      </c>
      <c r="O2">
        <f>matriceresult__29[[#This Row],[Creation]]/matriceresult__29[[#This Row],[TOTAL]]</f>
        <v>0</v>
      </c>
      <c r="P2" s="15">
        <f>SUM(matriceresult__2910[[#This Row],[Use]:[Creation]])</f>
        <v>1</v>
      </c>
    </row>
    <row r="3" spans="1:16" x14ac:dyDescent="0.25">
      <c r="A3" s="4" t="s">
        <v>2056</v>
      </c>
      <c r="B3" s="6" t="s">
        <v>1027</v>
      </c>
      <c r="D3" s="1" t="s">
        <v>2056</v>
      </c>
      <c r="E3">
        <v>15</v>
      </c>
      <c r="F3">
        <v>0</v>
      </c>
      <c r="G3">
        <v>0</v>
      </c>
      <c r="H3">
        <v>0</v>
      </c>
      <c r="I3" s="7">
        <f>SUM(matriceresult__29[[#This Row],[Use]:[Creation]])</f>
        <v>15</v>
      </c>
      <c r="K3" s="1" t="s">
        <v>2056</v>
      </c>
      <c r="L3">
        <f>matriceresult__29[[#This Row],[Use]]/matriceresult__29[[#This Row],[TOTAL]]</f>
        <v>1</v>
      </c>
      <c r="M3">
        <f>matriceresult__29[[#This Row],[Compare]]/matriceresult__29[[#This Row],[TOTAL]]</f>
        <v>0</v>
      </c>
      <c r="N3">
        <f>matriceresult__29[[#This Row],[Background]]/matriceresult__29[[#This Row],[TOTAL]]</f>
        <v>0</v>
      </c>
      <c r="O3">
        <f>matriceresult__29[[#This Row],[Creation]]/matriceresult__29[[#This Row],[TOTAL]]</f>
        <v>0</v>
      </c>
      <c r="P3" s="15">
        <f>SUM(matriceresult__2910[[#This Row],[Use]:[Creation]])</f>
        <v>1</v>
      </c>
    </row>
    <row r="4" spans="1:16" x14ac:dyDescent="0.25">
      <c r="A4" s="3" t="s">
        <v>2056</v>
      </c>
      <c r="B4" s="13" t="s">
        <v>1027</v>
      </c>
      <c r="D4" s="1" t="s">
        <v>9</v>
      </c>
      <c r="E4">
        <v>0</v>
      </c>
      <c r="F4">
        <v>0</v>
      </c>
      <c r="G4">
        <v>1</v>
      </c>
      <c r="H4">
        <v>0</v>
      </c>
      <c r="I4" s="7">
        <f>SUM(matriceresult__29[[#This Row],[Use]:[Creation]])</f>
        <v>1</v>
      </c>
      <c r="K4" s="1" t="s">
        <v>9</v>
      </c>
      <c r="L4">
        <f>matriceresult__29[[#This Row],[Use]]/matriceresult__29[[#This Row],[TOTAL]]</f>
        <v>0</v>
      </c>
      <c r="M4">
        <f>matriceresult__29[[#This Row],[Compare]]/matriceresult__29[[#This Row],[TOTAL]]</f>
        <v>0</v>
      </c>
      <c r="N4">
        <f>matriceresult__29[[#This Row],[Background]]/matriceresult__29[[#This Row],[TOTAL]]</f>
        <v>1</v>
      </c>
      <c r="O4">
        <f>matriceresult__29[[#This Row],[Creation]]/matriceresult__29[[#This Row],[TOTAL]]</f>
        <v>0</v>
      </c>
      <c r="P4" s="15">
        <f>SUM(matriceresult__2910[[#This Row],[Use]:[Creation]])</f>
        <v>1</v>
      </c>
    </row>
    <row r="5" spans="1:16" x14ac:dyDescent="0.25">
      <c r="A5" s="4" t="s">
        <v>2056</v>
      </c>
      <c r="B5" s="6" t="s">
        <v>1027</v>
      </c>
      <c r="D5" s="1" t="s">
        <v>2077</v>
      </c>
      <c r="E5">
        <v>1</v>
      </c>
      <c r="F5">
        <v>0</v>
      </c>
      <c r="G5">
        <v>0</v>
      </c>
      <c r="H5">
        <v>0</v>
      </c>
      <c r="I5" s="7">
        <f>SUM(matriceresult__29[[#This Row],[Use]:[Creation]])</f>
        <v>1</v>
      </c>
      <c r="K5" s="1" t="s">
        <v>2077</v>
      </c>
      <c r="L5">
        <f>matriceresult__29[[#This Row],[Use]]/matriceresult__29[[#This Row],[TOTAL]]</f>
        <v>1</v>
      </c>
      <c r="M5">
        <f>matriceresult__29[[#This Row],[Compare]]/matriceresult__29[[#This Row],[TOTAL]]</f>
        <v>0</v>
      </c>
      <c r="N5">
        <f>matriceresult__29[[#This Row],[Background]]/matriceresult__29[[#This Row],[TOTAL]]</f>
        <v>0</v>
      </c>
      <c r="O5">
        <f>matriceresult__29[[#This Row],[Creation]]/matriceresult__29[[#This Row],[TOTAL]]</f>
        <v>0</v>
      </c>
      <c r="P5" s="15">
        <f>SUM(matriceresult__2910[[#This Row],[Use]:[Creation]])</f>
        <v>1</v>
      </c>
    </row>
    <row r="6" spans="1:16" x14ac:dyDescent="0.25">
      <c r="A6" s="3" t="s">
        <v>2056</v>
      </c>
      <c r="B6" s="13" t="s">
        <v>1027</v>
      </c>
      <c r="D6" s="1" t="s">
        <v>17</v>
      </c>
      <c r="E6">
        <v>27</v>
      </c>
      <c r="F6">
        <v>0</v>
      </c>
      <c r="G6">
        <v>13</v>
      </c>
      <c r="H6">
        <v>0</v>
      </c>
      <c r="I6" s="7">
        <f>SUM(matriceresult__29[[#This Row],[Use]:[Creation]])</f>
        <v>40</v>
      </c>
      <c r="K6" s="1" t="s">
        <v>17</v>
      </c>
      <c r="L6">
        <f>matriceresult__29[[#This Row],[Use]]/matriceresult__29[[#This Row],[TOTAL]]</f>
        <v>0.67500000000000004</v>
      </c>
      <c r="M6">
        <f>matriceresult__29[[#This Row],[Compare]]/matriceresult__29[[#This Row],[TOTAL]]</f>
        <v>0</v>
      </c>
      <c r="N6">
        <f>matriceresult__29[[#This Row],[Background]]/matriceresult__29[[#This Row],[TOTAL]]</f>
        <v>0.32500000000000001</v>
      </c>
      <c r="O6">
        <f>matriceresult__29[[#This Row],[Creation]]/matriceresult__29[[#This Row],[TOTAL]]</f>
        <v>0</v>
      </c>
      <c r="P6" s="15">
        <f>SUM(matriceresult__2910[[#This Row],[Use]:[Creation]])</f>
        <v>1</v>
      </c>
    </row>
    <row r="7" spans="1:16" x14ac:dyDescent="0.25">
      <c r="A7" s="4" t="s">
        <v>2056</v>
      </c>
      <c r="B7" s="6" t="s">
        <v>1027</v>
      </c>
      <c r="D7" s="1" t="s">
        <v>2082</v>
      </c>
      <c r="E7">
        <v>1</v>
      </c>
      <c r="F7">
        <v>0</v>
      </c>
      <c r="G7">
        <v>0</v>
      </c>
      <c r="H7">
        <v>0</v>
      </c>
      <c r="I7" s="7">
        <f>SUM(matriceresult__29[[#This Row],[Use]:[Creation]])</f>
        <v>1</v>
      </c>
      <c r="K7" s="1" t="s">
        <v>2082</v>
      </c>
      <c r="L7">
        <f>matriceresult__29[[#This Row],[Use]]/matriceresult__29[[#This Row],[TOTAL]]</f>
        <v>1</v>
      </c>
      <c r="M7">
        <f>matriceresult__29[[#This Row],[Compare]]/matriceresult__29[[#This Row],[TOTAL]]</f>
        <v>0</v>
      </c>
      <c r="N7">
        <f>matriceresult__29[[#This Row],[Background]]/matriceresult__29[[#This Row],[TOTAL]]</f>
        <v>0</v>
      </c>
      <c r="O7">
        <f>matriceresult__29[[#This Row],[Creation]]/matriceresult__29[[#This Row],[TOTAL]]</f>
        <v>0</v>
      </c>
      <c r="P7" s="15">
        <f>SUM(matriceresult__2910[[#This Row],[Use]:[Creation]])</f>
        <v>1</v>
      </c>
    </row>
    <row r="8" spans="1:16" x14ac:dyDescent="0.25">
      <c r="A8" s="3" t="s">
        <v>2056</v>
      </c>
      <c r="B8" s="13" t="s">
        <v>1027</v>
      </c>
      <c r="D8" s="1" t="s">
        <v>1089</v>
      </c>
      <c r="E8">
        <v>1</v>
      </c>
      <c r="F8">
        <v>0</v>
      </c>
      <c r="G8">
        <v>0</v>
      </c>
      <c r="H8">
        <v>0</v>
      </c>
      <c r="I8" s="7">
        <f>SUM(matriceresult__29[[#This Row],[Use]:[Creation]])</f>
        <v>1</v>
      </c>
      <c r="K8" s="1" t="s">
        <v>1089</v>
      </c>
      <c r="L8">
        <f>matriceresult__29[[#This Row],[Use]]/matriceresult__29[[#This Row],[TOTAL]]</f>
        <v>1</v>
      </c>
      <c r="M8">
        <f>matriceresult__29[[#This Row],[Compare]]/matriceresult__29[[#This Row],[TOTAL]]</f>
        <v>0</v>
      </c>
      <c r="N8">
        <f>matriceresult__29[[#This Row],[Background]]/matriceresult__29[[#This Row],[TOTAL]]</f>
        <v>0</v>
      </c>
      <c r="O8">
        <f>matriceresult__29[[#This Row],[Creation]]/matriceresult__29[[#This Row],[TOTAL]]</f>
        <v>0</v>
      </c>
      <c r="P8" s="15">
        <f>SUM(matriceresult__2910[[#This Row],[Use]:[Creation]])</f>
        <v>1</v>
      </c>
    </row>
    <row r="9" spans="1:16" x14ac:dyDescent="0.25">
      <c r="A9" s="4" t="s">
        <v>2056</v>
      </c>
      <c r="B9" s="6" t="s">
        <v>1027</v>
      </c>
      <c r="D9" s="1" t="s">
        <v>1093</v>
      </c>
      <c r="E9">
        <v>9</v>
      </c>
      <c r="F9">
        <v>0</v>
      </c>
      <c r="G9">
        <v>0</v>
      </c>
      <c r="H9">
        <v>0</v>
      </c>
      <c r="I9" s="7">
        <f>SUM(matriceresult__29[[#This Row],[Use]:[Creation]])</f>
        <v>9</v>
      </c>
      <c r="K9" s="1" t="s">
        <v>1093</v>
      </c>
      <c r="L9">
        <f>matriceresult__29[[#This Row],[Use]]/matriceresult__29[[#This Row],[TOTAL]]</f>
        <v>1</v>
      </c>
      <c r="M9">
        <f>matriceresult__29[[#This Row],[Compare]]/matriceresult__29[[#This Row],[TOTAL]]</f>
        <v>0</v>
      </c>
      <c r="N9">
        <f>matriceresult__29[[#This Row],[Background]]/matriceresult__29[[#This Row],[TOTAL]]</f>
        <v>0</v>
      </c>
      <c r="O9">
        <f>matriceresult__29[[#This Row],[Creation]]/matriceresult__29[[#This Row],[TOTAL]]</f>
        <v>0</v>
      </c>
      <c r="P9" s="15">
        <f>SUM(matriceresult__2910[[#This Row],[Use]:[Creation]])</f>
        <v>1</v>
      </c>
    </row>
    <row r="10" spans="1:16" x14ac:dyDescent="0.25">
      <c r="A10" s="3" t="s">
        <v>2056</v>
      </c>
      <c r="B10" s="13" t="s">
        <v>1027</v>
      </c>
      <c r="D10" s="1" t="s">
        <v>45</v>
      </c>
      <c r="E10">
        <v>2</v>
      </c>
      <c r="F10">
        <v>0</v>
      </c>
      <c r="G10">
        <v>2</v>
      </c>
      <c r="H10">
        <v>0</v>
      </c>
      <c r="I10" s="7">
        <f>SUM(matriceresult__29[[#This Row],[Use]:[Creation]])</f>
        <v>4</v>
      </c>
      <c r="K10" s="1" t="s">
        <v>45</v>
      </c>
      <c r="L10">
        <f>matriceresult__29[[#This Row],[Use]]/matriceresult__29[[#This Row],[TOTAL]]</f>
        <v>0.5</v>
      </c>
      <c r="M10">
        <f>matriceresult__29[[#This Row],[Compare]]/matriceresult__29[[#This Row],[TOTAL]]</f>
        <v>0</v>
      </c>
      <c r="N10">
        <f>matriceresult__29[[#This Row],[Background]]/matriceresult__29[[#This Row],[TOTAL]]</f>
        <v>0.5</v>
      </c>
      <c r="O10">
        <f>matriceresult__29[[#This Row],[Creation]]/matriceresult__29[[#This Row],[TOTAL]]</f>
        <v>0</v>
      </c>
      <c r="P10" s="15">
        <f>SUM(matriceresult__2910[[#This Row],[Use]:[Creation]])</f>
        <v>1</v>
      </c>
    </row>
    <row r="11" spans="1:16" x14ac:dyDescent="0.25">
      <c r="A11" s="4" t="s">
        <v>2056</v>
      </c>
      <c r="B11" s="6" t="s">
        <v>1027</v>
      </c>
      <c r="D11" s="1" t="s">
        <v>2086</v>
      </c>
      <c r="E11">
        <v>7</v>
      </c>
      <c r="F11">
        <v>0</v>
      </c>
      <c r="G11">
        <v>0</v>
      </c>
      <c r="H11">
        <v>0</v>
      </c>
      <c r="I11" s="7">
        <f>SUM(matriceresult__29[[#This Row],[Use]:[Creation]])</f>
        <v>7</v>
      </c>
      <c r="K11" s="1" t="s">
        <v>2086</v>
      </c>
      <c r="L11">
        <f>matriceresult__29[[#This Row],[Use]]/matriceresult__29[[#This Row],[TOTAL]]</f>
        <v>1</v>
      </c>
      <c r="M11">
        <f>matriceresult__29[[#This Row],[Compare]]/matriceresult__29[[#This Row],[TOTAL]]</f>
        <v>0</v>
      </c>
      <c r="N11">
        <f>matriceresult__29[[#This Row],[Background]]/matriceresult__29[[#This Row],[TOTAL]]</f>
        <v>0</v>
      </c>
      <c r="O11">
        <f>matriceresult__29[[#This Row],[Creation]]/matriceresult__29[[#This Row],[TOTAL]]</f>
        <v>0</v>
      </c>
      <c r="P11" s="15">
        <f>SUM(matriceresult__2910[[#This Row],[Use]:[Creation]])</f>
        <v>1</v>
      </c>
    </row>
    <row r="12" spans="1:16" x14ac:dyDescent="0.25">
      <c r="A12" s="3" t="s">
        <v>2056</v>
      </c>
      <c r="B12" s="13" t="s">
        <v>1027</v>
      </c>
      <c r="D12" s="1" t="s">
        <v>2096</v>
      </c>
      <c r="E12">
        <v>4</v>
      </c>
      <c r="F12">
        <v>0</v>
      </c>
      <c r="G12">
        <v>0</v>
      </c>
      <c r="H12">
        <v>0</v>
      </c>
      <c r="I12" s="7">
        <f>SUM(matriceresult__29[[#This Row],[Use]:[Creation]])</f>
        <v>4</v>
      </c>
      <c r="K12" s="1" t="s">
        <v>2096</v>
      </c>
      <c r="L12">
        <f>matriceresult__29[[#This Row],[Use]]/matriceresult__29[[#This Row],[TOTAL]]</f>
        <v>1</v>
      </c>
      <c r="M12">
        <f>matriceresult__29[[#This Row],[Compare]]/matriceresult__29[[#This Row],[TOTAL]]</f>
        <v>0</v>
      </c>
      <c r="N12">
        <f>matriceresult__29[[#This Row],[Background]]/matriceresult__29[[#This Row],[TOTAL]]</f>
        <v>0</v>
      </c>
      <c r="O12">
        <f>matriceresult__29[[#This Row],[Creation]]/matriceresult__29[[#This Row],[TOTAL]]</f>
        <v>0</v>
      </c>
      <c r="P12" s="15">
        <f>SUM(matriceresult__2910[[#This Row],[Use]:[Creation]])</f>
        <v>1</v>
      </c>
    </row>
    <row r="13" spans="1:16" x14ac:dyDescent="0.25">
      <c r="A13" s="4" t="s">
        <v>2056</v>
      </c>
      <c r="B13" s="6" t="s">
        <v>1027</v>
      </c>
      <c r="D13" s="1" t="s">
        <v>540</v>
      </c>
      <c r="E13">
        <v>0</v>
      </c>
      <c r="F13">
        <v>0</v>
      </c>
      <c r="G13">
        <v>0</v>
      </c>
      <c r="H13">
        <v>4</v>
      </c>
      <c r="I13" s="7">
        <f>SUM(matriceresult__29[[#This Row],[Use]:[Creation]])</f>
        <v>4</v>
      </c>
      <c r="K13" s="1" t="s">
        <v>540</v>
      </c>
      <c r="L13">
        <f>matriceresult__29[[#This Row],[Use]]/matriceresult__29[[#This Row],[TOTAL]]</f>
        <v>0</v>
      </c>
      <c r="M13">
        <f>matriceresult__29[[#This Row],[Compare]]/matriceresult__29[[#This Row],[TOTAL]]</f>
        <v>0</v>
      </c>
      <c r="N13">
        <f>matriceresult__29[[#This Row],[Background]]/matriceresult__29[[#This Row],[TOTAL]]</f>
        <v>0</v>
      </c>
      <c r="O13">
        <f>matriceresult__29[[#This Row],[Creation]]/matriceresult__29[[#This Row],[TOTAL]]</f>
        <v>1</v>
      </c>
      <c r="P13" s="15">
        <f>SUM(matriceresult__2910[[#This Row],[Use]:[Creation]])</f>
        <v>1</v>
      </c>
    </row>
    <row r="14" spans="1:16" x14ac:dyDescent="0.25">
      <c r="A14" s="3" t="s">
        <v>2056</v>
      </c>
      <c r="B14" s="13" t="s">
        <v>1027</v>
      </c>
      <c r="D14" s="1" t="s">
        <v>53</v>
      </c>
      <c r="E14">
        <v>0</v>
      </c>
      <c r="F14">
        <v>0</v>
      </c>
      <c r="G14">
        <v>2</v>
      </c>
      <c r="H14">
        <v>0</v>
      </c>
      <c r="I14" s="7">
        <f>SUM(matriceresult__29[[#This Row],[Use]:[Creation]])</f>
        <v>2</v>
      </c>
      <c r="K14" s="1" t="s">
        <v>53</v>
      </c>
      <c r="L14">
        <f>matriceresult__29[[#This Row],[Use]]/matriceresult__29[[#This Row],[TOTAL]]</f>
        <v>0</v>
      </c>
      <c r="M14">
        <f>matriceresult__29[[#This Row],[Compare]]/matriceresult__29[[#This Row],[TOTAL]]</f>
        <v>0</v>
      </c>
      <c r="N14">
        <f>matriceresult__29[[#This Row],[Background]]/matriceresult__29[[#This Row],[TOTAL]]</f>
        <v>1</v>
      </c>
      <c r="O14">
        <f>matriceresult__29[[#This Row],[Creation]]/matriceresult__29[[#This Row],[TOTAL]]</f>
        <v>0</v>
      </c>
      <c r="P14" s="15">
        <f>SUM(matriceresult__2910[[#This Row],[Use]:[Creation]])</f>
        <v>1</v>
      </c>
    </row>
    <row r="15" spans="1:16" x14ac:dyDescent="0.25">
      <c r="A15" s="4" t="s">
        <v>2056</v>
      </c>
      <c r="B15" s="6" t="s">
        <v>1027</v>
      </c>
      <c r="D15" s="1" t="s">
        <v>548</v>
      </c>
      <c r="E15">
        <v>0</v>
      </c>
      <c r="F15">
        <v>0</v>
      </c>
      <c r="G15">
        <v>0</v>
      </c>
      <c r="H15">
        <v>6</v>
      </c>
      <c r="I15" s="7">
        <f>SUM(matriceresult__29[[#This Row],[Use]:[Creation]])</f>
        <v>6</v>
      </c>
      <c r="K15" s="1" t="s">
        <v>548</v>
      </c>
      <c r="L15">
        <f>matriceresult__29[[#This Row],[Use]]/matriceresult__29[[#This Row],[TOTAL]]</f>
        <v>0</v>
      </c>
      <c r="M15">
        <f>matriceresult__29[[#This Row],[Compare]]/matriceresult__29[[#This Row],[TOTAL]]</f>
        <v>0</v>
      </c>
      <c r="N15">
        <f>matriceresult__29[[#This Row],[Background]]/matriceresult__29[[#This Row],[TOTAL]]</f>
        <v>0</v>
      </c>
      <c r="O15">
        <f>matriceresult__29[[#This Row],[Creation]]/matriceresult__29[[#This Row],[TOTAL]]</f>
        <v>1</v>
      </c>
      <c r="P15" s="15">
        <f>SUM(matriceresult__2910[[#This Row],[Use]:[Creation]])</f>
        <v>1</v>
      </c>
    </row>
    <row r="16" spans="1:16" x14ac:dyDescent="0.25">
      <c r="A16" s="3" t="s">
        <v>2056</v>
      </c>
      <c r="B16" s="13" t="s">
        <v>1027</v>
      </c>
      <c r="D16" s="1" t="s">
        <v>378</v>
      </c>
      <c r="E16">
        <v>0</v>
      </c>
      <c r="F16">
        <v>0</v>
      </c>
      <c r="G16">
        <v>1</v>
      </c>
      <c r="H16">
        <v>0</v>
      </c>
      <c r="I16" s="7">
        <f>SUM(matriceresult__29[[#This Row],[Use]:[Creation]])</f>
        <v>1</v>
      </c>
      <c r="K16" s="1" t="s">
        <v>378</v>
      </c>
      <c r="L16">
        <f>matriceresult__29[[#This Row],[Use]]/matriceresult__29[[#This Row],[TOTAL]]</f>
        <v>0</v>
      </c>
      <c r="M16">
        <f>matriceresult__29[[#This Row],[Compare]]/matriceresult__29[[#This Row],[TOTAL]]</f>
        <v>0</v>
      </c>
      <c r="N16">
        <f>matriceresult__29[[#This Row],[Background]]/matriceresult__29[[#This Row],[TOTAL]]</f>
        <v>1</v>
      </c>
      <c r="O16">
        <f>matriceresult__29[[#This Row],[Creation]]/matriceresult__29[[#This Row],[TOTAL]]</f>
        <v>0</v>
      </c>
      <c r="P16" s="15">
        <f>SUM(matriceresult__2910[[#This Row],[Use]:[Creation]])</f>
        <v>1</v>
      </c>
    </row>
    <row r="17" spans="1:16" x14ac:dyDescent="0.25">
      <c r="A17" s="4" t="s">
        <v>2056</v>
      </c>
      <c r="B17" s="6" t="s">
        <v>1027</v>
      </c>
      <c r="D17" s="1" t="s">
        <v>58</v>
      </c>
      <c r="E17">
        <v>20</v>
      </c>
      <c r="F17">
        <v>0</v>
      </c>
      <c r="G17">
        <v>3</v>
      </c>
      <c r="H17">
        <v>1</v>
      </c>
      <c r="I17" s="7">
        <f>SUM(matriceresult__29[[#This Row],[Use]:[Creation]])</f>
        <v>24</v>
      </c>
      <c r="K17" s="1" t="s">
        <v>58</v>
      </c>
      <c r="L17">
        <f>matriceresult__29[[#This Row],[Use]]/matriceresult__29[[#This Row],[TOTAL]]</f>
        <v>0.83333333333333337</v>
      </c>
      <c r="M17">
        <f>matriceresult__29[[#This Row],[Compare]]/matriceresult__29[[#This Row],[TOTAL]]</f>
        <v>0</v>
      </c>
      <c r="N17">
        <f>matriceresult__29[[#This Row],[Background]]/matriceresult__29[[#This Row],[TOTAL]]</f>
        <v>0.125</v>
      </c>
      <c r="O17">
        <f>matriceresult__29[[#This Row],[Creation]]/matriceresult__29[[#This Row],[TOTAL]]</f>
        <v>4.1666666666666664E-2</v>
      </c>
      <c r="P17" s="15">
        <f>SUM(matriceresult__2910[[#This Row],[Use]:[Creation]])</f>
        <v>1</v>
      </c>
    </row>
    <row r="18" spans="1:16" x14ac:dyDescent="0.25">
      <c r="A18" s="3" t="s">
        <v>9</v>
      </c>
      <c r="B18" s="13" t="s">
        <v>13</v>
      </c>
      <c r="D18" s="1" t="s">
        <v>564</v>
      </c>
      <c r="E18">
        <v>0</v>
      </c>
      <c r="F18">
        <v>0</v>
      </c>
      <c r="G18">
        <v>0</v>
      </c>
      <c r="H18">
        <v>1</v>
      </c>
      <c r="I18" s="7">
        <f>SUM(matriceresult__29[[#This Row],[Use]:[Creation]])</f>
        <v>1</v>
      </c>
      <c r="K18" s="1" t="s">
        <v>564</v>
      </c>
      <c r="L18">
        <f>matriceresult__29[[#This Row],[Use]]/matriceresult__29[[#This Row],[TOTAL]]</f>
        <v>0</v>
      </c>
      <c r="M18">
        <f>matriceresult__29[[#This Row],[Compare]]/matriceresult__29[[#This Row],[TOTAL]]</f>
        <v>0</v>
      </c>
      <c r="N18">
        <f>matriceresult__29[[#This Row],[Background]]/matriceresult__29[[#This Row],[TOTAL]]</f>
        <v>0</v>
      </c>
      <c r="O18">
        <f>matriceresult__29[[#This Row],[Creation]]/matriceresult__29[[#This Row],[TOTAL]]</f>
        <v>1</v>
      </c>
      <c r="P18" s="15">
        <f>SUM(matriceresult__2910[[#This Row],[Use]:[Creation]])</f>
        <v>1</v>
      </c>
    </row>
    <row r="19" spans="1:16" x14ac:dyDescent="0.25">
      <c r="A19" s="4" t="s">
        <v>2077</v>
      </c>
      <c r="B19" s="6" t="s">
        <v>1027</v>
      </c>
      <c r="D19" s="1" t="s">
        <v>1159</v>
      </c>
      <c r="E19">
        <v>5</v>
      </c>
      <c r="F19">
        <v>0</v>
      </c>
      <c r="G19">
        <v>0</v>
      </c>
      <c r="H19">
        <v>0</v>
      </c>
      <c r="I19" s="7">
        <f>SUM(matriceresult__29[[#This Row],[Use]:[Creation]])</f>
        <v>5</v>
      </c>
      <c r="K19" s="1" t="s">
        <v>1159</v>
      </c>
      <c r="L19">
        <f>matriceresult__29[[#This Row],[Use]]/matriceresult__29[[#This Row],[TOTAL]]</f>
        <v>1</v>
      </c>
      <c r="M19">
        <f>matriceresult__29[[#This Row],[Compare]]/matriceresult__29[[#This Row],[TOTAL]]</f>
        <v>0</v>
      </c>
      <c r="N19">
        <f>matriceresult__29[[#This Row],[Background]]/matriceresult__29[[#This Row],[TOTAL]]</f>
        <v>0</v>
      </c>
      <c r="O19">
        <f>matriceresult__29[[#This Row],[Creation]]/matriceresult__29[[#This Row],[TOTAL]]</f>
        <v>0</v>
      </c>
      <c r="P19" s="15">
        <f>SUM(matriceresult__2910[[#This Row],[Use]:[Creation]])</f>
        <v>1</v>
      </c>
    </row>
    <row r="20" spans="1:16" x14ac:dyDescent="0.25">
      <c r="A20" s="3" t="s">
        <v>17</v>
      </c>
      <c r="B20" s="13" t="s">
        <v>13</v>
      </c>
      <c r="D20" s="1" t="s">
        <v>829</v>
      </c>
      <c r="E20">
        <v>6</v>
      </c>
      <c r="F20">
        <v>0</v>
      </c>
      <c r="G20">
        <v>0</v>
      </c>
      <c r="H20">
        <v>1</v>
      </c>
      <c r="I20" s="7">
        <f>SUM(matriceresult__29[[#This Row],[Use]:[Creation]])</f>
        <v>7</v>
      </c>
      <c r="K20" s="1" t="s">
        <v>829</v>
      </c>
      <c r="L20">
        <f>matriceresult__29[[#This Row],[Use]]/matriceresult__29[[#This Row],[TOTAL]]</f>
        <v>0.8571428571428571</v>
      </c>
      <c r="M20">
        <f>matriceresult__29[[#This Row],[Compare]]/matriceresult__29[[#This Row],[TOTAL]]</f>
        <v>0</v>
      </c>
      <c r="N20">
        <f>matriceresult__29[[#This Row],[Background]]/matriceresult__29[[#This Row],[TOTAL]]</f>
        <v>0</v>
      </c>
      <c r="O20">
        <f>matriceresult__29[[#This Row],[Creation]]/matriceresult__29[[#This Row],[TOTAL]]</f>
        <v>0.14285714285714285</v>
      </c>
      <c r="P20" s="15">
        <f>SUM(matriceresult__2910[[#This Row],[Use]:[Creation]])</f>
        <v>1</v>
      </c>
    </row>
    <row r="21" spans="1:16" x14ac:dyDescent="0.25">
      <c r="A21" s="4" t="s">
        <v>17</v>
      </c>
      <c r="B21" s="6" t="s">
        <v>13</v>
      </c>
      <c r="D21" s="1" t="s">
        <v>569</v>
      </c>
      <c r="E21">
        <v>0</v>
      </c>
      <c r="F21">
        <v>0</v>
      </c>
      <c r="G21">
        <v>0</v>
      </c>
      <c r="H21">
        <v>1</v>
      </c>
      <c r="I21" s="7">
        <f>SUM(matriceresult__29[[#This Row],[Use]:[Creation]])</f>
        <v>1</v>
      </c>
      <c r="K21" s="1" t="s">
        <v>569</v>
      </c>
      <c r="L21">
        <f>matriceresult__29[[#This Row],[Use]]/matriceresult__29[[#This Row],[TOTAL]]</f>
        <v>0</v>
      </c>
      <c r="M21">
        <f>matriceresult__29[[#This Row],[Compare]]/matriceresult__29[[#This Row],[TOTAL]]</f>
        <v>0</v>
      </c>
      <c r="N21">
        <f>matriceresult__29[[#This Row],[Background]]/matriceresult__29[[#This Row],[TOTAL]]</f>
        <v>0</v>
      </c>
      <c r="O21">
        <f>matriceresult__29[[#This Row],[Creation]]/matriceresult__29[[#This Row],[TOTAL]]</f>
        <v>1</v>
      </c>
      <c r="P21" s="15">
        <f>SUM(matriceresult__2910[[#This Row],[Use]:[Creation]])</f>
        <v>1</v>
      </c>
    </row>
    <row r="22" spans="1:16" x14ac:dyDescent="0.25">
      <c r="A22" s="3" t="s">
        <v>17</v>
      </c>
      <c r="B22" s="13" t="s">
        <v>13</v>
      </c>
      <c r="D22" s="1" t="s">
        <v>833</v>
      </c>
      <c r="E22">
        <v>0</v>
      </c>
      <c r="F22">
        <v>0</v>
      </c>
      <c r="G22">
        <v>0</v>
      </c>
      <c r="H22">
        <v>3</v>
      </c>
      <c r="I22" s="7">
        <f>SUM(matriceresult__29[[#This Row],[Use]:[Creation]])</f>
        <v>3</v>
      </c>
      <c r="K22" s="1" t="s">
        <v>833</v>
      </c>
      <c r="L22">
        <f>matriceresult__29[[#This Row],[Use]]/matriceresult__29[[#This Row],[TOTAL]]</f>
        <v>0</v>
      </c>
      <c r="M22">
        <f>matriceresult__29[[#This Row],[Compare]]/matriceresult__29[[#This Row],[TOTAL]]</f>
        <v>0</v>
      </c>
      <c r="N22">
        <f>matriceresult__29[[#This Row],[Background]]/matriceresult__29[[#This Row],[TOTAL]]</f>
        <v>0</v>
      </c>
      <c r="O22">
        <f>matriceresult__29[[#This Row],[Creation]]/matriceresult__29[[#This Row],[TOTAL]]</f>
        <v>1</v>
      </c>
      <c r="P22" s="15">
        <f>SUM(matriceresult__2910[[#This Row],[Use]:[Creation]])</f>
        <v>1</v>
      </c>
    </row>
    <row r="23" spans="1:16" x14ac:dyDescent="0.25">
      <c r="A23" s="4" t="s">
        <v>17</v>
      </c>
      <c r="B23" s="6" t="s">
        <v>13</v>
      </c>
      <c r="D23" s="1" t="s">
        <v>382</v>
      </c>
      <c r="E23">
        <v>2</v>
      </c>
      <c r="F23">
        <v>0</v>
      </c>
      <c r="G23">
        <v>5</v>
      </c>
      <c r="H23">
        <v>0</v>
      </c>
      <c r="I23" s="7">
        <f>SUM(matriceresult__29[[#This Row],[Use]:[Creation]])</f>
        <v>7</v>
      </c>
      <c r="K23" s="1" t="s">
        <v>382</v>
      </c>
      <c r="L23">
        <f>matriceresult__29[[#This Row],[Use]]/matriceresult__29[[#This Row],[TOTAL]]</f>
        <v>0.2857142857142857</v>
      </c>
      <c r="M23">
        <f>matriceresult__29[[#This Row],[Compare]]/matriceresult__29[[#This Row],[TOTAL]]</f>
        <v>0</v>
      </c>
      <c r="N23">
        <f>matriceresult__29[[#This Row],[Background]]/matriceresult__29[[#This Row],[TOTAL]]</f>
        <v>0.7142857142857143</v>
      </c>
      <c r="O23">
        <f>matriceresult__29[[#This Row],[Creation]]/matriceresult__29[[#This Row],[TOTAL]]</f>
        <v>0</v>
      </c>
      <c r="P23" s="15">
        <f>SUM(matriceresult__2910[[#This Row],[Use]:[Creation]])</f>
        <v>1</v>
      </c>
    </row>
    <row r="24" spans="1:16" x14ac:dyDescent="0.25">
      <c r="A24" s="3" t="s">
        <v>17</v>
      </c>
      <c r="B24" s="13" t="s">
        <v>13</v>
      </c>
      <c r="D24" s="1" t="s">
        <v>73</v>
      </c>
      <c r="E24">
        <v>3</v>
      </c>
      <c r="F24">
        <v>0</v>
      </c>
      <c r="G24">
        <v>2</v>
      </c>
      <c r="H24">
        <v>0</v>
      </c>
      <c r="I24" s="7">
        <f>SUM(matriceresult__29[[#This Row],[Use]:[Creation]])</f>
        <v>5</v>
      </c>
      <c r="K24" s="1" t="s">
        <v>73</v>
      </c>
      <c r="L24">
        <f>matriceresult__29[[#This Row],[Use]]/matriceresult__29[[#This Row],[TOTAL]]</f>
        <v>0.6</v>
      </c>
      <c r="M24">
        <f>matriceresult__29[[#This Row],[Compare]]/matriceresult__29[[#This Row],[TOTAL]]</f>
        <v>0</v>
      </c>
      <c r="N24">
        <f>matriceresult__29[[#This Row],[Background]]/matriceresult__29[[#This Row],[TOTAL]]</f>
        <v>0.4</v>
      </c>
      <c r="O24">
        <f>matriceresult__29[[#This Row],[Creation]]/matriceresult__29[[#This Row],[TOTAL]]</f>
        <v>0</v>
      </c>
      <c r="P24" s="15">
        <f>SUM(matriceresult__2910[[#This Row],[Use]:[Creation]])</f>
        <v>1</v>
      </c>
    </row>
    <row r="25" spans="1:16" x14ac:dyDescent="0.25">
      <c r="A25" s="4" t="s">
        <v>17</v>
      </c>
      <c r="B25" s="6" t="s">
        <v>13</v>
      </c>
      <c r="D25" s="1" t="s">
        <v>1177</v>
      </c>
      <c r="E25">
        <v>3</v>
      </c>
      <c r="F25">
        <v>0</v>
      </c>
      <c r="G25">
        <v>0</v>
      </c>
      <c r="H25">
        <v>0</v>
      </c>
      <c r="I25" s="7">
        <f>SUM(matriceresult__29[[#This Row],[Use]:[Creation]])</f>
        <v>3</v>
      </c>
      <c r="K25" s="1" t="s">
        <v>1177</v>
      </c>
      <c r="L25">
        <f>matriceresult__29[[#This Row],[Use]]/matriceresult__29[[#This Row],[TOTAL]]</f>
        <v>1</v>
      </c>
      <c r="M25">
        <f>matriceresult__29[[#This Row],[Compare]]/matriceresult__29[[#This Row],[TOTAL]]</f>
        <v>0</v>
      </c>
      <c r="N25">
        <f>matriceresult__29[[#This Row],[Background]]/matriceresult__29[[#This Row],[TOTAL]]</f>
        <v>0</v>
      </c>
      <c r="O25">
        <f>matriceresult__29[[#This Row],[Creation]]/matriceresult__29[[#This Row],[TOTAL]]</f>
        <v>0</v>
      </c>
      <c r="P25" s="15">
        <f>SUM(matriceresult__2910[[#This Row],[Use]:[Creation]])</f>
        <v>1</v>
      </c>
    </row>
    <row r="26" spans="1:16" x14ac:dyDescent="0.25">
      <c r="A26" s="3" t="s">
        <v>17</v>
      </c>
      <c r="B26" s="13" t="s">
        <v>13</v>
      </c>
      <c r="D26" s="1" t="s">
        <v>1186</v>
      </c>
      <c r="E26">
        <v>4</v>
      </c>
      <c r="F26">
        <v>0</v>
      </c>
      <c r="G26">
        <v>0</v>
      </c>
      <c r="H26">
        <v>0</v>
      </c>
      <c r="I26" s="7">
        <f>SUM(matriceresult__29[[#This Row],[Use]:[Creation]])</f>
        <v>4</v>
      </c>
      <c r="K26" s="1" t="s">
        <v>1186</v>
      </c>
      <c r="L26">
        <f>matriceresult__29[[#This Row],[Use]]/matriceresult__29[[#This Row],[TOTAL]]</f>
        <v>1</v>
      </c>
      <c r="M26">
        <f>matriceresult__29[[#This Row],[Compare]]/matriceresult__29[[#This Row],[TOTAL]]</f>
        <v>0</v>
      </c>
      <c r="N26">
        <f>matriceresult__29[[#This Row],[Background]]/matriceresult__29[[#This Row],[TOTAL]]</f>
        <v>0</v>
      </c>
      <c r="O26">
        <f>matriceresult__29[[#This Row],[Creation]]/matriceresult__29[[#This Row],[TOTAL]]</f>
        <v>0</v>
      </c>
      <c r="P26" s="15">
        <f>SUM(matriceresult__2910[[#This Row],[Use]:[Creation]])</f>
        <v>1</v>
      </c>
    </row>
    <row r="27" spans="1:16" x14ac:dyDescent="0.25">
      <c r="A27" s="4" t="s">
        <v>17</v>
      </c>
      <c r="B27" s="6" t="s">
        <v>13</v>
      </c>
      <c r="D27" s="1" t="s">
        <v>573</v>
      </c>
      <c r="E27">
        <v>0</v>
      </c>
      <c r="F27">
        <v>0</v>
      </c>
      <c r="G27">
        <v>0</v>
      </c>
      <c r="H27">
        <v>1</v>
      </c>
      <c r="I27" s="7">
        <f>SUM(matriceresult__29[[#This Row],[Use]:[Creation]])</f>
        <v>1</v>
      </c>
      <c r="K27" s="1" t="s">
        <v>573</v>
      </c>
      <c r="L27">
        <f>matriceresult__29[[#This Row],[Use]]/matriceresult__29[[#This Row],[TOTAL]]</f>
        <v>0</v>
      </c>
      <c r="M27">
        <f>matriceresult__29[[#This Row],[Compare]]/matriceresult__29[[#This Row],[TOTAL]]</f>
        <v>0</v>
      </c>
      <c r="N27">
        <f>matriceresult__29[[#This Row],[Background]]/matriceresult__29[[#This Row],[TOTAL]]</f>
        <v>0</v>
      </c>
      <c r="O27">
        <f>matriceresult__29[[#This Row],[Creation]]/matriceresult__29[[#This Row],[TOTAL]]</f>
        <v>1</v>
      </c>
      <c r="P27" s="15">
        <f>SUM(matriceresult__2910[[#This Row],[Use]:[Creation]])</f>
        <v>1</v>
      </c>
    </row>
    <row r="28" spans="1:16" x14ac:dyDescent="0.25">
      <c r="A28" s="3" t="s">
        <v>17</v>
      </c>
      <c r="B28" s="13" t="s">
        <v>13</v>
      </c>
      <c r="D28" s="1" t="s">
        <v>577</v>
      </c>
      <c r="E28">
        <v>0</v>
      </c>
      <c r="F28">
        <v>0</v>
      </c>
      <c r="G28">
        <v>0</v>
      </c>
      <c r="H28">
        <v>1</v>
      </c>
      <c r="I28" s="7">
        <f>SUM(matriceresult__29[[#This Row],[Use]:[Creation]])</f>
        <v>1</v>
      </c>
      <c r="K28" s="1" t="s">
        <v>577</v>
      </c>
      <c r="L28">
        <f>matriceresult__29[[#This Row],[Use]]/matriceresult__29[[#This Row],[TOTAL]]</f>
        <v>0</v>
      </c>
      <c r="M28">
        <f>matriceresult__29[[#This Row],[Compare]]/matriceresult__29[[#This Row],[TOTAL]]</f>
        <v>0</v>
      </c>
      <c r="N28">
        <f>matriceresult__29[[#This Row],[Background]]/matriceresult__29[[#This Row],[TOTAL]]</f>
        <v>0</v>
      </c>
      <c r="O28">
        <f>matriceresult__29[[#This Row],[Creation]]/matriceresult__29[[#This Row],[TOTAL]]</f>
        <v>1</v>
      </c>
      <c r="P28" s="15">
        <f>SUM(matriceresult__2910[[#This Row],[Use]:[Creation]])</f>
        <v>1</v>
      </c>
    </row>
    <row r="29" spans="1:16" x14ac:dyDescent="0.25">
      <c r="A29" s="4" t="s">
        <v>17</v>
      </c>
      <c r="B29" s="6" t="s">
        <v>13</v>
      </c>
      <c r="D29" s="1" t="s">
        <v>83</v>
      </c>
      <c r="E29">
        <v>0</v>
      </c>
      <c r="F29">
        <v>0</v>
      </c>
      <c r="G29">
        <v>1</v>
      </c>
      <c r="H29">
        <v>0</v>
      </c>
      <c r="I29" s="7">
        <f>SUM(matriceresult__29[[#This Row],[Use]:[Creation]])</f>
        <v>1</v>
      </c>
      <c r="K29" s="1" t="s">
        <v>83</v>
      </c>
      <c r="L29">
        <f>matriceresult__29[[#This Row],[Use]]/matriceresult__29[[#This Row],[TOTAL]]</f>
        <v>0</v>
      </c>
      <c r="M29">
        <f>matriceresult__29[[#This Row],[Compare]]/matriceresult__29[[#This Row],[TOTAL]]</f>
        <v>0</v>
      </c>
      <c r="N29">
        <f>matriceresult__29[[#This Row],[Background]]/matriceresult__29[[#This Row],[TOTAL]]</f>
        <v>1</v>
      </c>
      <c r="O29">
        <f>matriceresult__29[[#This Row],[Creation]]/matriceresult__29[[#This Row],[TOTAL]]</f>
        <v>0</v>
      </c>
      <c r="P29" s="15">
        <f>SUM(matriceresult__2910[[#This Row],[Use]:[Creation]])</f>
        <v>1</v>
      </c>
    </row>
    <row r="30" spans="1:16" x14ac:dyDescent="0.25">
      <c r="A30" s="3" t="s">
        <v>17</v>
      </c>
      <c r="B30" s="13" t="s">
        <v>13</v>
      </c>
      <c r="D30" s="1" t="s">
        <v>2134</v>
      </c>
      <c r="E30">
        <v>3</v>
      </c>
      <c r="F30">
        <v>0</v>
      </c>
      <c r="G30">
        <v>0</v>
      </c>
      <c r="H30">
        <v>0</v>
      </c>
      <c r="I30" s="7">
        <f>SUM(matriceresult__29[[#This Row],[Use]:[Creation]])</f>
        <v>3</v>
      </c>
      <c r="K30" s="1" t="s">
        <v>2134</v>
      </c>
      <c r="L30">
        <f>matriceresult__29[[#This Row],[Use]]/matriceresult__29[[#This Row],[TOTAL]]</f>
        <v>1</v>
      </c>
      <c r="M30">
        <f>matriceresult__29[[#This Row],[Compare]]/matriceresult__29[[#This Row],[TOTAL]]</f>
        <v>0</v>
      </c>
      <c r="N30">
        <f>matriceresult__29[[#This Row],[Background]]/matriceresult__29[[#This Row],[TOTAL]]</f>
        <v>0</v>
      </c>
      <c r="O30">
        <f>matriceresult__29[[#This Row],[Creation]]/matriceresult__29[[#This Row],[TOTAL]]</f>
        <v>0</v>
      </c>
      <c r="P30" s="15">
        <f>SUM(matriceresult__2910[[#This Row],[Use]:[Creation]])</f>
        <v>1</v>
      </c>
    </row>
    <row r="31" spans="1:16" x14ac:dyDescent="0.25">
      <c r="A31" s="4" t="s">
        <v>17</v>
      </c>
      <c r="B31" s="6" t="s">
        <v>13</v>
      </c>
      <c r="D31" s="1" t="s">
        <v>87</v>
      </c>
      <c r="E31">
        <v>17</v>
      </c>
      <c r="F31">
        <v>0</v>
      </c>
      <c r="G31">
        <v>1</v>
      </c>
      <c r="H31">
        <v>1</v>
      </c>
      <c r="I31" s="7">
        <f>SUM(matriceresult__29[[#This Row],[Use]:[Creation]])</f>
        <v>19</v>
      </c>
      <c r="K31" s="1" t="s">
        <v>87</v>
      </c>
      <c r="L31">
        <f>matriceresult__29[[#This Row],[Use]]/matriceresult__29[[#This Row],[TOTAL]]</f>
        <v>0.89473684210526316</v>
      </c>
      <c r="M31">
        <f>matriceresult__29[[#This Row],[Compare]]/matriceresult__29[[#This Row],[TOTAL]]</f>
        <v>0</v>
      </c>
      <c r="N31">
        <f>matriceresult__29[[#This Row],[Background]]/matriceresult__29[[#This Row],[TOTAL]]</f>
        <v>5.2631578947368418E-2</v>
      </c>
      <c r="O31">
        <f>matriceresult__29[[#This Row],[Creation]]/matriceresult__29[[#This Row],[TOTAL]]</f>
        <v>5.2631578947368418E-2</v>
      </c>
      <c r="P31" s="15">
        <f>SUM(matriceresult__2910[[#This Row],[Use]:[Creation]])</f>
        <v>1</v>
      </c>
    </row>
    <row r="32" spans="1:16" x14ac:dyDescent="0.25">
      <c r="A32" s="3" t="s">
        <v>17</v>
      </c>
      <c r="B32" s="13" t="s">
        <v>13</v>
      </c>
      <c r="D32" s="1" t="s">
        <v>2144</v>
      </c>
      <c r="E32">
        <v>1</v>
      </c>
      <c r="F32">
        <v>0</v>
      </c>
      <c r="G32">
        <v>0</v>
      </c>
      <c r="H32">
        <v>0</v>
      </c>
      <c r="I32" s="7">
        <f>SUM(matriceresult__29[[#This Row],[Use]:[Creation]])</f>
        <v>1</v>
      </c>
      <c r="K32" s="1" t="s">
        <v>2144</v>
      </c>
      <c r="L32">
        <f>matriceresult__29[[#This Row],[Use]]/matriceresult__29[[#This Row],[TOTAL]]</f>
        <v>1</v>
      </c>
      <c r="M32">
        <f>matriceresult__29[[#This Row],[Compare]]/matriceresult__29[[#This Row],[TOTAL]]</f>
        <v>0</v>
      </c>
      <c r="N32">
        <f>matriceresult__29[[#This Row],[Background]]/matriceresult__29[[#This Row],[TOTAL]]</f>
        <v>0</v>
      </c>
      <c r="O32">
        <f>matriceresult__29[[#This Row],[Creation]]/matriceresult__29[[#This Row],[TOTAL]]</f>
        <v>0</v>
      </c>
      <c r="P32" s="15">
        <f>SUM(matriceresult__2910[[#This Row],[Use]:[Creation]])</f>
        <v>1</v>
      </c>
    </row>
    <row r="33" spans="1:16" x14ac:dyDescent="0.25">
      <c r="A33" s="4" t="s">
        <v>17</v>
      </c>
      <c r="B33" s="6" t="s">
        <v>1027</v>
      </c>
      <c r="D33" s="1" t="s">
        <v>2149</v>
      </c>
      <c r="E33">
        <v>4</v>
      </c>
      <c r="F33">
        <v>0</v>
      </c>
      <c r="G33">
        <v>0</v>
      </c>
      <c r="H33">
        <v>0</v>
      </c>
      <c r="I33" s="7">
        <f>SUM(matriceresult__29[[#This Row],[Use]:[Creation]])</f>
        <v>4</v>
      </c>
      <c r="K33" s="1" t="s">
        <v>2149</v>
      </c>
      <c r="L33">
        <f>matriceresult__29[[#This Row],[Use]]/matriceresult__29[[#This Row],[TOTAL]]</f>
        <v>1</v>
      </c>
      <c r="M33">
        <f>matriceresult__29[[#This Row],[Compare]]/matriceresult__29[[#This Row],[TOTAL]]</f>
        <v>0</v>
      </c>
      <c r="N33">
        <f>matriceresult__29[[#This Row],[Background]]/matriceresult__29[[#This Row],[TOTAL]]</f>
        <v>0</v>
      </c>
      <c r="O33">
        <f>matriceresult__29[[#This Row],[Creation]]/matriceresult__29[[#This Row],[TOTAL]]</f>
        <v>0</v>
      </c>
      <c r="P33" s="15">
        <f>SUM(matriceresult__2910[[#This Row],[Use]:[Creation]])</f>
        <v>1</v>
      </c>
    </row>
    <row r="34" spans="1:16" x14ac:dyDescent="0.25">
      <c r="A34" s="3" t="s">
        <v>17</v>
      </c>
      <c r="B34" s="13" t="s">
        <v>1027</v>
      </c>
      <c r="D34" s="1" t="s">
        <v>2163</v>
      </c>
      <c r="E34">
        <v>2</v>
      </c>
      <c r="F34">
        <v>0</v>
      </c>
      <c r="G34">
        <v>0</v>
      </c>
      <c r="H34">
        <v>0</v>
      </c>
      <c r="I34" s="7">
        <f>SUM(matriceresult__29[[#This Row],[Use]:[Creation]])</f>
        <v>2</v>
      </c>
      <c r="K34" s="1" t="s">
        <v>2163</v>
      </c>
      <c r="L34">
        <f>matriceresult__29[[#This Row],[Use]]/matriceresult__29[[#This Row],[TOTAL]]</f>
        <v>1</v>
      </c>
      <c r="M34">
        <f>matriceresult__29[[#This Row],[Compare]]/matriceresult__29[[#This Row],[TOTAL]]</f>
        <v>0</v>
      </c>
      <c r="N34">
        <f>matriceresult__29[[#This Row],[Background]]/matriceresult__29[[#This Row],[TOTAL]]</f>
        <v>0</v>
      </c>
      <c r="O34">
        <f>matriceresult__29[[#This Row],[Creation]]/matriceresult__29[[#This Row],[TOTAL]]</f>
        <v>0</v>
      </c>
      <c r="P34" s="15">
        <f>SUM(matriceresult__2910[[#This Row],[Use]:[Creation]])</f>
        <v>1</v>
      </c>
    </row>
    <row r="35" spans="1:16" x14ac:dyDescent="0.25">
      <c r="A35" s="4" t="s">
        <v>17</v>
      </c>
      <c r="B35" s="6" t="s">
        <v>1027</v>
      </c>
      <c r="D35" s="1" t="s">
        <v>586</v>
      </c>
      <c r="E35">
        <v>0</v>
      </c>
      <c r="F35">
        <v>0</v>
      </c>
      <c r="G35">
        <v>0</v>
      </c>
      <c r="H35">
        <v>1</v>
      </c>
      <c r="I35" s="7">
        <f>SUM(matriceresult__29[[#This Row],[Use]:[Creation]])</f>
        <v>1</v>
      </c>
      <c r="K35" s="1" t="s">
        <v>586</v>
      </c>
      <c r="L35">
        <f>matriceresult__29[[#This Row],[Use]]/matriceresult__29[[#This Row],[TOTAL]]</f>
        <v>0</v>
      </c>
      <c r="M35">
        <f>matriceresult__29[[#This Row],[Compare]]/matriceresult__29[[#This Row],[TOTAL]]</f>
        <v>0</v>
      </c>
      <c r="N35">
        <f>matriceresult__29[[#This Row],[Background]]/matriceresult__29[[#This Row],[TOTAL]]</f>
        <v>0</v>
      </c>
      <c r="O35">
        <f>matriceresult__29[[#This Row],[Creation]]/matriceresult__29[[#This Row],[TOTAL]]</f>
        <v>1</v>
      </c>
      <c r="P35" s="15">
        <f>SUM(matriceresult__2910[[#This Row],[Use]:[Creation]])</f>
        <v>1</v>
      </c>
    </row>
    <row r="36" spans="1:16" x14ac:dyDescent="0.25">
      <c r="A36" s="3" t="s">
        <v>17</v>
      </c>
      <c r="B36" s="13" t="s">
        <v>1027</v>
      </c>
      <c r="D36" s="1" t="s">
        <v>92</v>
      </c>
      <c r="E36">
        <v>6</v>
      </c>
      <c r="F36">
        <v>0</v>
      </c>
      <c r="G36">
        <v>3</v>
      </c>
      <c r="H36">
        <v>0</v>
      </c>
      <c r="I36" s="7">
        <f>SUM(matriceresult__29[[#This Row],[Use]:[Creation]])</f>
        <v>9</v>
      </c>
      <c r="K36" s="1" t="s">
        <v>92</v>
      </c>
      <c r="L36">
        <f>matriceresult__29[[#This Row],[Use]]/matriceresult__29[[#This Row],[TOTAL]]</f>
        <v>0.66666666666666663</v>
      </c>
      <c r="M36">
        <f>matriceresult__29[[#This Row],[Compare]]/matriceresult__29[[#This Row],[TOTAL]]</f>
        <v>0</v>
      </c>
      <c r="N36">
        <f>matriceresult__29[[#This Row],[Background]]/matriceresult__29[[#This Row],[TOTAL]]</f>
        <v>0.33333333333333331</v>
      </c>
      <c r="O36">
        <f>matriceresult__29[[#This Row],[Creation]]/matriceresult__29[[#This Row],[TOTAL]]</f>
        <v>0</v>
      </c>
      <c r="P36" s="15">
        <f>SUM(matriceresult__2910[[#This Row],[Use]:[Creation]])</f>
        <v>1</v>
      </c>
    </row>
    <row r="37" spans="1:16" x14ac:dyDescent="0.25">
      <c r="A37" s="4" t="s">
        <v>17</v>
      </c>
      <c r="B37" s="6" t="s">
        <v>1027</v>
      </c>
      <c r="D37" s="1" t="s">
        <v>99</v>
      </c>
      <c r="E37">
        <v>0</v>
      </c>
      <c r="F37">
        <v>0</v>
      </c>
      <c r="G37">
        <v>1</v>
      </c>
      <c r="H37">
        <v>0</v>
      </c>
      <c r="I37" s="7">
        <f>SUM(matriceresult__29[[#This Row],[Use]:[Creation]])</f>
        <v>1</v>
      </c>
      <c r="K37" s="1" t="s">
        <v>99</v>
      </c>
      <c r="L37">
        <f>matriceresult__29[[#This Row],[Use]]/matriceresult__29[[#This Row],[TOTAL]]</f>
        <v>0</v>
      </c>
      <c r="M37">
        <f>matriceresult__29[[#This Row],[Compare]]/matriceresult__29[[#This Row],[TOTAL]]</f>
        <v>0</v>
      </c>
      <c r="N37">
        <f>matriceresult__29[[#This Row],[Background]]/matriceresult__29[[#This Row],[TOTAL]]</f>
        <v>1</v>
      </c>
      <c r="O37">
        <f>matriceresult__29[[#This Row],[Creation]]/matriceresult__29[[#This Row],[TOTAL]]</f>
        <v>0</v>
      </c>
      <c r="P37" s="15">
        <f>SUM(matriceresult__2910[[#This Row],[Use]:[Creation]])</f>
        <v>1</v>
      </c>
    </row>
    <row r="38" spans="1:16" x14ac:dyDescent="0.25">
      <c r="A38" s="3" t="s">
        <v>17</v>
      </c>
      <c r="B38" s="13" t="s">
        <v>1027</v>
      </c>
      <c r="D38" s="1" t="s">
        <v>2171</v>
      </c>
      <c r="E38">
        <v>1</v>
      </c>
      <c r="F38">
        <v>0</v>
      </c>
      <c r="G38">
        <v>0</v>
      </c>
      <c r="H38">
        <v>0</v>
      </c>
      <c r="I38" s="7">
        <f>SUM(matriceresult__29[[#This Row],[Use]:[Creation]])</f>
        <v>1</v>
      </c>
      <c r="K38" s="1" t="s">
        <v>2171</v>
      </c>
      <c r="L38">
        <f>matriceresult__29[[#This Row],[Use]]/matriceresult__29[[#This Row],[TOTAL]]</f>
        <v>1</v>
      </c>
      <c r="M38">
        <f>matriceresult__29[[#This Row],[Compare]]/matriceresult__29[[#This Row],[TOTAL]]</f>
        <v>0</v>
      </c>
      <c r="N38">
        <f>matriceresult__29[[#This Row],[Background]]/matriceresult__29[[#This Row],[TOTAL]]</f>
        <v>0</v>
      </c>
      <c r="O38">
        <f>matriceresult__29[[#This Row],[Creation]]/matriceresult__29[[#This Row],[TOTAL]]</f>
        <v>0</v>
      </c>
      <c r="P38" s="15">
        <f>SUM(matriceresult__2910[[#This Row],[Use]:[Creation]])</f>
        <v>1</v>
      </c>
    </row>
    <row r="39" spans="1:16" x14ac:dyDescent="0.25">
      <c r="A39" s="4" t="s">
        <v>17</v>
      </c>
      <c r="B39" s="6" t="s">
        <v>1027</v>
      </c>
      <c r="D39" s="1" t="s">
        <v>393</v>
      </c>
      <c r="E39">
        <v>0</v>
      </c>
      <c r="F39">
        <v>0</v>
      </c>
      <c r="G39">
        <v>2</v>
      </c>
      <c r="H39">
        <v>0</v>
      </c>
      <c r="I39" s="7">
        <f>SUM(matriceresult__29[[#This Row],[Use]:[Creation]])</f>
        <v>2</v>
      </c>
      <c r="K39" s="1" t="s">
        <v>393</v>
      </c>
      <c r="L39">
        <f>matriceresult__29[[#This Row],[Use]]/matriceresult__29[[#This Row],[TOTAL]]</f>
        <v>0</v>
      </c>
      <c r="M39">
        <f>matriceresult__29[[#This Row],[Compare]]/matriceresult__29[[#This Row],[TOTAL]]</f>
        <v>0</v>
      </c>
      <c r="N39">
        <f>matriceresult__29[[#This Row],[Background]]/matriceresult__29[[#This Row],[TOTAL]]</f>
        <v>1</v>
      </c>
      <c r="O39">
        <f>matriceresult__29[[#This Row],[Creation]]/matriceresult__29[[#This Row],[TOTAL]]</f>
        <v>0</v>
      </c>
      <c r="P39" s="15">
        <f>SUM(matriceresult__2910[[#This Row],[Use]:[Creation]])</f>
        <v>1</v>
      </c>
    </row>
    <row r="40" spans="1:16" x14ac:dyDescent="0.25">
      <c r="A40" s="3" t="s">
        <v>17</v>
      </c>
      <c r="B40" s="13" t="s">
        <v>1027</v>
      </c>
      <c r="D40" s="1" t="s">
        <v>400</v>
      </c>
      <c r="E40">
        <v>7</v>
      </c>
      <c r="F40">
        <v>0</v>
      </c>
      <c r="G40">
        <v>2</v>
      </c>
      <c r="H40">
        <v>0</v>
      </c>
      <c r="I40" s="7">
        <f>SUM(matriceresult__29[[#This Row],[Use]:[Creation]])</f>
        <v>9</v>
      </c>
      <c r="K40" s="1" t="s">
        <v>400</v>
      </c>
      <c r="L40">
        <f>matriceresult__29[[#This Row],[Use]]/matriceresult__29[[#This Row],[TOTAL]]</f>
        <v>0.77777777777777779</v>
      </c>
      <c r="M40">
        <f>matriceresult__29[[#This Row],[Compare]]/matriceresult__29[[#This Row],[TOTAL]]</f>
        <v>0</v>
      </c>
      <c r="N40">
        <f>matriceresult__29[[#This Row],[Background]]/matriceresult__29[[#This Row],[TOTAL]]</f>
        <v>0.22222222222222221</v>
      </c>
      <c r="O40">
        <f>matriceresult__29[[#This Row],[Creation]]/matriceresult__29[[#This Row],[TOTAL]]</f>
        <v>0</v>
      </c>
      <c r="P40" s="15">
        <f>SUM(matriceresult__2910[[#This Row],[Use]:[Creation]])</f>
        <v>1</v>
      </c>
    </row>
    <row r="41" spans="1:16" x14ac:dyDescent="0.25">
      <c r="A41" s="4" t="s">
        <v>17</v>
      </c>
      <c r="B41" s="6" t="s">
        <v>1027</v>
      </c>
      <c r="D41" s="1" t="s">
        <v>592</v>
      </c>
      <c r="E41">
        <v>8</v>
      </c>
      <c r="F41">
        <v>0</v>
      </c>
      <c r="G41">
        <v>0</v>
      </c>
      <c r="H41">
        <v>4</v>
      </c>
      <c r="I41" s="7">
        <f>SUM(matriceresult__29[[#This Row],[Use]:[Creation]])</f>
        <v>12</v>
      </c>
      <c r="K41" s="1" t="s">
        <v>592</v>
      </c>
      <c r="L41">
        <f>matriceresult__29[[#This Row],[Use]]/matriceresult__29[[#This Row],[TOTAL]]</f>
        <v>0.66666666666666663</v>
      </c>
      <c r="M41">
        <f>matriceresult__29[[#This Row],[Compare]]/matriceresult__29[[#This Row],[TOTAL]]</f>
        <v>0</v>
      </c>
      <c r="N41">
        <f>matriceresult__29[[#This Row],[Background]]/matriceresult__29[[#This Row],[TOTAL]]</f>
        <v>0</v>
      </c>
      <c r="O41">
        <f>matriceresult__29[[#This Row],[Creation]]/matriceresult__29[[#This Row],[TOTAL]]</f>
        <v>0.33333333333333331</v>
      </c>
      <c r="P41" s="15">
        <f>SUM(matriceresult__2910[[#This Row],[Use]:[Creation]])</f>
        <v>1</v>
      </c>
    </row>
    <row r="42" spans="1:16" x14ac:dyDescent="0.25">
      <c r="A42" s="3" t="s">
        <v>17</v>
      </c>
      <c r="B42" s="13" t="s">
        <v>1027</v>
      </c>
      <c r="D42" s="1" t="s">
        <v>406</v>
      </c>
      <c r="E42">
        <v>10</v>
      </c>
      <c r="F42">
        <v>0</v>
      </c>
      <c r="G42">
        <v>1</v>
      </c>
      <c r="H42">
        <v>0</v>
      </c>
      <c r="I42" s="7">
        <f>SUM(matriceresult__29[[#This Row],[Use]:[Creation]])</f>
        <v>11</v>
      </c>
      <c r="K42" s="1" t="s">
        <v>406</v>
      </c>
      <c r="L42">
        <f>matriceresult__29[[#This Row],[Use]]/matriceresult__29[[#This Row],[TOTAL]]</f>
        <v>0.90909090909090906</v>
      </c>
      <c r="M42">
        <f>matriceresult__29[[#This Row],[Compare]]/matriceresult__29[[#This Row],[TOTAL]]</f>
        <v>0</v>
      </c>
      <c r="N42">
        <f>matriceresult__29[[#This Row],[Background]]/matriceresult__29[[#This Row],[TOTAL]]</f>
        <v>9.0909090909090912E-2</v>
      </c>
      <c r="O42">
        <f>matriceresult__29[[#This Row],[Creation]]/matriceresult__29[[#This Row],[TOTAL]]</f>
        <v>0</v>
      </c>
      <c r="P42" s="15">
        <f>SUM(matriceresult__2910[[#This Row],[Use]:[Creation]])</f>
        <v>1</v>
      </c>
    </row>
    <row r="43" spans="1:16" x14ac:dyDescent="0.25">
      <c r="A43" s="4" t="s">
        <v>17</v>
      </c>
      <c r="B43" s="6" t="s">
        <v>1027</v>
      </c>
      <c r="D43" s="1" t="s">
        <v>2222</v>
      </c>
      <c r="E43">
        <v>1</v>
      </c>
      <c r="F43">
        <v>0</v>
      </c>
      <c r="G43">
        <v>0</v>
      </c>
      <c r="H43">
        <v>0</v>
      </c>
      <c r="I43" s="7">
        <f>SUM(matriceresult__29[[#This Row],[Use]:[Creation]])</f>
        <v>1</v>
      </c>
      <c r="K43" s="1" t="s">
        <v>2222</v>
      </c>
      <c r="L43">
        <f>matriceresult__29[[#This Row],[Use]]/matriceresult__29[[#This Row],[TOTAL]]</f>
        <v>1</v>
      </c>
      <c r="M43">
        <f>matriceresult__29[[#This Row],[Compare]]/matriceresult__29[[#This Row],[TOTAL]]</f>
        <v>0</v>
      </c>
      <c r="N43">
        <f>matriceresult__29[[#This Row],[Background]]/matriceresult__29[[#This Row],[TOTAL]]</f>
        <v>0</v>
      </c>
      <c r="O43">
        <f>matriceresult__29[[#This Row],[Creation]]/matriceresult__29[[#This Row],[TOTAL]]</f>
        <v>0</v>
      </c>
      <c r="P43" s="15">
        <f>SUM(matriceresult__2910[[#This Row],[Use]:[Creation]])</f>
        <v>1</v>
      </c>
    </row>
    <row r="44" spans="1:16" x14ac:dyDescent="0.25">
      <c r="A44" s="3" t="s">
        <v>17</v>
      </c>
      <c r="B44" s="13" t="s">
        <v>1027</v>
      </c>
      <c r="D44" s="1" t="s">
        <v>839</v>
      </c>
      <c r="E44">
        <v>0</v>
      </c>
      <c r="F44">
        <v>0</v>
      </c>
      <c r="G44">
        <v>0</v>
      </c>
      <c r="H44">
        <v>1</v>
      </c>
      <c r="I44" s="7">
        <f>SUM(matriceresult__29[[#This Row],[Use]:[Creation]])</f>
        <v>1</v>
      </c>
      <c r="K44" s="1" t="s">
        <v>839</v>
      </c>
      <c r="L44">
        <f>matriceresult__29[[#This Row],[Use]]/matriceresult__29[[#This Row],[TOTAL]]</f>
        <v>0</v>
      </c>
      <c r="M44">
        <f>matriceresult__29[[#This Row],[Compare]]/matriceresult__29[[#This Row],[TOTAL]]</f>
        <v>0</v>
      </c>
      <c r="N44">
        <f>matriceresult__29[[#This Row],[Background]]/matriceresult__29[[#This Row],[TOTAL]]</f>
        <v>0</v>
      </c>
      <c r="O44">
        <f>matriceresult__29[[#This Row],[Creation]]/matriceresult__29[[#This Row],[TOTAL]]</f>
        <v>1</v>
      </c>
      <c r="P44" s="15">
        <f>SUM(matriceresult__2910[[#This Row],[Use]:[Creation]])</f>
        <v>1</v>
      </c>
    </row>
    <row r="45" spans="1:16" x14ac:dyDescent="0.25">
      <c r="A45" s="4" t="s">
        <v>17</v>
      </c>
      <c r="B45" s="6" t="s">
        <v>1027</v>
      </c>
      <c r="D45" s="1" t="s">
        <v>104</v>
      </c>
      <c r="E45">
        <v>7</v>
      </c>
      <c r="F45">
        <v>0</v>
      </c>
      <c r="G45">
        <v>1</v>
      </c>
      <c r="H45">
        <v>0</v>
      </c>
      <c r="I45" s="7">
        <f>SUM(matriceresult__29[[#This Row],[Use]:[Creation]])</f>
        <v>8</v>
      </c>
      <c r="K45" s="1" t="s">
        <v>104</v>
      </c>
      <c r="L45">
        <f>matriceresult__29[[#This Row],[Use]]/matriceresult__29[[#This Row],[TOTAL]]</f>
        <v>0.875</v>
      </c>
      <c r="M45">
        <f>matriceresult__29[[#This Row],[Compare]]/matriceresult__29[[#This Row],[TOTAL]]</f>
        <v>0</v>
      </c>
      <c r="N45">
        <f>matriceresult__29[[#This Row],[Background]]/matriceresult__29[[#This Row],[TOTAL]]</f>
        <v>0.125</v>
      </c>
      <c r="O45">
        <f>matriceresult__29[[#This Row],[Creation]]/matriceresult__29[[#This Row],[TOTAL]]</f>
        <v>0</v>
      </c>
      <c r="P45" s="15">
        <f>SUM(matriceresult__2910[[#This Row],[Use]:[Creation]])</f>
        <v>1</v>
      </c>
    </row>
    <row r="46" spans="1:16" x14ac:dyDescent="0.25">
      <c r="A46" s="3" t="s">
        <v>17</v>
      </c>
      <c r="B46" s="13" t="s">
        <v>1027</v>
      </c>
      <c r="D46" s="1" t="s">
        <v>410</v>
      </c>
      <c r="E46">
        <v>0</v>
      </c>
      <c r="F46">
        <v>0</v>
      </c>
      <c r="G46">
        <v>1</v>
      </c>
      <c r="H46">
        <v>0</v>
      </c>
      <c r="I46" s="7">
        <f>SUM(matriceresult__29[[#This Row],[Use]:[Creation]])</f>
        <v>1</v>
      </c>
      <c r="K46" s="1" t="s">
        <v>410</v>
      </c>
      <c r="L46">
        <f>matriceresult__29[[#This Row],[Use]]/matriceresult__29[[#This Row],[TOTAL]]</f>
        <v>0</v>
      </c>
      <c r="M46">
        <f>matriceresult__29[[#This Row],[Compare]]/matriceresult__29[[#This Row],[TOTAL]]</f>
        <v>0</v>
      </c>
      <c r="N46">
        <f>matriceresult__29[[#This Row],[Background]]/matriceresult__29[[#This Row],[TOTAL]]</f>
        <v>1</v>
      </c>
      <c r="O46">
        <f>matriceresult__29[[#This Row],[Creation]]/matriceresult__29[[#This Row],[TOTAL]]</f>
        <v>0</v>
      </c>
      <c r="P46" s="15">
        <f>SUM(matriceresult__2910[[#This Row],[Use]:[Creation]])</f>
        <v>1</v>
      </c>
    </row>
    <row r="47" spans="1:16" x14ac:dyDescent="0.25">
      <c r="A47" s="4" t="s">
        <v>17</v>
      </c>
      <c r="B47" s="6" t="s">
        <v>1027</v>
      </c>
      <c r="D47" s="1" t="s">
        <v>528</v>
      </c>
      <c r="E47">
        <v>1</v>
      </c>
      <c r="F47">
        <v>2</v>
      </c>
      <c r="G47">
        <v>0</v>
      </c>
      <c r="H47">
        <v>0</v>
      </c>
      <c r="I47" s="7">
        <f>SUM(matriceresult__29[[#This Row],[Use]:[Creation]])</f>
        <v>3</v>
      </c>
      <c r="K47" s="1" t="s">
        <v>528</v>
      </c>
      <c r="L47">
        <f>matriceresult__29[[#This Row],[Use]]/matriceresult__29[[#This Row],[TOTAL]]</f>
        <v>0.33333333333333331</v>
      </c>
      <c r="M47">
        <f>matriceresult__29[[#This Row],[Compare]]/matriceresult__29[[#This Row],[TOTAL]]</f>
        <v>0.66666666666666663</v>
      </c>
      <c r="N47">
        <f>matriceresult__29[[#This Row],[Background]]/matriceresult__29[[#This Row],[TOTAL]]</f>
        <v>0</v>
      </c>
      <c r="O47">
        <f>matriceresult__29[[#This Row],[Creation]]/matriceresult__29[[#This Row],[TOTAL]]</f>
        <v>0</v>
      </c>
      <c r="P47" s="15">
        <f>SUM(matriceresult__2910[[#This Row],[Use]:[Creation]])</f>
        <v>1</v>
      </c>
    </row>
    <row r="48" spans="1:16" x14ac:dyDescent="0.25">
      <c r="A48" s="3" t="s">
        <v>17</v>
      </c>
      <c r="B48" s="13" t="s">
        <v>1027</v>
      </c>
      <c r="D48" s="1" t="s">
        <v>2227</v>
      </c>
      <c r="E48">
        <v>1</v>
      </c>
      <c r="F48">
        <v>0</v>
      </c>
      <c r="G48">
        <v>0</v>
      </c>
      <c r="H48">
        <v>0</v>
      </c>
      <c r="I48" s="7">
        <f>SUM(matriceresult__29[[#This Row],[Use]:[Creation]])</f>
        <v>1</v>
      </c>
      <c r="K48" s="1" t="s">
        <v>2227</v>
      </c>
      <c r="L48">
        <f>matriceresult__29[[#This Row],[Use]]/matriceresult__29[[#This Row],[TOTAL]]</f>
        <v>1</v>
      </c>
      <c r="M48">
        <f>matriceresult__29[[#This Row],[Compare]]/matriceresult__29[[#This Row],[TOTAL]]</f>
        <v>0</v>
      </c>
      <c r="N48">
        <f>matriceresult__29[[#This Row],[Background]]/matriceresult__29[[#This Row],[TOTAL]]</f>
        <v>0</v>
      </c>
      <c r="O48">
        <f>matriceresult__29[[#This Row],[Creation]]/matriceresult__29[[#This Row],[TOTAL]]</f>
        <v>0</v>
      </c>
      <c r="P48" s="15">
        <f>SUM(matriceresult__2910[[#This Row],[Use]:[Creation]])</f>
        <v>1</v>
      </c>
    </row>
    <row r="49" spans="1:16" x14ac:dyDescent="0.25">
      <c r="A49" s="4" t="s">
        <v>17</v>
      </c>
      <c r="B49" s="6" t="s">
        <v>1027</v>
      </c>
      <c r="D49" s="1" t="s">
        <v>2232</v>
      </c>
      <c r="E49">
        <v>1</v>
      </c>
      <c r="F49">
        <v>0</v>
      </c>
      <c r="G49">
        <v>0</v>
      </c>
      <c r="H49">
        <v>0</v>
      </c>
      <c r="I49" s="7">
        <f>SUM(matriceresult__29[[#This Row],[Use]:[Creation]])</f>
        <v>1</v>
      </c>
      <c r="K49" s="1" t="s">
        <v>2232</v>
      </c>
      <c r="L49">
        <f>matriceresult__29[[#This Row],[Use]]/matriceresult__29[[#This Row],[TOTAL]]</f>
        <v>1</v>
      </c>
      <c r="M49">
        <f>matriceresult__29[[#This Row],[Compare]]/matriceresult__29[[#This Row],[TOTAL]]</f>
        <v>0</v>
      </c>
      <c r="N49">
        <f>matriceresult__29[[#This Row],[Background]]/matriceresult__29[[#This Row],[TOTAL]]</f>
        <v>0</v>
      </c>
      <c r="O49">
        <f>matriceresult__29[[#This Row],[Creation]]/matriceresult__29[[#This Row],[TOTAL]]</f>
        <v>0</v>
      </c>
      <c r="P49" s="15">
        <f>SUM(matriceresult__2910[[#This Row],[Use]:[Creation]])</f>
        <v>1</v>
      </c>
    </row>
    <row r="50" spans="1:16" x14ac:dyDescent="0.25">
      <c r="A50" s="3" t="s">
        <v>17</v>
      </c>
      <c r="B50" s="13" t="s">
        <v>1027</v>
      </c>
      <c r="D50" s="1" t="s">
        <v>2236</v>
      </c>
      <c r="E50">
        <v>4</v>
      </c>
      <c r="F50">
        <v>0</v>
      </c>
      <c r="G50">
        <v>0</v>
      </c>
      <c r="H50">
        <v>0</v>
      </c>
      <c r="I50" s="7">
        <f>SUM(matriceresult__29[[#This Row],[Use]:[Creation]])</f>
        <v>4</v>
      </c>
      <c r="K50" s="1" t="s">
        <v>2236</v>
      </c>
      <c r="L50">
        <f>matriceresult__29[[#This Row],[Use]]/matriceresult__29[[#This Row],[TOTAL]]</f>
        <v>1</v>
      </c>
      <c r="M50">
        <f>matriceresult__29[[#This Row],[Compare]]/matriceresult__29[[#This Row],[TOTAL]]</f>
        <v>0</v>
      </c>
      <c r="N50">
        <f>matriceresult__29[[#This Row],[Background]]/matriceresult__29[[#This Row],[TOTAL]]</f>
        <v>0</v>
      </c>
      <c r="O50">
        <f>matriceresult__29[[#This Row],[Creation]]/matriceresult__29[[#This Row],[TOTAL]]</f>
        <v>0</v>
      </c>
      <c r="P50" s="15">
        <f>SUM(matriceresult__2910[[#This Row],[Use]:[Creation]])</f>
        <v>1</v>
      </c>
    </row>
    <row r="51" spans="1:16" x14ac:dyDescent="0.25">
      <c r="A51" s="4" t="s">
        <v>17</v>
      </c>
      <c r="B51" s="6" t="s">
        <v>1027</v>
      </c>
      <c r="D51" s="1" t="s">
        <v>599</v>
      </c>
      <c r="E51">
        <v>0</v>
      </c>
      <c r="F51">
        <v>0</v>
      </c>
      <c r="G51">
        <v>0</v>
      </c>
      <c r="H51">
        <v>1</v>
      </c>
      <c r="I51" s="7">
        <f>SUM(matriceresult__29[[#This Row],[Use]:[Creation]])</f>
        <v>1</v>
      </c>
      <c r="K51" s="1" t="s">
        <v>599</v>
      </c>
      <c r="L51">
        <f>matriceresult__29[[#This Row],[Use]]/matriceresult__29[[#This Row],[TOTAL]]</f>
        <v>0</v>
      </c>
      <c r="M51">
        <f>matriceresult__29[[#This Row],[Compare]]/matriceresult__29[[#This Row],[TOTAL]]</f>
        <v>0</v>
      </c>
      <c r="N51">
        <f>matriceresult__29[[#This Row],[Background]]/matriceresult__29[[#This Row],[TOTAL]]</f>
        <v>0</v>
      </c>
      <c r="O51">
        <f>matriceresult__29[[#This Row],[Creation]]/matriceresult__29[[#This Row],[TOTAL]]</f>
        <v>1</v>
      </c>
      <c r="P51" s="15">
        <f>SUM(matriceresult__2910[[#This Row],[Use]:[Creation]])</f>
        <v>1</v>
      </c>
    </row>
    <row r="52" spans="1:16" x14ac:dyDescent="0.25">
      <c r="A52" s="3" t="s">
        <v>17</v>
      </c>
      <c r="B52" s="13" t="s">
        <v>1027</v>
      </c>
      <c r="D52" s="1" t="s">
        <v>109</v>
      </c>
      <c r="E52">
        <v>23</v>
      </c>
      <c r="F52">
        <v>0</v>
      </c>
      <c r="G52">
        <v>1</v>
      </c>
      <c r="H52">
        <v>3</v>
      </c>
      <c r="I52" s="7">
        <f>SUM(matriceresult__29[[#This Row],[Use]:[Creation]])</f>
        <v>27</v>
      </c>
      <c r="K52" s="1" t="s">
        <v>109</v>
      </c>
      <c r="L52">
        <f>matriceresult__29[[#This Row],[Use]]/matriceresult__29[[#This Row],[TOTAL]]</f>
        <v>0.85185185185185186</v>
      </c>
      <c r="M52">
        <f>matriceresult__29[[#This Row],[Compare]]/matriceresult__29[[#This Row],[TOTAL]]</f>
        <v>0</v>
      </c>
      <c r="N52">
        <f>matriceresult__29[[#This Row],[Background]]/matriceresult__29[[#This Row],[TOTAL]]</f>
        <v>3.7037037037037035E-2</v>
      </c>
      <c r="O52">
        <f>matriceresult__29[[#This Row],[Creation]]/matriceresult__29[[#This Row],[TOTAL]]</f>
        <v>0.1111111111111111</v>
      </c>
      <c r="P52" s="15">
        <f>SUM(matriceresult__2910[[#This Row],[Use]:[Creation]])</f>
        <v>1</v>
      </c>
    </row>
    <row r="53" spans="1:16" x14ac:dyDescent="0.25">
      <c r="A53" s="4" t="s">
        <v>17</v>
      </c>
      <c r="B53" s="6" t="s">
        <v>1027</v>
      </c>
      <c r="D53" s="1" t="s">
        <v>1305</v>
      </c>
      <c r="E53">
        <v>1</v>
      </c>
      <c r="F53">
        <v>0</v>
      </c>
      <c r="G53">
        <v>0</v>
      </c>
      <c r="H53">
        <v>0</v>
      </c>
      <c r="I53" s="7">
        <f>SUM(matriceresult__29[[#This Row],[Use]:[Creation]])</f>
        <v>1</v>
      </c>
      <c r="K53" s="1" t="s">
        <v>1305</v>
      </c>
      <c r="L53">
        <f>matriceresult__29[[#This Row],[Use]]/matriceresult__29[[#This Row],[TOTAL]]</f>
        <v>1</v>
      </c>
      <c r="M53">
        <f>matriceresult__29[[#This Row],[Compare]]/matriceresult__29[[#This Row],[TOTAL]]</f>
        <v>0</v>
      </c>
      <c r="N53">
        <f>matriceresult__29[[#This Row],[Background]]/matriceresult__29[[#This Row],[TOTAL]]</f>
        <v>0</v>
      </c>
      <c r="O53">
        <f>matriceresult__29[[#This Row],[Creation]]/matriceresult__29[[#This Row],[TOTAL]]</f>
        <v>0</v>
      </c>
      <c r="P53" s="15">
        <f>SUM(matriceresult__2910[[#This Row],[Use]:[Creation]])</f>
        <v>1</v>
      </c>
    </row>
    <row r="54" spans="1:16" x14ac:dyDescent="0.25">
      <c r="A54" s="3" t="s">
        <v>17</v>
      </c>
      <c r="B54" s="13" t="s">
        <v>1027</v>
      </c>
      <c r="D54" s="1" t="s">
        <v>1310</v>
      </c>
      <c r="E54">
        <v>1</v>
      </c>
      <c r="F54">
        <v>0</v>
      </c>
      <c r="G54">
        <v>0</v>
      </c>
      <c r="H54">
        <v>0</v>
      </c>
      <c r="I54" s="7">
        <f>SUM(matriceresult__29[[#This Row],[Use]:[Creation]])</f>
        <v>1</v>
      </c>
      <c r="K54" s="1" t="s">
        <v>1310</v>
      </c>
      <c r="L54">
        <f>matriceresult__29[[#This Row],[Use]]/matriceresult__29[[#This Row],[TOTAL]]</f>
        <v>1</v>
      </c>
      <c r="M54">
        <f>matriceresult__29[[#This Row],[Compare]]/matriceresult__29[[#This Row],[TOTAL]]</f>
        <v>0</v>
      </c>
      <c r="N54">
        <f>matriceresult__29[[#This Row],[Background]]/matriceresult__29[[#This Row],[TOTAL]]</f>
        <v>0</v>
      </c>
      <c r="O54">
        <f>matriceresult__29[[#This Row],[Creation]]/matriceresult__29[[#This Row],[TOTAL]]</f>
        <v>0</v>
      </c>
      <c r="P54" s="15">
        <f>SUM(matriceresult__2910[[#This Row],[Use]:[Creation]])</f>
        <v>1</v>
      </c>
    </row>
    <row r="55" spans="1:16" x14ac:dyDescent="0.25">
      <c r="A55" s="4" t="s">
        <v>17</v>
      </c>
      <c r="B55" s="6" t="s">
        <v>1027</v>
      </c>
      <c r="D55" s="1" t="s">
        <v>610</v>
      </c>
      <c r="E55">
        <v>0</v>
      </c>
      <c r="F55">
        <v>0</v>
      </c>
      <c r="G55">
        <v>0</v>
      </c>
      <c r="H55">
        <v>2</v>
      </c>
      <c r="I55" s="7">
        <f>SUM(matriceresult__29[[#This Row],[Use]:[Creation]])</f>
        <v>2</v>
      </c>
      <c r="K55" s="1" t="s">
        <v>610</v>
      </c>
      <c r="L55">
        <f>matriceresult__29[[#This Row],[Use]]/matriceresult__29[[#This Row],[TOTAL]]</f>
        <v>0</v>
      </c>
      <c r="M55">
        <f>matriceresult__29[[#This Row],[Compare]]/matriceresult__29[[#This Row],[TOTAL]]</f>
        <v>0</v>
      </c>
      <c r="N55">
        <f>matriceresult__29[[#This Row],[Background]]/matriceresult__29[[#This Row],[TOTAL]]</f>
        <v>0</v>
      </c>
      <c r="O55">
        <f>matriceresult__29[[#This Row],[Creation]]/matriceresult__29[[#This Row],[TOTAL]]</f>
        <v>1</v>
      </c>
      <c r="P55" s="15">
        <f>SUM(matriceresult__2910[[#This Row],[Use]:[Creation]])</f>
        <v>1</v>
      </c>
    </row>
    <row r="56" spans="1:16" x14ac:dyDescent="0.25">
      <c r="A56" s="3" t="s">
        <v>17</v>
      </c>
      <c r="B56" s="13" t="s">
        <v>1027</v>
      </c>
      <c r="D56" s="1" t="s">
        <v>1315</v>
      </c>
      <c r="E56">
        <v>10</v>
      </c>
      <c r="F56">
        <v>0</v>
      </c>
      <c r="G56">
        <v>0</v>
      </c>
      <c r="H56">
        <v>0</v>
      </c>
      <c r="I56" s="7">
        <f>SUM(matriceresult__29[[#This Row],[Use]:[Creation]])</f>
        <v>10</v>
      </c>
      <c r="K56" s="1" t="s">
        <v>1315</v>
      </c>
      <c r="L56">
        <f>matriceresult__29[[#This Row],[Use]]/matriceresult__29[[#This Row],[TOTAL]]</f>
        <v>1</v>
      </c>
      <c r="M56">
        <f>matriceresult__29[[#This Row],[Compare]]/matriceresult__29[[#This Row],[TOTAL]]</f>
        <v>0</v>
      </c>
      <c r="N56">
        <f>matriceresult__29[[#This Row],[Background]]/matriceresult__29[[#This Row],[TOTAL]]</f>
        <v>0</v>
      </c>
      <c r="O56">
        <f>matriceresult__29[[#This Row],[Creation]]/matriceresult__29[[#This Row],[TOTAL]]</f>
        <v>0</v>
      </c>
      <c r="P56" s="15">
        <f>SUM(matriceresult__2910[[#This Row],[Use]:[Creation]])</f>
        <v>1</v>
      </c>
    </row>
    <row r="57" spans="1:16" x14ac:dyDescent="0.25">
      <c r="A57" s="4" t="s">
        <v>17</v>
      </c>
      <c r="B57" s="6" t="s">
        <v>1027</v>
      </c>
      <c r="D57" s="1" t="s">
        <v>1339</v>
      </c>
      <c r="E57">
        <v>2</v>
      </c>
      <c r="F57">
        <v>0</v>
      </c>
      <c r="G57">
        <v>0</v>
      </c>
      <c r="H57">
        <v>0</v>
      </c>
      <c r="I57" s="7">
        <f>SUM(matriceresult__29[[#This Row],[Use]:[Creation]])</f>
        <v>2</v>
      </c>
      <c r="K57" s="1" t="s">
        <v>1339</v>
      </c>
      <c r="L57">
        <f>matriceresult__29[[#This Row],[Use]]/matriceresult__29[[#This Row],[TOTAL]]</f>
        <v>1</v>
      </c>
      <c r="M57">
        <f>matriceresult__29[[#This Row],[Compare]]/matriceresult__29[[#This Row],[TOTAL]]</f>
        <v>0</v>
      </c>
      <c r="N57">
        <f>matriceresult__29[[#This Row],[Background]]/matriceresult__29[[#This Row],[TOTAL]]</f>
        <v>0</v>
      </c>
      <c r="O57">
        <f>matriceresult__29[[#This Row],[Creation]]/matriceresult__29[[#This Row],[TOTAL]]</f>
        <v>0</v>
      </c>
      <c r="P57" s="15">
        <f>SUM(matriceresult__2910[[#This Row],[Use]:[Creation]])</f>
        <v>1</v>
      </c>
    </row>
    <row r="58" spans="1:16" x14ac:dyDescent="0.25">
      <c r="A58" s="3" t="s">
        <v>17</v>
      </c>
      <c r="B58" s="13" t="s">
        <v>1027</v>
      </c>
      <c r="D58" s="1" t="s">
        <v>2251</v>
      </c>
      <c r="E58">
        <v>7</v>
      </c>
      <c r="F58">
        <v>0</v>
      </c>
      <c r="G58">
        <v>0</v>
      </c>
      <c r="H58">
        <v>0</v>
      </c>
      <c r="I58" s="7">
        <f>SUM(matriceresult__29[[#This Row],[Use]:[Creation]])</f>
        <v>7</v>
      </c>
      <c r="K58" s="1" t="s">
        <v>2251</v>
      </c>
      <c r="L58">
        <f>matriceresult__29[[#This Row],[Use]]/matriceresult__29[[#This Row],[TOTAL]]</f>
        <v>1</v>
      </c>
      <c r="M58">
        <f>matriceresult__29[[#This Row],[Compare]]/matriceresult__29[[#This Row],[TOTAL]]</f>
        <v>0</v>
      </c>
      <c r="N58">
        <f>matriceresult__29[[#This Row],[Background]]/matriceresult__29[[#This Row],[TOTAL]]</f>
        <v>0</v>
      </c>
      <c r="O58">
        <f>matriceresult__29[[#This Row],[Creation]]/matriceresult__29[[#This Row],[TOTAL]]</f>
        <v>0</v>
      </c>
      <c r="P58" s="15">
        <f>SUM(matriceresult__2910[[#This Row],[Use]:[Creation]])</f>
        <v>1</v>
      </c>
    </row>
    <row r="59" spans="1:16" x14ac:dyDescent="0.25">
      <c r="A59" s="4" t="s">
        <v>17</v>
      </c>
      <c r="B59" s="6" t="s">
        <v>1027</v>
      </c>
      <c r="D59" s="1" t="s">
        <v>2262</v>
      </c>
      <c r="E59">
        <v>1</v>
      </c>
      <c r="F59">
        <v>0</v>
      </c>
      <c r="G59">
        <v>0</v>
      </c>
      <c r="H59">
        <v>0</v>
      </c>
      <c r="I59" s="7">
        <f>SUM(matriceresult__29[[#This Row],[Use]:[Creation]])</f>
        <v>1</v>
      </c>
      <c r="K59" s="1" t="s">
        <v>2262</v>
      </c>
      <c r="L59">
        <f>matriceresult__29[[#This Row],[Use]]/matriceresult__29[[#This Row],[TOTAL]]</f>
        <v>1</v>
      </c>
      <c r="M59">
        <f>matriceresult__29[[#This Row],[Compare]]/matriceresult__29[[#This Row],[TOTAL]]</f>
        <v>0</v>
      </c>
      <c r="N59">
        <f>matriceresult__29[[#This Row],[Background]]/matriceresult__29[[#This Row],[TOTAL]]</f>
        <v>0</v>
      </c>
      <c r="O59">
        <f>matriceresult__29[[#This Row],[Creation]]/matriceresult__29[[#This Row],[TOTAL]]</f>
        <v>0</v>
      </c>
      <c r="P59" s="15">
        <f>SUM(matriceresult__2910[[#This Row],[Use]:[Creation]])</f>
        <v>1</v>
      </c>
    </row>
    <row r="60" spans="1:16" x14ac:dyDescent="0.25">
      <c r="A60" s="3" t="s">
        <v>2082</v>
      </c>
      <c r="B60" s="13" t="s">
        <v>1027</v>
      </c>
      <c r="D60" s="1" t="s">
        <v>1345</v>
      </c>
      <c r="E60">
        <v>4</v>
      </c>
      <c r="F60">
        <v>0</v>
      </c>
      <c r="G60">
        <v>0</v>
      </c>
      <c r="H60">
        <v>0</v>
      </c>
      <c r="I60" s="7">
        <f>SUM(matriceresult__29[[#This Row],[Use]:[Creation]])</f>
        <v>4</v>
      </c>
      <c r="K60" s="1" t="s">
        <v>1345</v>
      </c>
      <c r="L60">
        <f>matriceresult__29[[#This Row],[Use]]/matriceresult__29[[#This Row],[TOTAL]]</f>
        <v>1</v>
      </c>
      <c r="M60">
        <f>matriceresult__29[[#This Row],[Compare]]/matriceresult__29[[#This Row],[TOTAL]]</f>
        <v>0</v>
      </c>
      <c r="N60">
        <f>matriceresult__29[[#This Row],[Background]]/matriceresult__29[[#This Row],[TOTAL]]</f>
        <v>0</v>
      </c>
      <c r="O60">
        <f>matriceresult__29[[#This Row],[Creation]]/matriceresult__29[[#This Row],[TOTAL]]</f>
        <v>0</v>
      </c>
      <c r="P60" s="15">
        <f>SUM(matriceresult__2910[[#This Row],[Use]:[Creation]])</f>
        <v>1</v>
      </c>
    </row>
    <row r="61" spans="1:16" x14ac:dyDescent="0.25">
      <c r="A61" s="4" t="s">
        <v>1089</v>
      </c>
      <c r="B61" s="6" t="s">
        <v>1027</v>
      </c>
      <c r="D61" s="1" t="s">
        <v>2267</v>
      </c>
      <c r="E61">
        <v>3</v>
      </c>
      <c r="F61">
        <v>0</v>
      </c>
      <c r="G61">
        <v>0</v>
      </c>
      <c r="H61">
        <v>0</v>
      </c>
      <c r="I61" s="7">
        <f>SUM(matriceresult__29[[#This Row],[Use]:[Creation]])</f>
        <v>3</v>
      </c>
      <c r="K61" s="1" t="s">
        <v>2267</v>
      </c>
      <c r="L61">
        <f>matriceresult__29[[#This Row],[Use]]/matriceresult__29[[#This Row],[TOTAL]]</f>
        <v>1</v>
      </c>
      <c r="M61">
        <f>matriceresult__29[[#This Row],[Compare]]/matriceresult__29[[#This Row],[TOTAL]]</f>
        <v>0</v>
      </c>
      <c r="N61">
        <f>matriceresult__29[[#This Row],[Background]]/matriceresult__29[[#This Row],[TOTAL]]</f>
        <v>0</v>
      </c>
      <c r="O61">
        <f>matriceresult__29[[#This Row],[Creation]]/matriceresult__29[[#This Row],[TOTAL]]</f>
        <v>0</v>
      </c>
      <c r="P61" s="15">
        <f>SUM(matriceresult__2910[[#This Row],[Use]:[Creation]])</f>
        <v>1</v>
      </c>
    </row>
    <row r="62" spans="1:16" x14ac:dyDescent="0.25">
      <c r="A62" s="3" t="s">
        <v>1093</v>
      </c>
      <c r="B62" s="13" t="s">
        <v>1027</v>
      </c>
      <c r="D62" s="1" t="s">
        <v>115</v>
      </c>
      <c r="E62">
        <v>13</v>
      </c>
      <c r="F62">
        <v>0</v>
      </c>
      <c r="G62">
        <v>2</v>
      </c>
      <c r="H62">
        <v>0</v>
      </c>
      <c r="I62" s="7">
        <f>SUM(matriceresult__29[[#This Row],[Use]:[Creation]])</f>
        <v>15</v>
      </c>
      <c r="K62" s="1" t="s">
        <v>115</v>
      </c>
      <c r="L62">
        <f>matriceresult__29[[#This Row],[Use]]/matriceresult__29[[#This Row],[TOTAL]]</f>
        <v>0.8666666666666667</v>
      </c>
      <c r="M62">
        <f>matriceresult__29[[#This Row],[Compare]]/matriceresult__29[[#This Row],[TOTAL]]</f>
        <v>0</v>
      </c>
      <c r="N62">
        <f>matriceresult__29[[#This Row],[Background]]/matriceresult__29[[#This Row],[TOTAL]]</f>
        <v>0.13333333333333333</v>
      </c>
      <c r="O62">
        <f>matriceresult__29[[#This Row],[Creation]]/matriceresult__29[[#This Row],[TOTAL]]</f>
        <v>0</v>
      </c>
      <c r="P62" s="15">
        <f>SUM(matriceresult__2910[[#This Row],[Use]:[Creation]])</f>
        <v>1</v>
      </c>
    </row>
    <row r="63" spans="1:16" x14ac:dyDescent="0.25">
      <c r="A63" s="4" t="s">
        <v>1093</v>
      </c>
      <c r="B63" s="6" t="s">
        <v>1027</v>
      </c>
      <c r="D63" s="1" t="s">
        <v>2274</v>
      </c>
      <c r="E63">
        <v>3</v>
      </c>
      <c r="F63">
        <v>0</v>
      </c>
      <c r="G63">
        <v>0</v>
      </c>
      <c r="H63">
        <v>0</v>
      </c>
      <c r="I63" s="7">
        <f>SUM(matriceresult__29[[#This Row],[Use]:[Creation]])</f>
        <v>3</v>
      </c>
      <c r="K63" s="1" t="s">
        <v>2274</v>
      </c>
      <c r="L63">
        <f>matriceresult__29[[#This Row],[Use]]/matriceresult__29[[#This Row],[TOTAL]]</f>
        <v>1</v>
      </c>
      <c r="M63">
        <f>matriceresult__29[[#This Row],[Compare]]/matriceresult__29[[#This Row],[TOTAL]]</f>
        <v>0</v>
      </c>
      <c r="N63">
        <f>matriceresult__29[[#This Row],[Background]]/matriceresult__29[[#This Row],[TOTAL]]</f>
        <v>0</v>
      </c>
      <c r="O63">
        <f>matriceresult__29[[#This Row],[Creation]]/matriceresult__29[[#This Row],[TOTAL]]</f>
        <v>0</v>
      </c>
      <c r="P63" s="15">
        <f>SUM(matriceresult__2910[[#This Row],[Use]:[Creation]])</f>
        <v>1</v>
      </c>
    </row>
    <row r="64" spans="1:16" x14ac:dyDescent="0.25">
      <c r="A64" s="3" t="s">
        <v>1093</v>
      </c>
      <c r="B64" s="13" t="s">
        <v>1027</v>
      </c>
      <c r="D64" s="1" t="s">
        <v>414</v>
      </c>
      <c r="E64">
        <v>5</v>
      </c>
      <c r="F64">
        <v>0</v>
      </c>
      <c r="G64">
        <v>9</v>
      </c>
      <c r="H64">
        <v>0</v>
      </c>
      <c r="I64" s="7">
        <f>SUM(matriceresult__29[[#This Row],[Use]:[Creation]])</f>
        <v>14</v>
      </c>
      <c r="K64" s="1" t="s">
        <v>414</v>
      </c>
      <c r="L64">
        <f>matriceresult__29[[#This Row],[Use]]/matriceresult__29[[#This Row],[TOTAL]]</f>
        <v>0.35714285714285715</v>
      </c>
      <c r="M64">
        <f>matriceresult__29[[#This Row],[Compare]]/matriceresult__29[[#This Row],[TOTAL]]</f>
        <v>0</v>
      </c>
      <c r="N64">
        <f>matriceresult__29[[#This Row],[Background]]/matriceresult__29[[#This Row],[TOTAL]]</f>
        <v>0.6428571428571429</v>
      </c>
      <c r="O64">
        <f>matriceresult__29[[#This Row],[Creation]]/matriceresult__29[[#This Row],[TOTAL]]</f>
        <v>0</v>
      </c>
      <c r="P64" s="15">
        <f>SUM(matriceresult__2910[[#This Row],[Use]:[Creation]])</f>
        <v>1</v>
      </c>
    </row>
    <row r="65" spans="1:16" x14ac:dyDescent="0.25">
      <c r="A65" s="4" t="s">
        <v>1093</v>
      </c>
      <c r="B65" s="6" t="s">
        <v>1027</v>
      </c>
      <c r="D65" s="1" t="s">
        <v>438</v>
      </c>
      <c r="E65">
        <v>0</v>
      </c>
      <c r="F65">
        <v>0</v>
      </c>
      <c r="G65">
        <v>2</v>
      </c>
      <c r="H65">
        <v>0</v>
      </c>
      <c r="I65" s="7">
        <f>SUM(matriceresult__29[[#This Row],[Use]:[Creation]])</f>
        <v>2</v>
      </c>
      <c r="K65" s="1" t="s">
        <v>438</v>
      </c>
      <c r="L65">
        <f>matriceresult__29[[#This Row],[Use]]/matriceresult__29[[#This Row],[TOTAL]]</f>
        <v>0</v>
      </c>
      <c r="M65">
        <f>matriceresult__29[[#This Row],[Compare]]/matriceresult__29[[#This Row],[TOTAL]]</f>
        <v>0</v>
      </c>
      <c r="N65">
        <f>matriceresult__29[[#This Row],[Background]]/matriceresult__29[[#This Row],[TOTAL]]</f>
        <v>1</v>
      </c>
      <c r="O65">
        <f>matriceresult__29[[#This Row],[Creation]]/matriceresult__29[[#This Row],[TOTAL]]</f>
        <v>0</v>
      </c>
      <c r="P65" s="15">
        <f>SUM(matriceresult__2910[[#This Row],[Use]:[Creation]])</f>
        <v>1</v>
      </c>
    </row>
    <row r="66" spans="1:16" x14ac:dyDescent="0.25">
      <c r="A66" s="3" t="s">
        <v>1093</v>
      </c>
      <c r="B66" s="13" t="s">
        <v>1027</v>
      </c>
      <c r="D66" s="1" t="s">
        <v>844</v>
      </c>
      <c r="E66">
        <v>0</v>
      </c>
      <c r="F66">
        <v>0</v>
      </c>
      <c r="G66">
        <v>0</v>
      </c>
      <c r="H66">
        <v>1</v>
      </c>
      <c r="I66" s="7">
        <f>SUM(matriceresult__29[[#This Row],[Use]:[Creation]])</f>
        <v>1</v>
      </c>
      <c r="K66" s="1" t="s">
        <v>844</v>
      </c>
      <c r="L66">
        <f>matriceresult__29[[#This Row],[Use]]/matriceresult__29[[#This Row],[TOTAL]]</f>
        <v>0</v>
      </c>
      <c r="M66">
        <f>matriceresult__29[[#This Row],[Compare]]/matriceresult__29[[#This Row],[TOTAL]]</f>
        <v>0</v>
      </c>
      <c r="N66">
        <f>matriceresult__29[[#This Row],[Background]]/matriceresult__29[[#This Row],[TOTAL]]</f>
        <v>0</v>
      </c>
      <c r="O66">
        <f>matriceresult__29[[#This Row],[Creation]]/matriceresult__29[[#This Row],[TOTAL]]</f>
        <v>1</v>
      </c>
      <c r="P66" s="15">
        <f>SUM(matriceresult__2910[[#This Row],[Use]:[Creation]])</f>
        <v>1</v>
      </c>
    </row>
    <row r="67" spans="1:16" x14ac:dyDescent="0.25">
      <c r="A67" s="4" t="s">
        <v>1093</v>
      </c>
      <c r="B67" s="6" t="s">
        <v>1027</v>
      </c>
      <c r="D67" s="1" t="s">
        <v>848</v>
      </c>
      <c r="E67">
        <v>9</v>
      </c>
      <c r="F67">
        <v>0</v>
      </c>
      <c r="G67">
        <v>0</v>
      </c>
      <c r="H67">
        <v>1</v>
      </c>
      <c r="I67" s="7">
        <f>SUM(matriceresult__29[[#This Row],[Use]:[Creation]])</f>
        <v>10</v>
      </c>
      <c r="K67" s="1" t="s">
        <v>848</v>
      </c>
      <c r="L67">
        <f>matriceresult__29[[#This Row],[Use]]/matriceresult__29[[#This Row],[TOTAL]]</f>
        <v>0.9</v>
      </c>
      <c r="M67">
        <f>matriceresult__29[[#This Row],[Compare]]/matriceresult__29[[#This Row],[TOTAL]]</f>
        <v>0</v>
      </c>
      <c r="N67">
        <f>matriceresult__29[[#This Row],[Background]]/matriceresult__29[[#This Row],[TOTAL]]</f>
        <v>0</v>
      </c>
      <c r="O67">
        <f>matriceresult__29[[#This Row],[Creation]]/matriceresult__29[[#This Row],[TOTAL]]</f>
        <v>0.1</v>
      </c>
      <c r="P67" s="15">
        <f>SUM(matriceresult__2910[[#This Row],[Use]:[Creation]])</f>
        <v>1</v>
      </c>
    </row>
    <row r="68" spans="1:16" x14ac:dyDescent="0.25">
      <c r="A68" s="3" t="s">
        <v>1093</v>
      </c>
      <c r="B68" s="13" t="s">
        <v>1027</v>
      </c>
      <c r="D68" s="1" t="s">
        <v>2328</v>
      </c>
      <c r="E68">
        <v>2</v>
      </c>
      <c r="F68">
        <v>0</v>
      </c>
      <c r="G68">
        <v>0</v>
      </c>
      <c r="H68">
        <v>0</v>
      </c>
      <c r="I68" s="7">
        <f>SUM(matriceresult__29[[#This Row],[Use]:[Creation]])</f>
        <v>2</v>
      </c>
      <c r="K68" s="1" t="s">
        <v>2328</v>
      </c>
      <c r="L68">
        <f>matriceresult__29[[#This Row],[Use]]/matriceresult__29[[#This Row],[TOTAL]]</f>
        <v>1</v>
      </c>
      <c r="M68">
        <f>matriceresult__29[[#This Row],[Compare]]/matriceresult__29[[#This Row],[TOTAL]]</f>
        <v>0</v>
      </c>
      <c r="N68">
        <f>matriceresult__29[[#This Row],[Background]]/matriceresult__29[[#This Row],[TOTAL]]</f>
        <v>0</v>
      </c>
      <c r="O68">
        <f>matriceresult__29[[#This Row],[Creation]]/matriceresult__29[[#This Row],[TOTAL]]</f>
        <v>0</v>
      </c>
      <c r="P68" s="15">
        <f>SUM(matriceresult__2910[[#This Row],[Use]:[Creation]])</f>
        <v>1</v>
      </c>
    </row>
    <row r="69" spans="1:16" x14ac:dyDescent="0.25">
      <c r="A69" s="4" t="s">
        <v>1093</v>
      </c>
      <c r="B69" s="6" t="s">
        <v>1027</v>
      </c>
      <c r="D69" s="1" t="s">
        <v>1371</v>
      </c>
      <c r="E69">
        <v>1</v>
      </c>
      <c r="F69">
        <v>0</v>
      </c>
      <c r="G69">
        <v>0</v>
      </c>
      <c r="H69">
        <v>0</v>
      </c>
      <c r="I69" s="7">
        <f>SUM(matriceresult__29[[#This Row],[Use]:[Creation]])</f>
        <v>1</v>
      </c>
      <c r="K69" s="1" t="s">
        <v>1371</v>
      </c>
      <c r="L69">
        <f>matriceresult__29[[#This Row],[Use]]/matriceresult__29[[#This Row],[TOTAL]]</f>
        <v>1</v>
      </c>
      <c r="M69">
        <f>matriceresult__29[[#This Row],[Compare]]/matriceresult__29[[#This Row],[TOTAL]]</f>
        <v>0</v>
      </c>
      <c r="N69">
        <f>matriceresult__29[[#This Row],[Background]]/matriceresult__29[[#This Row],[TOTAL]]</f>
        <v>0</v>
      </c>
      <c r="O69">
        <f>matriceresult__29[[#This Row],[Creation]]/matriceresult__29[[#This Row],[TOTAL]]</f>
        <v>0</v>
      </c>
      <c r="P69" s="15">
        <f>SUM(matriceresult__2910[[#This Row],[Use]:[Creation]])</f>
        <v>1</v>
      </c>
    </row>
    <row r="70" spans="1:16" x14ac:dyDescent="0.25">
      <c r="A70" s="3" t="s">
        <v>1093</v>
      </c>
      <c r="B70" s="13" t="s">
        <v>1027</v>
      </c>
      <c r="D70" s="1" t="s">
        <v>615</v>
      </c>
      <c r="E70">
        <v>0</v>
      </c>
      <c r="F70">
        <v>0</v>
      </c>
      <c r="G70">
        <v>0</v>
      </c>
      <c r="H70">
        <v>1</v>
      </c>
      <c r="I70" s="7">
        <f>SUM(matriceresult__29[[#This Row],[Use]:[Creation]])</f>
        <v>1</v>
      </c>
      <c r="K70" s="1" t="s">
        <v>615</v>
      </c>
      <c r="L70">
        <f>matriceresult__29[[#This Row],[Use]]/matriceresult__29[[#This Row],[TOTAL]]</f>
        <v>0</v>
      </c>
      <c r="M70">
        <f>matriceresult__29[[#This Row],[Compare]]/matriceresult__29[[#This Row],[TOTAL]]</f>
        <v>0</v>
      </c>
      <c r="N70">
        <f>matriceresult__29[[#This Row],[Background]]/matriceresult__29[[#This Row],[TOTAL]]</f>
        <v>0</v>
      </c>
      <c r="O70">
        <f>matriceresult__29[[#This Row],[Creation]]/matriceresult__29[[#This Row],[TOTAL]]</f>
        <v>1</v>
      </c>
      <c r="P70" s="15">
        <f>SUM(matriceresult__2910[[#This Row],[Use]:[Creation]])</f>
        <v>1</v>
      </c>
    </row>
    <row r="71" spans="1:16" x14ac:dyDescent="0.25">
      <c r="A71" s="4" t="s">
        <v>45</v>
      </c>
      <c r="B71" s="6" t="s">
        <v>13</v>
      </c>
      <c r="D71" s="1" t="s">
        <v>619</v>
      </c>
      <c r="E71">
        <v>0</v>
      </c>
      <c r="F71">
        <v>0</v>
      </c>
      <c r="G71">
        <v>0</v>
      </c>
      <c r="H71">
        <v>1</v>
      </c>
      <c r="I71" s="7">
        <f>SUM(matriceresult__29[[#This Row],[Use]:[Creation]])</f>
        <v>1</v>
      </c>
      <c r="K71" s="1" t="s">
        <v>619</v>
      </c>
      <c r="L71">
        <f>matriceresult__29[[#This Row],[Use]]/matriceresult__29[[#This Row],[TOTAL]]</f>
        <v>0</v>
      </c>
      <c r="M71">
        <f>matriceresult__29[[#This Row],[Compare]]/matriceresult__29[[#This Row],[TOTAL]]</f>
        <v>0</v>
      </c>
      <c r="N71">
        <f>matriceresult__29[[#This Row],[Background]]/matriceresult__29[[#This Row],[TOTAL]]</f>
        <v>0</v>
      </c>
      <c r="O71">
        <f>matriceresult__29[[#This Row],[Creation]]/matriceresult__29[[#This Row],[TOTAL]]</f>
        <v>1</v>
      </c>
      <c r="P71" s="15">
        <f>SUM(matriceresult__2910[[#This Row],[Use]:[Creation]])</f>
        <v>1</v>
      </c>
    </row>
    <row r="72" spans="1:16" x14ac:dyDescent="0.25">
      <c r="A72" s="3" t="s">
        <v>45</v>
      </c>
      <c r="B72" s="13" t="s">
        <v>13</v>
      </c>
      <c r="D72" s="1" t="s">
        <v>444</v>
      </c>
      <c r="E72">
        <v>0</v>
      </c>
      <c r="F72">
        <v>0</v>
      </c>
      <c r="G72">
        <v>2</v>
      </c>
      <c r="H72">
        <v>0</v>
      </c>
      <c r="I72" s="7">
        <f>SUM(matriceresult__29[[#This Row],[Use]:[Creation]])</f>
        <v>2</v>
      </c>
      <c r="K72" s="1" t="s">
        <v>444</v>
      </c>
      <c r="L72">
        <f>matriceresult__29[[#This Row],[Use]]/matriceresult__29[[#This Row],[TOTAL]]</f>
        <v>0</v>
      </c>
      <c r="M72">
        <f>matriceresult__29[[#This Row],[Compare]]/matriceresult__29[[#This Row],[TOTAL]]</f>
        <v>0</v>
      </c>
      <c r="N72">
        <f>matriceresult__29[[#This Row],[Background]]/matriceresult__29[[#This Row],[TOTAL]]</f>
        <v>1</v>
      </c>
      <c r="O72">
        <f>matriceresult__29[[#This Row],[Creation]]/matriceresult__29[[#This Row],[TOTAL]]</f>
        <v>0</v>
      </c>
      <c r="P72" s="15">
        <f>SUM(matriceresult__2910[[#This Row],[Use]:[Creation]])</f>
        <v>1</v>
      </c>
    </row>
    <row r="73" spans="1:16" x14ac:dyDescent="0.25">
      <c r="A73" s="4" t="s">
        <v>45</v>
      </c>
      <c r="B73" s="6" t="s">
        <v>1027</v>
      </c>
      <c r="D73" s="1" t="s">
        <v>1376</v>
      </c>
      <c r="E73">
        <v>1</v>
      </c>
      <c r="F73">
        <v>0</v>
      </c>
      <c r="G73">
        <v>0</v>
      </c>
      <c r="H73">
        <v>0</v>
      </c>
      <c r="I73" s="7">
        <f>SUM(matriceresult__29[[#This Row],[Use]:[Creation]])</f>
        <v>1</v>
      </c>
      <c r="K73" s="1" t="s">
        <v>1376</v>
      </c>
      <c r="L73">
        <f>matriceresult__29[[#This Row],[Use]]/matriceresult__29[[#This Row],[TOTAL]]</f>
        <v>1</v>
      </c>
      <c r="M73">
        <f>matriceresult__29[[#This Row],[Compare]]/matriceresult__29[[#This Row],[TOTAL]]</f>
        <v>0</v>
      </c>
      <c r="N73">
        <f>matriceresult__29[[#This Row],[Background]]/matriceresult__29[[#This Row],[TOTAL]]</f>
        <v>0</v>
      </c>
      <c r="O73">
        <f>matriceresult__29[[#This Row],[Creation]]/matriceresult__29[[#This Row],[TOTAL]]</f>
        <v>0</v>
      </c>
      <c r="P73" s="15">
        <f>SUM(matriceresult__2910[[#This Row],[Use]:[Creation]])</f>
        <v>1</v>
      </c>
    </row>
    <row r="74" spans="1:16" x14ac:dyDescent="0.25">
      <c r="A74" s="3" t="s">
        <v>45</v>
      </c>
      <c r="B74" s="13" t="s">
        <v>1027</v>
      </c>
      <c r="D74" s="1" t="s">
        <v>1382</v>
      </c>
      <c r="E74">
        <v>27</v>
      </c>
      <c r="F74">
        <v>0</v>
      </c>
      <c r="G74">
        <v>0</v>
      </c>
      <c r="H74">
        <v>0</v>
      </c>
      <c r="I74" s="7">
        <f>SUM(matriceresult__29[[#This Row],[Use]:[Creation]])</f>
        <v>27</v>
      </c>
      <c r="K74" s="1" t="s">
        <v>1382</v>
      </c>
      <c r="L74">
        <f>matriceresult__29[[#This Row],[Use]]/matriceresult__29[[#This Row],[TOTAL]]</f>
        <v>1</v>
      </c>
      <c r="M74">
        <f>matriceresult__29[[#This Row],[Compare]]/matriceresult__29[[#This Row],[TOTAL]]</f>
        <v>0</v>
      </c>
      <c r="N74">
        <f>matriceresult__29[[#This Row],[Background]]/matriceresult__29[[#This Row],[TOTAL]]</f>
        <v>0</v>
      </c>
      <c r="O74">
        <f>matriceresult__29[[#This Row],[Creation]]/matriceresult__29[[#This Row],[TOTAL]]</f>
        <v>0</v>
      </c>
      <c r="P74" s="15">
        <f>SUM(matriceresult__2910[[#This Row],[Use]:[Creation]])</f>
        <v>1</v>
      </c>
    </row>
    <row r="75" spans="1:16" x14ac:dyDescent="0.25">
      <c r="A75" s="4" t="s">
        <v>2086</v>
      </c>
      <c r="B75" s="6" t="s">
        <v>1027</v>
      </c>
      <c r="D75" s="1" t="s">
        <v>624</v>
      </c>
      <c r="E75">
        <v>6</v>
      </c>
      <c r="F75">
        <v>0</v>
      </c>
      <c r="G75">
        <v>0</v>
      </c>
      <c r="H75">
        <v>2</v>
      </c>
      <c r="I75" s="7">
        <f>SUM(matriceresult__29[[#This Row],[Use]:[Creation]])</f>
        <v>8</v>
      </c>
      <c r="K75" s="1" t="s">
        <v>624</v>
      </c>
      <c r="L75">
        <f>matriceresult__29[[#This Row],[Use]]/matriceresult__29[[#This Row],[TOTAL]]</f>
        <v>0.75</v>
      </c>
      <c r="M75">
        <f>matriceresult__29[[#This Row],[Compare]]/matriceresult__29[[#This Row],[TOTAL]]</f>
        <v>0</v>
      </c>
      <c r="N75">
        <f>matriceresult__29[[#This Row],[Background]]/matriceresult__29[[#This Row],[TOTAL]]</f>
        <v>0</v>
      </c>
      <c r="O75">
        <f>matriceresult__29[[#This Row],[Creation]]/matriceresult__29[[#This Row],[TOTAL]]</f>
        <v>0.25</v>
      </c>
      <c r="P75" s="15">
        <f>SUM(matriceresult__2910[[#This Row],[Use]:[Creation]])</f>
        <v>1</v>
      </c>
    </row>
    <row r="76" spans="1:16" x14ac:dyDescent="0.25">
      <c r="A76" s="3" t="s">
        <v>2086</v>
      </c>
      <c r="B76" s="13" t="s">
        <v>1027</v>
      </c>
      <c r="D76" s="1" t="s">
        <v>852</v>
      </c>
      <c r="E76">
        <v>0</v>
      </c>
      <c r="F76">
        <v>0</v>
      </c>
      <c r="G76">
        <v>0</v>
      </c>
      <c r="H76">
        <v>2</v>
      </c>
      <c r="I76" s="7">
        <f>SUM(matriceresult__29[[#This Row],[Use]:[Creation]])</f>
        <v>2</v>
      </c>
      <c r="K76" s="1" t="s">
        <v>852</v>
      </c>
      <c r="L76">
        <f>matriceresult__29[[#This Row],[Use]]/matriceresult__29[[#This Row],[TOTAL]]</f>
        <v>0</v>
      </c>
      <c r="M76">
        <f>matriceresult__29[[#This Row],[Compare]]/matriceresult__29[[#This Row],[TOTAL]]</f>
        <v>0</v>
      </c>
      <c r="N76">
        <f>matriceresult__29[[#This Row],[Background]]/matriceresult__29[[#This Row],[TOTAL]]</f>
        <v>0</v>
      </c>
      <c r="O76">
        <f>matriceresult__29[[#This Row],[Creation]]/matriceresult__29[[#This Row],[TOTAL]]</f>
        <v>1</v>
      </c>
      <c r="P76" s="15">
        <f>SUM(matriceresult__2910[[#This Row],[Use]:[Creation]])</f>
        <v>1</v>
      </c>
    </row>
    <row r="77" spans="1:16" x14ac:dyDescent="0.25">
      <c r="A77" s="4" t="s">
        <v>2086</v>
      </c>
      <c r="B77" s="6" t="s">
        <v>1027</v>
      </c>
      <c r="D77" s="1" t="s">
        <v>2336</v>
      </c>
      <c r="E77">
        <v>12</v>
      </c>
      <c r="F77">
        <v>0</v>
      </c>
      <c r="G77">
        <v>0</v>
      </c>
      <c r="H77">
        <v>0</v>
      </c>
      <c r="I77" s="7">
        <f>SUM(matriceresult__29[[#This Row],[Use]:[Creation]])</f>
        <v>12</v>
      </c>
      <c r="K77" s="1" t="s">
        <v>2336</v>
      </c>
      <c r="L77">
        <f>matriceresult__29[[#This Row],[Use]]/matriceresult__29[[#This Row],[TOTAL]]</f>
        <v>1</v>
      </c>
      <c r="M77">
        <f>matriceresult__29[[#This Row],[Compare]]/matriceresult__29[[#This Row],[TOTAL]]</f>
        <v>0</v>
      </c>
      <c r="N77">
        <f>matriceresult__29[[#This Row],[Background]]/matriceresult__29[[#This Row],[TOTAL]]</f>
        <v>0</v>
      </c>
      <c r="O77">
        <f>matriceresult__29[[#This Row],[Creation]]/matriceresult__29[[#This Row],[TOTAL]]</f>
        <v>0</v>
      </c>
      <c r="P77" s="15">
        <f>SUM(matriceresult__2910[[#This Row],[Use]:[Creation]])</f>
        <v>1</v>
      </c>
    </row>
    <row r="78" spans="1:16" x14ac:dyDescent="0.25">
      <c r="A78" s="3" t="s">
        <v>2086</v>
      </c>
      <c r="B78" s="13" t="s">
        <v>1027</v>
      </c>
      <c r="D78" s="1" t="s">
        <v>2358</v>
      </c>
      <c r="E78">
        <v>1</v>
      </c>
      <c r="F78">
        <v>0</v>
      </c>
      <c r="G78">
        <v>0</v>
      </c>
      <c r="H78">
        <v>0</v>
      </c>
      <c r="I78" s="7">
        <f>SUM(matriceresult__29[[#This Row],[Use]:[Creation]])</f>
        <v>1</v>
      </c>
      <c r="K78" s="1" t="s">
        <v>2358</v>
      </c>
      <c r="L78">
        <f>matriceresult__29[[#This Row],[Use]]/matriceresult__29[[#This Row],[TOTAL]]</f>
        <v>1</v>
      </c>
      <c r="M78">
        <f>matriceresult__29[[#This Row],[Compare]]/matriceresult__29[[#This Row],[TOTAL]]</f>
        <v>0</v>
      </c>
      <c r="N78">
        <f>matriceresult__29[[#This Row],[Background]]/matriceresult__29[[#This Row],[TOTAL]]</f>
        <v>0</v>
      </c>
      <c r="O78">
        <f>matriceresult__29[[#This Row],[Creation]]/matriceresult__29[[#This Row],[TOTAL]]</f>
        <v>0</v>
      </c>
      <c r="P78" s="15">
        <f>SUM(matriceresult__2910[[#This Row],[Use]:[Creation]])</f>
        <v>1</v>
      </c>
    </row>
    <row r="79" spans="1:16" x14ac:dyDescent="0.25">
      <c r="A79" s="4" t="s">
        <v>2086</v>
      </c>
      <c r="B79" s="6" t="s">
        <v>1027</v>
      </c>
      <c r="D79" s="1" t="s">
        <v>121</v>
      </c>
      <c r="E79">
        <v>10</v>
      </c>
      <c r="F79">
        <v>0</v>
      </c>
      <c r="G79">
        <v>1</v>
      </c>
      <c r="H79">
        <v>0</v>
      </c>
      <c r="I79" s="7">
        <f>SUM(matriceresult__29[[#This Row],[Use]:[Creation]])</f>
        <v>11</v>
      </c>
      <c r="K79" s="1" t="s">
        <v>121</v>
      </c>
      <c r="L79">
        <f>matriceresult__29[[#This Row],[Use]]/matriceresult__29[[#This Row],[TOTAL]]</f>
        <v>0.90909090909090906</v>
      </c>
      <c r="M79">
        <f>matriceresult__29[[#This Row],[Compare]]/matriceresult__29[[#This Row],[TOTAL]]</f>
        <v>0</v>
      </c>
      <c r="N79">
        <f>matriceresult__29[[#This Row],[Background]]/matriceresult__29[[#This Row],[TOTAL]]</f>
        <v>9.0909090909090912E-2</v>
      </c>
      <c r="O79">
        <f>matriceresult__29[[#This Row],[Creation]]/matriceresult__29[[#This Row],[TOTAL]]</f>
        <v>0</v>
      </c>
      <c r="P79" s="15">
        <f>SUM(matriceresult__2910[[#This Row],[Use]:[Creation]])</f>
        <v>1</v>
      </c>
    </row>
    <row r="80" spans="1:16" x14ac:dyDescent="0.25">
      <c r="A80" s="3" t="s">
        <v>2086</v>
      </c>
      <c r="B80" s="13" t="s">
        <v>1027</v>
      </c>
      <c r="D80" s="1" t="s">
        <v>630</v>
      </c>
      <c r="E80">
        <v>0</v>
      </c>
      <c r="F80">
        <v>0</v>
      </c>
      <c r="G80">
        <v>0</v>
      </c>
      <c r="H80">
        <v>1</v>
      </c>
      <c r="I80" s="7">
        <f>SUM(matriceresult__29[[#This Row],[Use]:[Creation]])</f>
        <v>1</v>
      </c>
      <c r="K80" s="1" t="s">
        <v>630</v>
      </c>
      <c r="L80">
        <f>matriceresult__29[[#This Row],[Use]]/matriceresult__29[[#This Row],[TOTAL]]</f>
        <v>0</v>
      </c>
      <c r="M80">
        <f>matriceresult__29[[#This Row],[Compare]]/matriceresult__29[[#This Row],[TOTAL]]</f>
        <v>0</v>
      </c>
      <c r="N80">
        <f>matriceresult__29[[#This Row],[Background]]/matriceresult__29[[#This Row],[TOTAL]]</f>
        <v>0</v>
      </c>
      <c r="O80">
        <f>matriceresult__29[[#This Row],[Creation]]/matriceresult__29[[#This Row],[TOTAL]]</f>
        <v>1</v>
      </c>
      <c r="P80" s="15">
        <f>SUM(matriceresult__2910[[#This Row],[Use]:[Creation]])</f>
        <v>1</v>
      </c>
    </row>
    <row r="81" spans="1:16" x14ac:dyDescent="0.25">
      <c r="A81" s="4" t="s">
        <v>2086</v>
      </c>
      <c r="B81" s="6" t="s">
        <v>1027</v>
      </c>
      <c r="D81" s="1" t="s">
        <v>2363</v>
      </c>
      <c r="E81">
        <v>3</v>
      </c>
      <c r="F81">
        <v>0</v>
      </c>
      <c r="G81">
        <v>0</v>
      </c>
      <c r="H81">
        <v>0</v>
      </c>
      <c r="I81" s="7">
        <f>SUM(matriceresult__29[[#This Row],[Use]:[Creation]])</f>
        <v>3</v>
      </c>
      <c r="K81" s="1" t="s">
        <v>2363</v>
      </c>
      <c r="L81">
        <f>matriceresult__29[[#This Row],[Use]]/matriceresult__29[[#This Row],[TOTAL]]</f>
        <v>1</v>
      </c>
      <c r="M81">
        <f>matriceresult__29[[#This Row],[Compare]]/matriceresult__29[[#This Row],[TOTAL]]</f>
        <v>0</v>
      </c>
      <c r="N81">
        <f>matriceresult__29[[#This Row],[Background]]/matriceresult__29[[#This Row],[TOTAL]]</f>
        <v>0</v>
      </c>
      <c r="O81">
        <f>matriceresult__29[[#This Row],[Creation]]/matriceresult__29[[#This Row],[TOTAL]]</f>
        <v>0</v>
      </c>
      <c r="P81" s="15">
        <f>SUM(matriceresult__2910[[#This Row],[Use]:[Creation]])</f>
        <v>1</v>
      </c>
    </row>
    <row r="82" spans="1:16" x14ac:dyDescent="0.25">
      <c r="A82" s="3" t="s">
        <v>2096</v>
      </c>
      <c r="B82" s="13" t="s">
        <v>1027</v>
      </c>
      <c r="D82" s="1" t="s">
        <v>450</v>
      </c>
      <c r="E82">
        <v>2</v>
      </c>
      <c r="F82">
        <v>0</v>
      </c>
      <c r="G82">
        <v>2</v>
      </c>
      <c r="H82">
        <v>0</v>
      </c>
      <c r="I82" s="7">
        <f>SUM(matriceresult__29[[#This Row],[Use]:[Creation]])</f>
        <v>4</v>
      </c>
      <c r="K82" s="1" t="s">
        <v>450</v>
      </c>
      <c r="L82">
        <f>matriceresult__29[[#This Row],[Use]]/matriceresult__29[[#This Row],[TOTAL]]</f>
        <v>0.5</v>
      </c>
      <c r="M82">
        <f>matriceresult__29[[#This Row],[Compare]]/matriceresult__29[[#This Row],[TOTAL]]</f>
        <v>0</v>
      </c>
      <c r="N82">
        <f>matriceresult__29[[#This Row],[Background]]/matriceresult__29[[#This Row],[TOTAL]]</f>
        <v>0.5</v>
      </c>
      <c r="O82">
        <f>matriceresult__29[[#This Row],[Creation]]/matriceresult__29[[#This Row],[TOTAL]]</f>
        <v>0</v>
      </c>
      <c r="P82" s="15">
        <f>SUM(matriceresult__2910[[#This Row],[Use]:[Creation]])</f>
        <v>1</v>
      </c>
    </row>
    <row r="83" spans="1:16" x14ac:dyDescent="0.25">
      <c r="A83" s="4" t="s">
        <v>2096</v>
      </c>
      <c r="B83" s="6" t="s">
        <v>1027</v>
      </c>
      <c r="D83" s="1" t="s">
        <v>1461</v>
      </c>
      <c r="E83">
        <v>18</v>
      </c>
      <c r="F83">
        <v>0</v>
      </c>
      <c r="G83">
        <v>0</v>
      </c>
      <c r="H83">
        <v>0</v>
      </c>
      <c r="I83" s="7">
        <f>SUM(matriceresult__29[[#This Row],[Use]:[Creation]])</f>
        <v>18</v>
      </c>
      <c r="K83" s="1" t="s">
        <v>1461</v>
      </c>
      <c r="L83">
        <f>matriceresult__29[[#This Row],[Use]]/matriceresult__29[[#This Row],[TOTAL]]</f>
        <v>1</v>
      </c>
      <c r="M83">
        <f>matriceresult__29[[#This Row],[Compare]]/matriceresult__29[[#This Row],[TOTAL]]</f>
        <v>0</v>
      </c>
      <c r="N83">
        <f>matriceresult__29[[#This Row],[Background]]/matriceresult__29[[#This Row],[TOTAL]]</f>
        <v>0</v>
      </c>
      <c r="O83">
        <f>matriceresult__29[[#This Row],[Creation]]/matriceresult__29[[#This Row],[TOTAL]]</f>
        <v>0</v>
      </c>
      <c r="P83" s="15">
        <f>SUM(matriceresult__2910[[#This Row],[Use]:[Creation]])</f>
        <v>1</v>
      </c>
    </row>
    <row r="84" spans="1:16" x14ac:dyDescent="0.25">
      <c r="A84" s="3" t="s">
        <v>2096</v>
      </c>
      <c r="B84" s="13" t="s">
        <v>1027</v>
      </c>
      <c r="D84" s="1" t="s">
        <v>635</v>
      </c>
      <c r="E84">
        <v>0</v>
      </c>
      <c r="F84">
        <v>0</v>
      </c>
      <c r="G84">
        <v>0</v>
      </c>
      <c r="H84">
        <v>1</v>
      </c>
      <c r="I84" s="7">
        <f>SUM(matriceresult__29[[#This Row],[Use]:[Creation]])</f>
        <v>1</v>
      </c>
      <c r="K84" s="1" t="s">
        <v>635</v>
      </c>
      <c r="L84">
        <f>matriceresult__29[[#This Row],[Use]]/matriceresult__29[[#This Row],[TOTAL]]</f>
        <v>0</v>
      </c>
      <c r="M84">
        <f>matriceresult__29[[#This Row],[Compare]]/matriceresult__29[[#This Row],[TOTAL]]</f>
        <v>0</v>
      </c>
      <c r="N84">
        <f>matriceresult__29[[#This Row],[Background]]/matriceresult__29[[#This Row],[TOTAL]]</f>
        <v>0</v>
      </c>
      <c r="O84">
        <f>matriceresult__29[[#This Row],[Creation]]/matriceresult__29[[#This Row],[TOTAL]]</f>
        <v>1</v>
      </c>
      <c r="P84" s="15">
        <f>SUM(matriceresult__2910[[#This Row],[Use]:[Creation]])</f>
        <v>1</v>
      </c>
    </row>
    <row r="85" spans="1:16" x14ac:dyDescent="0.25">
      <c r="A85" s="4" t="s">
        <v>2096</v>
      </c>
      <c r="B85" s="6" t="s">
        <v>1027</v>
      </c>
      <c r="D85" s="1" t="s">
        <v>639</v>
      </c>
      <c r="E85">
        <v>0</v>
      </c>
      <c r="F85">
        <v>0</v>
      </c>
      <c r="G85">
        <v>0</v>
      </c>
      <c r="H85">
        <v>6</v>
      </c>
      <c r="I85" s="7">
        <f>SUM(matriceresult__29[[#This Row],[Use]:[Creation]])</f>
        <v>6</v>
      </c>
      <c r="K85" s="1" t="s">
        <v>639</v>
      </c>
      <c r="L85">
        <f>matriceresult__29[[#This Row],[Use]]/matriceresult__29[[#This Row],[TOTAL]]</f>
        <v>0</v>
      </c>
      <c r="M85">
        <f>matriceresult__29[[#This Row],[Compare]]/matriceresult__29[[#This Row],[TOTAL]]</f>
        <v>0</v>
      </c>
      <c r="N85">
        <f>matriceresult__29[[#This Row],[Background]]/matriceresult__29[[#This Row],[TOTAL]]</f>
        <v>0</v>
      </c>
      <c r="O85">
        <f>matriceresult__29[[#This Row],[Creation]]/matriceresult__29[[#This Row],[TOTAL]]</f>
        <v>1</v>
      </c>
      <c r="P85" s="15">
        <f>SUM(matriceresult__2910[[#This Row],[Use]:[Creation]])</f>
        <v>1</v>
      </c>
    </row>
    <row r="86" spans="1:16" x14ac:dyDescent="0.25">
      <c r="A86" s="3" t="s">
        <v>540</v>
      </c>
      <c r="B86" s="13" t="s">
        <v>542</v>
      </c>
      <c r="D86" s="1" t="s">
        <v>1498</v>
      </c>
      <c r="E86">
        <v>1</v>
      </c>
      <c r="F86">
        <v>0</v>
      </c>
      <c r="G86">
        <v>0</v>
      </c>
      <c r="H86">
        <v>0</v>
      </c>
      <c r="I86" s="7">
        <f>SUM(matriceresult__29[[#This Row],[Use]:[Creation]])</f>
        <v>1</v>
      </c>
      <c r="K86" s="1" t="s">
        <v>1498</v>
      </c>
      <c r="L86">
        <f>matriceresult__29[[#This Row],[Use]]/matriceresult__29[[#This Row],[TOTAL]]</f>
        <v>1</v>
      </c>
      <c r="M86">
        <f>matriceresult__29[[#This Row],[Compare]]/matriceresult__29[[#This Row],[TOTAL]]</f>
        <v>0</v>
      </c>
      <c r="N86">
        <f>matriceresult__29[[#This Row],[Background]]/matriceresult__29[[#This Row],[TOTAL]]</f>
        <v>0</v>
      </c>
      <c r="O86">
        <f>matriceresult__29[[#This Row],[Creation]]/matriceresult__29[[#This Row],[TOTAL]]</f>
        <v>0</v>
      </c>
      <c r="P86" s="15">
        <f>SUM(matriceresult__2910[[#This Row],[Use]:[Creation]])</f>
        <v>1</v>
      </c>
    </row>
    <row r="87" spans="1:16" x14ac:dyDescent="0.25">
      <c r="A87" s="4" t="s">
        <v>540</v>
      </c>
      <c r="B87" s="6" t="s">
        <v>542</v>
      </c>
      <c r="D87" s="1" t="s">
        <v>1503</v>
      </c>
      <c r="E87">
        <v>2</v>
      </c>
      <c r="F87">
        <v>0</v>
      </c>
      <c r="G87">
        <v>0</v>
      </c>
      <c r="H87">
        <v>0</v>
      </c>
      <c r="I87" s="7">
        <f>SUM(matriceresult__29[[#This Row],[Use]:[Creation]])</f>
        <v>2</v>
      </c>
      <c r="K87" s="1" t="s">
        <v>1503</v>
      </c>
      <c r="L87">
        <f>matriceresult__29[[#This Row],[Use]]/matriceresult__29[[#This Row],[TOTAL]]</f>
        <v>1</v>
      </c>
      <c r="M87">
        <f>matriceresult__29[[#This Row],[Compare]]/matriceresult__29[[#This Row],[TOTAL]]</f>
        <v>0</v>
      </c>
      <c r="N87">
        <f>matriceresult__29[[#This Row],[Background]]/matriceresult__29[[#This Row],[TOTAL]]</f>
        <v>0</v>
      </c>
      <c r="O87">
        <f>matriceresult__29[[#This Row],[Creation]]/matriceresult__29[[#This Row],[TOTAL]]</f>
        <v>0</v>
      </c>
      <c r="P87" s="15">
        <f>SUM(matriceresult__2910[[#This Row],[Use]:[Creation]])</f>
        <v>1</v>
      </c>
    </row>
    <row r="88" spans="1:16" x14ac:dyDescent="0.25">
      <c r="A88" s="3" t="s">
        <v>540</v>
      </c>
      <c r="B88" s="13" t="s">
        <v>542</v>
      </c>
      <c r="D88" s="1" t="s">
        <v>458</v>
      </c>
      <c r="E88">
        <v>0</v>
      </c>
      <c r="F88">
        <v>0</v>
      </c>
      <c r="G88">
        <v>2</v>
      </c>
      <c r="H88">
        <v>0</v>
      </c>
      <c r="I88" s="7">
        <f>SUM(matriceresult__29[[#This Row],[Use]:[Creation]])</f>
        <v>2</v>
      </c>
      <c r="K88" s="1" t="s">
        <v>458</v>
      </c>
      <c r="L88">
        <f>matriceresult__29[[#This Row],[Use]]/matriceresult__29[[#This Row],[TOTAL]]</f>
        <v>0</v>
      </c>
      <c r="M88">
        <f>matriceresult__29[[#This Row],[Compare]]/matriceresult__29[[#This Row],[TOTAL]]</f>
        <v>0</v>
      </c>
      <c r="N88">
        <f>matriceresult__29[[#This Row],[Background]]/matriceresult__29[[#This Row],[TOTAL]]</f>
        <v>1</v>
      </c>
      <c r="O88">
        <f>matriceresult__29[[#This Row],[Creation]]/matriceresult__29[[#This Row],[TOTAL]]</f>
        <v>0</v>
      </c>
      <c r="P88" s="15">
        <f>SUM(matriceresult__2910[[#This Row],[Use]:[Creation]])</f>
        <v>1</v>
      </c>
    </row>
    <row r="89" spans="1:16" x14ac:dyDescent="0.25">
      <c r="A89" s="4" t="s">
        <v>540</v>
      </c>
      <c r="B89" s="6" t="s">
        <v>542</v>
      </c>
      <c r="D89" s="1" t="s">
        <v>649</v>
      </c>
      <c r="E89">
        <v>2</v>
      </c>
      <c r="F89">
        <v>0</v>
      </c>
      <c r="G89">
        <v>0</v>
      </c>
      <c r="H89">
        <v>2</v>
      </c>
      <c r="I89" s="7">
        <f>SUM(matriceresult__29[[#This Row],[Use]:[Creation]])</f>
        <v>4</v>
      </c>
      <c r="K89" s="1" t="s">
        <v>649</v>
      </c>
      <c r="L89">
        <f>matriceresult__29[[#This Row],[Use]]/matriceresult__29[[#This Row],[TOTAL]]</f>
        <v>0.5</v>
      </c>
      <c r="M89">
        <f>matriceresult__29[[#This Row],[Compare]]/matriceresult__29[[#This Row],[TOTAL]]</f>
        <v>0</v>
      </c>
      <c r="N89">
        <f>matriceresult__29[[#This Row],[Background]]/matriceresult__29[[#This Row],[TOTAL]]</f>
        <v>0</v>
      </c>
      <c r="O89">
        <f>matriceresult__29[[#This Row],[Creation]]/matriceresult__29[[#This Row],[TOTAL]]</f>
        <v>0.5</v>
      </c>
      <c r="P89" s="15">
        <f>SUM(matriceresult__2910[[#This Row],[Use]:[Creation]])</f>
        <v>1</v>
      </c>
    </row>
    <row r="90" spans="1:16" x14ac:dyDescent="0.25">
      <c r="A90" s="3" t="s">
        <v>53</v>
      </c>
      <c r="B90" s="13" t="s">
        <v>13</v>
      </c>
      <c r="D90" s="1" t="s">
        <v>2375</v>
      </c>
      <c r="E90">
        <v>1</v>
      </c>
      <c r="F90">
        <v>0</v>
      </c>
      <c r="G90">
        <v>0</v>
      </c>
      <c r="H90">
        <v>0</v>
      </c>
      <c r="I90" s="7">
        <f>SUM(matriceresult__29[[#This Row],[Use]:[Creation]])</f>
        <v>1</v>
      </c>
      <c r="K90" s="1" t="s">
        <v>2375</v>
      </c>
      <c r="L90">
        <f>matriceresult__29[[#This Row],[Use]]/matriceresult__29[[#This Row],[TOTAL]]</f>
        <v>1</v>
      </c>
      <c r="M90">
        <f>matriceresult__29[[#This Row],[Compare]]/matriceresult__29[[#This Row],[TOTAL]]</f>
        <v>0</v>
      </c>
      <c r="N90">
        <f>matriceresult__29[[#This Row],[Background]]/matriceresult__29[[#This Row],[TOTAL]]</f>
        <v>0</v>
      </c>
      <c r="O90">
        <f>matriceresult__29[[#This Row],[Creation]]/matriceresult__29[[#This Row],[TOTAL]]</f>
        <v>0</v>
      </c>
      <c r="P90" s="15">
        <f>SUM(matriceresult__2910[[#This Row],[Use]:[Creation]])</f>
        <v>1</v>
      </c>
    </row>
    <row r="91" spans="1:16" x14ac:dyDescent="0.25">
      <c r="A91" s="4" t="s">
        <v>53</v>
      </c>
      <c r="B91" s="6" t="s">
        <v>13</v>
      </c>
      <c r="D91" s="1" t="s">
        <v>1514</v>
      </c>
      <c r="E91">
        <v>1</v>
      </c>
      <c r="F91">
        <v>0</v>
      </c>
      <c r="G91">
        <v>0</v>
      </c>
      <c r="H91">
        <v>0</v>
      </c>
      <c r="I91" s="7">
        <f>SUM(matriceresult__29[[#This Row],[Use]:[Creation]])</f>
        <v>1</v>
      </c>
      <c r="K91" s="1" t="s">
        <v>1514</v>
      </c>
      <c r="L91">
        <f>matriceresult__29[[#This Row],[Use]]/matriceresult__29[[#This Row],[TOTAL]]</f>
        <v>1</v>
      </c>
      <c r="M91">
        <f>matriceresult__29[[#This Row],[Compare]]/matriceresult__29[[#This Row],[TOTAL]]</f>
        <v>0</v>
      </c>
      <c r="N91">
        <f>matriceresult__29[[#This Row],[Background]]/matriceresult__29[[#This Row],[TOTAL]]</f>
        <v>0</v>
      </c>
      <c r="O91">
        <f>matriceresult__29[[#This Row],[Creation]]/matriceresult__29[[#This Row],[TOTAL]]</f>
        <v>0</v>
      </c>
      <c r="P91" s="15">
        <f>SUM(matriceresult__2910[[#This Row],[Use]:[Creation]])</f>
        <v>1</v>
      </c>
    </row>
    <row r="92" spans="1:16" x14ac:dyDescent="0.25">
      <c r="A92" s="3" t="s">
        <v>548</v>
      </c>
      <c r="B92" s="13" t="s">
        <v>542</v>
      </c>
      <c r="D92" s="1" t="s">
        <v>2379</v>
      </c>
      <c r="E92">
        <v>7</v>
      </c>
      <c r="F92">
        <v>0</v>
      </c>
      <c r="G92">
        <v>0</v>
      </c>
      <c r="H92">
        <v>0</v>
      </c>
      <c r="I92" s="7">
        <f>SUM(matriceresult__29[[#This Row],[Use]:[Creation]])</f>
        <v>7</v>
      </c>
      <c r="K92" s="1" t="s">
        <v>2379</v>
      </c>
      <c r="L92">
        <f>matriceresult__29[[#This Row],[Use]]/matriceresult__29[[#This Row],[TOTAL]]</f>
        <v>1</v>
      </c>
      <c r="M92">
        <f>matriceresult__29[[#This Row],[Compare]]/matriceresult__29[[#This Row],[TOTAL]]</f>
        <v>0</v>
      </c>
      <c r="N92">
        <f>matriceresult__29[[#This Row],[Background]]/matriceresult__29[[#This Row],[TOTAL]]</f>
        <v>0</v>
      </c>
      <c r="O92">
        <f>matriceresult__29[[#This Row],[Creation]]/matriceresult__29[[#This Row],[TOTAL]]</f>
        <v>0</v>
      </c>
      <c r="P92" s="15">
        <f>SUM(matriceresult__2910[[#This Row],[Use]:[Creation]])</f>
        <v>1</v>
      </c>
    </row>
    <row r="93" spans="1:16" x14ac:dyDescent="0.25">
      <c r="A93" s="4" t="s">
        <v>548</v>
      </c>
      <c r="B93" s="6" t="s">
        <v>542</v>
      </c>
      <c r="D93" s="1" t="s">
        <v>2393</v>
      </c>
      <c r="E93">
        <v>4</v>
      </c>
      <c r="F93">
        <v>0</v>
      </c>
      <c r="G93">
        <v>0</v>
      </c>
      <c r="H93">
        <v>0</v>
      </c>
      <c r="I93" s="7">
        <f>SUM(matriceresult__29[[#This Row],[Use]:[Creation]])</f>
        <v>4</v>
      </c>
      <c r="K93" s="1" t="s">
        <v>2393</v>
      </c>
      <c r="L93">
        <f>matriceresult__29[[#This Row],[Use]]/matriceresult__29[[#This Row],[TOTAL]]</f>
        <v>1</v>
      </c>
      <c r="M93">
        <f>matriceresult__29[[#This Row],[Compare]]/matriceresult__29[[#This Row],[TOTAL]]</f>
        <v>0</v>
      </c>
      <c r="N93">
        <f>matriceresult__29[[#This Row],[Background]]/matriceresult__29[[#This Row],[TOTAL]]</f>
        <v>0</v>
      </c>
      <c r="O93">
        <f>matriceresult__29[[#This Row],[Creation]]/matriceresult__29[[#This Row],[TOTAL]]</f>
        <v>0</v>
      </c>
      <c r="P93" s="15">
        <f>SUM(matriceresult__2910[[#This Row],[Use]:[Creation]])</f>
        <v>1</v>
      </c>
    </row>
    <row r="94" spans="1:16" x14ac:dyDescent="0.25">
      <c r="A94" s="3" t="s">
        <v>548</v>
      </c>
      <c r="B94" s="13" t="s">
        <v>542</v>
      </c>
      <c r="D94" s="1" t="s">
        <v>2401</v>
      </c>
      <c r="E94">
        <v>4</v>
      </c>
      <c r="F94">
        <v>0</v>
      </c>
      <c r="G94">
        <v>0</v>
      </c>
      <c r="H94">
        <v>0</v>
      </c>
      <c r="I94" s="7">
        <f>SUM(matriceresult__29[[#This Row],[Use]:[Creation]])</f>
        <v>4</v>
      </c>
      <c r="K94" s="1" t="s">
        <v>2401</v>
      </c>
      <c r="L94">
        <f>matriceresult__29[[#This Row],[Use]]/matriceresult__29[[#This Row],[TOTAL]]</f>
        <v>1</v>
      </c>
      <c r="M94">
        <f>matriceresult__29[[#This Row],[Compare]]/matriceresult__29[[#This Row],[TOTAL]]</f>
        <v>0</v>
      </c>
      <c r="N94">
        <f>matriceresult__29[[#This Row],[Background]]/matriceresult__29[[#This Row],[TOTAL]]</f>
        <v>0</v>
      </c>
      <c r="O94">
        <f>matriceresult__29[[#This Row],[Creation]]/matriceresult__29[[#This Row],[TOTAL]]</f>
        <v>0</v>
      </c>
      <c r="P94" s="15">
        <f>SUM(matriceresult__2910[[#This Row],[Use]:[Creation]])</f>
        <v>1</v>
      </c>
    </row>
    <row r="95" spans="1:16" x14ac:dyDescent="0.25">
      <c r="A95" s="4" t="s">
        <v>548</v>
      </c>
      <c r="B95" s="6" t="s">
        <v>542</v>
      </c>
      <c r="D95" s="1" t="s">
        <v>655</v>
      </c>
      <c r="E95">
        <v>1</v>
      </c>
      <c r="F95">
        <v>0</v>
      </c>
      <c r="G95">
        <v>0</v>
      </c>
      <c r="H95">
        <v>1</v>
      </c>
      <c r="I95" s="7">
        <f>SUM(matriceresult__29[[#This Row],[Use]:[Creation]])</f>
        <v>2</v>
      </c>
      <c r="K95" s="1" t="s">
        <v>655</v>
      </c>
      <c r="L95">
        <f>matriceresult__29[[#This Row],[Use]]/matriceresult__29[[#This Row],[TOTAL]]</f>
        <v>0.5</v>
      </c>
      <c r="M95">
        <f>matriceresult__29[[#This Row],[Compare]]/matriceresult__29[[#This Row],[TOTAL]]</f>
        <v>0</v>
      </c>
      <c r="N95">
        <f>matriceresult__29[[#This Row],[Background]]/matriceresult__29[[#This Row],[TOTAL]]</f>
        <v>0</v>
      </c>
      <c r="O95">
        <f>matriceresult__29[[#This Row],[Creation]]/matriceresult__29[[#This Row],[TOTAL]]</f>
        <v>0.5</v>
      </c>
      <c r="P95" s="15">
        <f>SUM(matriceresult__2910[[#This Row],[Use]:[Creation]])</f>
        <v>1</v>
      </c>
    </row>
    <row r="96" spans="1:16" x14ac:dyDescent="0.25">
      <c r="A96" s="3" t="s">
        <v>548</v>
      </c>
      <c r="B96" s="13" t="s">
        <v>542</v>
      </c>
      <c r="D96" s="1" t="s">
        <v>857</v>
      </c>
      <c r="E96">
        <v>0</v>
      </c>
      <c r="F96">
        <v>0</v>
      </c>
      <c r="G96">
        <v>0</v>
      </c>
      <c r="H96">
        <v>1</v>
      </c>
      <c r="I96" s="7">
        <f>SUM(matriceresult__29[[#This Row],[Use]:[Creation]])</f>
        <v>1</v>
      </c>
      <c r="K96" s="1" t="s">
        <v>857</v>
      </c>
      <c r="L96">
        <f>matriceresult__29[[#This Row],[Use]]/matriceresult__29[[#This Row],[TOTAL]]</f>
        <v>0</v>
      </c>
      <c r="M96">
        <f>matriceresult__29[[#This Row],[Compare]]/matriceresult__29[[#This Row],[TOTAL]]</f>
        <v>0</v>
      </c>
      <c r="N96">
        <f>matriceresult__29[[#This Row],[Background]]/matriceresult__29[[#This Row],[TOTAL]]</f>
        <v>0</v>
      </c>
      <c r="O96">
        <f>matriceresult__29[[#This Row],[Creation]]/matriceresult__29[[#This Row],[TOTAL]]</f>
        <v>1</v>
      </c>
      <c r="P96" s="15">
        <f>SUM(matriceresult__2910[[#This Row],[Use]:[Creation]])</f>
        <v>1</v>
      </c>
    </row>
    <row r="97" spans="1:16" x14ac:dyDescent="0.25">
      <c r="A97" s="4" t="s">
        <v>548</v>
      </c>
      <c r="B97" s="6" t="s">
        <v>542</v>
      </c>
      <c r="D97" s="1" t="s">
        <v>1522</v>
      </c>
      <c r="E97">
        <v>1</v>
      </c>
      <c r="F97">
        <v>0</v>
      </c>
      <c r="G97">
        <v>0</v>
      </c>
      <c r="H97">
        <v>0</v>
      </c>
      <c r="I97" s="7">
        <f>SUM(matriceresult__29[[#This Row],[Use]:[Creation]])</f>
        <v>1</v>
      </c>
      <c r="K97" s="1" t="s">
        <v>1522</v>
      </c>
      <c r="L97">
        <f>matriceresult__29[[#This Row],[Use]]/matriceresult__29[[#This Row],[TOTAL]]</f>
        <v>1</v>
      </c>
      <c r="M97">
        <f>matriceresult__29[[#This Row],[Compare]]/matriceresult__29[[#This Row],[TOTAL]]</f>
        <v>0</v>
      </c>
      <c r="N97">
        <f>matriceresult__29[[#This Row],[Background]]/matriceresult__29[[#This Row],[TOTAL]]</f>
        <v>0</v>
      </c>
      <c r="O97">
        <f>matriceresult__29[[#This Row],[Creation]]/matriceresult__29[[#This Row],[TOTAL]]</f>
        <v>0</v>
      </c>
      <c r="P97" s="15">
        <f>SUM(matriceresult__2910[[#This Row],[Use]:[Creation]])</f>
        <v>1</v>
      </c>
    </row>
    <row r="98" spans="1:16" x14ac:dyDescent="0.25">
      <c r="A98" s="3" t="s">
        <v>378</v>
      </c>
      <c r="B98" s="13" t="s">
        <v>13</v>
      </c>
      <c r="D98" s="1" t="s">
        <v>862</v>
      </c>
      <c r="E98">
        <v>2</v>
      </c>
      <c r="F98">
        <v>0</v>
      </c>
      <c r="G98">
        <v>0</v>
      </c>
      <c r="H98">
        <v>2</v>
      </c>
      <c r="I98" s="7">
        <f>SUM(matriceresult__29[[#This Row],[Use]:[Creation]])</f>
        <v>4</v>
      </c>
      <c r="K98" s="1" t="s">
        <v>862</v>
      </c>
      <c r="L98">
        <f>matriceresult__29[[#This Row],[Use]]/matriceresult__29[[#This Row],[TOTAL]]</f>
        <v>0.5</v>
      </c>
      <c r="M98">
        <f>matriceresult__29[[#This Row],[Compare]]/matriceresult__29[[#This Row],[TOTAL]]</f>
        <v>0</v>
      </c>
      <c r="N98">
        <f>matriceresult__29[[#This Row],[Background]]/matriceresult__29[[#This Row],[TOTAL]]</f>
        <v>0</v>
      </c>
      <c r="O98">
        <f>matriceresult__29[[#This Row],[Creation]]/matriceresult__29[[#This Row],[TOTAL]]</f>
        <v>0.5</v>
      </c>
      <c r="P98" s="15">
        <f>SUM(matriceresult__2910[[#This Row],[Use]:[Creation]])</f>
        <v>1</v>
      </c>
    </row>
    <row r="99" spans="1:16" x14ac:dyDescent="0.25">
      <c r="A99" s="4" t="s">
        <v>58</v>
      </c>
      <c r="B99" s="6" t="s">
        <v>13</v>
      </c>
      <c r="D99" s="1" t="s">
        <v>1527</v>
      </c>
      <c r="E99">
        <v>3</v>
      </c>
      <c r="F99">
        <v>0</v>
      </c>
      <c r="G99">
        <v>0</v>
      </c>
      <c r="H99">
        <v>0</v>
      </c>
      <c r="I99" s="7">
        <f>SUM(matriceresult__29[[#This Row],[Use]:[Creation]])</f>
        <v>3</v>
      </c>
      <c r="K99" s="1" t="s">
        <v>1527</v>
      </c>
      <c r="L99">
        <f>matriceresult__29[[#This Row],[Use]]/matriceresult__29[[#This Row],[TOTAL]]</f>
        <v>1</v>
      </c>
      <c r="M99">
        <f>matriceresult__29[[#This Row],[Compare]]/matriceresult__29[[#This Row],[TOTAL]]</f>
        <v>0</v>
      </c>
      <c r="N99">
        <f>matriceresult__29[[#This Row],[Background]]/matriceresult__29[[#This Row],[TOTAL]]</f>
        <v>0</v>
      </c>
      <c r="O99">
        <f>matriceresult__29[[#This Row],[Creation]]/matriceresult__29[[#This Row],[TOTAL]]</f>
        <v>0</v>
      </c>
      <c r="P99" s="15">
        <f>SUM(matriceresult__2910[[#This Row],[Use]:[Creation]])</f>
        <v>1</v>
      </c>
    </row>
    <row r="100" spans="1:16" x14ac:dyDescent="0.25">
      <c r="A100" s="3" t="s">
        <v>58</v>
      </c>
      <c r="B100" s="13" t="s">
        <v>13</v>
      </c>
      <c r="D100" s="1" t="s">
        <v>660</v>
      </c>
      <c r="E100">
        <v>9</v>
      </c>
      <c r="F100">
        <v>0</v>
      </c>
      <c r="G100">
        <v>0</v>
      </c>
      <c r="H100">
        <v>2</v>
      </c>
      <c r="I100" s="7">
        <f>SUM(matriceresult__29[[#This Row],[Use]:[Creation]])</f>
        <v>11</v>
      </c>
      <c r="K100" s="1" t="s">
        <v>660</v>
      </c>
      <c r="L100">
        <f>matriceresult__29[[#This Row],[Use]]/matriceresult__29[[#This Row],[TOTAL]]</f>
        <v>0.81818181818181823</v>
      </c>
      <c r="M100">
        <f>matriceresult__29[[#This Row],[Compare]]/matriceresult__29[[#This Row],[TOTAL]]</f>
        <v>0</v>
      </c>
      <c r="N100">
        <f>matriceresult__29[[#This Row],[Background]]/matriceresult__29[[#This Row],[TOTAL]]</f>
        <v>0</v>
      </c>
      <c r="O100">
        <f>matriceresult__29[[#This Row],[Creation]]/matriceresult__29[[#This Row],[TOTAL]]</f>
        <v>0.18181818181818182</v>
      </c>
      <c r="P100" s="15">
        <f>SUM(matriceresult__2910[[#This Row],[Use]:[Creation]])</f>
        <v>1</v>
      </c>
    </row>
    <row r="101" spans="1:16" x14ac:dyDescent="0.25">
      <c r="A101" s="4" t="s">
        <v>58</v>
      </c>
      <c r="B101" s="6" t="s">
        <v>13</v>
      </c>
      <c r="D101" s="1" t="s">
        <v>2418</v>
      </c>
      <c r="E101">
        <v>1</v>
      </c>
      <c r="F101">
        <v>0</v>
      </c>
      <c r="G101">
        <v>0</v>
      </c>
      <c r="H101">
        <v>0</v>
      </c>
      <c r="I101" s="7">
        <f>SUM(matriceresult__29[[#This Row],[Use]:[Creation]])</f>
        <v>1</v>
      </c>
      <c r="K101" s="1" t="s">
        <v>2418</v>
      </c>
      <c r="L101">
        <f>matriceresult__29[[#This Row],[Use]]/matriceresult__29[[#This Row],[TOTAL]]</f>
        <v>1</v>
      </c>
      <c r="M101">
        <f>matriceresult__29[[#This Row],[Compare]]/matriceresult__29[[#This Row],[TOTAL]]</f>
        <v>0</v>
      </c>
      <c r="N101">
        <f>matriceresult__29[[#This Row],[Background]]/matriceresult__29[[#This Row],[TOTAL]]</f>
        <v>0</v>
      </c>
      <c r="O101">
        <f>matriceresult__29[[#This Row],[Creation]]/matriceresult__29[[#This Row],[TOTAL]]</f>
        <v>0</v>
      </c>
      <c r="P101" s="15">
        <f>SUM(matriceresult__2910[[#This Row],[Use]:[Creation]])</f>
        <v>1</v>
      </c>
    </row>
    <row r="102" spans="1:16" x14ac:dyDescent="0.25">
      <c r="A102" s="3" t="s">
        <v>58</v>
      </c>
      <c r="B102" s="13" t="s">
        <v>542</v>
      </c>
      <c r="D102" s="1" t="s">
        <v>667</v>
      </c>
      <c r="E102">
        <v>0</v>
      </c>
      <c r="F102">
        <v>0</v>
      </c>
      <c r="G102">
        <v>0</v>
      </c>
      <c r="H102">
        <v>2</v>
      </c>
      <c r="I102" s="7">
        <f>SUM(matriceresult__29[[#This Row],[Use]:[Creation]])</f>
        <v>2</v>
      </c>
      <c r="K102" s="1" t="s">
        <v>667</v>
      </c>
      <c r="L102">
        <f>matriceresult__29[[#This Row],[Use]]/matriceresult__29[[#This Row],[TOTAL]]</f>
        <v>0</v>
      </c>
      <c r="M102">
        <f>matriceresult__29[[#This Row],[Compare]]/matriceresult__29[[#This Row],[TOTAL]]</f>
        <v>0</v>
      </c>
      <c r="N102">
        <f>matriceresult__29[[#This Row],[Background]]/matriceresult__29[[#This Row],[TOTAL]]</f>
        <v>0</v>
      </c>
      <c r="O102">
        <f>matriceresult__29[[#This Row],[Creation]]/matriceresult__29[[#This Row],[TOTAL]]</f>
        <v>1</v>
      </c>
      <c r="P102" s="15">
        <f>SUM(matriceresult__2910[[#This Row],[Use]:[Creation]])</f>
        <v>1</v>
      </c>
    </row>
    <row r="103" spans="1:16" x14ac:dyDescent="0.25">
      <c r="A103" s="4" t="s">
        <v>58</v>
      </c>
      <c r="B103" s="6" t="s">
        <v>1027</v>
      </c>
      <c r="D103" s="1" t="s">
        <v>126</v>
      </c>
      <c r="E103">
        <v>2</v>
      </c>
      <c r="F103">
        <v>0</v>
      </c>
      <c r="G103">
        <v>4</v>
      </c>
      <c r="H103">
        <v>0</v>
      </c>
      <c r="I103" s="7">
        <f>SUM(matriceresult__29[[#This Row],[Use]:[Creation]])</f>
        <v>6</v>
      </c>
      <c r="K103" s="1" t="s">
        <v>126</v>
      </c>
      <c r="L103">
        <f>matriceresult__29[[#This Row],[Use]]/matriceresult__29[[#This Row],[TOTAL]]</f>
        <v>0.33333333333333331</v>
      </c>
      <c r="M103">
        <f>matriceresult__29[[#This Row],[Compare]]/matriceresult__29[[#This Row],[TOTAL]]</f>
        <v>0</v>
      </c>
      <c r="N103">
        <f>matriceresult__29[[#This Row],[Background]]/matriceresult__29[[#This Row],[TOTAL]]</f>
        <v>0.66666666666666663</v>
      </c>
      <c r="O103">
        <f>matriceresult__29[[#This Row],[Creation]]/matriceresult__29[[#This Row],[TOTAL]]</f>
        <v>0</v>
      </c>
      <c r="P103" s="15">
        <f>SUM(matriceresult__2910[[#This Row],[Use]:[Creation]])</f>
        <v>1</v>
      </c>
    </row>
    <row r="104" spans="1:16" x14ac:dyDescent="0.25">
      <c r="A104" s="3" t="s">
        <v>58</v>
      </c>
      <c r="B104" s="13" t="s">
        <v>1027</v>
      </c>
      <c r="D104" s="1" t="s">
        <v>2422</v>
      </c>
      <c r="E104">
        <v>4</v>
      </c>
      <c r="F104">
        <v>0</v>
      </c>
      <c r="G104">
        <v>0</v>
      </c>
      <c r="H104">
        <v>0</v>
      </c>
      <c r="I104" s="7">
        <f>SUM(matriceresult__29[[#This Row],[Use]:[Creation]])</f>
        <v>4</v>
      </c>
      <c r="K104" s="1" t="s">
        <v>2422</v>
      </c>
      <c r="L104">
        <f>matriceresult__29[[#This Row],[Use]]/matriceresult__29[[#This Row],[TOTAL]]</f>
        <v>1</v>
      </c>
      <c r="M104">
        <f>matriceresult__29[[#This Row],[Compare]]/matriceresult__29[[#This Row],[TOTAL]]</f>
        <v>0</v>
      </c>
      <c r="N104">
        <f>matriceresult__29[[#This Row],[Background]]/matriceresult__29[[#This Row],[TOTAL]]</f>
        <v>0</v>
      </c>
      <c r="O104">
        <f>matriceresult__29[[#This Row],[Creation]]/matriceresult__29[[#This Row],[TOTAL]]</f>
        <v>0</v>
      </c>
      <c r="P104" s="15">
        <f>SUM(matriceresult__2910[[#This Row],[Use]:[Creation]])</f>
        <v>1</v>
      </c>
    </row>
    <row r="105" spans="1:16" x14ac:dyDescent="0.25">
      <c r="A105" s="4" t="s">
        <v>58</v>
      </c>
      <c r="B105" s="6" t="s">
        <v>1027</v>
      </c>
      <c r="D105" s="1" t="s">
        <v>134</v>
      </c>
      <c r="E105">
        <v>0</v>
      </c>
      <c r="F105">
        <v>0</v>
      </c>
      <c r="G105">
        <v>1</v>
      </c>
      <c r="H105">
        <v>0</v>
      </c>
      <c r="I105" s="7">
        <f>SUM(matriceresult__29[[#This Row],[Use]:[Creation]])</f>
        <v>1</v>
      </c>
      <c r="K105" s="1" t="s">
        <v>134</v>
      </c>
      <c r="L105">
        <f>matriceresult__29[[#This Row],[Use]]/matriceresult__29[[#This Row],[TOTAL]]</f>
        <v>0</v>
      </c>
      <c r="M105">
        <f>matriceresult__29[[#This Row],[Compare]]/matriceresult__29[[#This Row],[TOTAL]]</f>
        <v>0</v>
      </c>
      <c r="N105">
        <f>matriceresult__29[[#This Row],[Background]]/matriceresult__29[[#This Row],[TOTAL]]</f>
        <v>1</v>
      </c>
      <c r="O105">
        <f>matriceresult__29[[#This Row],[Creation]]/matriceresult__29[[#This Row],[TOTAL]]</f>
        <v>0</v>
      </c>
      <c r="P105" s="15">
        <f>SUM(matriceresult__2910[[#This Row],[Use]:[Creation]])</f>
        <v>1</v>
      </c>
    </row>
    <row r="106" spans="1:16" x14ac:dyDescent="0.25">
      <c r="A106" s="3" t="s">
        <v>58</v>
      </c>
      <c r="B106" s="13" t="s">
        <v>1027</v>
      </c>
      <c r="D106" s="1" t="s">
        <v>140</v>
      </c>
      <c r="E106">
        <v>0</v>
      </c>
      <c r="F106">
        <v>0</v>
      </c>
      <c r="G106">
        <v>1</v>
      </c>
      <c r="H106">
        <v>0</v>
      </c>
      <c r="I106" s="7">
        <f>SUM(matriceresult__29[[#This Row],[Use]:[Creation]])</f>
        <v>1</v>
      </c>
      <c r="K106" s="1" t="s">
        <v>140</v>
      </c>
      <c r="L106">
        <f>matriceresult__29[[#This Row],[Use]]/matriceresult__29[[#This Row],[TOTAL]]</f>
        <v>0</v>
      </c>
      <c r="M106">
        <f>matriceresult__29[[#This Row],[Compare]]/matriceresult__29[[#This Row],[TOTAL]]</f>
        <v>0</v>
      </c>
      <c r="N106">
        <f>matriceresult__29[[#This Row],[Background]]/matriceresult__29[[#This Row],[TOTAL]]</f>
        <v>1</v>
      </c>
      <c r="O106">
        <f>matriceresult__29[[#This Row],[Creation]]/matriceresult__29[[#This Row],[TOTAL]]</f>
        <v>0</v>
      </c>
      <c r="P106" s="15">
        <f>SUM(matriceresult__2910[[#This Row],[Use]:[Creation]])</f>
        <v>1</v>
      </c>
    </row>
    <row r="107" spans="1:16" x14ac:dyDescent="0.25">
      <c r="A107" s="4" t="s">
        <v>58</v>
      </c>
      <c r="B107" s="6" t="s">
        <v>1027</v>
      </c>
      <c r="D107" s="1" t="s">
        <v>145</v>
      </c>
      <c r="E107">
        <v>0</v>
      </c>
      <c r="F107">
        <v>0</v>
      </c>
      <c r="G107">
        <v>1</v>
      </c>
      <c r="H107">
        <v>0</v>
      </c>
      <c r="I107" s="7">
        <f>SUM(matriceresult__29[[#This Row],[Use]:[Creation]])</f>
        <v>1</v>
      </c>
      <c r="K107" s="1" t="s">
        <v>145</v>
      </c>
      <c r="L107">
        <f>matriceresult__29[[#This Row],[Use]]/matriceresult__29[[#This Row],[TOTAL]]</f>
        <v>0</v>
      </c>
      <c r="M107">
        <f>matriceresult__29[[#This Row],[Compare]]/matriceresult__29[[#This Row],[TOTAL]]</f>
        <v>0</v>
      </c>
      <c r="N107">
        <f>matriceresult__29[[#This Row],[Background]]/matriceresult__29[[#This Row],[TOTAL]]</f>
        <v>1</v>
      </c>
      <c r="O107">
        <f>matriceresult__29[[#This Row],[Creation]]/matriceresult__29[[#This Row],[TOTAL]]</f>
        <v>0</v>
      </c>
      <c r="P107" s="15">
        <f>SUM(matriceresult__2910[[#This Row],[Use]:[Creation]])</f>
        <v>1</v>
      </c>
    </row>
    <row r="108" spans="1:16" x14ac:dyDescent="0.25">
      <c r="A108" s="3" t="s">
        <v>58</v>
      </c>
      <c r="B108" s="13" t="s">
        <v>1027</v>
      </c>
      <c r="D108" s="1" t="s">
        <v>2437</v>
      </c>
      <c r="E108">
        <v>27</v>
      </c>
      <c r="F108">
        <v>0</v>
      </c>
      <c r="G108">
        <v>0</v>
      </c>
      <c r="H108">
        <v>0</v>
      </c>
      <c r="I108" s="7">
        <f>SUM(matriceresult__29[[#This Row],[Use]:[Creation]])</f>
        <v>27</v>
      </c>
      <c r="K108" s="1" t="s">
        <v>2437</v>
      </c>
      <c r="L108">
        <f>matriceresult__29[[#This Row],[Use]]/matriceresult__29[[#This Row],[TOTAL]]</f>
        <v>1</v>
      </c>
      <c r="M108">
        <f>matriceresult__29[[#This Row],[Compare]]/matriceresult__29[[#This Row],[TOTAL]]</f>
        <v>0</v>
      </c>
      <c r="N108">
        <f>matriceresult__29[[#This Row],[Background]]/matriceresult__29[[#This Row],[TOTAL]]</f>
        <v>0</v>
      </c>
      <c r="O108">
        <f>matriceresult__29[[#This Row],[Creation]]/matriceresult__29[[#This Row],[TOTAL]]</f>
        <v>0</v>
      </c>
      <c r="P108" s="15">
        <f>SUM(matriceresult__2910[[#This Row],[Use]:[Creation]])</f>
        <v>1</v>
      </c>
    </row>
    <row r="109" spans="1:16" x14ac:dyDescent="0.25">
      <c r="A109" s="4" t="s">
        <v>58</v>
      </c>
      <c r="B109" s="6" t="s">
        <v>1027</v>
      </c>
      <c r="D109" s="1" t="s">
        <v>2474</v>
      </c>
      <c r="E109">
        <v>1</v>
      </c>
      <c r="F109">
        <v>0</v>
      </c>
      <c r="G109">
        <v>0</v>
      </c>
      <c r="H109">
        <v>0</v>
      </c>
      <c r="I109" s="7">
        <f>SUM(matriceresult__29[[#This Row],[Use]:[Creation]])</f>
        <v>1</v>
      </c>
      <c r="K109" s="1" t="s">
        <v>2474</v>
      </c>
      <c r="L109">
        <f>matriceresult__29[[#This Row],[Use]]/matriceresult__29[[#This Row],[TOTAL]]</f>
        <v>1</v>
      </c>
      <c r="M109">
        <f>matriceresult__29[[#This Row],[Compare]]/matriceresult__29[[#This Row],[TOTAL]]</f>
        <v>0</v>
      </c>
      <c r="N109">
        <f>matriceresult__29[[#This Row],[Background]]/matriceresult__29[[#This Row],[TOTAL]]</f>
        <v>0</v>
      </c>
      <c r="O109">
        <f>matriceresult__29[[#This Row],[Creation]]/matriceresult__29[[#This Row],[TOTAL]]</f>
        <v>0</v>
      </c>
      <c r="P109" s="15">
        <f>SUM(matriceresult__2910[[#This Row],[Use]:[Creation]])</f>
        <v>1</v>
      </c>
    </row>
    <row r="110" spans="1:16" x14ac:dyDescent="0.25">
      <c r="A110" s="3" t="s">
        <v>58</v>
      </c>
      <c r="B110" s="13" t="s">
        <v>1027</v>
      </c>
      <c r="D110" s="1" t="s">
        <v>866</v>
      </c>
      <c r="E110">
        <v>0</v>
      </c>
      <c r="F110">
        <v>0</v>
      </c>
      <c r="G110">
        <v>0</v>
      </c>
      <c r="H110">
        <v>1</v>
      </c>
      <c r="I110" s="7">
        <f>SUM(matriceresult__29[[#This Row],[Use]:[Creation]])</f>
        <v>1</v>
      </c>
      <c r="K110" s="1" t="s">
        <v>866</v>
      </c>
      <c r="L110">
        <f>matriceresult__29[[#This Row],[Use]]/matriceresult__29[[#This Row],[TOTAL]]</f>
        <v>0</v>
      </c>
      <c r="M110">
        <f>matriceresult__29[[#This Row],[Compare]]/matriceresult__29[[#This Row],[TOTAL]]</f>
        <v>0</v>
      </c>
      <c r="N110">
        <f>matriceresult__29[[#This Row],[Background]]/matriceresult__29[[#This Row],[TOTAL]]</f>
        <v>0</v>
      </c>
      <c r="O110">
        <f>matriceresult__29[[#This Row],[Creation]]/matriceresult__29[[#This Row],[TOTAL]]</f>
        <v>1</v>
      </c>
      <c r="P110" s="15">
        <f>SUM(matriceresult__2910[[#This Row],[Use]:[Creation]])</f>
        <v>1</v>
      </c>
    </row>
    <row r="111" spans="1:16" x14ac:dyDescent="0.25">
      <c r="A111" s="4" t="s">
        <v>58</v>
      </c>
      <c r="B111" s="6" t="s">
        <v>1027</v>
      </c>
      <c r="D111" s="1" t="s">
        <v>1557</v>
      </c>
      <c r="E111">
        <v>11</v>
      </c>
      <c r="F111">
        <v>0</v>
      </c>
      <c r="G111">
        <v>0</v>
      </c>
      <c r="H111">
        <v>0</v>
      </c>
      <c r="I111" s="7">
        <f>SUM(matriceresult__29[[#This Row],[Use]:[Creation]])</f>
        <v>11</v>
      </c>
      <c r="K111" s="1" t="s">
        <v>1557</v>
      </c>
      <c r="L111">
        <f>matriceresult__29[[#This Row],[Use]]/matriceresult__29[[#This Row],[TOTAL]]</f>
        <v>1</v>
      </c>
      <c r="M111">
        <f>matriceresult__29[[#This Row],[Compare]]/matriceresult__29[[#This Row],[TOTAL]]</f>
        <v>0</v>
      </c>
      <c r="N111">
        <f>matriceresult__29[[#This Row],[Background]]/matriceresult__29[[#This Row],[TOTAL]]</f>
        <v>0</v>
      </c>
      <c r="O111">
        <f>matriceresult__29[[#This Row],[Creation]]/matriceresult__29[[#This Row],[TOTAL]]</f>
        <v>0</v>
      </c>
      <c r="P111" s="15">
        <f>SUM(matriceresult__2910[[#This Row],[Use]:[Creation]])</f>
        <v>1</v>
      </c>
    </row>
    <row r="112" spans="1:16" x14ac:dyDescent="0.25">
      <c r="A112" s="3" t="s">
        <v>58</v>
      </c>
      <c r="B112" s="13" t="s">
        <v>1027</v>
      </c>
      <c r="D112" s="1" t="s">
        <v>2478</v>
      </c>
      <c r="E112">
        <v>2</v>
      </c>
      <c r="F112">
        <v>0</v>
      </c>
      <c r="G112">
        <v>0</v>
      </c>
      <c r="H112">
        <v>0</v>
      </c>
      <c r="I112" s="7">
        <f>SUM(matriceresult__29[[#This Row],[Use]:[Creation]])</f>
        <v>2</v>
      </c>
      <c r="K112" s="1" t="s">
        <v>2478</v>
      </c>
      <c r="L112">
        <f>matriceresult__29[[#This Row],[Use]]/matriceresult__29[[#This Row],[TOTAL]]</f>
        <v>1</v>
      </c>
      <c r="M112">
        <f>matriceresult__29[[#This Row],[Compare]]/matriceresult__29[[#This Row],[TOTAL]]</f>
        <v>0</v>
      </c>
      <c r="N112">
        <f>matriceresult__29[[#This Row],[Background]]/matriceresult__29[[#This Row],[TOTAL]]</f>
        <v>0</v>
      </c>
      <c r="O112">
        <f>matriceresult__29[[#This Row],[Creation]]/matriceresult__29[[#This Row],[TOTAL]]</f>
        <v>0</v>
      </c>
      <c r="P112" s="15">
        <f>SUM(matriceresult__2910[[#This Row],[Use]:[Creation]])</f>
        <v>1</v>
      </c>
    </row>
    <row r="113" spans="1:16" x14ac:dyDescent="0.25">
      <c r="A113" s="4" t="s">
        <v>58</v>
      </c>
      <c r="B113" s="6" t="s">
        <v>1027</v>
      </c>
      <c r="D113" s="1" t="s">
        <v>871</v>
      </c>
      <c r="E113">
        <v>6</v>
      </c>
      <c r="F113">
        <v>0</v>
      </c>
      <c r="G113">
        <v>0</v>
      </c>
      <c r="H113">
        <v>2</v>
      </c>
      <c r="I113" s="7">
        <f>SUM(matriceresult__29[[#This Row],[Use]:[Creation]])</f>
        <v>8</v>
      </c>
      <c r="K113" s="1" t="s">
        <v>871</v>
      </c>
      <c r="L113">
        <f>matriceresult__29[[#This Row],[Use]]/matriceresult__29[[#This Row],[TOTAL]]</f>
        <v>0.75</v>
      </c>
      <c r="M113">
        <f>matriceresult__29[[#This Row],[Compare]]/matriceresult__29[[#This Row],[TOTAL]]</f>
        <v>0</v>
      </c>
      <c r="N113">
        <f>matriceresult__29[[#This Row],[Background]]/matriceresult__29[[#This Row],[TOTAL]]</f>
        <v>0</v>
      </c>
      <c r="O113">
        <f>matriceresult__29[[#This Row],[Creation]]/matriceresult__29[[#This Row],[TOTAL]]</f>
        <v>0.25</v>
      </c>
      <c r="P113" s="15">
        <f>SUM(matriceresult__2910[[#This Row],[Use]:[Creation]])</f>
        <v>1</v>
      </c>
    </row>
    <row r="114" spans="1:16" x14ac:dyDescent="0.25">
      <c r="A114" s="3" t="s">
        <v>58</v>
      </c>
      <c r="B114" s="13" t="s">
        <v>1027</v>
      </c>
      <c r="D114" s="1" t="s">
        <v>150</v>
      </c>
      <c r="E114">
        <v>13</v>
      </c>
      <c r="F114">
        <v>0</v>
      </c>
      <c r="G114">
        <v>3</v>
      </c>
      <c r="H114">
        <v>0</v>
      </c>
      <c r="I114" s="7">
        <f>SUM(matriceresult__29[[#This Row],[Use]:[Creation]])</f>
        <v>16</v>
      </c>
      <c r="K114" s="1" t="s">
        <v>150</v>
      </c>
      <c r="L114">
        <f>matriceresult__29[[#This Row],[Use]]/matriceresult__29[[#This Row],[TOTAL]]</f>
        <v>0.8125</v>
      </c>
      <c r="M114">
        <f>matriceresult__29[[#This Row],[Compare]]/matriceresult__29[[#This Row],[TOTAL]]</f>
        <v>0</v>
      </c>
      <c r="N114">
        <f>matriceresult__29[[#This Row],[Background]]/matriceresult__29[[#This Row],[TOTAL]]</f>
        <v>0.1875</v>
      </c>
      <c r="O114">
        <f>matriceresult__29[[#This Row],[Creation]]/matriceresult__29[[#This Row],[TOTAL]]</f>
        <v>0</v>
      </c>
      <c r="P114" s="15">
        <f>SUM(matriceresult__2910[[#This Row],[Use]:[Creation]])</f>
        <v>1</v>
      </c>
    </row>
    <row r="115" spans="1:16" x14ac:dyDescent="0.25">
      <c r="A115" s="4" t="s">
        <v>58</v>
      </c>
      <c r="B115" s="6" t="s">
        <v>1027</v>
      </c>
      <c r="D115" s="1" t="s">
        <v>2503</v>
      </c>
      <c r="E115">
        <v>2</v>
      </c>
      <c r="F115">
        <v>0</v>
      </c>
      <c r="G115">
        <v>0</v>
      </c>
      <c r="H115">
        <v>0</v>
      </c>
      <c r="I115" s="7">
        <f>SUM(matriceresult__29[[#This Row],[Use]:[Creation]])</f>
        <v>2</v>
      </c>
      <c r="K115" s="1" t="s">
        <v>2503</v>
      </c>
      <c r="L115">
        <f>matriceresult__29[[#This Row],[Use]]/matriceresult__29[[#This Row],[TOTAL]]</f>
        <v>1</v>
      </c>
      <c r="M115">
        <f>matriceresult__29[[#This Row],[Compare]]/matriceresult__29[[#This Row],[TOTAL]]</f>
        <v>0</v>
      </c>
      <c r="N115">
        <f>matriceresult__29[[#This Row],[Background]]/matriceresult__29[[#This Row],[TOTAL]]</f>
        <v>0</v>
      </c>
      <c r="O115">
        <f>matriceresult__29[[#This Row],[Creation]]/matriceresult__29[[#This Row],[TOTAL]]</f>
        <v>0</v>
      </c>
      <c r="P115" s="15">
        <f>SUM(matriceresult__2910[[#This Row],[Use]:[Creation]])</f>
        <v>1</v>
      </c>
    </row>
    <row r="116" spans="1:16" x14ac:dyDescent="0.25">
      <c r="A116" s="3" t="s">
        <v>58</v>
      </c>
      <c r="B116" s="13" t="s">
        <v>1027</v>
      </c>
      <c r="D116" s="1" t="s">
        <v>1607</v>
      </c>
      <c r="E116">
        <v>12</v>
      </c>
      <c r="F116">
        <v>0</v>
      </c>
      <c r="G116">
        <v>0</v>
      </c>
      <c r="H116">
        <v>0</v>
      </c>
      <c r="I116" s="7">
        <f>SUM(matriceresult__29[[#This Row],[Use]:[Creation]])</f>
        <v>12</v>
      </c>
      <c r="K116" s="1" t="s">
        <v>1607</v>
      </c>
      <c r="L116">
        <f>matriceresult__29[[#This Row],[Use]]/matriceresult__29[[#This Row],[TOTAL]]</f>
        <v>1</v>
      </c>
      <c r="M116">
        <f>matriceresult__29[[#This Row],[Compare]]/matriceresult__29[[#This Row],[TOTAL]]</f>
        <v>0</v>
      </c>
      <c r="N116">
        <f>matriceresult__29[[#This Row],[Background]]/matriceresult__29[[#This Row],[TOTAL]]</f>
        <v>0</v>
      </c>
      <c r="O116">
        <f>matriceresult__29[[#This Row],[Creation]]/matriceresult__29[[#This Row],[TOTAL]]</f>
        <v>0</v>
      </c>
      <c r="P116" s="15">
        <f>SUM(matriceresult__2910[[#This Row],[Use]:[Creation]])</f>
        <v>1</v>
      </c>
    </row>
    <row r="117" spans="1:16" x14ac:dyDescent="0.25">
      <c r="A117" s="4" t="s">
        <v>58</v>
      </c>
      <c r="B117" s="6" t="s">
        <v>1027</v>
      </c>
      <c r="D117" s="1" t="s">
        <v>1644</v>
      </c>
      <c r="E117">
        <v>9</v>
      </c>
      <c r="F117">
        <v>0</v>
      </c>
      <c r="G117">
        <v>0</v>
      </c>
      <c r="H117">
        <v>0</v>
      </c>
      <c r="I117" s="7">
        <f>SUM(matriceresult__29[[#This Row],[Use]:[Creation]])</f>
        <v>9</v>
      </c>
      <c r="K117" s="1" t="s">
        <v>1644</v>
      </c>
      <c r="L117">
        <f>matriceresult__29[[#This Row],[Use]]/matriceresult__29[[#This Row],[TOTAL]]</f>
        <v>1</v>
      </c>
      <c r="M117">
        <f>matriceresult__29[[#This Row],[Compare]]/matriceresult__29[[#This Row],[TOTAL]]</f>
        <v>0</v>
      </c>
      <c r="N117">
        <f>matriceresult__29[[#This Row],[Background]]/matriceresult__29[[#This Row],[TOTAL]]</f>
        <v>0</v>
      </c>
      <c r="O117">
        <f>matriceresult__29[[#This Row],[Creation]]/matriceresult__29[[#This Row],[TOTAL]]</f>
        <v>0</v>
      </c>
      <c r="P117" s="15">
        <f>SUM(matriceresult__2910[[#This Row],[Use]:[Creation]])</f>
        <v>1</v>
      </c>
    </row>
    <row r="118" spans="1:16" x14ac:dyDescent="0.25">
      <c r="A118" s="3" t="s">
        <v>58</v>
      </c>
      <c r="B118" s="13" t="s">
        <v>1027</v>
      </c>
      <c r="D118" s="1" t="s">
        <v>676</v>
      </c>
      <c r="E118">
        <v>0</v>
      </c>
      <c r="F118">
        <v>0</v>
      </c>
      <c r="G118">
        <v>0</v>
      </c>
      <c r="H118">
        <v>1</v>
      </c>
      <c r="I118" s="7">
        <f>SUM(matriceresult__29[[#This Row],[Use]:[Creation]])</f>
        <v>1</v>
      </c>
      <c r="K118" s="1" t="s">
        <v>676</v>
      </c>
      <c r="L118">
        <f>matriceresult__29[[#This Row],[Use]]/matriceresult__29[[#This Row],[TOTAL]]</f>
        <v>0</v>
      </c>
      <c r="M118">
        <f>matriceresult__29[[#This Row],[Compare]]/matriceresult__29[[#This Row],[TOTAL]]</f>
        <v>0</v>
      </c>
      <c r="N118">
        <f>matriceresult__29[[#This Row],[Background]]/matriceresult__29[[#This Row],[TOTAL]]</f>
        <v>0</v>
      </c>
      <c r="O118">
        <f>matriceresult__29[[#This Row],[Creation]]/matriceresult__29[[#This Row],[TOTAL]]</f>
        <v>1</v>
      </c>
      <c r="P118" s="15">
        <f>SUM(matriceresult__2910[[#This Row],[Use]:[Creation]])</f>
        <v>1</v>
      </c>
    </row>
    <row r="119" spans="1:16" x14ac:dyDescent="0.25">
      <c r="A119" s="4" t="s">
        <v>58</v>
      </c>
      <c r="B119" s="6" t="s">
        <v>1027</v>
      </c>
      <c r="D119" s="1" t="s">
        <v>2509</v>
      </c>
      <c r="E119">
        <v>1</v>
      </c>
      <c r="F119">
        <v>0</v>
      </c>
      <c r="G119">
        <v>0</v>
      </c>
      <c r="H119">
        <v>0</v>
      </c>
      <c r="I119" s="7">
        <f>SUM(matriceresult__29[[#This Row],[Use]:[Creation]])</f>
        <v>1</v>
      </c>
      <c r="K119" s="1" t="s">
        <v>2509</v>
      </c>
      <c r="L119">
        <f>matriceresult__29[[#This Row],[Use]]/matriceresult__29[[#This Row],[TOTAL]]</f>
        <v>1</v>
      </c>
      <c r="M119">
        <f>matriceresult__29[[#This Row],[Compare]]/matriceresult__29[[#This Row],[TOTAL]]</f>
        <v>0</v>
      </c>
      <c r="N119">
        <f>matriceresult__29[[#This Row],[Background]]/matriceresult__29[[#This Row],[TOTAL]]</f>
        <v>0</v>
      </c>
      <c r="O119">
        <f>matriceresult__29[[#This Row],[Creation]]/matriceresult__29[[#This Row],[TOTAL]]</f>
        <v>0</v>
      </c>
      <c r="P119" s="15">
        <f>SUM(matriceresult__2910[[#This Row],[Use]:[Creation]])</f>
        <v>1</v>
      </c>
    </row>
    <row r="120" spans="1:16" x14ac:dyDescent="0.25">
      <c r="A120" s="3" t="s">
        <v>58</v>
      </c>
      <c r="B120" s="13" t="s">
        <v>1027</v>
      </c>
      <c r="D120" s="1" t="s">
        <v>466</v>
      </c>
      <c r="E120">
        <v>7</v>
      </c>
      <c r="F120">
        <v>0</v>
      </c>
      <c r="G120">
        <v>2</v>
      </c>
      <c r="H120">
        <v>0</v>
      </c>
      <c r="I120" s="7">
        <f>SUM(matriceresult__29[[#This Row],[Use]:[Creation]])</f>
        <v>9</v>
      </c>
      <c r="K120" s="1" t="s">
        <v>466</v>
      </c>
      <c r="L120">
        <f>matriceresult__29[[#This Row],[Use]]/matriceresult__29[[#This Row],[TOTAL]]</f>
        <v>0.77777777777777779</v>
      </c>
      <c r="M120">
        <f>matriceresult__29[[#This Row],[Compare]]/matriceresult__29[[#This Row],[TOTAL]]</f>
        <v>0</v>
      </c>
      <c r="N120">
        <f>matriceresult__29[[#This Row],[Background]]/matriceresult__29[[#This Row],[TOTAL]]</f>
        <v>0.22222222222222221</v>
      </c>
      <c r="O120">
        <f>matriceresult__29[[#This Row],[Creation]]/matriceresult__29[[#This Row],[TOTAL]]</f>
        <v>0</v>
      </c>
      <c r="P120" s="15">
        <f>SUM(matriceresult__2910[[#This Row],[Use]:[Creation]])</f>
        <v>1</v>
      </c>
    </row>
    <row r="121" spans="1:16" x14ac:dyDescent="0.25">
      <c r="A121" s="4" t="s">
        <v>58</v>
      </c>
      <c r="B121" s="6" t="s">
        <v>1027</v>
      </c>
      <c r="D121" s="1" t="s">
        <v>680</v>
      </c>
      <c r="E121">
        <v>0</v>
      </c>
      <c r="F121">
        <v>0</v>
      </c>
      <c r="G121">
        <v>0</v>
      </c>
      <c r="H121">
        <v>2</v>
      </c>
      <c r="I121" s="7">
        <f>SUM(matriceresult__29[[#This Row],[Use]:[Creation]])</f>
        <v>2</v>
      </c>
      <c r="K121" s="1" t="s">
        <v>680</v>
      </c>
      <c r="L121">
        <f>matriceresult__29[[#This Row],[Use]]/matriceresult__29[[#This Row],[TOTAL]]</f>
        <v>0</v>
      </c>
      <c r="M121">
        <f>matriceresult__29[[#This Row],[Compare]]/matriceresult__29[[#This Row],[TOTAL]]</f>
        <v>0</v>
      </c>
      <c r="N121">
        <f>matriceresult__29[[#This Row],[Background]]/matriceresult__29[[#This Row],[TOTAL]]</f>
        <v>0</v>
      </c>
      <c r="O121">
        <f>matriceresult__29[[#This Row],[Creation]]/matriceresult__29[[#This Row],[TOTAL]]</f>
        <v>1</v>
      </c>
      <c r="P121" s="15">
        <f>SUM(matriceresult__2910[[#This Row],[Use]:[Creation]])</f>
        <v>1</v>
      </c>
    </row>
    <row r="122" spans="1:16" x14ac:dyDescent="0.25">
      <c r="A122" s="3" t="s">
        <v>58</v>
      </c>
      <c r="B122" s="13" t="s">
        <v>1027</v>
      </c>
      <c r="D122" s="1" t="s">
        <v>686</v>
      </c>
      <c r="E122">
        <v>2</v>
      </c>
      <c r="F122">
        <v>0</v>
      </c>
      <c r="G122">
        <v>0</v>
      </c>
      <c r="H122">
        <v>1</v>
      </c>
      <c r="I122" s="7">
        <f>SUM(matriceresult__29[[#This Row],[Use]:[Creation]])</f>
        <v>3</v>
      </c>
      <c r="K122" s="1" t="s">
        <v>686</v>
      </c>
      <c r="L122">
        <f>matriceresult__29[[#This Row],[Use]]/matriceresult__29[[#This Row],[TOTAL]]</f>
        <v>0.66666666666666663</v>
      </c>
      <c r="M122">
        <f>matriceresult__29[[#This Row],[Compare]]/matriceresult__29[[#This Row],[TOTAL]]</f>
        <v>0</v>
      </c>
      <c r="N122">
        <f>matriceresult__29[[#This Row],[Background]]/matriceresult__29[[#This Row],[TOTAL]]</f>
        <v>0</v>
      </c>
      <c r="O122">
        <f>matriceresult__29[[#This Row],[Creation]]/matriceresult__29[[#This Row],[TOTAL]]</f>
        <v>0.33333333333333331</v>
      </c>
      <c r="P122" s="15">
        <f>SUM(matriceresult__2910[[#This Row],[Use]:[Creation]])</f>
        <v>1</v>
      </c>
    </row>
    <row r="123" spans="1:16" x14ac:dyDescent="0.25">
      <c r="A123" s="4" t="s">
        <v>564</v>
      </c>
      <c r="B123" s="6" t="s">
        <v>542</v>
      </c>
      <c r="D123" s="1" t="s">
        <v>161</v>
      </c>
      <c r="E123">
        <v>2</v>
      </c>
      <c r="F123">
        <v>0</v>
      </c>
      <c r="G123">
        <v>4</v>
      </c>
      <c r="H123">
        <v>0</v>
      </c>
      <c r="I123" s="7">
        <f>SUM(matriceresult__29[[#This Row],[Use]:[Creation]])</f>
        <v>6</v>
      </c>
      <c r="K123" s="1" t="s">
        <v>161</v>
      </c>
      <c r="L123">
        <f>matriceresult__29[[#This Row],[Use]]/matriceresult__29[[#This Row],[TOTAL]]</f>
        <v>0.33333333333333331</v>
      </c>
      <c r="M123">
        <f>matriceresult__29[[#This Row],[Compare]]/matriceresult__29[[#This Row],[TOTAL]]</f>
        <v>0</v>
      </c>
      <c r="N123">
        <f>matriceresult__29[[#This Row],[Background]]/matriceresult__29[[#This Row],[TOTAL]]</f>
        <v>0.66666666666666663</v>
      </c>
      <c r="O123">
        <f>matriceresult__29[[#This Row],[Creation]]/matriceresult__29[[#This Row],[TOTAL]]</f>
        <v>0</v>
      </c>
      <c r="P123" s="15">
        <f>SUM(matriceresult__2910[[#This Row],[Use]:[Creation]])</f>
        <v>1</v>
      </c>
    </row>
    <row r="124" spans="1:16" x14ac:dyDescent="0.25">
      <c r="A124" s="3" t="s">
        <v>1159</v>
      </c>
      <c r="B124" s="13" t="s">
        <v>1027</v>
      </c>
      <c r="D124" s="1" t="s">
        <v>876</v>
      </c>
      <c r="E124">
        <v>0</v>
      </c>
      <c r="F124">
        <v>0</v>
      </c>
      <c r="G124">
        <v>0</v>
      </c>
      <c r="H124">
        <v>2</v>
      </c>
      <c r="I124" s="7">
        <f>SUM(matriceresult__29[[#This Row],[Use]:[Creation]])</f>
        <v>2</v>
      </c>
      <c r="K124" s="1" t="s">
        <v>876</v>
      </c>
      <c r="L124">
        <f>matriceresult__29[[#This Row],[Use]]/matriceresult__29[[#This Row],[TOTAL]]</f>
        <v>0</v>
      </c>
      <c r="M124">
        <f>matriceresult__29[[#This Row],[Compare]]/matriceresult__29[[#This Row],[TOTAL]]</f>
        <v>0</v>
      </c>
      <c r="N124">
        <f>matriceresult__29[[#This Row],[Background]]/matriceresult__29[[#This Row],[TOTAL]]</f>
        <v>0</v>
      </c>
      <c r="O124">
        <f>matriceresult__29[[#This Row],[Creation]]/matriceresult__29[[#This Row],[TOTAL]]</f>
        <v>1</v>
      </c>
      <c r="P124" s="15">
        <f>SUM(matriceresult__2910[[#This Row],[Use]:[Creation]])</f>
        <v>1</v>
      </c>
    </row>
    <row r="125" spans="1:16" x14ac:dyDescent="0.25">
      <c r="A125" s="4" t="s">
        <v>1159</v>
      </c>
      <c r="B125" s="6" t="s">
        <v>1027</v>
      </c>
      <c r="D125" s="1" t="s">
        <v>173</v>
      </c>
      <c r="E125">
        <v>3</v>
      </c>
      <c r="F125">
        <v>0</v>
      </c>
      <c r="G125">
        <v>5</v>
      </c>
      <c r="H125">
        <v>0</v>
      </c>
      <c r="I125" s="7">
        <f>SUM(matriceresult__29[[#This Row],[Use]:[Creation]])</f>
        <v>8</v>
      </c>
      <c r="K125" s="1" t="s">
        <v>173</v>
      </c>
      <c r="L125">
        <f>matriceresult__29[[#This Row],[Use]]/matriceresult__29[[#This Row],[TOTAL]]</f>
        <v>0.375</v>
      </c>
      <c r="M125">
        <f>matriceresult__29[[#This Row],[Compare]]/matriceresult__29[[#This Row],[TOTAL]]</f>
        <v>0</v>
      </c>
      <c r="N125">
        <f>matriceresult__29[[#This Row],[Background]]/matriceresult__29[[#This Row],[TOTAL]]</f>
        <v>0.625</v>
      </c>
      <c r="O125">
        <f>matriceresult__29[[#This Row],[Creation]]/matriceresult__29[[#This Row],[TOTAL]]</f>
        <v>0</v>
      </c>
      <c r="P125" s="15">
        <f>SUM(matriceresult__2910[[#This Row],[Use]:[Creation]])</f>
        <v>1</v>
      </c>
    </row>
    <row r="126" spans="1:16" x14ac:dyDescent="0.25">
      <c r="A126" s="3" t="s">
        <v>1159</v>
      </c>
      <c r="B126" s="13" t="s">
        <v>1027</v>
      </c>
      <c r="D126" s="1" t="s">
        <v>885</v>
      </c>
      <c r="E126">
        <v>0</v>
      </c>
      <c r="F126">
        <v>0</v>
      </c>
      <c r="G126">
        <v>0</v>
      </c>
      <c r="H126">
        <v>1</v>
      </c>
      <c r="I126" s="7">
        <f>SUM(matriceresult__29[[#This Row],[Use]:[Creation]])</f>
        <v>1</v>
      </c>
      <c r="K126" s="1" t="s">
        <v>885</v>
      </c>
      <c r="L126">
        <f>matriceresult__29[[#This Row],[Use]]/matriceresult__29[[#This Row],[TOTAL]]</f>
        <v>0</v>
      </c>
      <c r="M126">
        <f>matriceresult__29[[#This Row],[Compare]]/matriceresult__29[[#This Row],[TOTAL]]</f>
        <v>0</v>
      </c>
      <c r="N126">
        <f>matriceresult__29[[#This Row],[Background]]/matriceresult__29[[#This Row],[TOTAL]]</f>
        <v>0</v>
      </c>
      <c r="O126">
        <f>matriceresult__29[[#This Row],[Creation]]/matriceresult__29[[#This Row],[TOTAL]]</f>
        <v>1</v>
      </c>
      <c r="P126" s="15">
        <f>SUM(matriceresult__2910[[#This Row],[Use]:[Creation]])</f>
        <v>1</v>
      </c>
    </row>
    <row r="127" spans="1:16" x14ac:dyDescent="0.25">
      <c r="A127" s="4" t="s">
        <v>1159</v>
      </c>
      <c r="B127" s="6" t="s">
        <v>1027</v>
      </c>
      <c r="D127" s="1" t="s">
        <v>189</v>
      </c>
      <c r="E127">
        <v>2</v>
      </c>
      <c r="F127">
        <v>0</v>
      </c>
      <c r="G127">
        <v>2</v>
      </c>
      <c r="H127">
        <v>3</v>
      </c>
      <c r="I127" s="7">
        <f>SUM(matriceresult__29[[#This Row],[Use]:[Creation]])</f>
        <v>7</v>
      </c>
      <c r="K127" s="1" t="s">
        <v>189</v>
      </c>
      <c r="L127">
        <f>matriceresult__29[[#This Row],[Use]]/matriceresult__29[[#This Row],[TOTAL]]</f>
        <v>0.2857142857142857</v>
      </c>
      <c r="M127">
        <f>matriceresult__29[[#This Row],[Compare]]/matriceresult__29[[#This Row],[TOTAL]]</f>
        <v>0</v>
      </c>
      <c r="N127">
        <f>matriceresult__29[[#This Row],[Background]]/matriceresult__29[[#This Row],[TOTAL]]</f>
        <v>0.2857142857142857</v>
      </c>
      <c r="O127">
        <f>matriceresult__29[[#This Row],[Creation]]/matriceresult__29[[#This Row],[TOTAL]]</f>
        <v>0.42857142857142855</v>
      </c>
      <c r="P127" s="15">
        <f>SUM(matriceresult__2910[[#This Row],[Use]:[Creation]])</f>
        <v>1</v>
      </c>
    </row>
    <row r="128" spans="1:16" x14ac:dyDescent="0.25">
      <c r="A128" s="3" t="s">
        <v>1159</v>
      </c>
      <c r="B128" s="13" t="s">
        <v>1027</v>
      </c>
      <c r="D128" s="1" t="s">
        <v>698</v>
      </c>
      <c r="E128">
        <v>1</v>
      </c>
      <c r="F128">
        <v>0</v>
      </c>
      <c r="G128">
        <v>0</v>
      </c>
      <c r="H128">
        <v>1</v>
      </c>
      <c r="I128" s="7">
        <f>SUM(matriceresult__29[[#This Row],[Use]:[Creation]])</f>
        <v>2</v>
      </c>
      <c r="K128" s="1" t="s">
        <v>698</v>
      </c>
      <c r="L128">
        <f>matriceresult__29[[#This Row],[Use]]/matriceresult__29[[#This Row],[TOTAL]]</f>
        <v>0.5</v>
      </c>
      <c r="M128">
        <f>matriceresult__29[[#This Row],[Compare]]/matriceresult__29[[#This Row],[TOTAL]]</f>
        <v>0</v>
      </c>
      <c r="N128">
        <f>matriceresult__29[[#This Row],[Background]]/matriceresult__29[[#This Row],[TOTAL]]</f>
        <v>0</v>
      </c>
      <c r="O128">
        <f>matriceresult__29[[#This Row],[Creation]]/matriceresult__29[[#This Row],[TOTAL]]</f>
        <v>0.5</v>
      </c>
      <c r="P128" s="15">
        <f>SUM(matriceresult__2910[[#This Row],[Use]:[Creation]])</f>
        <v>1</v>
      </c>
    </row>
    <row r="129" spans="1:16" x14ac:dyDescent="0.25">
      <c r="A129" s="4" t="s">
        <v>829</v>
      </c>
      <c r="B129" s="6" t="s">
        <v>542</v>
      </c>
      <c r="D129" s="1" t="s">
        <v>889</v>
      </c>
      <c r="E129">
        <v>1</v>
      </c>
      <c r="F129">
        <v>0</v>
      </c>
      <c r="G129">
        <v>0</v>
      </c>
      <c r="H129">
        <v>1</v>
      </c>
      <c r="I129" s="7">
        <f>SUM(matriceresult__29[[#This Row],[Use]:[Creation]])</f>
        <v>2</v>
      </c>
      <c r="K129" s="1" t="s">
        <v>889</v>
      </c>
      <c r="L129">
        <f>matriceresult__29[[#This Row],[Use]]/matriceresult__29[[#This Row],[TOTAL]]</f>
        <v>0.5</v>
      </c>
      <c r="M129">
        <f>matriceresult__29[[#This Row],[Compare]]/matriceresult__29[[#This Row],[TOTAL]]</f>
        <v>0</v>
      </c>
      <c r="N129">
        <f>matriceresult__29[[#This Row],[Background]]/matriceresult__29[[#This Row],[TOTAL]]</f>
        <v>0</v>
      </c>
      <c r="O129">
        <f>matriceresult__29[[#This Row],[Creation]]/matriceresult__29[[#This Row],[TOTAL]]</f>
        <v>0.5</v>
      </c>
      <c r="P129" s="15">
        <f>SUM(matriceresult__2910[[#This Row],[Use]:[Creation]])</f>
        <v>1</v>
      </c>
    </row>
    <row r="130" spans="1:16" x14ac:dyDescent="0.25">
      <c r="A130" s="3" t="s">
        <v>829</v>
      </c>
      <c r="B130" s="13" t="s">
        <v>1027</v>
      </c>
      <c r="D130" s="1" t="s">
        <v>1685</v>
      </c>
      <c r="E130">
        <v>2</v>
      </c>
      <c r="F130">
        <v>0</v>
      </c>
      <c r="G130">
        <v>0</v>
      </c>
      <c r="H130">
        <v>0</v>
      </c>
      <c r="I130" s="7">
        <f>SUM(matriceresult__29[[#This Row],[Use]:[Creation]])</f>
        <v>2</v>
      </c>
      <c r="K130" s="1" t="s">
        <v>1685</v>
      </c>
      <c r="L130">
        <f>matriceresult__29[[#This Row],[Use]]/matriceresult__29[[#This Row],[TOTAL]]</f>
        <v>1</v>
      </c>
      <c r="M130">
        <f>matriceresult__29[[#This Row],[Compare]]/matriceresult__29[[#This Row],[TOTAL]]</f>
        <v>0</v>
      </c>
      <c r="N130">
        <f>matriceresult__29[[#This Row],[Background]]/matriceresult__29[[#This Row],[TOTAL]]</f>
        <v>0</v>
      </c>
      <c r="O130">
        <f>matriceresult__29[[#This Row],[Creation]]/matriceresult__29[[#This Row],[TOTAL]]</f>
        <v>0</v>
      </c>
      <c r="P130" s="15">
        <f>SUM(matriceresult__2910[[#This Row],[Use]:[Creation]])</f>
        <v>1</v>
      </c>
    </row>
    <row r="131" spans="1:16" x14ac:dyDescent="0.25">
      <c r="A131" s="4" t="s">
        <v>829</v>
      </c>
      <c r="B131" s="6" t="s">
        <v>1027</v>
      </c>
      <c r="D131" s="1" t="s">
        <v>1693</v>
      </c>
      <c r="E131">
        <v>1</v>
      </c>
      <c r="F131">
        <v>0</v>
      </c>
      <c r="G131">
        <v>0</v>
      </c>
      <c r="H131">
        <v>0</v>
      </c>
      <c r="I131" s="7">
        <f>SUM(matriceresult__29[[#This Row],[Use]:[Creation]])</f>
        <v>1</v>
      </c>
      <c r="K131" s="1" t="s">
        <v>1693</v>
      </c>
      <c r="L131">
        <f>matriceresult__29[[#This Row],[Use]]/matriceresult__29[[#This Row],[TOTAL]]</f>
        <v>1</v>
      </c>
      <c r="M131">
        <f>matriceresult__29[[#This Row],[Compare]]/matriceresult__29[[#This Row],[TOTAL]]</f>
        <v>0</v>
      </c>
      <c r="N131">
        <f>matriceresult__29[[#This Row],[Background]]/matriceresult__29[[#This Row],[TOTAL]]</f>
        <v>0</v>
      </c>
      <c r="O131">
        <f>matriceresult__29[[#This Row],[Creation]]/matriceresult__29[[#This Row],[TOTAL]]</f>
        <v>0</v>
      </c>
      <c r="P131" s="15">
        <f>SUM(matriceresult__2910[[#This Row],[Use]:[Creation]])</f>
        <v>1</v>
      </c>
    </row>
    <row r="132" spans="1:16" x14ac:dyDescent="0.25">
      <c r="A132" s="3" t="s">
        <v>829</v>
      </c>
      <c r="B132" s="13" t="s">
        <v>1027</v>
      </c>
      <c r="D132" s="1" t="s">
        <v>893</v>
      </c>
      <c r="E132">
        <v>2</v>
      </c>
      <c r="F132">
        <v>0</v>
      </c>
      <c r="G132">
        <v>0</v>
      </c>
      <c r="H132">
        <v>1</v>
      </c>
      <c r="I132" s="7">
        <f>SUM(matriceresult__29[[#This Row],[Use]:[Creation]])</f>
        <v>3</v>
      </c>
      <c r="K132" s="1" t="s">
        <v>893</v>
      </c>
      <c r="L132">
        <f>matriceresult__29[[#This Row],[Use]]/matriceresult__29[[#This Row],[TOTAL]]</f>
        <v>0.66666666666666663</v>
      </c>
      <c r="M132">
        <f>matriceresult__29[[#This Row],[Compare]]/matriceresult__29[[#This Row],[TOTAL]]</f>
        <v>0</v>
      </c>
      <c r="N132">
        <f>matriceresult__29[[#This Row],[Background]]/matriceresult__29[[#This Row],[TOTAL]]</f>
        <v>0</v>
      </c>
      <c r="O132">
        <f>matriceresult__29[[#This Row],[Creation]]/matriceresult__29[[#This Row],[TOTAL]]</f>
        <v>0.33333333333333331</v>
      </c>
      <c r="P132" s="15">
        <f>SUM(matriceresult__2910[[#This Row],[Use]:[Creation]])</f>
        <v>1</v>
      </c>
    </row>
    <row r="133" spans="1:16" x14ac:dyDescent="0.25">
      <c r="A133" s="4" t="s">
        <v>829</v>
      </c>
      <c r="B133" s="6" t="s">
        <v>1027</v>
      </c>
      <c r="D133" s="1" t="s">
        <v>701</v>
      </c>
      <c r="E133">
        <v>0</v>
      </c>
      <c r="F133">
        <v>0</v>
      </c>
      <c r="G133">
        <v>0</v>
      </c>
      <c r="H133">
        <v>1</v>
      </c>
      <c r="I133" s="7">
        <f>SUM(matriceresult__29[[#This Row],[Use]:[Creation]])</f>
        <v>1</v>
      </c>
      <c r="K133" s="1" t="s">
        <v>701</v>
      </c>
      <c r="L133">
        <f>matriceresult__29[[#This Row],[Use]]/matriceresult__29[[#This Row],[TOTAL]]</f>
        <v>0</v>
      </c>
      <c r="M133">
        <f>matriceresult__29[[#This Row],[Compare]]/matriceresult__29[[#This Row],[TOTAL]]</f>
        <v>0</v>
      </c>
      <c r="N133">
        <f>matriceresult__29[[#This Row],[Background]]/matriceresult__29[[#This Row],[TOTAL]]</f>
        <v>0</v>
      </c>
      <c r="O133">
        <f>matriceresult__29[[#This Row],[Creation]]/matriceresult__29[[#This Row],[TOTAL]]</f>
        <v>1</v>
      </c>
      <c r="P133" s="15">
        <f>SUM(matriceresult__2910[[#This Row],[Use]:[Creation]])</f>
        <v>1</v>
      </c>
    </row>
    <row r="134" spans="1:16" x14ac:dyDescent="0.25">
      <c r="A134" s="3" t="s">
        <v>829</v>
      </c>
      <c r="B134" s="13" t="s">
        <v>1027</v>
      </c>
      <c r="D134" s="1" t="s">
        <v>2541</v>
      </c>
      <c r="E134">
        <v>6</v>
      </c>
      <c r="F134">
        <v>0</v>
      </c>
      <c r="G134">
        <v>0</v>
      </c>
      <c r="H134">
        <v>0</v>
      </c>
      <c r="I134" s="7">
        <f>SUM(matriceresult__29[[#This Row],[Use]:[Creation]])</f>
        <v>6</v>
      </c>
      <c r="K134" s="1" t="s">
        <v>2541</v>
      </c>
      <c r="L134">
        <f>matriceresult__29[[#This Row],[Use]]/matriceresult__29[[#This Row],[TOTAL]]</f>
        <v>1</v>
      </c>
      <c r="M134">
        <f>matriceresult__29[[#This Row],[Compare]]/matriceresult__29[[#This Row],[TOTAL]]</f>
        <v>0</v>
      </c>
      <c r="N134">
        <f>matriceresult__29[[#This Row],[Background]]/matriceresult__29[[#This Row],[TOTAL]]</f>
        <v>0</v>
      </c>
      <c r="O134">
        <f>matriceresult__29[[#This Row],[Creation]]/matriceresult__29[[#This Row],[TOTAL]]</f>
        <v>0</v>
      </c>
      <c r="P134" s="15">
        <f>SUM(matriceresult__2910[[#This Row],[Use]:[Creation]])</f>
        <v>1</v>
      </c>
    </row>
    <row r="135" spans="1:16" x14ac:dyDescent="0.25">
      <c r="A135" s="4" t="s">
        <v>829</v>
      </c>
      <c r="B135" s="6" t="s">
        <v>1027</v>
      </c>
      <c r="D135" s="1" t="s">
        <v>2562</v>
      </c>
      <c r="E135">
        <v>2</v>
      </c>
      <c r="F135">
        <v>0</v>
      </c>
      <c r="G135">
        <v>0</v>
      </c>
      <c r="H135">
        <v>0</v>
      </c>
      <c r="I135" s="7">
        <f>SUM(matriceresult__29[[#This Row],[Use]:[Creation]])</f>
        <v>2</v>
      </c>
      <c r="K135" s="1" t="s">
        <v>2562</v>
      </c>
      <c r="L135">
        <f>matriceresult__29[[#This Row],[Use]]/matriceresult__29[[#This Row],[TOTAL]]</f>
        <v>1</v>
      </c>
      <c r="M135">
        <f>matriceresult__29[[#This Row],[Compare]]/matriceresult__29[[#This Row],[TOTAL]]</f>
        <v>0</v>
      </c>
      <c r="N135">
        <f>matriceresult__29[[#This Row],[Background]]/matriceresult__29[[#This Row],[TOTAL]]</f>
        <v>0</v>
      </c>
      <c r="O135">
        <f>matriceresult__29[[#This Row],[Creation]]/matriceresult__29[[#This Row],[TOTAL]]</f>
        <v>0</v>
      </c>
      <c r="P135" s="15">
        <f>SUM(matriceresult__2910[[#This Row],[Use]:[Creation]])</f>
        <v>1</v>
      </c>
    </row>
    <row r="136" spans="1:16" x14ac:dyDescent="0.25">
      <c r="A136" s="3" t="s">
        <v>569</v>
      </c>
      <c r="B136" s="13" t="s">
        <v>542</v>
      </c>
      <c r="D136" s="1" t="s">
        <v>705</v>
      </c>
      <c r="E136">
        <v>0</v>
      </c>
      <c r="F136">
        <v>0</v>
      </c>
      <c r="G136">
        <v>0</v>
      </c>
      <c r="H136">
        <v>3</v>
      </c>
      <c r="I136" s="7">
        <f>SUM(matriceresult__29[[#This Row],[Use]:[Creation]])</f>
        <v>3</v>
      </c>
      <c r="K136" s="1" t="s">
        <v>705</v>
      </c>
      <c r="L136">
        <f>matriceresult__29[[#This Row],[Use]]/matriceresult__29[[#This Row],[TOTAL]]</f>
        <v>0</v>
      </c>
      <c r="M136">
        <f>matriceresult__29[[#This Row],[Compare]]/matriceresult__29[[#This Row],[TOTAL]]</f>
        <v>0</v>
      </c>
      <c r="N136">
        <f>matriceresult__29[[#This Row],[Background]]/matriceresult__29[[#This Row],[TOTAL]]</f>
        <v>0</v>
      </c>
      <c r="O136">
        <f>matriceresult__29[[#This Row],[Creation]]/matriceresult__29[[#This Row],[TOTAL]]</f>
        <v>1</v>
      </c>
      <c r="P136" s="15">
        <f>SUM(matriceresult__2910[[#This Row],[Use]:[Creation]])</f>
        <v>1</v>
      </c>
    </row>
    <row r="137" spans="1:16" x14ac:dyDescent="0.25">
      <c r="A137" s="4" t="s">
        <v>833</v>
      </c>
      <c r="B137" s="6" t="s">
        <v>542</v>
      </c>
      <c r="D137" s="1" t="s">
        <v>195</v>
      </c>
      <c r="E137">
        <v>8</v>
      </c>
      <c r="F137">
        <v>0</v>
      </c>
      <c r="G137">
        <v>1</v>
      </c>
      <c r="H137">
        <v>0</v>
      </c>
      <c r="I137" s="7">
        <f>SUM(matriceresult__29[[#This Row],[Use]:[Creation]])</f>
        <v>9</v>
      </c>
      <c r="K137" s="1" t="s">
        <v>195</v>
      </c>
      <c r="L137">
        <f>matriceresult__29[[#This Row],[Use]]/matriceresult__29[[#This Row],[TOTAL]]</f>
        <v>0.88888888888888884</v>
      </c>
      <c r="M137">
        <f>matriceresult__29[[#This Row],[Compare]]/matriceresult__29[[#This Row],[TOTAL]]</f>
        <v>0</v>
      </c>
      <c r="N137">
        <f>matriceresult__29[[#This Row],[Background]]/matriceresult__29[[#This Row],[TOTAL]]</f>
        <v>0.1111111111111111</v>
      </c>
      <c r="O137">
        <f>matriceresult__29[[#This Row],[Creation]]/matriceresult__29[[#This Row],[TOTAL]]</f>
        <v>0</v>
      </c>
      <c r="P137" s="15">
        <f>SUM(matriceresult__2910[[#This Row],[Use]:[Creation]])</f>
        <v>1</v>
      </c>
    </row>
    <row r="138" spans="1:16" x14ac:dyDescent="0.25">
      <c r="A138" s="3" t="s">
        <v>833</v>
      </c>
      <c r="B138" s="13" t="s">
        <v>542</v>
      </c>
      <c r="D138" s="1" t="s">
        <v>1712</v>
      </c>
      <c r="E138">
        <v>1</v>
      </c>
      <c r="F138">
        <v>0</v>
      </c>
      <c r="G138">
        <v>0</v>
      </c>
      <c r="H138">
        <v>0</v>
      </c>
      <c r="I138" s="7">
        <f>SUM(matriceresult__29[[#This Row],[Use]:[Creation]])</f>
        <v>1</v>
      </c>
      <c r="K138" s="1" t="s">
        <v>1712</v>
      </c>
      <c r="L138">
        <f>matriceresult__29[[#This Row],[Use]]/matriceresult__29[[#This Row],[TOTAL]]</f>
        <v>1</v>
      </c>
      <c r="M138">
        <f>matriceresult__29[[#This Row],[Compare]]/matriceresult__29[[#This Row],[TOTAL]]</f>
        <v>0</v>
      </c>
      <c r="N138">
        <f>matriceresult__29[[#This Row],[Background]]/matriceresult__29[[#This Row],[TOTAL]]</f>
        <v>0</v>
      </c>
      <c r="O138">
        <f>matriceresult__29[[#This Row],[Creation]]/matriceresult__29[[#This Row],[TOTAL]]</f>
        <v>0</v>
      </c>
      <c r="P138" s="15">
        <f>SUM(matriceresult__2910[[#This Row],[Use]:[Creation]])</f>
        <v>1</v>
      </c>
    </row>
    <row r="139" spans="1:16" x14ac:dyDescent="0.25">
      <c r="A139" s="4" t="s">
        <v>833</v>
      </c>
      <c r="B139" s="6" t="s">
        <v>542</v>
      </c>
      <c r="D139" s="1" t="s">
        <v>2569</v>
      </c>
      <c r="E139">
        <v>6</v>
      </c>
      <c r="F139">
        <v>0</v>
      </c>
      <c r="G139">
        <v>0</v>
      </c>
      <c r="H139">
        <v>0</v>
      </c>
      <c r="I139" s="7">
        <f>SUM(matriceresult__29[[#This Row],[Use]:[Creation]])</f>
        <v>6</v>
      </c>
      <c r="K139" s="1" t="s">
        <v>2569</v>
      </c>
      <c r="L139">
        <f>matriceresult__29[[#This Row],[Use]]/matriceresult__29[[#This Row],[TOTAL]]</f>
        <v>1</v>
      </c>
      <c r="M139">
        <f>matriceresult__29[[#This Row],[Compare]]/matriceresult__29[[#This Row],[TOTAL]]</f>
        <v>0</v>
      </c>
      <c r="N139">
        <f>matriceresult__29[[#This Row],[Background]]/matriceresult__29[[#This Row],[TOTAL]]</f>
        <v>0</v>
      </c>
      <c r="O139">
        <f>matriceresult__29[[#This Row],[Creation]]/matriceresult__29[[#This Row],[TOTAL]]</f>
        <v>0</v>
      </c>
      <c r="P139" s="15">
        <f>SUM(matriceresult__2910[[#This Row],[Use]:[Creation]])</f>
        <v>1</v>
      </c>
    </row>
    <row r="140" spans="1:16" x14ac:dyDescent="0.25">
      <c r="A140" s="3" t="s">
        <v>382</v>
      </c>
      <c r="B140" s="13" t="s">
        <v>13</v>
      </c>
      <c r="D140" s="1" t="s">
        <v>201</v>
      </c>
      <c r="E140">
        <v>0</v>
      </c>
      <c r="F140">
        <v>0</v>
      </c>
      <c r="G140">
        <v>1</v>
      </c>
      <c r="H140">
        <v>0</v>
      </c>
      <c r="I140" s="7">
        <f>SUM(matriceresult__29[[#This Row],[Use]:[Creation]])</f>
        <v>1</v>
      </c>
      <c r="K140" s="1" t="s">
        <v>201</v>
      </c>
      <c r="L140">
        <f>matriceresult__29[[#This Row],[Use]]/matriceresult__29[[#This Row],[TOTAL]]</f>
        <v>0</v>
      </c>
      <c r="M140">
        <f>matriceresult__29[[#This Row],[Compare]]/matriceresult__29[[#This Row],[TOTAL]]</f>
        <v>0</v>
      </c>
      <c r="N140">
        <f>matriceresult__29[[#This Row],[Background]]/matriceresult__29[[#This Row],[TOTAL]]</f>
        <v>1</v>
      </c>
      <c r="O140">
        <f>matriceresult__29[[#This Row],[Creation]]/matriceresult__29[[#This Row],[TOTAL]]</f>
        <v>0</v>
      </c>
      <c r="P140" s="15">
        <f>SUM(matriceresult__2910[[#This Row],[Use]:[Creation]])</f>
        <v>1</v>
      </c>
    </row>
    <row r="141" spans="1:16" x14ac:dyDescent="0.25">
      <c r="A141" s="4" t="s">
        <v>382</v>
      </c>
      <c r="B141" s="6" t="s">
        <v>13</v>
      </c>
      <c r="D141" s="1" t="s">
        <v>711</v>
      </c>
      <c r="E141">
        <v>0</v>
      </c>
      <c r="F141">
        <v>0</v>
      </c>
      <c r="G141">
        <v>0</v>
      </c>
      <c r="H141">
        <v>1</v>
      </c>
      <c r="I141" s="7">
        <f>SUM(matriceresult__29[[#This Row],[Use]:[Creation]])</f>
        <v>1</v>
      </c>
      <c r="K141" s="1" t="s">
        <v>711</v>
      </c>
      <c r="L141">
        <f>matriceresult__29[[#This Row],[Use]]/matriceresult__29[[#This Row],[TOTAL]]</f>
        <v>0</v>
      </c>
      <c r="M141">
        <f>matriceresult__29[[#This Row],[Compare]]/matriceresult__29[[#This Row],[TOTAL]]</f>
        <v>0</v>
      </c>
      <c r="N141">
        <f>matriceresult__29[[#This Row],[Background]]/matriceresult__29[[#This Row],[TOTAL]]</f>
        <v>0</v>
      </c>
      <c r="O141">
        <f>matriceresult__29[[#This Row],[Creation]]/matriceresult__29[[#This Row],[TOTAL]]</f>
        <v>1</v>
      </c>
      <c r="P141" s="15">
        <f>SUM(matriceresult__2910[[#This Row],[Use]:[Creation]])</f>
        <v>1</v>
      </c>
    </row>
    <row r="142" spans="1:16" x14ac:dyDescent="0.25">
      <c r="A142" s="3" t="s">
        <v>382</v>
      </c>
      <c r="B142" s="13" t="s">
        <v>13</v>
      </c>
      <c r="D142" s="1" t="s">
        <v>1717</v>
      </c>
      <c r="E142">
        <v>2</v>
      </c>
      <c r="F142">
        <v>0</v>
      </c>
      <c r="G142">
        <v>0</v>
      </c>
      <c r="H142">
        <v>0</v>
      </c>
      <c r="I142" s="7">
        <f>SUM(matriceresult__29[[#This Row],[Use]:[Creation]])</f>
        <v>2</v>
      </c>
      <c r="K142" s="1" t="s">
        <v>1717</v>
      </c>
      <c r="L142">
        <f>matriceresult__29[[#This Row],[Use]]/matriceresult__29[[#This Row],[TOTAL]]</f>
        <v>1</v>
      </c>
      <c r="M142">
        <f>matriceresult__29[[#This Row],[Compare]]/matriceresult__29[[#This Row],[TOTAL]]</f>
        <v>0</v>
      </c>
      <c r="N142">
        <f>matriceresult__29[[#This Row],[Background]]/matriceresult__29[[#This Row],[TOTAL]]</f>
        <v>0</v>
      </c>
      <c r="O142">
        <f>matriceresult__29[[#This Row],[Creation]]/matriceresult__29[[#This Row],[TOTAL]]</f>
        <v>0</v>
      </c>
      <c r="P142" s="15">
        <f>SUM(matriceresult__2910[[#This Row],[Use]:[Creation]])</f>
        <v>1</v>
      </c>
    </row>
    <row r="143" spans="1:16" x14ac:dyDescent="0.25">
      <c r="A143" s="4" t="s">
        <v>382</v>
      </c>
      <c r="B143" s="6" t="s">
        <v>13</v>
      </c>
      <c r="D143" s="1" t="s">
        <v>2578</v>
      </c>
      <c r="E143">
        <v>1</v>
      </c>
      <c r="F143">
        <v>0</v>
      </c>
      <c r="G143">
        <v>0</v>
      </c>
      <c r="H143">
        <v>0</v>
      </c>
      <c r="I143" s="7">
        <f>SUM(matriceresult__29[[#This Row],[Use]:[Creation]])</f>
        <v>1</v>
      </c>
      <c r="K143" s="1" t="s">
        <v>2578</v>
      </c>
      <c r="L143">
        <f>matriceresult__29[[#This Row],[Use]]/matriceresult__29[[#This Row],[TOTAL]]</f>
        <v>1</v>
      </c>
      <c r="M143">
        <f>matriceresult__29[[#This Row],[Compare]]/matriceresult__29[[#This Row],[TOTAL]]</f>
        <v>0</v>
      </c>
      <c r="N143">
        <f>matriceresult__29[[#This Row],[Background]]/matriceresult__29[[#This Row],[TOTAL]]</f>
        <v>0</v>
      </c>
      <c r="O143">
        <f>matriceresult__29[[#This Row],[Creation]]/matriceresult__29[[#This Row],[TOTAL]]</f>
        <v>0</v>
      </c>
      <c r="P143" s="15">
        <f>SUM(matriceresult__2910[[#This Row],[Use]:[Creation]])</f>
        <v>1</v>
      </c>
    </row>
    <row r="144" spans="1:16" x14ac:dyDescent="0.25">
      <c r="A144" s="3" t="s">
        <v>382</v>
      </c>
      <c r="B144" s="13" t="s">
        <v>13</v>
      </c>
      <c r="D144" s="1" t="s">
        <v>472</v>
      </c>
      <c r="E144">
        <v>0</v>
      </c>
      <c r="F144">
        <v>0</v>
      </c>
      <c r="G144">
        <v>1</v>
      </c>
      <c r="H144">
        <v>0</v>
      </c>
      <c r="I144" s="7">
        <f>SUM(matriceresult__29[[#This Row],[Use]:[Creation]])</f>
        <v>1</v>
      </c>
      <c r="K144" s="1" t="s">
        <v>472</v>
      </c>
      <c r="L144">
        <f>matriceresult__29[[#This Row],[Use]]/matriceresult__29[[#This Row],[TOTAL]]</f>
        <v>0</v>
      </c>
      <c r="M144">
        <f>matriceresult__29[[#This Row],[Compare]]/matriceresult__29[[#This Row],[TOTAL]]</f>
        <v>0</v>
      </c>
      <c r="N144">
        <f>matriceresult__29[[#This Row],[Background]]/matriceresult__29[[#This Row],[TOTAL]]</f>
        <v>1</v>
      </c>
      <c r="O144">
        <f>matriceresult__29[[#This Row],[Creation]]/matriceresult__29[[#This Row],[TOTAL]]</f>
        <v>0</v>
      </c>
      <c r="P144" s="15">
        <f>SUM(matriceresult__2910[[#This Row],[Use]:[Creation]])</f>
        <v>1</v>
      </c>
    </row>
    <row r="145" spans="1:16" x14ac:dyDescent="0.25">
      <c r="A145" s="4" t="s">
        <v>382</v>
      </c>
      <c r="B145" s="6" t="s">
        <v>1027</v>
      </c>
      <c r="D145" s="1" t="s">
        <v>1723</v>
      </c>
      <c r="E145">
        <v>2</v>
      </c>
      <c r="F145">
        <v>0</v>
      </c>
      <c r="G145">
        <v>0</v>
      </c>
      <c r="H145">
        <v>0</v>
      </c>
      <c r="I145" s="7">
        <f>SUM(matriceresult__29[[#This Row],[Use]:[Creation]])</f>
        <v>2</v>
      </c>
      <c r="K145" s="1" t="s">
        <v>1723</v>
      </c>
      <c r="L145">
        <f>matriceresult__29[[#This Row],[Use]]/matriceresult__29[[#This Row],[TOTAL]]</f>
        <v>1</v>
      </c>
      <c r="M145">
        <f>matriceresult__29[[#This Row],[Compare]]/matriceresult__29[[#This Row],[TOTAL]]</f>
        <v>0</v>
      </c>
      <c r="N145">
        <f>matriceresult__29[[#This Row],[Background]]/matriceresult__29[[#This Row],[TOTAL]]</f>
        <v>0</v>
      </c>
      <c r="O145">
        <f>matriceresult__29[[#This Row],[Creation]]/matriceresult__29[[#This Row],[TOTAL]]</f>
        <v>0</v>
      </c>
      <c r="P145" s="15">
        <f>SUM(matriceresult__2910[[#This Row],[Use]:[Creation]])</f>
        <v>1</v>
      </c>
    </row>
    <row r="146" spans="1:16" x14ac:dyDescent="0.25">
      <c r="A146" s="3" t="s">
        <v>382</v>
      </c>
      <c r="B146" s="13" t="s">
        <v>1027</v>
      </c>
      <c r="D146" s="1" t="s">
        <v>2583</v>
      </c>
      <c r="E146">
        <v>1</v>
      </c>
      <c r="F146">
        <v>0</v>
      </c>
      <c r="G146">
        <v>0</v>
      </c>
      <c r="H146">
        <v>0</v>
      </c>
      <c r="I146" s="7">
        <f>SUM(matriceresult__29[[#This Row],[Use]:[Creation]])</f>
        <v>1</v>
      </c>
      <c r="K146" s="1" t="s">
        <v>2583</v>
      </c>
      <c r="L146">
        <f>matriceresult__29[[#This Row],[Use]]/matriceresult__29[[#This Row],[TOTAL]]</f>
        <v>1</v>
      </c>
      <c r="M146">
        <f>matriceresult__29[[#This Row],[Compare]]/matriceresult__29[[#This Row],[TOTAL]]</f>
        <v>0</v>
      </c>
      <c r="N146">
        <f>matriceresult__29[[#This Row],[Background]]/matriceresult__29[[#This Row],[TOTAL]]</f>
        <v>0</v>
      </c>
      <c r="O146">
        <f>matriceresult__29[[#This Row],[Creation]]/matriceresult__29[[#This Row],[TOTAL]]</f>
        <v>0</v>
      </c>
      <c r="P146" s="15">
        <f>SUM(matriceresult__2910[[#This Row],[Use]:[Creation]])</f>
        <v>1</v>
      </c>
    </row>
    <row r="147" spans="1:16" x14ac:dyDescent="0.25">
      <c r="A147" s="4" t="s">
        <v>73</v>
      </c>
      <c r="B147" s="6" t="s">
        <v>13</v>
      </c>
      <c r="D147" s="1" t="s">
        <v>898</v>
      </c>
      <c r="E147">
        <v>0</v>
      </c>
      <c r="F147">
        <v>0</v>
      </c>
      <c r="G147">
        <v>0</v>
      </c>
      <c r="H147">
        <v>2</v>
      </c>
      <c r="I147" s="7">
        <f>SUM(matriceresult__29[[#This Row],[Use]:[Creation]])</f>
        <v>2</v>
      </c>
      <c r="K147" s="1" t="s">
        <v>898</v>
      </c>
      <c r="L147">
        <f>matriceresult__29[[#This Row],[Use]]/matriceresult__29[[#This Row],[TOTAL]]</f>
        <v>0</v>
      </c>
      <c r="M147">
        <f>matriceresult__29[[#This Row],[Compare]]/matriceresult__29[[#This Row],[TOTAL]]</f>
        <v>0</v>
      </c>
      <c r="N147">
        <f>matriceresult__29[[#This Row],[Background]]/matriceresult__29[[#This Row],[TOTAL]]</f>
        <v>0</v>
      </c>
      <c r="O147">
        <f>matriceresult__29[[#This Row],[Creation]]/matriceresult__29[[#This Row],[TOTAL]]</f>
        <v>1</v>
      </c>
      <c r="P147" s="15">
        <f>SUM(matriceresult__2910[[#This Row],[Use]:[Creation]])</f>
        <v>1</v>
      </c>
    </row>
    <row r="148" spans="1:16" x14ac:dyDescent="0.25">
      <c r="A148" s="3" t="s">
        <v>73</v>
      </c>
      <c r="B148" s="13" t="s">
        <v>13</v>
      </c>
      <c r="D148" s="1" t="s">
        <v>2588</v>
      </c>
      <c r="E148">
        <v>6</v>
      </c>
      <c r="F148">
        <v>0</v>
      </c>
      <c r="G148">
        <v>0</v>
      </c>
      <c r="H148">
        <v>0</v>
      </c>
      <c r="I148" s="7">
        <f>SUM(matriceresult__29[[#This Row],[Use]:[Creation]])</f>
        <v>6</v>
      </c>
      <c r="K148" s="1" t="s">
        <v>2588</v>
      </c>
      <c r="L148">
        <f>matriceresult__29[[#This Row],[Use]]/matriceresult__29[[#This Row],[TOTAL]]</f>
        <v>1</v>
      </c>
      <c r="M148">
        <f>matriceresult__29[[#This Row],[Compare]]/matriceresult__29[[#This Row],[TOTAL]]</f>
        <v>0</v>
      </c>
      <c r="N148">
        <f>matriceresult__29[[#This Row],[Background]]/matriceresult__29[[#This Row],[TOTAL]]</f>
        <v>0</v>
      </c>
      <c r="O148">
        <f>matriceresult__29[[#This Row],[Creation]]/matriceresult__29[[#This Row],[TOTAL]]</f>
        <v>0</v>
      </c>
      <c r="P148" s="15">
        <f>SUM(matriceresult__2910[[#This Row],[Use]:[Creation]])</f>
        <v>1</v>
      </c>
    </row>
    <row r="149" spans="1:16" x14ac:dyDescent="0.25">
      <c r="A149" s="4" t="s">
        <v>73</v>
      </c>
      <c r="B149" s="6" t="s">
        <v>1027</v>
      </c>
      <c r="D149" s="1" t="s">
        <v>2598</v>
      </c>
      <c r="E149">
        <v>1</v>
      </c>
      <c r="F149">
        <v>0</v>
      </c>
      <c r="G149">
        <v>0</v>
      </c>
      <c r="H149">
        <v>0</v>
      </c>
      <c r="I149" s="7">
        <f>SUM(matriceresult__29[[#This Row],[Use]:[Creation]])</f>
        <v>1</v>
      </c>
      <c r="K149" s="1" t="s">
        <v>2598</v>
      </c>
      <c r="L149">
        <f>matriceresult__29[[#This Row],[Use]]/matriceresult__29[[#This Row],[TOTAL]]</f>
        <v>1</v>
      </c>
      <c r="M149">
        <f>matriceresult__29[[#This Row],[Compare]]/matriceresult__29[[#This Row],[TOTAL]]</f>
        <v>0</v>
      </c>
      <c r="N149">
        <f>matriceresult__29[[#This Row],[Background]]/matriceresult__29[[#This Row],[TOTAL]]</f>
        <v>0</v>
      </c>
      <c r="O149">
        <f>matriceresult__29[[#This Row],[Creation]]/matriceresult__29[[#This Row],[TOTAL]]</f>
        <v>0</v>
      </c>
      <c r="P149" s="15">
        <f>SUM(matriceresult__2910[[#This Row],[Use]:[Creation]])</f>
        <v>1</v>
      </c>
    </row>
    <row r="150" spans="1:16" x14ac:dyDescent="0.25">
      <c r="A150" s="3" t="s">
        <v>73</v>
      </c>
      <c r="B150" s="13" t="s">
        <v>1027</v>
      </c>
      <c r="D150" s="1" t="s">
        <v>205</v>
      </c>
      <c r="E150">
        <v>0</v>
      </c>
      <c r="F150">
        <v>0</v>
      </c>
      <c r="G150">
        <v>1</v>
      </c>
      <c r="H150">
        <v>0</v>
      </c>
      <c r="I150" s="7">
        <f>SUM(matriceresult__29[[#This Row],[Use]:[Creation]])</f>
        <v>1</v>
      </c>
      <c r="K150" s="1" t="s">
        <v>205</v>
      </c>
      <c r="L150">
        <f>matriceresult__29[[#This Row],[Use]]/matriceresult__29[[#This Row],[TOTAL]]</f>
        <v>0</v>
      </c>
      <c r="M150">
        <f>matriceresult__29[[#This Row],[Compare]]/matriceresult__29[[#This Row],[TOTAL]]</f>
        <v>0</v>
      </c>
      <c r="N150">
        <f>matriceresult__29[[#This Row],[Background]]/matriceresult__29[[#This Row],[TOTAL]]</f>
        <v>1</v>
      </c>
      <c r="O150">
        <f>matriceresult__29[[#This Row],[Creation]]/matriceresult__29[[#This Row],[TOTAL]]</f>
        <v>0</v>
      </c>
      <c r="P150" s="15">
        <f>SUM(matriceresult__2910[[#This Row],[Use]:[Creation]])</f>
        <v>1</v>
      </c>
    </row>
    <row r="151" spans="1:16" x14ac:dyDescent="0.25">
      <c r="A151" s="4" t="s">
        <v>73</v>
      </c>
      <c r="B151" s="6" t="s">
        <v>1027</v>
      </c>
      <c r="D151" s="1" t="s">
        <v>1729</v>
      </c>
      <c r="E151">
        <v>2</v>
      </c>
      <c r="F151">
        <v>0</v>
      </c>
      <c r="G151">
        <v>0</v>
      </c>
      <c r="H151">
        <v>0</v>
      </c>
      <c r="I151" s="7">
        <f>SUM(matriceresult__29[[#This Row],[Use]:[Creation]])</f>
        <v>2</v>
      </c>
      <c r="K151" s="1" t="s">
        <v>1729</v>
      </c>
      <c r="L151">
        <f>matriceresult__29[[#This Row],[Use]]/matriceresult__29[[#This Row],[TOTAL]]</f>
        <v>1</v>
      </c>
      <c r="M151">
        <f>matriceresult__29[[#This Row],[Compare]]/matriceresult__29[[#This Row],[TOTAL]]</f>
        <v>0</v>
      </c>
      <c r="N151">
        <f>matriceresult__29[[#This Row],[Background]]/matriceresult__29[[#This Row],[TOTAL]]</f>
        <v>0</v>
      </c>
      <c r="O151">
        <f>matriceresult__29[[#This Row],[Creation]]/matriceresult__29[[#This Row],[TOTAL]]</f>
        <v>0</v>
      </c>
      <c r="P151" s="15">
        <f>SUM(matriceresult__2910[[#This Row],[Use]:[Creation]])</f>
        <v>1</v>
      </c>
    </row>
    <row r="152" spans="1:16" x14ac:dyDescent="0.25">
      <c r="A152" s="3" t="s">
        <v>1177</v>
      </c>
      <c r="B152" s="13" t="s">
        <v>1027</v>
      </c>
      <c r="D152" s="1" t="s">
        <v>2602</v>
      </c>
      <c r="E152">
        <v>2</v>
      </c>
      <c r="F152">
        <v>0</v>
      </c>
      <c r="G152">
        <v>0</v>
      </c>
      <c r="H152">
        <v>0</v>
      </c>
      <c r="I152" s="7">
        <f>SUM(matriceresult__29[[#This Row],[Use]:[Creation]])</f>
        <v>2</v>
      </c>
      <c r="K152" s="1" t="s">
        <v>2602</v>
      </c>
      <c r="L152">
        <f>matriceresult__29[[#This Row],[Use]]/matriceresult__29[[#This Row],[TOTAL]]</f>
        <v>1</v>
      </c>
      <c r="M152">
        <f>matriceresult__29[[#This Row],[Compare]]/matriceresult__29[[#This Row],[TOTAL]]</f>
        <v>0</v>
      </c>
      <c r="N152">
        <f>matriceresult__29[[#This Row],[Background]]/matriceresult__29[[#This Row],[TOTAL]]</f>
        <v>0</v>
      </c>
      <c r="O152">
        <f>matriceresult__29[[#This Row],[Creation]]/matriceresult__29[[#This Row],[TOTAL]]</f>
        <v>0</v>
      </c>
      <c r="P152" s="15">
        <f>SUM(matriceresult__2910[[#This Row],[Use]:[Creation]])</f>
        <v>1</v>
      </c>
    </row>
    <row r="153" spans="1:16" x14ac:dyDescent="0.25">
      <c r="A153" s="4" t="s">
        <v>1177</v>
      </c>
      <c r="B153" s="6" t="s">
        <v>1027</v>
      </c>
      <c r="D153" s="1" t="s">
        <v>906</v>
      </c>
      <c r="E153">
        <v>0</v>
      </c>
      <c r="F153">
        <v>0</v>
      </c>
      <c r="G153">
        <v>0</v>
      </c>
      <c r="H153">
        <v>1</v>
      </c>
      <c r="I153" s="7">
        <f>SUM(matriceresult__29[[#This Row],[Use]:[Creation]])</f>
        <v>1</v>
      </c>
      <c r="K153" s="1" t="s">
        <v>906</v>
      </c>
      <c r="L153">
        <f>matriceresult__29[[#This Row],[Use]]/matriceresult__29[[#This Row],[TOTAL]]</f>
        <v>0</v>
      </c>
      <c r="M153">
        <f>matriceresult__29[[#This Row],[Compare]]/matriceresult__29[[#This Row],[TOTAL]]</f>
        <v>0</v>
      </c>
      <c r="N153">
        <f>matriceresult__29[[#This Row],[Background]]/matriceresult__29[[#This Row],[TOTAL]]</f>
        <v>0</v>
      </c>
      <c r="O153">
        <f>matriceresult__29[[#This Row],[Creation]]/matriceresult__29[[#This Row],[TOTAL]]</f>
        <v>1</v>
      </c>
      <c r="P153" s="15">
        <f>SUM(matriceresult__2910[[#This Row],[Use]:[Creation]])</f>
        <v>1</v>
      </c>
    </row>
    <row r="154" spans="1:16" x14ac:dyDescent="0.25">
      <c r="A154" s="3" t="s">
        <v>1177</v>
      </c>
      <c r="B154" s="13" t="s">
        <v>1027</v>
      </c>
      <c r="D154" s="1" t="s">
        <v>1735</v>
      </c>
      <c r="E154">
        <v>6</v>
      </c>
      <c r="F154">
        <v>0</v>
      </c>
      <c r="G154">
        <v>0</v>
      </c>
      <c r="H154">
        <v>0</v>
      </c>
      <c r="I154" s="7">
        <f>SUM(matriceresult__29[[#This Row],[Use]:[Creation]])</f>
        <v>6</v>
      </c>
      <c r="K154" s="1" t="s">
        <v>1735</v>
      </c>
      <c r="L154">
        <f>matriceresult__29[[#This Row],[Use]]/matriceresult__29[[#This Row],[TOTAL]]</f>
        <v>1</v>
      </c>
      <c r="M154">
        <f>matriceresult__29[[#This Row],[Compare]]/matriceresult__29[[#This Row],[TOTAL]]</f>
        <v>0</v>
      </c>
      <c r="N154">
        <f>matriceresult__29[[#This Row],[Background]]/matriceresult__29[[#This Row],[TOTAL]]</f>
        <v>0</v>
      </c>
      <c r="O154">
        <f>matriceresult__29[[#This Row],[Creation]]/matriceresult__29[[#This Row],[TOTAL]]</f>
        <v>0</v>
      </c>
      <c r="P154" s="15">
        <f>SUM(matriceresult__2910[[#This Row],[Use]:[Creation]])</f>
        <v>1</v>
      </c>
    </row>
    <row r="155" spans="1:16" x14ac:dyDescent="0.25">
      <c r="A155" s="4" t="s">
        <v>1186</v>
      </c>
      <c r="B155" s="6" t="s">
        <v>1027</v>
      </c>
      <c r="D155" s="1" t="s">
        <v>2608</v>
      </c>
      <c r="E155">
        <v>7</v>
      </c>
      <c r="F155">
        <v>0</v>
      </c>
      <c r="G155">
        <v>0</v>
      </c>
      <c r="H155">
        <v>0</v>
      </c>
      <c r="I155" s="7">
        <f>SUM(matriceresult__29[[#This Row],[Use]:[Creation]])</f>
        <v>7</v>
      </c>
      <c r="K155" s="1" t="s">
        <v>2608</v>
      </c>
      <c r="L155">
        <f>matriceresult__29[[#This Row],[Use]]/matriceresult__29[[#This Row],[TOTAL]]</f>
        <v>1</v>
      </c>
      <c r="M155">
        <f>matriceresult__29[[#This Row],[Compare]]/matriceresult__29[[#This Row],[TOTAL]]</f>
        <v>0</v>
      </c>
      <c r="N155">
        <f>matriceresult__29[[#This Row],[Background]]/matriceresult__29[[#This Row],[TOTAL]]</f>
        <v>0</v>
      </c>
      <c r="O155">
        <f>matriceresult__29[[#This Row],[Creation]]/matriceresult__29[[#This Row],[TOTAL]]</f>
        <v>0</v>
      </c>
      <c r="P155" s="15">
        <f>SUM(matriceresult__2910[[#This Row],[Use]:[Creation]])</f>
        <v>1</v>
      </c>
    </row>
    <row r="156" spans="1:16" x14ac:dyDescent="0.25">
      <c r="A156" s="3" t="s">
        <v>1186</v>
      </c>
      <c r="B156" s="13" t="s">
        <v>1027</v>
      </c>
      <c r="D156" s="1" t="s">
        <v>1750</v>
      </c>
      <c r="E156">
        <v>1</v>
      </c>
      <c r="F156">
        <v>0</v>
      </c>
      <c r="G156">
        <v>0</v>
      </c>
      <c r="H156">
        <v>0</v>
      </c>
      <c r="I156" s="7">
        <f>SUM(matriceresult__29[[#This Row],[Use]:[Creation]])</f>
        <v>1</v>
      </c>
      <c r="K156" s="1" t="s">
        <v>1750</v>
      </c>
      <c r="L156">
        <f>matriceresult__29[[#This Row],[Use]]/matriceresult__29[[#This Row],[TOTAL]]</f>
        <v>1</v>
      </c>
      <c r="M156">
        <f>matriceresult__29[[#This Row],[Compare]]/matriceresult__29[[#This Row],[TOTAL]]</f>
        <v>0</v>
      </c>
      <c r="N156">
        <f>matriceresult__29[[#This Row],[Background]]/matriceresult__29[[#This Row],[TOTAL]]</f>
        <v>0</v>
      </c>
      <c r="O156">
        <f>matriceresult__29[[#This Row],[Creation]]/matriceresult__29[[#This Row],[TOTAL]]</f>
        <v>0</v>
      </c>
      <c r="P156" s="15">
        <f>SUM(matriceresult__2910[[#This Row],[Use]:[Creation]])</f>
        <v>1</v>
      </c>
    </row>
    <row r="157" spans="1:16" x14ac:dyDescent="0.25">
      <c r="A157" s="4" t="s">
        <v>1186</v>
      </c>
      <c r="B157" s="6" t="s">
        <v>1027</v>
      </c>
      <c r="D157" s="1" t="s">
        <v>1755</v>
      </c>
      <c r="E157">
        <v>3</v>
      </c>
      <c r="F157">
        <v>0</v>
      </c>
      <c r="G157">
        <v>0</v>
      </c>
      <c r="H157">
        <v>0</v>
      </c>
      <c r="I157" s="7">
        <f>SUM(matriceresult__29[[#This Row],[Use]:[Creation]])</f>
        <v>3</v>
      </c>
      <c r="K157" s="1" t="s">
        <v>1755</v>
      </c>
      <c r="L157">
        <f>matriceresult__29[[#This Row],[Use]]/matriceresult__29[[#This Row],[TOTAL]]</f>
        <v>1</v>
      </c>
      <c r="M157">
        <f>matriceresult__29[[#This Row],[Compare]]/matriceresult__29[[#This Row],[TOTAL]]</f>
        <v>0</v>
      </c>
      <c r="N157">
        <f>matriceresult__29[[#This Row],[Background]]/matriceresult__29[[#This Row],[TOTAL]]</f>
        <v>0</v>
      </c>
      <c r="O157">
        <f>matriceresult__29[[#This Row],[Creation]]/matriceresult__29[[#This Row],[TOTAL]]</f>
        <v>0</v>
      </c>
      <c r="P157" s="15">
        <f>SUM(matriceresult__2910[[#This Row],[Use]:[Creation]])</f>
        <v>1</v>
      </c>
    </row>
    <row r="158" spans="1:16" x14ac:dyDescent="0.25">
      <c r="A158" s="3" t="s">
        <v>1186</v>
      </c>
      <c r="B158" s="13" t="s">
        <v>1027</v>
      </c>
      <c r="D158" s="1" t="s">
        <v>2620</v>
      </c>
      <c r="E158">
        <v>6</v>
      </c>
      <c r="F158">
        <v>0</v>
      </c>
      <c r="G158">
        <v>0</v>
      </c>
      <c r="H158">
        <v>0</v>
      </c>
      <c r="I158" s="7">
        <f>SUM(matriceresult__29[[#This Row],[Use]:[Creation]])</f>
        <v>6</v>
      </c>
      <c r="K158" s="1" t="s">
        <v>2620</v>
      </c>
      <c r="L158">
        <f>matriceresult__29[[#This Row],[Use]]/matriceresult__29[[#This Row],[TOTAL]]</f>
        <v>1</v>
      </c>
      <c r="M158">
        <f>matriceresult__29[[#This Row],[Compare]]/matriceresult__29[[#This Row],[TOTAL]]</f>
        <v>0</v>
      </c>
      <c r="N158">
        <f>matriceresult__29[[#This Row],[Background]]/matriceresult__29[[#This Row],[TOTAL]]</f>
        <v>0</v>
      </c>
      <c r="O158">
        <f>matriceresult__29[[#This Row],[Creation]]/matriceresult__29[[#This Row],[TOTAL]]</f>
        <v>0</v>
      </c>
      <c r="P158" s="15">
        <f>SUM(matriceresult__2910[[#This Row],[Use]:[Creation]])</f>
        <v>1</v>
      </c>
    </row>
    <row r="159" spans="1:16" x14ac:dyDescent="0.25">
      <c r="A159" s="4" t="s">
        <v>573</v>
      </c>
      <c r="B159" s="6" t="s">
        <v>542</v>
      </c>
      <c r="D159" s="1" t="s">
        <v>1767</v>
      </c>
      <c r="E159">
        <v>3</v>
      </c>
      <c r="F159">
        <v>0</v>
      </c>
      <c r="G159">
        <v>0</v>
      </c>
      <c r="H159">
        <v>0</v>
      </c>
      <c r="I159" s="7">
        <f>SUM(matriceresult__29[[#This Row],[Use]:[Creation]])</f>
        <v>3</v>
      </c>
      <c r="K159" s="1" t="s">
        <v>1767</v>
      </c>
      <c r="L159">
        <f>matriceresult__29[[#This Row],[Use]]/matriceresult__29[[#This Row],[TOTAL]]</f>
        <v>1</v>
      </c>
      <c r="M159">
        <f>matriceresult__29[[#This Row],[Compare]]/matriceresult__29[[#This Row],[TOTAL]]</f>
        <v>0</v>
      </c>
      <c r="N159">
        <f>matriceresult__29[[#This Row],[Background]]/matriceresult__29[[#This Row],[TOTAL]]</f>
        <v>0</v>
      </c>
      <c r="O159">
        <f>matriceresult__29[[#This Row],[Creation]]/matriceresult__29[[#This Row],[TOTAL]]</f>
        <v>0</v>
      </c>
      <c r="P159" s="15">
        <f>SUM(matriceresult__2910[[#This Row],[Use]:[Creation]])</f>
        <v>1</v>
      </c>
    </row>
    <row r="160" spans="1:16" x14ac:dyDescent="0.25">
      <c r="A160" s="3" t="s">
        <v>577</v>
      </c>
      <c r="B160" s="13" t="s">
        <v>542</v>
      </c>
      <c r="D160" s="1" t="s">
        <v>2632</v>
      </c>
      <c r="E160">
        <v>1</v>
      </c>
      <c r="F160">
        <v>0</v>
      </c>
      <c r="G160">
        <v>0</v>
      </c>
      <c r="H160">
        <v>0</v>
      </c>
      <c r="I160" s="7">
        <f>SUM(matriceresult__29[[#This Row],[Use]:[Creation]])</f>
        <v>1</v>
      </c>
      <c r="K160" s="1" t="s">
        <v>2632</v>
      </c>
      <c r="L160">
        <f>matriceresult__29[[#This Row],[Use]]/matriceresult__29[[#This Row],[TOTAL]]</f>
        <v>1</v>
      </c>
      <c r="M160">
        <f>matriceresult__29[[#This Row],[Compare]]/matriceresult__29[[#This Row],[TOTAL]]</f>
        <v>0</v>
      </c>
      <c r="N160">
        <f>matriceresult__29[[#This Row],[Background]]/matriceresult__29[[#This Row],[TOTAL]]</f>
        <v>0</v>
      </c>
      <c r="O160">
        <f>matriceresult__29[[#This Row],[Creation]]/matriceresult__29[[#This Row],[TOTAL]]</f>
        <v>0</v>
      </c>
      <c r="P160" s="15">
        <f>SUM(matriceresult__2910[[#This Row],[Use]:[Creation]])</f>
        <v>1</v>
      </c>
    </row>
    <row r="161" spans="1:16" x14ac:dyDescent="0.25">
      <c r="A161" s="4" t="s">
        <v>83</v>
      </c>
      <c r="B161" s="6" t="s">
        <v>13</v>
      </c>
      <c r="D161" s="1" t="s">
        <v>2637</v>
      </c>
      <c r="E161">
        <v>2</v>
      </c>
      <c r="F161">
        <v>0</v>
      </c>
      <c r="G161">
        <v>0</v>
      </c>
      <c r="H161">
        <v>0</v>
      </c>
      <c r="I161" s="7">
        <f>SUM(matriceresult__29[[#This Row],[Use]:[Creation]])</f>
        <v>2</v>
      </c>
      <c r="K161" s="1" t="s">
        <v>2637</v>
      </c>
      <c r="L161">
        <f>matriceresult__29[[#This Row],[Use]]/matriceresult__29[[#This Row],[TOTAL]]</f>
        <v>1</v>
      </c>
      <c r="M161">
        <f>matriceresult__29[[#This Row],[Compare]]/matriceresult__29[[#This Row],[TOTAL]]</f>
        <v>0</v>
      </c>
      <c r="N161">
        <f>matriceresult__29[[#This Row],[Background]]/matriceresult__29[[#This Row],[TOTAL]]</f>
        <v>0</v>
      </c>
      <c r="O161">
        <f>matriceresult__29[[#This Row],[Creation]]/matriceresult__29[[#This Row],[TOTAL]]</f>
        <v>0</v>
      </c>
      <c r="P161" s="15">
        <f>SUM(matriceresult__2910[[#This Row],[Use]:[Creation]])</f>
        <v>1</v>
      </c>
    </row>
    <row r="162" spans="1:16" x14ac:dyDescent="0.25">
      <c r="A162" s="3" t="s">
        <v>2134</v>
      </c>
      <c r="B162" s="13" t="s">
        <v>1027</v>
      </c>
      <c r="D162" s="1" t="s">
        <v>909</v>
      </c>
      <c r="E162">
        <v>0</v>
      </c>
      <c r="F162">
        <v>0</v>
      </c>
      <c r="G162">
        <v>0</v>
      </c>
      <c r="H162">
        <v>1</v>
      </c>
      <c r="I162" s="7">
        <f>SUM(matriceresult__29[[#This Row],[Use]:[Creation]])</f>
        <v>1</v>
      </c>
      <c r="K162" s="1" t="s">
        <v>909</v>
      </c>
      <c r="L162">
        <f>matriceresult__29[[#This Row],[Use]]/matriceresult__29[[#This Row],[TOTAL]]</f>
        <v>0</v>
      </c>
      <c r="M162">
        <f>matriceresult__29[[#This Row],[Compare]]/matriceresult__29[[#This Row],[TOTAL]]</f>
        <v>0</v>
      </c>
      <c r="N162">
        <f>matriceresult__29[[#This Row],[Background]]/matriceresult__29[[#This Row],[TOTAL]]</f>
        <v>0</v>
      </c>
      <c r="O162">
        <f>matriceresult__29[[#This Row],[Creation]]/matriceresult__29[[#This Row],[TOTAL]]</f>
        <v>1</v>
      </c>
      <c r="P162" s="15">
        <f>SUM(matriceresult__2910[[#This Row],[Use]:[Creation]])</f>
        <v>1</v>
      </c>
    </row>
    <row r="163" spans="1:16" x14ac:dyDescent="0.25">
      <c r="A163" s="4" t="s">
        <v>2134</v>
      </c>
      <c r="B163" s="6" t="s">
        <v>1027</v>
      </c>
      <c r="D163" s="1" t="s">
        <v>210</v>
      </c>
      <c r="E163">
        <v>8</v>
      </c>
      <c r="F163">
        <v>0</v>
      </c>
      <c r="G163">
        <v>1</v>
      </c>
      <c r="H163">
        <v>1</v>
      </c>
      <c r="I163" s="7">
        <f>SUM(matriceresult__29[[#This Row],[Use]:[Creation]])</f>
        <v>10</v>
      </c>
      <c r="K163" s="1" t="s">
        <v>210</v>
      </c>
      <c r="L163">
        <f>matriceresult__29[[#This Row],[Use]]/matriceresult__29[[#This Row],[TOTAL]]</f>
        <v>0.8</v>
      </c>
      <c r="M163">
        <f>matriceresult__29[[#This Row],[Compare]]/matriceresult__29[[#This Row],[TOTAL]]</f>
        <v>0</v>
      </c>
      <c r="N163">
        <f>matriceresult__29[[#This Row],[Background]]/matriceresult__29[[#This Row],[TOTAL]]</f>
        <v>0.1</v>
      </c>
      <c r="O163">
        <f>matriceresult__29[[#This Row],[Creation]]/matriceresult__29[[#This Row],[TOTAL]]</f>
        <v>0.1</v>
      </c>
      <c r="P163" s="15">
        <f>SUM(matriceresult__2910[[#This Row],[Use]:[Creation]])</f>
        <v>1</v>
      </c>
    </row>
    <row r="164" spans="1:16" x14ac:dyDescent="0.25">
      <c r="A164" s="3" t="s">
        <v>2134</v>
      </c>
      <c r="B164" s="13" t="s">
        <v>1027</v>
      </c>
      <c r="D164" s="1" t="s">
        <v>1787</v>
      </c>
      <c r="E164">
        <v>1</v>
      </c>
      <c r="F164">
        <v>0</v>
      </c>
      <c r="G164">
        <v>0</v>
      </c>
      <c r="H164">
        <v>0</v>
      </c>
      <c r="I164" s="7">
        <f>SUM(matriceresult__29[[#This Row],[Use]:[Creation]])</f>
        <v>1</v>
      </c>
      <c r="K164" s="1" t="s">
        <v>1787</v>
      </c>
      <c r="L164">
        <f>matriceresult__29[[#This Row],[Use]]/matriceresult__29[[#This Row],[TOTAL]]</f>
        <v>1</v>
      </c>
      <c r="M164">
        <f>matriceresult__29[[#This Row],[Compare]]/matriceresult__29[[#This Row],[TOTAL]]</f>
        <v>0</v>
      </c>
      <c r="N164">
        <f>matriceresult__29[[#This Row],[Background]]/matriceresult__29[[#This Row],[TOTAL]]</f>
        <v>0</v>
      </c>
      <c r="O164">
        <f>matriceresult__29[[#This Row],[Creation]]/matriceresult__29[[#This Row],[TOTAL]]</f>
        <v>0</v>
      </c>
      <c r="P164" s="15">
        <f>SUM(matriceresult__2910[[#This Row],[Use]:[Creation]])</f>
        <v>1</v>
      </c>
    </row>
    <row r="165" spans="1:16" x14ac:dyDescent="0.25">
      <c r="A165" s="4" t="s">
        <v>87</v>
      </c>
      <c r="B165" s="6" t="s">
        <v>13</v>
      </c>
      <c r="D165" s="1" t="s">
        <v>2643</v>
      </c>
      <c r="E165">
        <v>1</v>
      </c>
      <c r="F165">
        <v>0</v>
      </c>
      <c r="G165">
        <v>0</v>
      </c>
      <c r="H165">
        <v>0</v>
      </c>
      <c r="I165" s="7">
        <f>SUM(matriceresult__29[[#This Row],[Use]:[Creation]])</f>
        <v>1</v>
      </c>
      <c r="K165" s="1" t="s">
        <v>2643</v>
      </c>
      <c r="L165">
        <f>matriceresult__29[[#This Row],[Use]]/matriceresult__29[[#This Row],[TOTAL]]</f>
        <v>1</v>
      </c>
      <c r="M165">
        <f>matriceresult__29[[#This Row],[Compare]]/matriceresult__29[[#This Row],[TOTAL]]</f>
        <v>0</v>
      </c>
      <c r="N165">
        <f>matriceresult__29[[#This Row],[Background]]/matriceresult__29[[#This Row],[TOTAL]]</f>
        <v>0</v>
      </c>
      <c r="O165">
        <f>matriceresult__29[[#This Row],[Creation]]/matriceresult__29[[#This Row],[TOTAL]]</f>
        <v>0</v>
      </c>
      <c r="P165" s="15">
        <f>SUM(matriceresult__2910[[#This Row],[Use]:[Creation]])</f>
        <v>1</v>
      </c>
    </row>
    <row r="166" spans="1:16" x14ac:dyDescent="0.25">
      <c r="A166" s="3" t="s">
        <v>87</v>
      </c>
      <c r="B166" s="13" t="s">
        <v>542</v>
      </c>
      <c r="D166" s="1" t="s">
        <v>2648</v>
      </c>
      <c r="E166">
        <v>2</v>
      </c>
      <c r="F166">
        <v>0</v>
      </c>
      <c r="G166">
        <v>0</v>
      </c>
      <c r="H166">
        <v>0</v>
      </c>
      <c r="I166" s="7">
        <f>SUM(matriceresult__29[[#This Row],[Use]:[Creation]])</f>
        <v>2</v>
      </c>
      <c r="K166" s="1" t="s">
        <v>2648</v>
      </c>
      <c r="L166">
        <f>matriceresult__29[[#This Row],[Use]]/matriceresult__29[[#This Row],[TOTAL]]</f>
        <v>1</v>
      </c>
      <c r="M166">
        <f>matriceresult__29[[#This Row],[Compare]]/matriceresult__29[[#This Row],[TOTAL]]</f>
        <v>0</v>
      </c>
      <c r="N166">
        <f>matriceresult__29[[#This Row],[Background]]/matriceresult__29[[#This Row],[TOTAL]]</f>
        <v>0</v>
      </c>
      <c r="O166">
        <f>matriceresult__29[[#This Row],[Creation]]/matriceresult__29[[#This Row],[TOTAL]]</f>
        <v>0</v>
      </c>
      <c r="P166" s="15">
        <f>SUM(matriceresult__2910[[#This Row],[Use]:[Creation]])</f>
        <v>1</v>
      </c>
    </row>
    <row r="167" spans="1:16" x14ac:dyDescent="0.25">
      <c r="A167" s="4" t="s">
        <v>87</v>
      </c>
      <c r="B167" s="6" t="s">
        <v>1027</v>
      </c>
      <c r="D167" s="1" t="s">
        <v>2654</v>
      </c>
      <c r="E167">
        <v>1</v>
      </c>
      <c r="F167">
        <v>0</v>
      </c>
      <c r="G167">
        <v>0</v>
      </c>
      <c r="H167">
        <v>0</v>
      </c>
      <c r="I167" s="7">
        <f>SUM(matriceresult__29[[#This Row],[Use]:[Creation]])</f>
        <v>1</v>
      </c>
      <c r="K167" s="1" t="s">
        <v>2654</v>
      </c>
      <c r="L167">
        <f>matriceresult__29[[#This Row],[Use]]/matriceresult__29[[#This Row],[TOTAL]]</f>
        <v>1</v>
      </c>
      <c r="M167">
        <f>matriceresult__29[[#This Row],[Compare]]/matriceresult__29[[#This Row],[TOTAL]]</f>
        <v>0</v>
      </c>
      <c r="N167">
        <f>matriceresult__29[[#This Row],[Background]]/matriceresult__29[[#This Row],[TOTAL]]</f>
        <v>0</v>
      </c>
      <c r="O167">
        <f>matriceresult__29[[#This Row],[Creation]]/matriceresult__29[[#This Row],[TOTAL]]</f>
        <v>0</v>
      </c>
      <c r="P167" s="15">
        <f>SUM(matriceresult__2910[[#This Row],[Use]:[Creation]])</f>
        <v>1</v>
      </c>
    </row>
    <row r="168" spans="1:16" x14ac:dyDescent="0.25">
      <c r="A168" s="3" t="s">
        <v>87</v>
      </c>
      <c r="B168" s="13" t="s">
        <v>1027</v>
      </c>
      <c r="D168" s="1" t="s">
        <v>477</v>
      </c>
      <c r="E168">
        <v>5</v>
      </c>
      <c r="F168">
        <v>0</v>
      </c>
      <c r="G168">
        <v>4</v>
      </c>
      <c r="H168">
        <v>0</v>
      </c>
      <c r="I168" s="7">
        <f>SUM(matriceresult__29[[#This Row],[Use]:[Creation]])</f>
        <v>9</v>
      </c>
      <c r="K168" s="1" t="s">
        <v>477</v>
      </c>
      <c r="L168">
        <f>matriceresult__29[[#This Row],[Use]]/matriceresult__29[[#This Row],[TOTAL]]</f>
        <v>0.55555555555555558</v>
      </c>
      <c r="M168">
        <f>matriceresult__29[[#This Row],[Compare]]/matriceresult__29[[#This Row],[TOTAL]]</f>
        <v>0</v>
      </c>
      <c r="N168">
        <f>matriceresult__29[[#This Row],[Background]]/matriceresult__29[[#This Row],[TOTAL]]</f>
        <v>0.44444444444444442</v>
      </c>
      <c r="O168">
        <f>matriceresult__29[[#This Row],[Creation]]/matriceresult__29[[#This Row],[TOTAL]]</f>
        <v>0</v>
      </c>
      <c r="P168" s="15">
        <f>SUM(matriceresult__2910[[#This Row],[Use]:[Creation]])</f>
        <v>1</v>
      </c>
    </row>
    <row r="169" spans="1:16" x14ac:dyDescent="0.25">
      <c r="A169" s="4" t="s">
        <v>87</v>
      </c>
      <c r="B169" s="6" t="s">
        <v>1027</v>
      </c>
      <c r="D169" s="1" t="s">
        <v>2670</v>
      </c>
      <c r="E169">
        <v>1</v>
      </c>
      <c r="F169">
        <v>0</v>
      </c>
      <c r="G169">
        <v>0</v>
      </c>
      <c r="H169">
        <v>0</v>
      </c>
      <c r="I169" s="7">
        <f>SUM(matriceresult__29[[#This Row],[Use]:[Creation]])</f>
        <v>1</v>
      </c>
      <c r="K169" s="1" t="s">
        <v>2670</v>
      </c>
      <c r="L169">
        <f>matriceresult__29[[#This Row],[Use]]/matriceresult__29[[#This Row],[TOTAL]]</f>
        <v>1</v>
      </c>
      <c r="M169">
        <f>matriceresult__29[[#This Row],[Compare]]/matriceresult__29[[#This Row],[TOTAL]]</f>
        <v>0</v>
      </c>
      <c r="N169">
        <f>matriceresult__29[[#This Row],[Background]]/matriceresult__29[[#This Row],[TOTAL]]</f>
        <v>0</v>
      </c>
      <c r="O169">
        <f>matriceresult__29[[#This Row],[Creation]]/matriceresult__29[[#This Row],[TOTAL]]</f>
        <v>0</v>
      </c>
      <c r="P169" s="15">
        <f>SUM(matriceresult__2910[[#This Row],[Use]:[Creation]])</f>
        <v>1</v>
      </c>
    </row>
    <row r="170" spans="1:16" x14ac:dyDescent="0.25">
      <c r="A170" s="3" t="s">
        <v>87</v>
      </c>
      <c r="B170" s="13" t="s">
        <v>1027</v>
      </c>
      <c r="D170" s="1" t="s">
        <v>493</v>
      </c>
      <c r="E170">
        <v>2</v>
      </c>
      <c r="F170">
        <v>0</v>
      </c>
      <c r="G170">
        <v>1</v>
      </c>
      <c r="H170">
        <v>1</v>
      </c>
      <c r="I170" s="7">
        <f>SUM(matriceresult__29[[#This Row],[Use]:[Creation]])</f>
        <v>4</v>
      </c>
      <c r="K170" s="1" t="s">
        <v>493</v>
      </c>
      <c r="L170">
        <f>matriceresult__29[[#This Row],[Use]]/matriceresult__29[[#This Row],[TOTAL]]</f>
        <v>0.5</v>
      </c>
      <c r="M170">
        <f>matriceresult__29[[#This Row],[Compare]]/matriceresult__29[[#This Row],[TOTAL]]</f>
        <v>0</v>
      </c>
      <c r="N170">
        <f>matriceresult__29[[#This Row],[Background]]/matriceresult__29[[#This Row],[TOTAL]]</f>
        <v>0.25</v>
      </c>
      <c r="O170">
        <f>matriceresult__29[[#This Row],[Creation]]/matriceresult__29[[#This Row],[TOTAL]]</f>
        <v>0.25</v>
      </c>
      <c r="P170" s="15">
        <f>SUM(matriceresult__2910[[#This Row],[Use]:[Creation]])</f>
        <v>1</v>
      </c>
    </row>
    <row r="171" spans="1:16" x14ac:dyDescent="0.25">
      <c r="A171" s="4" t="s">
        <v>87</v>
      </c>
      <c r="B171" s="6" t="s">
        <v>1027</v>
      </c>
      <c r="D171" s="1" t="s">
        <v>497</v>
      </c>
      <c r="E171">
        <v>7</v>
      </c>
      <c r="F171">
        <v>0</v>
      </c>
      <c r="G171">
        <v>2</v>
      </c>
      <c r="H171">
        <v>0</v>
      </c>
      <c r="I171" s="7">
        <f>SUM(matriceresult__29[[#This Row],[Use]:[Creation]])</f>
        <v>9</v>
      </c>
      <c r="K171" s="1" t="s">
        <v>497</v>
      </c>
      <c r="L171">
        <f>matriceresult__29[[#This Row],[Use]]/matriceresult__29[[#This Row],[TOTAL]]</f>
        <v>0.77777777777777779</v>
      </c>
      <c r="M171">
        <f>matriceresult__29[[#This Row],[Compare]]/matriceresult__29[[#This Row],[TOTAL]]</f>
        <v>0</v>
      </c>
      <c r="N171">
        <f>matriceresult__29[[#This Row],[Background]]/matriceresult__29[[#This Row],[TOTAL]]</f>
        <v>0.22222222222222221</v>
      </c>
      <c r="O171">
        <f>matriceresult__29[[#This Row],[Creation]]/matriceresult__29[[#This Row],[TOTAL]]</f>
        <v>0</v>
      </c>
      <c r="P171" s="15">
        <f>SUM(matriceresult__2910[[#This Row],[Use]:[Creation]])</f>
        <v>1</v>
      </c>
    </row>
    <row r="172" spans="1:16" x14ac:dyDescent="0.25">
      <c r="A172" s="3" t="s">
        <v>87</v>
      </c>
      <c r="B172" s="13" t="s">
        <v>1027</v>
      </c>
      <c r="D172" s="1" t="s">
        <v>2699</v>
      </c>
      <c r="E172">
        <v>1</v>
      </c>
      <c r="F172">
        <v>0</v>
      </c>
      <c r="G172">
        <v>0</v>
      </c>
      <c r="H172">
        <v>0</v>
      </c>
      <c r="I172" s="7">
        <f>SUM(matriceresult__29[[#This Row],[Use]:[Creation]])</f>
        <v>1</v>
      </c>
      <c r="K172" s="1" t="s">
        <v>2699</v>
      </c>
      <c r="L172">
        <f>matriceresult__29[[#This Row],[Use]]/matriceresult__29[[#This Row],[TOTAL]]</f>
        <v>1</v>
      </c>
      <c r="M172">
        <f>matriceresult__29[[#This Row],[Compare]]/matriceresult__29[[#This Row],[TOTAL]]</f>
        <v>0</v>
      </c>
      <c r="N172">
        <f>matriceresult__29[[#This Row],[Background]]/matriceresult__29[[#This Row],[TOTAL]]</f>
        <v>0</v>
      </c>
      <c r="O172">
        <f>matriceresult__29[[#This Row],[Creation]]/matriceresult__29[[#This Row],[TOTAL]]</f>
        <v>0</v>
      </c>
      <c r="P172" s="15">
        <f>SUM(matriceresult__2910[[#This Row],[Use]:[Creation]])</f>
        <v>1</v>
      </c>
    </row>
    <row r="173" spans="1:16" x14ac:dyDescent="0.25">
      <c r="A173" s="4" t="s">
        <v>87</v>
      </c>
      <c r="B173" s="6" t="s">
        <v>1027</v>
      </c>
      <c r="D173" s="1" t="s">
        <v>720</v>
      </c>
      <c r="E173">
        <v>0</v>
      </c>
      <c r="F173">
        <v>0</v>
      </c>
      <c r="G173">
        <v>0</v>
      </c>
      <c r="H173">
        <v>3</v>
      </c>
      <c r="I173" s="7">
        <f>SUM(matriceresult__29[[#This Row],[Use]:[Creation]])</f>
        <v>3</v>
      </c>
      <c r="K173" s="1" t="s">
        <v>720</v>
      </c>
      <c r="L173">
        <f>matriceresult__29[[#This Row],[Use]]/matriceresult__29[[#This Row],[TOTAL]]</f>
        <v>0</v>
      </c>
      <c r="M173">
        <f>matriceresult__29[[#This Row],[Compare]]/matriceresult__29[[#This Row],[TOTAL]]</f>
        <v>0</v>
      </c>
      <c r="N173">
        <f>matriceresult__29[[#This Row],[Background]]/matriceresult__29[[#This Row],[TOTAL]]</f>
        <v>0</v>
      </c>
      <c r="O173">
        <f>matriceresult__29[[#This Row],[Creation]]/matriceresult__29[[#This Row],[TOTAL]]</f>
        <v>1</v>
      </c>
      <c r="P173" s="15">
        <f>SUM(matriceresult__2910[[#This Row],[Use]:[Creation]])</f>
        <v>1</v>
      </c>
    </row>
    <row r="174" spans="1:16" x14ac:dyDescent="0.25">
      <c r="A174" s="3" t="s">
        <v>87</v>
      </c>
      <c r="B174" s="13" t="s">
        <v>1027</v>
      </c>
      <c r="D174" s="1" t="s">
        <v>917</v>
      </c>
      <c r="E174">
        <v>1</v>
      </c>
      <c r="F174">
        <v>0</v>
      </c>
      <c r="G174">
        <v>0</v>
      </c>
      <c r="H174">
        <v>1</v>
      </c>
      <c r="I174" s="7">
        <f>SUM(matriceresult__29[[#This Row],[Use]:[Creation]])</f>
        <v>2</v>
      </c>
      <c r="K174" s="1" t="s">
        <v>917</v>
      </c>
      <c r="L174">
        <f>matriceresult__29[[#This Row],[Use]]/matriceresult__29[[#This Row],[TOTAL]]</f>
        <v>0.5</v>
      </c>
      <c r="M174">
        <f>matriceresult__29[[#This Row],[Compare]]/matriceresult__29[[#This Row],[TOTAL]]</f>
        <v>0</v>
      </c>
      <c r="N174">
        <f>matriceresult__29[[#This Row],[Background]]/matriceresult__29[[#This Row],[TOTAL]]</f>
        <v>0</v>
      </c>
      <c r="O174">
        <f>matriceresult__29[[#This Row],[Creation]]/matriceresult__29[[#This Row],[TOTAL]]</f>
        <v>0.5</v>
      </c>
      <c r="P174" s="15">
        <f>SUM(matriceresult__2910[[#This Row],[Use]:[Creation]])</f>
        <v>1</v>
      </c>
    </row>
    <row r="175" spans="1:16" x14ac:dyDescent="0.25">
      <c r="A175" s="4" t="s">
        <v>87</v>
      </c>
      <c r="B175" s="6" t="s">
        <v>1027</v>
      </c>
      <c r="D175" s="1" t="s">
        <v>534</v>
      </c>
      <c r="E175">
        <v>4</v>
      </c>
      <c r="F175">
        <v>2</v>
      </c>
      <c r="G175">
        <v>0</v>
      </c>
      <c r="H175">
        <v>2</v>
      </c>
      <c r="I175" s="7">
        <f>SUM(matriceresult__29[[#This Row],[Use]:[Creation]])</f>
        <v>8</v>
      </c>
      <c r="K175" s="1" t="s">
        <v>534</v>
      </c>
      <c r="L175">
        <f>matriceresult__29[[#This Row],[Use]]/matriceresult__29[[#This Row],[TOTAL]]</f>
        <v>0.5</v>
      </c>
      <c r="M175">
        <f>matriceresult__29[[#This Row],[Compare]]/matriceresult__29[[#This Row],[TOTAL]]</f>
        <v>0.25</v>
      </c>
      <c r="N175">
        <f>matriceresult__29[[#This Row],[Background]]/matriceresult__29[[#This Row],[TOTAL]]</f>
        <v>0</v>
      </c>
      <c r="O175">
        <f>matriceresult__29[[#This Row],[Creation]]/matriceresult__29[[#This Row],[TOTAL]]</f>
        <v>0.25</v>
      </c>
      <c r="P175" s="15">
        <f>SUM(matriceresult__2910[[#This Row],[Use]:[Creation]])</f>
        <v>1</v>
      </c>
    </row>
    <row r="176" spans="1:16" x14ac:dyDescent="0.25">
      <c r="A176" s="3" t="s">
        <v>87</v>
      </c>
      <c r="B176" s="13" t="s">
        <v>1027</v>
      </c>
      <c r="D176" s="1" t="s">
        <v>503</v>
      </c>
      <c r="E176">
        <v>4</v>
      </c>
      <c r="F176">
        <v>0</v>
      </c>
      <c r="G176">
        <v>1</v>
      </c>
      <c r="H176">
        <v>0</v>
      </c>
      <c r="I176" s="7">
        <f>SUM(matriceresult__29[[#This Row],[Use]:[Creation]])</f>
        <v>5</v>
      </c>
      <c r="K176" s="1" t="s">
        <v>503</v>
      </c>
      <c r="L176">
        <f>matriceresult__29[[#This Row],[Use]]/matriceresult__29[[#This Row],[TOTAL]]</f>
        <v>0.8</v>
      </c>
      <c r="M176">
        <f>matriceresult__29[[#This Row],[Compare]]/matriceresult__29[[#This Row],[TOTAL]]</f>
        <v>0</v>
      </c>
      <c r="N176">
        <f>matriceresult__29[[#This Row],[Background]]/matriceresult__29[[#This Row],[TOTAL]]</f>
        <v>0.2</v>
      </c>
      <c r="O176">
        <f>matriceresult__29[[#This Row],[Creation]]/matriceresult__29[[#This Row],[TOTAL]]</f>
        <v>0</v>
      </c>
      <c r="P176" s="15">
        <f>SUM(matriceresult__2910[[#This Row],[Use]:[Creation]])</f>
        <v>1</v>
      </c>
    </row>
    <row r="177" spans="1:16" x14ac:dyDescent="0.25">
      <c r="A177" s="4" t="s">
        <v>87</v>
      </c>
      <c r="B177" s="6" t="s">
        <v>1027</v>
      </c>
      <c r="D177" s="1" t="s">
        <v>215</v>
      </c>
      <c r="E177">
        <v>0</v>
      </c>
      <c r="F177">
        <v>0</v>
      </c>
      <c r="G177">
        <v>4</v>
      </c>
      <c r="H177">
        <v>0</v>
      </c>
      <c r="I177" s="7">
        <f>SUM(matriceresult__29[[#This Row],[Use]:[Creation]])</f>
        <v>4</v>
      </c>
      <c r="K177" s="1" t="s">
        <v>215</v>
      </c>
      <c r="L177">
        <f>matriceresult__29[[#This Row],[Use]]/matriceresult__29[[#This Row],[TOTAL]]</f>
        <v>0</v>
      </c>
      <c r="M177">
        <f>matriceresult__29[[#This Row],[Compare]]/matriceresult__29[[#This Row],[TOTAL]]</f>
        <v>0</v>
      </c>
      <c r="N177">
        <f>matriceresult__29[[#This Row],[Background]]/matriceresult__29[[#This Row],[TOTAL]]</f>
        <v>1</v>
      </c>
      <c r="O177">
        <f>matriceresult__29[[#This Row],[Creation]]/matriceresult__29[[#This Row],[TOTAL]]</f>
        <v>0</v>
      </c>
      <c r="P177" s="15">
        <f>SUM(matriceresult__2910[[#This Row],[Use]:[Creation]])</f>
        <v>1</v>
      </c>
    </row>
    <row r="178" spans="1:16" x14ac:dyDescent="0.25">
      <c r="A178" s="3" t="s">
        <v>87</v>
      </c>
      <c r="B178" s="13" t="s">
        <v>1027</v>
      </c>
      <c r="D178" s="1" t="s">
        <v>2727</v>
      </c>
      <c r="E178">
        <v>6</v>
      </c>
      <c r="F178">
        <v>0</v>
      </c>
      <c r="G178">
        <v>0</v>
      </c>
      <c r="H178">
        <v>0</v>
      </c>
      <c r="I178" s="7">
        <f>SUM(matriceresult__29[[#This Row],[Use]:[Creation]])</f>
        <v>6</v>
      </c>
      <c r="K178" s="1" t="s">
        <v>2727</v>
      </c>
      <c r="L178">
        <f>matriceresult__29[[#This Row],[Use]]/matriceresult__29[[#This Row],[TOTAL]]</f>
        <v>1</v>
      </c>
      <c r="M178">
        <f>matriceresult__29[[#This Row],[Compare]]/matriceresult__29[[#This Row],[TOTAL]]</f>
        <v>0</v>
      </c>
      <c r="N178">
        <f>matriceresult__29[[#This Row],[Background]]/matriceresult__29[[#This Row],[TOTAL]]</f>
        <v>0</v>
      </c>
      <c r="O178">
        <f>matriceresult__29[[#This Row],[Creation]]/matriceresult__29[[#This Row],[TOTAL]]</f>
        <v>0</v>
      </c>
      <c r="P178" s="15">
        <f>SUM(matriceresult__2910[[#This Row],[Use]:[Creation]])</f>
        <v>1</v>
      </c>
    </row>
    <row r="179" spans="1:16" x14ac:dyDescent="0.25">
      <c r="A179" s="4" t="s">
        <v>87</v>
      </c>
      <c r="B179" s="6" t="s">
        <v>1027</v>
      </c>
      <c r="D179" s="1" t="s">
        <v>2744</v>
      </c>
      <c r="E179">
        <v>3</v>
      </c>
      <c r="F179">
        <v>0</v>
      </c>
      <c r="G179">
        <v>0</v>
      </c>
      <c r="H179">
        <v>0</v>
      </c>
      <c r="I179" s="7">
        <f>SUM(matriceresult__29[[#This Row],[Use]:[Creation]])</f>
        <v>3</v>
      </c>
      <c r="K179" s="1" t="s">
        <v>2744</v>
      </c>
      <c r="L179">
        <f>matriceresult__29[[#This Row],[Use]]/matriceresult__29[[#This Row],[TOTAL]]</f>
        <v>1</v>
      </c>
      <c r="M179">
        <f>matriceresult__29[[#This Row],[Compare]]/matriceresult__29[[#This Row],[TOTAL]]</f>
        <v>0</v>
      </c>
      <c r="N179">
        <f>matriceresult__29[[#This Row],[Background]]/matriceresult__29[[#This Row],[TOTAL]]</f>
        <v>0</v>
      </c>
      <c r="O179">
        <f>matriceresult__29[[#This Row],[Creation]]/matriceresult__29[[#This Row],[TOTAL]]</f>
        <v>0</v>
      </c>
      <c r="P179" s="15">
        <f>SUM(matriceresult__2910[[#This Row],[Use]:[Creation]])</f>
        <v>1</v>
      </c>
    </row>
    <row r="180" spans="1:16" x14ac:dyDescent="0.25">
      <c r="A180" s="3" t="s">
        <v>87</v>
      </c>
      <c r="B180" s="13" t="s">
        <v>1027</v>
      </c>
      <c r="D180" s="1" t="s">
        <v>226</v>
      </c>
      <c r="E180">
        <v>2</v>
      </c>
      <c r="F180">
        <v>0</v>
      </c>
      <c r="G180">
        <v>1</v>
      </c>
      <c r="H180">
        <v>0</v>
      </c>
      <c r="I180" s="7">
        <f>SUM(matriceresult__29[[#This Row],[Use]:[Creation]])</f>
        <v>3</v>
      </c>
      <c r="K180" s="1" t="s">
        <v>226</v>
      </c>
      <c r="L180">
        <f>matriceresult__29[[#This Row],[Use]]/matriceresult__29[[#This Row],[TOTAL]]</f>
        <v>0.66666666666666663</v>
      </c>
      <c r="M180">
        <f>matriceresult__29[[#This Row],[Compare]]/matriceresult__29[[#This Row],[TOTAL]]</f>
        <v>0</v>
      </c>
      <c r="N180">
        <f>matriceresult__29[[#This Row],[Background]]/matriceresult__29[[#This Row],[TOTAL]]</f>
        <v>0.33333333333333331</v>
      </c>
      <c r="O180">
        <f>matriceresult__29[[#This Row],[Creation]]/matriceresult__29[[#This Row],[TOTAL]]</f>
        <v>0</v>
      </c>
      <c r="P180" s="15">
        <f>SUM(matriceresult__2910[[#This Row],[Use]:[Creation]])</f>
        <v>1</v>
      </c>
    </row>
    <row r="181" spans="1:16" x14ac:dyDescent="0.25">
      <c r="A181" s="4" t="s">
        <v>87</v>
      </c>
      <c r="B181" s="6" t="s">
        <v>1027</v>
      </c>
      <c r="D181" s="1" t="s">
        <v>231</v>
      </c>
      <c r="E181">
        <v>0</v>
      </c>
      <c r="F181">
        <v>0</v>
      </c>
      <c r="G181">
        <v>1</v>
      </c>
      <c r="H181">
        <v>0</v>
      </c>
      <c r="I181" s="7">
        <f>SUM(matriceresult__29[[#This Row],[Use]:[Creation]])</f>
        <v>1</v>
      </c>
      <c r="K181" s="1" t="s">
        <v>231</v>
      </c>
      <c r="L181">
        <f>matriceresult__29[[#This Row],[Use]]/matriceresult__29[[#This Row],[TOTAL]]</f>
        <v>0</v>
      </c>
      <c r="M181">
        <f>matriceresult__29[[#This Row],[Compare]]/matriceresult__29[[#This Row],[TOTAL]]</f>
        <v>0</v>
      </c>
      <c r="N181">
        <f>matriceresult__29[[#This Row],[Background]]/matriceresult__29[[#This Row],[TOTAL]]</f>
        <v>1</v>
      </c>
      <c r="O181">
        <f>matriceresult__29[[#This Row],[Creation]]/matriceresult__29[[#This Row],[TOTAL]]</f>
        <v>0</v>
      </c>
      <c r="P181" s="15">
        <f>SUM(matriceresult__2910[[#This Row],[Use]:[Creation]])</f>
        <v>1</v>
      </c>
    </row>
    <row r="182" spans="1:16" x14ac:dyDescent="0.25">
      <c r="A182" s="3" t="s">
        <v>87</v>
      </c>
      <c r="B182" s="13" t="s">
        <v>1027</v>
      </c>
      <c r="D182" s="1" t="s">
        <v>236</v>
      </c>
      <c r="E182">
        <v>0</v>
      </c>
      <c r="F182">
        <v>0</v>
      </c>
      <c r="G182">
        <v>2</v>
      </c>
      <c r="H182">
        <v>0</v>
      </c>
      <c r="I182" s="7">
        <f>SUM(matriceresult__29[[#This Row],[Use]:[Creation]])</f>
        <v>2</v>
      </c>
      <c r="K182" s="1" t="s">
        <v>236</v>
      </c>
      <c r="L182">
        <f>matriceresult__29[[#This Row],[Use]]/matriceresult__29[[#This Row],[TOTAL]]</f>
        <v>0</v>
      </c>
      <c r="M182">
        <f>matriceresult__29[[#This Row],[Compare]]/matriceresult__29[[#This Row],[TOTAL]]</f>
        <v>0</v>
      </c>
      <c r="N182">
        <f>matriceresult__29[[#This Row],[Background]]/matriceresult__29[[#This Row],[TOTAL]]</f>
        <v>1</v>
      </c>
      <c r="O182">
        <f>matriceresult__29[[#This Row],[Creation]]/matriceresult__29[[#This Row],[TOTAL]]</f>
        <v>0</v>
      </c>
      <c r="P182" s="15">
        <f>SUM(matriceresult__2910[[#This Row],[Use]:[Creation]])</f>
        <v>1</v>
      </c>
    </row>
    <row r="183" spans="1:16" x14ac:dyDescent="0.25">
      <c r="A183" s="4" t="s">
        <v>87</v>
      </c>
      <c r="B183" s="6" t="s">
        <v>1027</v>
      </c>
      <c r="D183" s="1" t="s">
        <v>2752</v>
      </c>
      <c r="E183">
        <v>3</v>
      </c>
      <c r="F183">
        <v>0</v>
      </c>
      <c r="G183">
        <v>0</v>
      </c>
      <c r="H183">
        <v>0</v>
      </c>
      <c r="I183" s="7">
        <f>SUM(matriceresult__29[[#This Row],[Use]:[Creation]])</f>
        <v>3</v>
      </c>
      <c r="K183" s="1" t="s">
        <v>2752</v>
      </c>
      <c r="L183">
        <f>matriceresult__29[[#This Row],[Use]]/matriceresult__29[[#This Row],[TOTAL]]</f>
        <v>1</v>
      </c>
      <c r="M183">
        <f>matriceresult__29[[#This Row],[Compare]]/matriceresult__29[[#This Row],[TOTAL]]</f>
        <v>0</v>
      </c>
      <c r="N183">
        <f>matriceresult__29[[#This Row],[Background]]/matriceresult__29[[#This Row],[TOTAL]]</f>
        <v>0</v>
      </c>
      <c r="O183">
        <f>matriceresult__29[[#This Row],[Creation]]/matriceresult__29[[#This Row],[TOTAL]]</f>
        <v>0</v>
      </c>
      <c r="P183" s="15">
        <f>SUM(matriceresult__2910[[#This Row],[Use]:[Creation]])</f>
        <v>1</v>
      </c>
    </row>
    <row r="184" spans="1:16" x14ac:dyDescent="0.25">
      <c r="A184" s="3" t="s">
        <v>2144</v>
      </c>
      <c r="B184" s="13" t="s">
        <v>1027</v>
      </c>
      <c r="D184" s="1" t="s">
        <v>727</v>
      </c>
      <c r="E184">
        <v>3</v>
      </c>
      <c r="F184">
        <v>0</v>
      </c>
      <c r="G184">
        <v>0</v>
      </c>
      <c r="H184">
        <v>1</v>
      </c>
      <c r="I184" s="7">
        <f>SUM(matriceresult__29[[#This Row],[Use]:[Creation]])</f>
        <v>4</v>
      </c>
      <c r="K184" s="1" t="s">
        <v>727</v>
      </c>
      <c r="L184">
        <f>matriceresult__29[[#This Row],[Use]]/matriceresult__29[[#This Row],[TOTAL]]</f>
        <v>0.75</v>
      </c>
      <c r="M184">
        <f>matriceresult__29[[#This Row],[Compare]]/matriceresult__29[[#This Row],[TOTAL]]</f>
        <v>0</v>
      </c>
      <c r="N184">
        <f>matriceresult__29[[#This Row],[Background]]/matriceresult__29[[#This Row],[TOTAL]]</f>
        <v>0</v>
      </c>
      <c r="O184">
        <f>matriceresult__29[[#This Row],[Creation]]/matriceresult__29[[#This Row],[TOTAL]]</f>
        <v>0.25</v>
      </c>
      <c r="P184" s="15">
        <f>SUM(matriceresult__2910[[#This Row],[Use]:[Creation]])</f>
        <v>1</v>
      </c>
    </row>
    <row r="185" spans="1:16" x14ac:dyDescent="0.25">
      <c r="A185" s="4" t="s">
        <v>2149</v>
      </c>
      <c r="B185" s="6" t="s">
        <v>1027</v>
      </c>
      <c r="D185" s="1" t="s">
        <v>1805</v>
      </c>
      <c r="E185">
        <v>2</v>
      </c>
      <c r="F185">
        <v>0</v>
      </c>
      <c r="G185">
        <v>0</v>
      </c>
      <c r="H185">
        <v>0</v>
      </c>
      <c r="I185" s="7">
        <f>SUM(matriceresult__29[[#This Row],[Use]:[Creation]])</f>
        <v>2</v>
      </c>
      <c r="K185" s="1" t="s">
        <v>1805</v>
      </c>
      <c r="L185">
        <f>matriceresult__29[[#This Row],[Use]]/matriceresult__29[[#This Row],[TOTAL]]</f>
        <v>1</v>
      </c>
      <c r="M185">
        <f>matriceresult__29[[#This Row],[Compare]]/matriceresult__29[[#This Row],[TOTAL]]</f>
        <v>0</v>
      </c>
      <c r="N185">
        <f>matriceresult__29[[#This Row],[Background]]/matriceresult__29[[#This Row],[TOTAL]]</f>
        <v>0</v>
      </c>
      <c r="O185">
        <f>matriceresult__29[[#This Row],[Creation]]/matriceresult__29[[#This Row],[TOTAL]]</f>
        <v>0</v>
      </c>
      <c r="P185" s="15">
        <f>SUM(matriceresult__2910[[#This Row],[Use]:[Creation]])</f>
        <v>1</v>
      </c>
    </row>
    <row r="186" spans="1:16" x14ac:dyDescent="0.25">
      <c r="A186" s="3" t="s">
        <v>2149</v>
      </c>
      <c r="B186" s="13" t="s">
        <v>1027</v>
      </c>
      <c r="D186" s="1" t="s">
        <v>925</v>
      </c>
      <c r="E186">
        <v>7</v>
      </c>
      <c r="F186">
        <v>0</v>
      </c>
      <c r="G186">
        <v>0</v>
      </c>
      <c r="H186">
        <v>3</v>
      </c>
      <c r="I186" s="7">
        <f>SUM(matriceresult__29[[#This Row],[Use]:[Creation]])</f>
        <v>10</v>
      </c>
      <c r="K186" s="1" t="s">
        <v>925</v>
      </c>
      <c r="L186">
        <f>matriceresult__29[[#This Row],[Use]]/matriceresult__29[[#This Row],[TOTAL]]</f>
        <v>0.7</v>
      </c>
      <c r="M186">
        <f>matriceresult__29[[#This Row],[Compare]]/matriceresult__29[[#This Row],[TOTAL]]</f>
        <v>0</v>
      </c>
      <c r="N186">
        <f>matriceresult__29[[#This Row],[Background]]/matriceresult__29[[#This Row],[TOTAL]]</f>
        <v>0</v>
      </c>
      <c r="O186">
        <f>matriceresult__29[[#This Row],[Creation]]/matriceresult__29[[#This Row],[TOTAL]]</f>
        <v>0.3</v>
      </c>
      <c r="P186" s="15">
        <f>SUM(matriceresult__2910[[#This Row],[Use]:[Creation]])</f>
        <v>1</v>
      </c>
    </row>
    <row r="187" spans="1:16" x14ac:dyDescent="0.25">
      <c r="A187" s="4" t="s">
        <v>2149</v>
      </c>
      <c r="B187" s="6" t="s">
        <v>1027</v>
      </c>
      <c r="D187" s="1" t="s">
        <v>2775</v>
      </c>
      <c r="E187">
        <v>1</v>
      </c>
      <c r="F187">
        <v>0</v>
      </c>
      <c r="G187">
        <v>0</v>
      </c>
      <c r="H187">
        <v>0</v>
      </c>
      <c r="I187" s="7">
        <f>SUM(matriceresult__29[[#This Row],[Use]:[Creation]])</f>
        <v>1</v>
      </c>
      <c r="K187" s="1" t="s">
        <v>2775</v>
      </c>
      <c r="L187">
        <f>matriceresult__29[[#This Row],[Use]]/matriceresult__29[[#This Row],[TOTAL]]</f>
        <v>1</v>
      </c>
      <c r="M187">
        <f>matriceresult__29[[#This Row],[Compare]]/matriceresult__29[[#This Row],[TOTAL]]</f>
        <v>0</v>
      </c>
      <c r="N187">
        <f>matriceresult__29[[#This Row],[Background]]/matriceresult__29[[#This Row],[TOTAL]]</f>
        <v>0</v>
      </c>
      <c r="O187">
        <f>matriceresult__29[[#This Row],[Creation]]/matriceresult__29[[#This Row],[TOTAL]]</f>
        <v>0</v>
      </c>
      <c r="P187" s="15">
        <f>SUM(matriceresult__2910[[#This Row],[Use]:[Creation]])</f>
        <v>1</v>
      </c>
    </row>
    <row r="188" spans="1:16" x14ac:dyDescent="0.25">
      <c r="A188" s="3" t="s">
        <v>2149</v>
      </c>
      <c r="B188" s="13" t="s">
        <v>1027</v>
      </c>
      <c r="D188" s="1" t="s">
        <v>732</v>
      </c>
      <c r="E188">
        <v>0</v>
      </c>
      <c r="F188">
        <v>0</v>
      </c>
      <c r="G188">
        <v>0</v>
      </c>
      <c r="H188">
        <v>1</v>
      </c>
      <c r="I188" s="7">
        <f>SUM(matriceresult__29[[#This Row],[Use]:[Creation]])</f>
        <v>1</v>
      </c>
      <c r="K188" s="1" t="s">
        <v>732</v>
      </c>
      <c r="L188">
        <f>matriceresult__29[[#This Row],[Use]]/matriceresult__29[[#This Row],[TOTAL]]</f>
        <v>0</v>
      </c>
      <c r="M188">
        <f>matriceresult__29[[#This Row],[Compare]]/matriceresult__29[[#This Row],[TOTAL]]</f>
        <v>0</v>
      </c>
      <c r="N188">
        <f>matriceresult__29[[#This Row],[Background]]/matriceresult__29[[#This Row],[TOTAL]]</f>
        <v>0</v>
      </c>
      <c r="O188">
        <f>matriceresult__29[[#This Row],[Creation]]/matriceresult__29[[#This Row],[TOTAL]]</f>
        <v>1</v>
      </c>
      <c r="P188" s="15">
        <f>SUM(matriceresult__2910[[#This Row],[Use]:[Creation]])</f>
        <v>1</v>
      </c>
    </row>
    <row r="189" spans="1:16" x14ac:dyDescent="0.25">
      <c r="A189" s="4" t="s">
        <v>2163</v>
      </c>
      <c r="B189" s="6" t="s">
        <v>1027</v>
      </c>
      <c r="D189" s="1" t="s">
        <v>932</v>
      </c>
      <c r="E189">
        <v>0</v>
      </c>
      <c r="F189">
        <v>0</v>
      </c>
      <c r="G189">
        <v>0</v>
      </c>
      <c r="H189">
        <v>3</v>
      </c>
      <c r="I189" s="7">
        <f>SUM(matriceresult__29[[#This Row],[Use]:[Creation]])</f>
        <v>3</v>
      </c>
      <c r="K189" s="1" t="s">
        <v>932</v>
      </c>
      <c r="L189">
        <f>matriceresult__29[[#This Row],[Use]]/matriceresult__29[[#This Row],[TOTAL]]</f>
        <v>0</v>
      </c>
      <c r="M189">
        <f>matriceresult__29[[#This Row],[Compare]]/matriceresult__29[[#This Row],[TOTAL]]</f>
        <v>0</v>
      </c>
      <c r="N189">
        <f>matriceresult__29[[#This Row],[Background]]/matriceresult__29[[#This Row],[TOTAL]]</f>
        <v>0</v>
      </c>
      <c r="O189">
        <f>matriceresult__29[[#This Row],[Creation]]/matriceresult__29[[#This Row],[TOTAL]]</f>
        <v>1</v>
      </c>
      <c r="P189" s="15">
        <f>SUM(matriceresult__2910[[#This Row],[Use]:[Creation]])</f>
        <v>1</v>
      </c>
    </row>
    <row r="190" spans="1:16" x14ac:dyDescent="0.25">
      <c r="A190" s="3" t="s">
        <v>2163</v>
      </c>
      <c r="B190" s="13" t="s">
        <v>1027</v>
      </c>
      <c r="D190" s="1" t="s">
        <v>242</v>
      </c>
      <c r="E190">
        <v>0</v>
      </c>
      <c r="F190">
        <v>0</v>
      </c>
      <c r="G190">
        <v>1</v>
      </c>
      <c r="H190">
        <v>0</v>
      </c>
      <c r="I190" s="7">
        <f>SUM(matriceresult__29[[#This Row],[Use]:[Creation]])</f>
        <v>1</v>
      </c>
      <c r="K190" s="1" t="s">
        <v>242</v>
      </c>
      <c r="L190">
        <f>matriceresult__29[[#This Row],[Use]]/matriceresult__29[[#This Row],[TOTAL]]</f>
        <v>0</v>
      </c>
      <c r="M190">
        <f>matriceresult__29[[#This Row],[Compare]]/matriceresult__29[[#This Row],[TOTAL]]</f>
        <v>0</v>
      </c>
      <c r="N190">
        <f>matriceresult__29[[#This Row],[Background]]/matriceresult__29[[#This Row],[TOTAL]]</f>
        <v>1</v>
      </c>
      <c r="O190">
        <f>matriceresult__29[[#This Row],[Creation]]/matriceresult__29[[#This Row],[TOTAL]]</f>
        <v>0</v>
      </c>
      <c r="P190" s="15">
        <f>SUM(matriceresult__2910[[#This Row],[Use]:[Creation]])</f>
        <v>1</v>
      </c>
    </row>
    <row r="191" spans="1:16" x14ac:dyDescent="0.25">
      <c r="A191" s="4" t="s">
        <v>586</v>
      </c>
      <c r="B191" s="6" t="s">
        <v>542</v>
      </c>
      <c r="D191" s="1" t="s">
        <v>247</v>
      </c>
      <c r="E191">
        <v>0</v>
      </c>
      <c r="F191">
        <v>0</v>
      </c>
      <c r="G191">
        <v>15</v>
      </c>
      <c r="H191">
        <v>0</v>
      </c>
      <c r="I191" s="7">
        <f>SUM(matriceresult__29[[#This Row],[Use]:[Creation]])</f>
        <v>15</v>
      </c>
      <c r="K191" s="1" t="s">
        <v>247</v>
      </c>
      <c r="L191">
        <f>matriceresult__29[[#This Row],[Use]]/matriceresult__29[[#This Row],[TOTAL]]</f>
        <v>0</v>
      </c>
      <c r="M191">
        <f>matriceresult__29[[#This Row],[Compare]]/matriceresult__29[[#This Row],[TOTAL]]</f>
        <v>0</v>
      </c>
      <c r="N191">
        <f>matriceresult__29[[#This Row],[Background]]/matriceresult__29[[#This Row],[TOTAL]]</f>
        <v>1</v>
      </c>
      <c r="O191">
        <f>matriceresult__29[[#This Row],[Creation]]/matriceresult__29[[#This Row],[TOTAL]]</f>
        <v>0</v>
      </c>
      <c r="P191" s="15">
        <f>SUM(matriceresult__2910[[#This Row],[Use]:[Creation]])</f>
        <v>1</v>
      </c>
    </row>
    <row r="192" spans="1:16" x14ac:dyDescent="0.25">
      <c r="A192" s="3" t="s">
        <v>92</v>
      </c>
      <c r="B192" s="13" t="s">
        <v>13</v>
      </c>
      <c r="D192" s="1" t="s">
        <v>1813</v>
      </c>
      <c r="E192">
        <v>1</v>
      </c>
      <c r="F192">
        <v>0</v>
      </c>
      <c r="G192">
        <v>0</v>
      </c>
      <c r="H192">
        <v>0</v>
      </c>
      <c r="I192" s="7">
        <f>SUM(matriceresult__29[[#This Row],[Use]:[Creation]])</f>
        <v>1</v>
      </c>
      <c r="K192" s="1" t="s">
        <v>1813</v>
      </c>
      <c r="L192">
        <f>matriceresult__29[[#This Row],[Use]]/matriceresult__29[[#This Row],[TOTAL]]</f>
        <v>1</v>
      </c>
      <c r="M192">
        <f>matriceresult__29[[#This Row],[Compare]]/matriceresult__29[[#This Row],[TOTAL]]</f>
        <v>0</v>
      </c>
      <c r="N192">
        <f>matriceresult__29[[#This Row],[Background]]/matriceresult__29[[#This Row],[TOTAL]]</f>
        <v>0</v>
      </c>
      <c r="O192">
        <f>matriceresult__29[[#This Row],[Creation]]/matriceresult__29[[#This Row],[TOTAL]]</f>
        <v>0</v>
      </c>
      <c r="P192" s="15">
        <f>SUM(matriceresult__2910[[#This Row],[Use]:[Creation]])</f>
        <v>1</v>
      </c>
    </row>
    <row r="193" spans="1:16" x14ac:dyDescent="0.25">
      <c r="A193" s="4" t="s">
        <v>92</v>
      </c>
      <c r="B193" s="6" t="s">
        <v>13</v>
      </c>
      <c r="D193" s="1" t="s">
        <v>1817</v>
      </c>
      <c r="E193">
        <v>2</v>
      </c>
      <c r="F193">
        <v>0</v>
      </c>
      <c r="G193">
        <v>0</v>
      </c>
      <c r="H193">
        <v>0</v>
      </c>
      <c r="I193" s="7">
        <f>SUM(matriceresult__29[[#This Row],[Use]:[Creation]])</f>
        <v>2</v>
      </c>
      <c r="K193" s="1" t="s">
        <v>1817</v>
      </c>
      <c r="L193">
        <f>matriceresult__29[[#This Row],[Use]]/matriceresult__29[[#This Row],[TOTAL]]</f>
        <v>1</v>
      </c>
      <c r="M193">
        <f>matriceresult__29[[#This Row],[Compare]]/matriceresult__29[[#This Row],[TOTAL]]</f>
        <v>0</v>
      </c>
      <c r="N193">
        <f>matriceresult__29[[#This Row],[Background]]/matriceresult__29[[#This Row],[TOTAL]]</f>
        <v>0</v>
      </c>
      <c r="O193">
        <f>matriceresult__29[[#This Row],[Creation]]/matriceresult__29[[#This Row],[TOTAL]]</f>
        <v>0</v>
      </c>
      <c r="P193" s="15">
        <f>SUM(matriceresult__2910[[#This Row],[Use]:[Creation]])</f>
        <v>1</v>
      </c>
    </row>
    <row r="194" spans="1:16" x14ac:dyDescent="0.25">
      <c r="A194" s="3" t="s">
        <v>92</v>
      </c>
      <c r="B194" s="13" t="s">
        <v>13</v>
      </c>
      <c r="D194" s="1" t="s">
        <v>275</v>
      </c>
      <c r="E194">
        <v>6</v>
      </c>
      <c r="F194">
        <v>0</v>
      </c>
      <c r="G194">
        <v>12</v>
      </c>
      <c r="H194">
        <v>0</v>
      </c>
      <c r="I194" s="7">
        <f>SUM(matriceresult__29[[#This Row],[Use]:[Creation]])</f>
        <v>18</v>
      </c>
      <c r="K194" s="1" t="s">
        <v>275</v>
      </c>
      <c r="L194">
        <f>matriceresult__29[[#This Row],[Use]]/matriceresult__29[[#This Row],[TOTAL]]</f>
        <v>0.33333333333333331</v>
      </c>
      <c r="M194">
        <f>matriceresult__29[[#This Row],[Compare]]/matriceresult__29[[#This Row],[TOTAL]]</f>
        <v>0</v>
      </c>
      <c r="N194">
        <f>matriceresult__29[[#This Row],[Background]]/matriceresult__29[[#This Row],[TOTAL]]</f>
        <v>0.66666666666666663</v>
      </c>
      <c r="O194">
        <f>matriceresult__29[[#This Row],[Creation]]/matriceresult__29[[#This Row],[TOTAL]]</f>
        <v>0</v>
      </c>
      <c r="P194" s="15">
        <f>SUM(matriceresult__2910[[#This Row],[Use]:[Creation]])</f>
        <v>1</v>
      </c>
    </row>
    <row r="195" spans="1:16" x14ac:dyDescent="0.25">
      <c r="A195" s="4" t="s">
        <v>92</v>
      </c>
      <c r="B195" s="6" t="s">
        <v>1027</v>
      </c>
      <c r="D195" s="1" t="s">
        <v>2780</v>
      </c>
      <c r="E195">
        <v>1</v>
      </c>
      <c r="F195">
        <v>0</v>
      </c>
      <c r="G195">
        <v>0</v>
      </c>
      <c r="H195">
        <v>0</v>
      </c>
      <c r="I195" s="7">
        <f>SUM(matriceresult__29[[#This Row],[Use]:[Creation]])</f>
        <v>1</v>
      </c>
      <c r="K195" s="1" t="s">
        <v>2780</v>
      </c>
      <c r="L195">
        <f>matriceresult__29[[#This Row],[Use]]/matriceresult__29[[#This Row],[TOTAL]]</f>
        <v>1</v>
      </c>
      <c r="M195">
        <f>matriceresult__29[[#This Row],[Compare]]/matriceresult__29[[#This Row],[TOTAL]]</f>
        <v>0</v>
      </c>
      <c r="N195">
        <f>matriceresult__29[[#This Row],[Background]]/matriceresult__29[[#This Row],[TOTAL]]</f>
        <v>0</v>
      </c>
      <c r="O195">
        <f>matriceresult__29[[#This Row],[Creation]]/matriceresult__29[[#This Row],[TOTAL]]</f>
        <v>0</v>
      </c>
      <c r="P195" s="15">
        <f>SUM(matriceresult__2910[[#This Row],[Use]:[Creation]])</f>
        <v>1</v>
      </c>
    </row>
    <row r="196" spans="1:16" x14ac:dyDescent="0.25">
      <c r="A196" s="3" t="s">
        <v>92</v>
      </c>
      <c r="B196" s="13" t="s">
        <v>1027</v>
      </c>
      <c r="D196" s="1" t="s">
        <v>2785</v>
      </c>
      <c r="E196">
        <v>3</v>
      </c>
      <c r="F196">
        <v>0</v>
      </c>
      <c r="G196">
        <v>0</v>
      </c>
      <c r="H196">
        <v>0</v>
      </c>
      <c r="I196" s="7">
        <f>SUM(matriceresult__29[[#This Row],[Use]:[Creation]])</f>
        <v>3</v>
      </c>
      <c r="K196" s="1" t="s">
        <v>2785</v>
      </c>
      <c r="L196">
        <f>matriceresult__29[[#This Row],[Use]]/matriceresult__29[[#This Row],[TOTAL]]</f>
        <v>1</v>
      </c>
      <c r="M196">
        <f>matriceresult__29[[#This Row],[Compare]]/matriceresult__29[[#This Row],[TOTAL]]</f>
        <v>0</v>
      </c>
      <c r="N196">
        <f>matriceresult__29[[#This Row],[Background]]/matriceresult__29[[#This Row],[TOTAL]]</f>
        <v>0</v>
      </c>
      <c r="O196">
        <f>matriceresult__29[[#This Row],[Creation]]/matriceresult__29[[#This Row],[TOTAL]]</f>
        <v>0</v>
      </c>
      <c r="P196" s="15">
        <f>SUM(matriceresult__2910[[#This Row],[Use]:[Creation]])</f>
        <v>1</v>
      </c>
    </row>
    <row r="197" spans="1:16" x14ac:dyDescent="0.25">
      <c r="A197" s="4" t="s">
        <v>92</v>
      </c>
      <c r="B197" s="6" t="s">
        <v>1027</v>
      </c>
      <c r="D197" s="1" t="s">
        <v>1842</v>
      </c>
      <c r="E197">
        <v>21</v>
      </c>
      <c r="F197">
        <v>0</v>
      </c>
      <c r="G197">
        <v>0</v>
      </c>
      <c r="H197">
        <v>0</v>
      </c>
      <c r="I197" s="7">
        <f>SUM(matriceresult__29[[#This Row],[Use]:[Creation]])</f>
        <v>21</v>
      </c>
      <c r="K197" s="1" t="s">
        <v>1842</v>
      </c>
      <c r="L197">
        <f>matriceresult__29[[#This Row],[Use]]/matriceresult__29[[#This Row],[TOTAL]]</f>
        <v>1</v>
      </c>
      <c r="M197">
        <f>matriceresult__29[[#This Row],[Compare]]/matriceresult__29[[#This Row],[TOTAL]]</f>
        <v>0</v>
      </c>
      <c r="N197">
        <f>matriceresult__29[[#This Row],[Background]]/matriceresult__29[[#This Row],[TOTAL]]</f>
        <v>0</v>
      </c>
      <c r="O197">
        <f>matriceresult__29[[#This Row],[Creation]]/matriceresult__29[[#This Row],[TOTAL]]</f>
        <v>0</v>
      </c>
      <c r="P197" s="15">
        <f>SUM(matriceresult__2910[[#This Row],[Use]:[Creation]])</f>
        <v>1</v>
      </c>
    </row>
    <row r="198" spans="1:16" x14ac:dyDescent="0.25">
      <c r="A198" s="3" t="s">
        <v>92</v>
      </c>
      <c r="B198" s="13" t="s">
        <v>1027</v>
      </c>
      <c r="D198" s="1" t="s">
        <v>1879</v>
      </c>
      <c r="E198">
        <v>3</v>
      </c>
      <c r="F198">
        <v>0</v>
      </c>
      <c r="G198">
        <v>0</v>
      </c>
      <c r="H198">
        <v>0</v>
      </c>
      <c r="I198" s="7">
        <f>SUM(matriceresult__29[[#This Row],[Use]:[Creation]])</f>
        <v>3</v>
      </c>
      <c r="K198" s="1" t="s">
        <v>1879</v>
      </c>
      <c r="L198">
        <f>matriceresult__29[[#This Row],[Use]]/matriceresult__29[[#This Row],[TOTAL]]</f>
        <v>1</v>
      </c>
      <c r="M198">
        <f>matriceresult__29[[#This Row],[Compare]]/matriceresult__29[[#This Row],[TOTAL]]</f>
        <v>0</v>
      </c>
      <c r="N198">
        <f>matriceresult__29[[#This Row],[Background]]/matriceresult__29[[#This Row],[TOTAL]]</f>
        <v>0</v>
      </c>
      <c r="O198">
        <f>matriceresult__29[[#This Row],[Creation]]/matriceresult__29[[#This Row],[TOTAL]]</f>
        <v>0</v>
      </c>
      <c r="P198" s="15">
        <f>SUM(matriceresult__2910[[#This Row],[Use]:[Creation]])</f>
        <v>1</v>
      </c>
    </row>
    <row r="199" spans="1:16" x14ac:dyDescent="0.25">
      <c r="A199" s="4" t="s">
        <v>92</v>
      </c>
      <c r="B199" s="6" t="s">
        <v>1027</v>
      </c>
      <c r="D199" s="1" t="s">
        <v>2795</v>
      </c>
      <c r="E199">
        <v>2</v>
      </c>
      <c r="F199">
        <v>0</v>
      </c>
      <c r="G199">
        <v>0</v>
      </c>
      <c r="H199">
        <v>0</v>
      </c>
      <c r="I199" s="7">
        <f>SUM(matriceresult__29[[#This Row],[Use]:[Creation]])</f>
        <v>2</v>
      </c>
      <c r="K199" s="1" t="s">
        <v>2795</v>
      </c>
      <c r="L199">
        <f>matriceresult__29[[#This Row],[Use]]/matriceresult__29[[#This Row],[TOTAL]]</f>
        <v>1</v>
      </c>
      <c r="M199">
        <f>matriceresult__29[[#This Row],[Compare]]/matriceresult__29[[#This Row],[TOTAL]]</f>
        <v>0</v>
      </c>
      <c r="N199">
        <f>matriceresult__29[[#This Row],[Background]]/matriceresult__29[[#This Row],[TOTAL]]</f>
        <v>0</v>
      </c>
      <c r="O199">
        <f>matriceresult__29[[#This Row],[Creation]]/matriceresult__29[[#This Row],[TOTAL]]</f>
        <v>0</v>
      </c>
      <c r="P199" s="15">
        <f>SUM(matriceresult__2910[[#This Row],[Use]:[Creation]])</f>
        <v>1</v>
      </c>
    </row>
    <row r="200" spans="1:16" x14ac:dyDescent="0.25">
      <c r="A200" s="3" t="s">
        <v>92</v>
      </c>
      <c r="B200" s="13" t="s">
        <v>1027</v>
      </c>
      <c r="D200" s="1" t="s">
        <v>1888</v>
      </c>
      <c r="E200">
        <v>9</v>
      </c>
      <c r="F200">
        <v>0</v>
      </c>
      <c r="G200">
        <v>0</v>
      </c>
      <c r="H200">
        <v>0</v>
      </c>
      <c r="I200" s="7">
        <f>SUM(matriceresult__29[[#This Row],[Use]:[Creation]])</f>
        <v>9</v>
      </c>
      <c r="K200" s="1" t="s">
        <v>1888</v>
      </c>
      <c r="L200">
        <f>matriceresult__29[[#This Row],[Use]]/matriceresult__29[[#This Row],[TOTAL]]</f>
        <v>1</v>
      </c>
      <c r="M200">
        <f>matriceresult__29[[#This Row],[Compare]]/matriceresult__29[[#This Row],[TOTAL]]</f>
        <v>0</v>
      </c>
      <c r="N200">
        <f>matriceresult__29[[#This Row],[Background]]/matriceresult__29[[#This Row],[TOTAL]]</f>
        <v>0</v>
      </c>
      <c r="O200">
        <f>matriceresult__29[[#This Row],[Creation]]/matriceresult__29[[#This Row],[TOTAL]]</f>
        <v>0</v>
      </c>
      <c r="P200" s="15">
        <f>SUM(matriceresult__2910[[#This Row],[Use]:[Creation]])</f>
        <v>1</v>
      </c>
    </row>
    <row r="201" spans="1:16" x14ac:dyDescent="0.25">
      <c r="A201" s="4" t="s">
        <v>99</v>
      </c>
      <c r="B201" s="6" t="s">
        <v>13</v>
      </c>
      <c r="D201" s="1" t="s">
        <v>308</v>
      </c>
      <c r="E201">
        <v>2</v>
      </c>
      <c r="F201">
        <v>0</v>
      </c>
      <c r="G201">
        <v>1</v>
      </c>
      <c r="H201">
        <v>5</v>
      </c>
      <c r="I201" s="7">
        <f>SUM(matriceresult__29[[#This Row],[Use]:[Creation]])</f>
        <v>8</v>
      </c>
      <c r="K201" s="1" t="s">
        <v>308</v>
      </c>
      <c r="L201">
        <f>matriceresult__29[[#This Row],[Use]]/matriceresult__29[[#This Row],[TOTAL]]</f>
        <v>0.25</v>
      </c>
      <c r="M201">
        <f>matriceresult__29[[#This Row],[Compare]]/matriceresult__29[[#This Row],[TOTAL]]</f>
        <v>0</v>
      </c>
      <c r="N201">
        <f>matriceresult__29[[#This Row],[Background]]/matriceresult__29[[#This Row],[TOTAL]]</f>
        <v>0.125</v>
      </c>
      <c r="O201">
        <f>matriceresult__29[[#This Row],[Creation]]/matriceresult__29[[#This Row],[TOTAL]]</f>
        <v>0.625</v>
      </c>
      <c r="P201" s="15">
        <f>SUM(matriceresult__2910[[#This Row],[Use]:[Creation]])</f>
        <v>1</v>
      </c>
    </row>
    <row r="202" spans="1:16" x14ac:dyDescent="0.25">
      <c r="A202" s="3" t="s">
        <v>2171</v>
      </c>
      <c r="B202" s="13" t="s">
        <v>1027</v>
      </c>
      <c r="D202" s="1" t="s">
        <v>311</v>
      </c>
      <c r="E202">
        <v>4</v>
      </c>
      <c r="F202">
        <v>0</v>
      </c>
      <c r="G202">
        <v>2</v>
      </c>
      <c r="H202">
        <v>0</v>
      </c>
      <c r="I202" s="7">
        <f>SUM(matriceresult__29[[#This Row],[Use]:[Creation]])</f>
        <v>6</v>
      </c>
      <c r="K202" s="1" t="s">
        <v>311</v>
      </c>
      <c r="L202">
        <f>matriceresult__29[[#This Row],[Use]]/matriceresult__29[[#This Row],[TOTAL]]</f>
        <v>0.66666666666666663</v>
      </c>
      <c r="M202">
        <f>matriceresult__29[[#This Row],[Compare]]/matriceresult__29[[#This Row],[TOTAL]]</f>
        <v>0</v>
      </c>
      <c r="N202">
        <f>matriceresult__29[[#This Row],[Background]]/matriceresult__29[[#This Row],[TOTAL]]</f>
        <v>0.33333333333333331</v>
      </c>
      <c r="O202">
        <f>matriceresult__29[[#This Row],[Creation]]/matriceresult__29[[#This Row],[TOTAL]]</f>
        <v>0</v>
      </c>
      <c r="P202" s="15">
        <f>SUM(matriceresult__2910[[#This Row],[Use]:[Creation]])</f>
        <v>1</v>
      </c>
    </row>
    <row r="203" spans="1:16" x14ac:dyDescent="0.25">
      <c r="A203" s="4" t="s">
        <v>393</v>
      </c>
      <c r="B203" s="6" t="s">
        <v>13</v>
      </c>
      <c r="D203" s="1" t="s">
        <v>2801</v>
      </c>
      <c r="E203">
        <v>2</v>
      </c>
      <c r="F203">
        <v>0</v>
      </c>
      <c r="G203">
        <v>0</v>
      </c>
      <c r="H203">
        <v>0</v>
      </c>
      <c r="I203" s="7">
        <f>SUM(matriceresult__29[[#This Row],[Use]:[Creation]])</f>
        <v>2</v>
      </c>
      <c r="K203" s="1" t="s">
        <v>2801</v>
      </c>
      <c r="L203">
        <f>matriceresult__29[[#This Row],[Use]]/matriceresult__29[[#This Row],[TOTAL]]</f>
        <v>1</v>
      </c>
      <c r="M203">
        <f>matriceresult__29[[#This Row],[Compare]]/matriceresult__29[[#This Row],[TOTAL]]</f>
        <v>0</v>
      </c>
      <c r="N203">
        <f>matriceresult__29[[#This Row],[Background]]/matriceresult__29[[#This Row],[TOTAL]]</f>
        <v>0</v>
      </c>
      <c r="O203">
        <f>matriceresult__29[[#This Row],[Creation]]/matriceresult__29[[#This Row],[TOTAL]]</f>
        <v>0</v>
      </c>
      <c r="P203" s="15">
        <f>SUM(matriceresult__2910[[#This Row],[Use]:[Creation]])</f>
        <v>1</v>
      </c>
    </row>
    <row r="204" spans="1:16" x14ac:dyDescent="0.25">
      <c r="A204" s="3" t="s">
        <v>393</v>
      </c>
      <c r="B204" s="13" t="s">
        <v>13</v>
      </c>
      <c r="D204" s="1" t="s">
        <v>2808</v>
      </c>
      <c r="E204">
        <v>4</v>
      </c>
      <c r="F204">
        <v>0</v>
      </c>
      <c r="G204">
        <v>0</v>
      </c>
      <c r="H204">
        <v>0</v>
      </c>
      <c r="I204" s="7">
        <f>SUM(matriceresult__29[[#This Row],[Use]:[Creation]])</f>
        <v>4</v>
      </c>
      <c r="K204" s="1" t="s">
        <v>2808</v>
      </c>
      <c r="L204">
        <f>matriceresult__29[[#This Row],[Use]]/matriceresult__29[[#This Row],[TOTAL]]</f>
        <v>1</v>
      </c>
      <c r="M204">
        <f>matriceresult__29[[#This Row],[Compare]]/matriceresult__29[[#This Row],[TOTAL]]</f>
        <v>0</v>
      </c>
      <c r="N204">
        <f>matriceresult__29[[#This Row],[Background]]/matriceresult__29[[#This Row],[TOTAL]]</f>
        <v>0</v>
      </c>
      <c r="O204">
        <f>matriceresult__29[[#This Row],[Creation]]/matriceresult__29[[#This Row],[TOTAL]]</f>
        <v>0</v>
      </c>
      <c r="P204" s="15">
        <f>SUM(matriceresult__2910[[#This Row],[Use]:[Creation]])</f>
        <v>1</v>
      </c>
    </row>
    <row r="205" spans="1:16" x14ac:dyDescent="0.25">
      <c r="A205" s="4" t="s">
        <v>400</v>
      </c>
      <c r="B205" s="6" t="s">
        <v>13</v>
      </c>
      <c r="D205" s="1" t="s">
        <v>940</v>
      </c>
      <c r="E205">
        <v>0</v>
      </c>
      <c r="F205">
        <v>0</v>
      </c>
      <c r="G205">
        <v>0</v>
      </c>
      <c r="H205">
        <v>1</v>
      </c>
      <c r="I205" s="7">
        <f>SUM(matriceresult__29[[#This Row],[Use]:[Creation]])</f>
        <v>1</v>
      </c>
      <c r="K205" s="1" t="s">
        <v>940</v>
      </c>
      <c r="L205">
        <f>matriceresult__29[[#This Row],[Use]]/matriceresult__29[[#This Row],[TOTAL]]</f>
        <v>0</v>
      </c>
      <c r="M205">
        <f>matriceresult__29[[#This Row],[Compare]]/matriceresult__29[[#This Row],[TOTAL]]</f>
        <v>0</v>
      </c>
      <c r="N205">
        <f>matriceresult__29[[#This Row],[Background]]/matriceresult__29[[#This Row],[TOTAL]]</f>
        <v>0</v>
      </c>
      <c r="O205">
        <f>matriceresult__29[[#This Row],[Creation]]/matriceresult__29[[#This Row],[TOTAL]]</f>
        <v>1</v>
      </c>
      <c r="P205" s="15">
        <f>SUM(matriceresult__2910[[#This Row],[Use]:[Creation]])</f>
        <v>1</v>
      </c>
    </row>
    <row r="206" spans="1:16" x14ac:dyDescent="0.25">
      <c r="A206" s="3" t="s">
        <v>400</v>
      </c>
      <c r="B206" s="13" t="s">
        <v>13</v>
      </c>
      <c r="D206" s="1" t="s">
        <v>2819</v>
      </c>
      <c r="E206">
        <v>1</v>
      </c>
      <c r="F206">
        <v>0</v>
      </c>
      <c r="G206">
        <v>0</v>
      </c>
      <c r="H206">
        <v>0</v>
      </c>
      <c r="I206" s="7">
        <f>SUM(matriceresult__29[[#This Row],[Use]:[Creation]])</f>
        <v>1</v>
      </c>
      <c r="K206" s="1" t="s">
        <v>2819</v>
      </c>
      <c r="L206">
        <f>matriceresult__29[[#This Row],[Use]]/matriceresult__29[[#This Row],[TOTAL]]</f>
        <v>1</v>
      </c>
      <c r="M206">
        <f>matriceresult__29[[#This Row],[Compare]]/matriceresult__29[[#This Row],[TOTAL]]</f>
        <v>0</v>
      </c>
      <c r="N206">
        <f>matriceresult__29[[#This Row],[Background]]/matriceresult__29[[#This Row],[TOTAL]]</f>
        <v>0</v>
      </c>
      <c r="O206">
        <f>matriceresult__29[[#This Row],[Creation]]/matriceresult__29[[#This Row],[TOTAL]]</f>
        <v>0</v>
      </c>
      <c r="P206" s="15">
        <f>SUM(matriceresult__2910[[#This Row],[Use]:[Creation]])</f>
        <v>1</v>
      </c>
    </row>
    <row r="207" spans="1:16" x14ac:dyDescent="0.25">
      <c r="A207" s="4" t="s">
        <v>400</v>
      </c>
      <c r="B207" s="6" t="s">
        <v>1027</v>
      </c>
      <c r="D207" s="1" t="s">
        <v>945</v>
      </c>
      <c r="E207">
        <v>16</v>
      </c>
      <c r="F207">
        <v>0</v>
      </c>
      <c r="G207">
        <v>0</v>
      </c>
      <c r="H207">
        <v>2</v>
      </c>
      <c r="I207" s="7">
        <f>SUM(matriceresult__29[[#This Row],[Use]:[Creation]])</f>
        <v>18</v>
      </c>
      <c r="K207" s="1" t="s">
        <v>945</v>
      </c>
      <c r="L207">
        <f>matriceresult__29[[#This Row],[Use]]/matriceresult__29[[#This Row],[TOTAL]]</f>
        <v>0.88888888888888884</v>
      </c>
      <c r="M207">
        <f>matriceresult__29[[#This Row],[Compare]]/matriceresult__29[[#This Row],[TOTAL]]</f>
        <v>0</v>
      </c>
      <c r="N207">
        <f>matriceresult__29[[#This Row],[Background]]/matriceresult__29[[#This Row],[TOTAL]]</f>
        <v>0</v>
      </c>
      <c r="O207">
        <f>matriceresult__29[[#This Row],[Creation]]/matriceresult__29[[#This Row],[TOTAL]]</f>
        <v>0.1111111111111111</v>
      </c>
      <c r="P207" s="15">
        <f>SUM(matriceresult__2910[[#This Row],[Use]:[Creation]])</f>
        <v>1</v>
      </c>
    </row>
    <row r="208" spans="1:16" x14ac:dyDescent="0.25">
      <c r="A208" s="3" t="s">
        <v>400</v>
      </c>
      <c r="B208" s="13" t="s">
        <v>1027</v>
      </c>
      <c r="D208" s="1" t="s">
        <v>950</v>
      </c>
      <c r="E208">
        <v>0</v>
      </c>
      <c r="F208">
        <v>0</v>
      </c>
      <c r="G208">
        <v>0</v>
      </c>
      <c r="H208">
        <v>1</v>
      </c>
      <c r="I208" s="7">
        <f>SUM(matriceresult__29[[#This Row],[Use]:[Creation]])</f>
        <v>1</v>
      </c>
      <c r="K208" s="1" t="s">
        <v>950</v>
      </c>
      <c r="L208">
        <f>matriceresult__29[[#This Row],[Use]]/matriceresult__29[[#This Row],[TOTAL]]</f>
        <v>0</v>
      </c>
      <c r="M208">
        <f>matriceresult__29[[#This Row],[Compare]]/matriceresult__29[[#This Row],[TOTAL]]</f>
        <v>0</v>
      </c>
      <c r="N208">
        <f>matriceresult__29[[#This Row],[Background]]/matriceresult__29[[#This Row],[TOTAL]]</f>
        <v>0</v>
      </c>
      <c r="O208">
        <f>matriceresult__29[[#This Row],[Creation]]/matriceresult__29[[#This Row],[TOTAL]]</f>
        <v>1</v>
      </c>
      <c r="P208" s="15">
        <f>SUM(matriceresult__2910[[#This Row],[Use]:[Creation]])</f>
        <v>1</v>
      </c>
    </row>
    <row r="209" spans="1:16" x14ac:dyDescent="0.25">
      <c r="A209" s="4" t="s">
        <v>400</v>
      </c>
      <c r="B209" s="6" t="s">
        <v>1027</v>
      </c>
      <c r="D209" s="1" t="s">
        <v>954</v>
      </c>
      <c r="E209">
        <v>2</v>
      </c>
      <c r="F209">
        <v>0</v>
      </c>
      <c r="G209">
        <v>0</v>
      </c>
      <c r="H209">
        <v>6</v>
      </c>
      <c r="I209" s="7">
        <f>SUM(matriceresult__29[[#This Row],[Use]:[Creation]])</f>
        <v>8</v>
      </c>
      <c r="K209" s="1" t="s">
        <v>954</v>
      </c>
      <c r="L209">
        <f>matriceresult__29[[#This Row],[Use]]/matriceresult__29[[#This Row],[TOTAL]]</f>
        <v>0.25</v>
      </c>
      <c r="M209">
        <f>matriceresult__29[[#This Row],[Compare]]/matriceresult__29[[#This Row],[TOTAL]]</f>
        <v>0</v>
      </c>
      <c r="N209">
        <f>matriceresult__29[[#This Row],[Background]]/matriceresult__29[[#This Row],[TOTAL]]</f>
        <v>0</v>
      </c>
      <c r="O209">
        <f>matriceresult__29[[#This Row],[Creation]]/matriceresult__29[[#This Row],[TOTAL]]</f>
        <v>0.75</v>
      </c>
      <c r="P209" s="15">
        <f>SUM(matriceresult__2910[[#This Row],[Use]:[Creation]])</f>
        <v>1</v>
      </c>
    </row>
    <row r="210" spans="1:16" x14ac:dyDescent="0.25">
      <c r="A210" s="3" t="s">
        <v>400</v>
      </c>
      <c r="B210" s="13" t="s">
        <v>1027</v>
      </c>
      <c r="D210" s="1" t="s">
        <v>2847</v>
      </c>
      <c r="E210">
        <v>3</v>
      </c>
      <c r="F210">
        <v>0</v>
      </c>
      <c r="G210">
        <v>0</v>
      </c>
      <c r="H210">
        <v>0</v>
      </c>
      <c r="I210" s="7">
        <f>SUM(matriceresult__29[[#This Row],[Use]:[Creation]])</f>
        <v>3</v>
      </c>
      <c r="K210" s="1" t="s">
        <v>2847</v>
      </c>
      <c r="L210">
        <f>matriceresult__29[[#This Row],[Use]]/matriceresult__29[[#This Row],[TOTAL]]</f>
        <v>1</v>
      </c>
      <c r="M210">
        <f>matriceresult__29[[#This Row],[Compare]]/matriceresult__29[[#This Row],[TOTAL]]</f>
        <v>0</v>
      </c>
      <c r="N210">
        <f>matriceresult__29[[#This Row],[Background]]/matriceresult__29[[#This Row],[TOTAL]]</f>
        <v>0</v>
      </c>
      <c r="O210">
        <f>matriceresult__29[[#This Row],[Creation]]/matriceresult__29[[#This Row],[TOTAL]]</f>
        <v>0</v>
      </c>
      <c r="P210" s="15">
        <f>SUM(matriceresult__2910[[#This Row],[Use]:[Creation]])</f>
        <v>1</v>
      </c>
    </row>
    <row r="211" spans="1:16" x14ac:dyDescent="0.25">
      <c r="A211" s="4" t="s">
        <v>400</v>
      </c>
      <c r="B211" s="6" t="s">
        <v>1027</v>
      </c>
      <c r="D211" s="1" t="s">
        <v>508</v>
      </c>
      <c r="E211">
        <v>0</v>
      </c>
      <c r="F211">
        <v>0</v>
      </c>
      <c r="G211">
        <v>1</v>
      </c>
      <c r="H211">
        <v>0</v>
      </c>
      <c r="I211" s="7">
        <f>SUM(matriceresult__29[[#This Row],[Use]:[Creation]])</f>
        <v>1</v>
      </c>
      <c r="K211" s="1" t="s">
        <v>508</v>
      </c>
      <c r="L211">
        <f>matriceresult__29[[#This Row],[Use]]/matriceresult__29[[#This Row],[TOTAL]]</f>
        <v>0</v>
      </c>
      <c r="M211">
        <f>matriceresult__29[[#This Row],[Compare]]/matriceresult__29[[#This Row],[TOTAL]]</f>
        <v>0</v>
      </c>
      <c r="N211">
        <f>matriceresult__29[[#This Row],[Background]]/matriceresult__29[[#This Row],[TOTAL]]</f>
        <v>1</v>
      </c>
      <c r="O211">
        <f>matriceresult__29[[#This Row],[Creation]]/matriceresult__29[[#This Row],[TOTAL]]</f>
        <v>0</v>
      </c>
      <c r="P211" s="15">
        <f>SUM(matriceresult__2910[[#This Row],[Use]:[Creation]])</f>
        <v>1</v>
      </c>
    </row>
    <row r="212" spans="1:16" x14ac:dyDescent="0.25">
      <c r="A212" s="3" t="s">
        <v>400</v>
      </c>
      <c r="B212" s="13" t="s">
        <v>1027</v>
      </c>
      <c r="D212" s="1" t="s">
        <v>319</v>
      </c>
      <c r="E212">
        <v>0</v>
      </c>
      <c r="F212">
        <v>0</v>
      </c>
      <c r="G212">
        <v>1</v>
      </c>
      <c r="H212">
        <v>0</v>
      </c>
      <c r="I212" s="7">
        <f>SUM(matriceresult__29[[#This Row],[Use]:[Creation]])</f>
        <v>1</v>
      </c>
      <c r="K212" s="1" t="s">
        <v>319</v>
      </c>
      <c r="L212">
        <f>matriceresult__29[[#This Row],[Use]]/matriceresult__29[[#This Row],[TOTAL]]</f>
        <v>0</v>
      </c>
      <c r="M212">
        <f>matriceresult__29[[#This Row],[Compare]]/matriceresult__29[[#This Row],[TOTAL]]</f>
        <v>0</v>
      </c>
      <c r="N212">
        <f>matriceresult__29[[#This Row],[Background]]/matriceresult__29[[#This Row],[TOTAL]]</f>
        <v>1</v>
      </c>
      <c r="O212">
        <f>matriceresult__29[[#This Row],[Creation]]/matriceresult__29[[#This Row],[TOTAL]]</f>
        <v>0</v>
      </c>
      <c r="P212" s="15">
        <f>SUM(matriceresult__2910[[#This Row],[Use]:[Creation]])</f>
        <v>1</v>
      </c>
    </row>
    <row r="213" spans="1:16" x14ac:dyDescent="0.25">
      <c r="A213" s="4" t="s">
        <v>400</v>
      </c>
      <c r="B213" s="6" t="s">
        <v>1027</v>
      </c>
      <c r="D213" s="1" t="s">
        <v>744</v>
      </c>
      <c r="E213">
        <v>0</v>
      </c>
      <c r="F213">
        <v>0</v>
      </c>
      <c r="G213">
        <v>0</v>
      </c>
      <c r="H213">
        <v>1</v>
      </c>
      <c r="I213" s="7">
        <f>SUM(matriceresult__29[[#This Row],[Use]:[Creation]])</f>
        <v>1</v>
      </c>
      <c r="K213" s="1" t="s">
        <v>744</v>
      </c>
      <c r="L213">
        <f>matriceresult__29[[#This Row],[Use]]/matriceresult__29[[#This Row],[TOTAL]]</f>
        <v>0</v>
      </c>
      <c r="M213">
        <f>matriceresult__29[[#This Row],[Compare]]/matriceresult__29[[#This Row],[TOTAL]]</f>
        <v>0</v>
      </c>
      <c r="N213">
        <f>matriceresult__29[[#This Row],[Background]]/matriceresult__29[[#This Row],[TOTAL]]</f>
        <v>0</v>
      </c>
      <c r="O213">
        <f>matriceresult__29[[#This Row],[Creation]]/matriceresult__29[[#This Row],[TOTAL]]</f>
        <v>1</v>
      </c>
      <c r="P213" s="15">
        <f>SUM(matriceresult__2910[[#This Row],[Use]:[Creation]])</f>
        <v>1</v>
      </c>
    </row>
    <row r="214" spans="1:16" x14ac:dyDescent="0.25">
      <c r="A214" s="3" t="s">
        <v>592</v>
      </c>
      <c r="B214" s="13" t="s">
        <v>542</v>
      </c>
      <c r="D214" s="1" t="s">
        <v>747</v>
      </c>
      <c r="E214">
        <v>0</v>
      </c>
      <c r="F214">
        <v>0</v>
      </c>
      <c r="G214">
        <v>0</v>
      </c>
      <c r="H214">
        <v>2</v>
      </c>
      <c r="I214" s="7">
        <f>SUM(matriceresult__29[[#This Row],[Use]:[Creation]])</f>
        <v>2</v>
      </c>
      <c r="K214" s="1" t="s">
        <v>747</v>
      </c>
      <c r="L214">
        <f>matriceresult__29[[#This Row],[Use]]/matriceresult__29[[#This Row],[TOTAL]]</f>
        <v>0</v>
      </c>
      <c r="M214">
        <f>matriceresult__29[[#This Row],[Compare]]/matriceresult__29[[#This Row],[TOTAL]]</f>
        <v>0</v>
      </c>
      <c r="N214">
        <f>matriceresult__29[[#This Row],[Background]]/matriceresult__29[[#This Row],[TOTAL]]</f>
        <v>0</v>
      </c>
      <c r="O214">
        <f>matriceresult__29[[#This Row],[Creation]]/matriceresult__29[[#This Row],[TOTAL]]</f>
        <v>1</v>
      </c>
      <c r="P214" s="15">
        <f>SUM(matriceresult__2910[[#This Row],[Use]:[Creation]])</f>
        <v>1</v>
      </c>
    </row>
    <row r="215" spans="1:16" x14ac:dyDescent="0.25">
      <c r="A215" s="4" t="s">
        <v>592</v>
      </c>
      <c r="B215" s="6" t="s">
        <v>542</v>
      </c>
      <c r="D215" s="1" t="s">
        <v>2858</v>
      </c>
      <c r="E215">
        <v>2</v>
      </c>
      <c r="F215">
        <v>0</v>
      </c>
      <c r="G215">
        <v>0</v>
      </c>
      <c r="H215">
        <v>0</v>
      </c>
      <c r="I215" s="7">
        <f>SUM(matriceresult__29[[#This Row],[Use]:[Creation]])</f>
        <v>2</v>
      </c>
      <c r="K215" s="1" t="s">
        <v>2858</v>
      </c>
      <c r="L215">
        <f>matriceresult__29[[#This Row],[Use]]/matriceresult__29[[#This Row],[TOTAL]]</f>
        <v>1</v>
      </c>
      <c r="M215">
        <f>matriceresult__29[[#This Row],[Compare]]/matriceresult__29[[#This Row],[TOTAL]]</f>
        <v>0</v>
      </c>
      <c r="N215">
        <f>matriceresult__29[[#This Row],[Background]]/matriceresult__29[[#This Row],[TOTAL]]</f>
        <v>0</v>
      </c>
      <c r="O215">
        <f>matriceresult__29[[#This Row],[Creation]]/matriceresult__29[[#This Row],[TOTAL]]</f>
        <v>0</v>
      </c>
      <c r="P215" s="15">
        <f>SUM(matriceresult__2910[[#This Row],[Use]:[Creation]])</f>
        <v>1</v>
      </c>
    </row>
    <row r="216" spans="1:16" x14ac:dyDescent="0.25">
      <c r="A216" s="3" t="s">
        <v>592</v>
      </c>
      <c r="B216" s="13" t="s">
        <v>542</v>
      </c>
      <c r="D216" s="1" t="s">
        <v>1923</v>
      </c>
      <c r="E216">
        <v>2</v>
      </c>
      <c r="F216">
        <v>0</v>
      </c>
      <c r="G216">
        <v>0</v>
      </c>
      <c r="H216">
        <v>0</v>
      </c>
      <c r="I216" s="7">
        <f>SUM(matriceresult__29[[#This Row],[Use]:[Creation]])</f>
        <v>2</v>
      </c>
      <c r="K216" s="1" t="s">
        <v>1923</v>
      </c>
      <c r="L216">
        <f>matriceresult__29[[#This Row],[Use]]/matriceresult__29[[#This Row],[TOTAL]]</f>
        <v>1</v>
      </c>
      <c r="M216">
        <f>matriceresult__29[[#This Row],[Compare]]/matriceresult__29[[#This Row],[TOTAL]]</f>
        <v>0</v>
      </c>
      <c r="N216">
        <f>matriceresult__29[[#This Row],[Background]]/matriceresult__29[[#This Row],[TOTAL]]</f>
        <v>0</v>
      </c>
      <c r="O216">
        <f>matriceresult__29[[#This Row],[Creation]]/matriceresult__29[[#This Row],[TOTAL]]</f>
        <v>0</v>
      </c>
      <c r="P216" s="15">
        <f>SUM(matriceresult__2910[[#This Row],[Use]:[Creation]])</f>
        <v>1</v>
      </c>
    </row>
    <row r="217" spans="1:16" x14ac:dyDescent="0.25">
      <c r="A217" s="4" t="s">
        <v>592</v>
      </c>
      <c r="B217" s="6" t="s">
        <v>542</v>
      </c>
      <c r="D217" s="1" t="s">
        <v>1932</v>
      </c>
      <c r="E217">
        <v>9</v>
      </c>
      <c r="F217">
        <v>0</v>
      </c>
      <c r="G217">
        <v>0</v>
      </c>
      <c r="H217">
        <v>0</v>
      </c>
      <c r="I217" s="7">
        <f>SUM(matriceresult__29[[#This Row],[Use]:[Creation]])</f>
        <v>9</v>
      </c>
      <c r="K217" s="1" t="s">
        <v>1932</v>
      </c>
      <c r="L217">
        <f>matriceresult__29[[#This Row],[Use]]/matriceresult__29[[#This Row],[TOTAL]]</f>
        <v>1</v>
      </c>
      <c r="M217">
        <f>matriceresult__29[[#This Row],[Compare]]/matriceresult__29[[#This Row],[TOTAL]]</f>
        <v>0</v>
      </c>
      <c r="N217">
        <f>matriceresult__29[[#This Row],[Background]]/matriceresult__29[[#This Row],[TOTAL]]</f>
        <v>0</v>
      </c>
      <c r="O217">
        <f>matriceresult__29[[#This Row],[Creation]]/matriceresult__29[[#This Row],[TOTAL]]</f>
        <v>0</v>
      </c>
      <c r="P217" s="15">
        <f>SUM(matriceresult__2910[[#This Row],[Use]:[Creation]])</f>
        <v>1</v>
      </c>
    </row>
    <row r="218" spans="1:16" x14ac:dyDescent="0.25">
      <c r="A218" s="3" t="s">
        <v>592</v>
      </c>
      <c r="B218" s="13" t="s">
        <v>1027</v>
      </c>
      <c r="D218" s="1" t="s">
        <v>512</v>
      </c>
      <c r="E218">
        <v>10</v>
      </c>
      <c r="F218">
        <v>0</v>
      </c>
      <c r="G218">
        <v>1</v>
      </c>
      <c r="H218">
        <v>0</v>
      </c>
      <c r="I218" s="7">
        <f>SUM(matriceresult__29[[#This Row],[Use]:[Creation]])</f>
        <v>11</v>
      </c>
      <c r="K218" s="1" t="s">
        <v>512</v>
      </c>
      <c r="L218">
        <f>matriceresult__29[[#This Row],[Use]]/matriceresult__29[[#This Row],[TOTAL]]</f>
        <v>0.90909090909090906</v>
      </c>
      <c r="M218">
        <f>matriceresult__29[[#This Row],[Compare]]/matriceresult__29[[#This Row],[TOTAL]]</f>
        <v>0</v>
      </c>
      <c r="N218">
        <f>matriceresult__29[[#This Row],[Background]]/matriceresult__29[[#This Row],[TOTAL]]</f>
        <v>9.0909090909090912E-2</v>
      </c>
      <c r="O218">
        <f>matriceresult__29[[#This Row],[Creation]]/matriceresult__29[[#This Row],[TOTAL]]</f>
        <v>0</v>
      </c>
      <c r="P218" s="15">
        <f>SUM(matriceresult__2910[[#This Row],[Use]:[Creation]])</f>
        <v>1</v>
      </c>
    </row>
    <row r="219" spans="1:16" x14ac:dyDescent="0.25">
      <c r="A219" s="4" t="s">
        <v>592</v>
      </c>
      <c r="B219" s="6" t="s">
        <v>1027</v>
      </c>
      <c r="D219" s="1" t="s">
        <v>324</v>
      </c>
      <c r="E219">
        <v>14</v>
      </c>
      <c r="F219">
        <v>0</v>
      </c>
      <c r="G219">
        <v>2</v>
      </c>
      <c r="H219">
        <v>2</v>
      </c>
      <c r="I219" s="7">
        <f>SUM(matriceresult__29[[#This Row],[Use]:[Creation]])</f>
        <v>18</v>
      </c>
      <c r="K219" s="1" t="s">
        <v>324</v>
      </c>
      <c r="L219">
        <f>matriceresult__29[[#This Row],[Use]]/matriceresult__29[[#This Row],[TOTAL]]</f>
        <v>0.77777777777777779</v>
      </c>
      <c r="M219">
        <f>matriceresult__29[[#This Row],[Compare]]/matriceresult__29[[#This Row],[TOTAL]]</f>
        <v>0</v>
      </c>
      <c r="N219">
        <f>matriceresult__29[[#This Row],[Background]]/matriceresult__29[[#This Row],[TOTAL]]</f>
        <v>0.1111111111111111</v>
      </c>
      <c r="O219">
        <f>matriceresult__29[[#This Row],[Creation]]/matriceresult__29[[#This Row],[TOTAL]]</f>
        <v>0.1111111111111111</v>
      </c>
      <c r="P219" s="15">
        <f>SUM(matriceresult__2910[[#This Row],[Use]:[Creation]])</f>
        <v>1</v>
      </c>
    </row>
    <row r="220" spans="1:16" x14ac:dyDescent="0.25">
      <c r="A220" s="3" t="s">
        <v>592</v>
      </c>
      <c r="B220" s="13" t="s">
        <v>1027</v>
      </c>
      <c r="D220" s="1" t="s">
        <v>962</v>
      </c>
      <c r="E220">
        <v>0</v>
      </c>
      <c r="F220">
        <v>0</v>
      </c>
      <c r="G220">
        <v>0</v>
      </c>
      <c r="H220">
        <v>1</v>
      </c>
      <c r="I220" s="7">
        <f>SUM(matriceresult__29[[#This Row],[Use]:[Creation]])</f>
        <v>1</v>
      </c>
      <c r="K220" s="1" t="s">
        <v>962</v>
      </c>
      <c r="L220">
        <f>matriceresult__29[[#This Row],[Use]]/matriceresult__29[[#This Row],[TOTAL]]</f>
        <v>0</v>
      </c>
      <c r="M220">
        <f>matriceresult__29[[#This Row],[Compare]]/matriceresult__29[[#This Row],[TOTAL]]</f>
        <v>0</v>
      </c>
      <c r="N220">
        <f>matriceresult__29[[#This Row],[Background]]/matriceresult__29[[#This Row],[TOTAL]]</f>
        <v>0</v>
      </c>
      <c r="O220">
        <f>matriceresult__29[[#This Row],[Creation]]/matriceresult__29[[#This Row],[TOTAL]]</f>
        <v>1</v>
      </c>
      <c r="P220" s="15">
        <f>SUM(matriceresult__2910[[#This Row],[Use]:[Creation]])</f>
        <v>1</v>
      </c>
    </row>
    <row r="221" spans="1:16" x14ac:dyDescent="0.25">
      <c r="A221" s="4" t="s">
        <v>592</v>
      </c>
      <c r="B221" s="6" t="s">
        <v>1027</v>
      </c>
      <c r="D221" s="1" t="s">
        <v>965</v>
      </c>
      <c r="E221">
        <v>0</v>
      </c>
      <c r="F221">
        <v>0</v>
      </c>
      <c r="G221">
        <v>0</v>
      </c>
      <c r="H221">
        <v>1</v>
      </c>
      <c r="I221" s="7">
        <f>SUM(matriceresult__29[[#This Row],[Use]:[Creation]])</f>
        <v>1</v>
      </c>
      <c r="K221" s="1" t="s">
        <v>965</v>
      </c>
      <c r="L221">
        <f>matriceresult__29[[#This Row],[Use]]/matriceresult__29[[#This Row],[TOTAL]]</f>
        <v>0</v>
      </c>
      <c r="M221">
        <f>matriceresult__29[[#This Row],[Compare]]/matriceresult__29[[#This Row],[TOTAL]]</f>
        <v>0</v>
      </c>
      <c r="N221">
        <f>matriceresult__29[[#This Row],[Background]]/matriceresult__29[[#This Row],[TOTAL]]</f>
        <v>0</v>
      </c>
      <c r="O221">
        <f>matriceresult__29[[#This Row],[Creation]]/matriceresult__29[[#This Row],[TOTAL]]</f>
        <v>1</v>
      </c>
      <c r="P221" s="15">
        <f>SUM(matriceresult__2910[[#This Row],[Use]:[Creation]])</f>
        <v>1</v>
      </c>
    </row>
    <row r="222" spans="1:16" x14ac:dyDescent="0.25">
      <c r="A222" s="3" t="s">
        <v>592</v>
      </c>
      <c r="B222" s="13" t="s">
        <v>1027</v>
      </c>
      <c r="D222" s="1" t="s">
        <v>760</v>
      </c>
      <c r="E222">
        <v>6</v>
      </c>
      <c r="F222">
        <v>0</v>
      </c>
      <c r="G222">
        <v>0</v>
      </c>
      <c r="H222">
        <v>1</v>
      </c>
      <c r="I222" s="7">
        <f>SUM(matriceresult__29[[#This Row],[Use]:[Creation]])</f>
        <v>7</v>
      </c>
      <c r="K222" s="1" t="s">
        <v>760</v>
      </c>
      <c r="L222">
        <f>matriceresult__29[[#This Row],[Use]]/matriceresult__29[[#This Row],[TOTAL]]</f>
        <v>0.8571428571428571</v>
      </c>
      <c r="M222">
        <f>matriceresult__29[[#This Row],[Compare]]/matriceresult__29[[#This Row],[TOTAL]]</f>
        <v>0</v>
      </c>
      <c r="N222">
        <f>matriceresult__29[[#This Row],[Background]]/matriceresult__29[[#This Row],[TOTAL]]</f>
        <v>0</v>
      </c>
      <c r="O222">
        <f>matriceresult__29[[#This Row],[Creation]]/matriceresult__29[[#This Row],[TOTAL]]</f>
        <v>0.14285714285714285</v>
      </c>
      <c r="P222" s="15">
        <f>SUM(matriceresult__2910[[#This Row],[Use]:[Creation]])</f>
        <v>1</v>
      </c>
    </row>
    <row r="223" spans="1:16" x14ac:dyDescent="0.25">
      <c r="A223" s="4" t="s">
        <v>592</v>
      </c>
      <c r="B223" s="6" t="s">
        <v>1027</v>
      </c>
      <c r="D223" s="1" t="s">
        <v>765</v>
      </c>
      <c r="E223">
        <v>0</v>
      </c>
      <c r="F223">
        <v>0</v>
      </c>
      <c r="G223">
        <v>0</v>
      </c>
      <c r="H223">
        <v>2</v>
      </c>
      <c r="I223" s="7">
        <f>SUM(matriceresult__29[[#This Row],[Use]:[Creation]])</f>
        <v>2</v>
      </c>
      <c r="K223" s="1" t="s">
        <v>765</v>
      </c>
      <c r="L223">
        <f>matriceresult__29[[#This Row],[Use]]/matriceresult__29[[#This Row],[TOTAL]]</f>
        <v>0</v>
      </c>
      <c r="M223">
        <f>matriceresult__29[[#This Row],[Compare]]/matriceresult__29[[#This Row],[TOTAL]]</f>
        <v>0</v>
      </c>
      <c r="N223">
        <f>matriceresult__29[[#This Row],[Background]]/matriceresult__29[[#This Row],[TOTAL]]</f>
        <v>0</v>
      </c>
      <c r="O223">
        <f>matriceresult__29[[#This Row],[Creation]]/matriceresult__29[[#This Row],[TOTAL]]</f>
        <v>1</v>
      </c>
      <c r="P223" s="15">
        <f>SUM(matriceresult__2910[[#This Row],[Use]:[Creation]])</f>
        <v>1</v>
      </c>
    </row>
    <row r="224" spans="1:16" x14ac:dyDescent="0.25">
      <c r="A224" s="3" t="s">
        <v>592</v>
      </c>
      <c r="B224" s="13" t="s">
        <v>1027</v>
      </c>
      <c r="D224" s="1" t="s">
        <v>968</v>
      </c>
      <c r="E224">
        <v>0</v>
      </c>
      <c r="F224">
        <v>0</v>
      </c>
      <c r="G224">
        <v>0</v>
      </c>
      <c r="H224">
        <v>2</v>
      </c>
      <c r="I224" s="7">
        <f>SUM(matriceresult__29[[#This Row],[Use]:[Creation]])</f>
        <v>2</v>
      </c>
      <c r="K224" s="1" t="s">
        <v>968</v>
      </c>
      <c r="L224">
        <f>matriceresult__29[[#This Row],[Use]]/matriceresult__29[[#This Row],[TOTAL]]</f>
        <v>0</v>
      </c>
      <c r="M224">
        <f>matriceresult__29[[#This Row],[Compare]]/matriceresult__29[[#This Row],[TOTAL]]</f>
        <v>0</v>
      </c>
      <c r="N224">
        <f>matriceresult__29[[#This Row],[Background]]/matriceresult__29[[#This Row],[TOTAL]]</f>
        <v>0</v>
      </c>
      <c r="O224">
        <f>matriceresult__29[[#This Row],[Creation]]/matriceresult__29[[#This Row],[TOTAL]]</f>
        <v>1</v>
      </c>
      <c r="P224" s="15">
        <f>SUM(matriceresult__2910[[#This Row],[Use]:[Creation]])</f>
        <v>1</v>
      </c>
    </row>
    <row r="225" spans="1:16" x14ac:dyDescent="0.25">
      <c r="A225" s="4" t="s">
        <v>592</v>
      </c>
      <c r="B225" s="6" t="s">
        <v>1027</v>
      </c>
      <c r="D225" s="1" t="s">
        <v>1994</v>
      </c>
      <c r="E225">
        <v>2</v>
      </c>
      <c r="F225">
        <v>0</v>
      </c>
      <c r="G225">
        <v>0</v>
      </c>
      <c r="H225">
        <v>0</v>
      </c>
      <c r="I225" s="7">
        <f>SUM(matriceresult__29[[#This Row],[Use]:[Creation]])</f>
        <v>2</v>
      </c>
      <c r="K225" s="1" t="s">
        <v>1994</v>
      </c>
      <c r="L225">
        <f>matriceresult__29[[#This Row],[Use]]/matriceresult__29[[#This Row],[TOTAL]]</f>
        <v>1</v>
      </c>
      <c r="M225">
        <f>matriceresult__29[[#This Row],[Compare]]/matriceresult__29[[#This Row],[TOTAL]]</f>
        <v>0</v>
      </c>
      <c r="N225">
        <f>matriceresult__29[[#This Row],[Background]]/matriceresult__29[[#This Row],[TOTAL]]</f>
        <v>0</v>
      </c>
      <c r="O225">
        <f>matriceresult__29[[#This Row],[Creation]]/matriceresult__29[[#This Row],[TOTAL]]</f>
        <v>0</v>
      </c>
      <c r="P225" s="15">
        <f>SUM(matriceresult__2910[[#This Row],[Use]:[Creation]])</f>
        <v>1</v>
      </c>
    </row>
    <row r="226" spans="1:16" x14ac:dyDescent="0.25">
      <c r="A226" s="3" t="s">
        <v>406</v>
      </c>
      <c r="B226" s="13" t="s">
        <v>13</v>
      </c>
      <c r="D226" s="1" t="s">
        <v>974</v>
      </c>
      <c r="E226">
        <v>3</v>
      </c>
      <c r="F226">
        <v>0</v>
      </c>
      <c r="G226">
        <v>0</v>
      </c>
      <c r="H226">
        <v>1</v>
      </c>
      <c r="I226" s="7">
        <f>SUM(matriceresult__29[[#This Row],[Use]:[Creation]])</f>
        <v>4</v>
      </c>
      <c r="K226" s="1" t="s">
        <v>974</v>
      </c>
      <c r="L226">
        <f>matriceresult__29[[#This Row],[Use]]/matriceresult__29[[#This Row],[TOTAL]]</f>
        <v>0.75</v>
      </c>
      <c r="M226">
        <f>matriceresult__29[[#This Row],[Compare]]/matriceresult__29[[#This Row],[TOTAL]]</f>
        <v>0</v>
      </c>
      <c r="N226">
        <f>matriceresult__29[[#This Row],[Background]]/matriceresult__29[[#This Row],[TOTAL]]</f>
        <v>0</v>
      </c>
      <c r="O226">
        <f>matriceresult__29[[#This Row],[Creation]]/matriceresult__29[[#This Row],[TOTAL]]</f>
        <v>0.25</v>
      </c>
      <c r="P226" s="15">
        <f>SUM(matriceresult__2910[[#This Row],[Use]:[Creation]])</f>
        <v>1</v>
      </c>
    </row>
    <row r="227" spans="1:16" x14ac:dyDescent="0.25">
      <c r="A227" s="4" t="s">
        <v>406</v>
      </c>
      <c r="B227" s="6" t="s">
        <v>1027</v>
      </c>
      <c r="D227" s="1" t="s">
        <v>770</v>
      </c>
      <c r="E227">
        <v>0</v>
      </c>
      <c r="F227">
        <v>0</v>
      </c>
      <c r="G227">
        <v>0</v>
      </c>
      <c r="H227">
        <v>2</v>
      </c>
      <c r="I227" s="7">
        <f>SUM(matriceresult__29[[#This Row],[Use]:[Creation]])</f>
        <v>2</v>
      </c>
      <c r="K227" s="1" t="s">
        <v>770</v>
      </c>
      <c r="L227">
        <f>matriceresult__29[[#This Row],[Use]]/matriceresult__29[[#This Row],[TOTAL]]</f>
        <v>0</v>
      </c>
      <c r="M227">
        <f>matriceresult__29[[#This Row],[Compare]]/matriceresult__29[[#This Row],[TOTAL]]</f>
        <v>0</v>
      </c>
      <c r="N227">
        <f>matriceresult__29[[#This Row],[Background]]/matriceresult__29[[#This Row],[TOTAL]]</f>
        <v>0</v>
      </c>
      <c r="O227">
        <f>matriceresult__29[[#This Row],[Creation]]/matriceresult__29[[#This Row],[TOTAL]]</f>
        <v>1</v>
      </c>
      <c r="P227" s="15">
        <f>SUM(matriceresult__2910[[#This Row],[Use]:[Creation]])</f>
        <v>1</v>
      </c>
    </row>
    <row r="228" spans="1:16" x14ac:dyDescent="0.25">
      <c r="A228" s="3" t="s">
        <v>406</v>
      </c>
      <c r="B228" s="13" t="s">
        <v>1027</v>
      </c>
      <c r="D228" s="1" t="s">
        <v>979</v>
      </c>
      <c r="E228">
        <v>7</v>
      </c>
      <c r="F228">
        <v>0</v>
      </c>
      <c r="G228">
        <v>0</v>
      </c>
      <c r="H228">
        <v>2</v>
      </c>
      <c r="I228" s="7">
        <f>SUM(matriceresult__29[[#This Row],[Use]:[Creation]])</f>
        <v>9</v>
      </c>
      <c r="K228" s="1" t="s">
        <v>979</v>
      </c>
      <c r="L228">
        <f>matriceresult__29[[#This Row],[Use]]/matriceresult__29[[#This Row],[TOTAL]]</f>
        <v>0.77777777777777779</v>
      </c>
      <c r="M228">
        <f>matriceresult__29[[#This Row],[Compare]]/matriceresult__29[[#This Row],[TOTAL]]</f>
        <v>0</v>
      </c>
      <c r="N228">
        <f>matriceresult__29[[#This Row],[Background]]/matriceresult__29[[#This Row],[TOTAL]]</f>
        <v>0</v>
      </c>
      <c r="O228">
        <f>matriceresult__29[[#This Row],[Creation]]/matriceresult__29[[#This Row],[TOTAL]]</f>
        <v>0.22222222222222221</v>
      </c>
      <c r="P228" s="15">
        <f>SUM(matriceresult__2910[[#This Row],[Use]:[Creation]])</f>
        <v>1</v>
      </c>
    </row>
    <row r="229" spans="1:16" x14ac:dyDescent="0.25">
      <c r="A229" s="4" t="s">
        <v>406</v>
      </c>
      <c r="B229" s="6" t="s">
        <v>1027</v>
      </c>
      <c r="D229" s="1" t="s">
        <v>2910</v>
      </c>
      <c r="E229">
        <v>2</v>
      </c>
      <c r="F229">
        <v>0</v>
      </c>
      <c r="G229">
        <v>0</v>
      </c>
      <c r="H229">
        <v>0</v>
      </c>
      <c r="I229" s="7">
        <f>SUM(matriceresult__29[[#This Row],[Use]:[Creation]])</f>
        <v>2</v>
      </c>
      <c r="K229" s="1" t="s">
        <v>2910</v>
      </c>
      <c r="L229">
        <f>matriceresult__29[[#This Row],[Use]]/matriceresult__29[[#This Row],[TOTAL]]</f>
        <v>1</v>
      </c>
      <c r="M229">
        <f>matriceresult__29[[#This Row],[Compare]]/matriceresult__29[[#This Row],[TOTAL]]</f>
        <v>0</v>
      </c>
      <c r="N229">
        <f>matriceresult__29[[#This Row],[Background]]/matriceresult__29[[#This Row],[TOTAL]]</f>
        <v>0</v>
      </c>
      <c r="O229">
        <f>matriceresult__29[[#This Row],[Creation]]/matriceresult__29[[#This Row],[TOTAL]]</f>
        <v>0</v>
      </c>
      <c r="P229" s="15">
        <f>SUM(matriceresult__2910[[#This Row],[Use]:[Creation]])</f>
        <v>1</v>
      </c>
    </row>
    <row r="230" spans="1:16" x14ac:dyDescent="0.25">
      <c r="A230" s="3" t="s">
        <v>406</v>
      </c>
      <c r="B230" s="13" t="s">
        <v>1027</v>
      </c>
      <c r="D230" s="1" t="s">
        <v>985</v>
      </c>
      <c r="E230">
        <v>6</v>
      </c>
      <c r="F230">
        <v>0</v>
      </c>
      <c r="G230">
        <v>0</v>
      </c>
      <c r="H230">
        <v>1</v>
      </c>
      <c r="I230" s="7">
        <f>SUM(matriceresult__29[[#This Row],[Use]:[Creation]])</f>
        <v>7</v>
      </c>
      <c r="K230" s="1" t="s">
        <v>985</v>
      </c>
      <c r="L230">
        <f>matriceresult__29[[#This Row],[Use]]/matriceresult__29[[#This Row],[TOTAL]]</f>
        <v>0.8571428571428571</v>
      </c>
      <c r="M230">
        <f>matriceresult__29[[#This Row],[Compare]]/matriceresult__29[[#This Row],[TOTAL]]</f>
        <v>0</v>
      </c>
      <c r="N230">
        <f>matriceresult__29[[#This Row],[Background]]/matriceresult__29[[#This Row],[TOTAL]]</f>
        <v>0</v>
      </c>
      <c r="O230">
        <f>matriceresult__29[[#This Row],[Creation]]/matriceresult__29[[#This Row],[TOTAL]]</f>
        <v>0.14285714285714285</v>
      </c>
      <c r="P230" s="15">
        <f>SUM(matriceresult__2910[[#This Row],[Use]:[Creation]])</f>
        <v>1</v>
      </c>
    </row>
    <row r="231" spans="1:16" x14ac:dyDescent="0.25">
      <c r="A231" s="4" t="s">
        <v>406</v>
      </c>
      <c r="B231" s="6" t="s">
        <v>1027</v>
      </c>
      <c r="D231" s="1" t="s">
        <v>2928</v>
      </c>
      <c r="E231">
        <v>2</v>
      </c>
      <c r="F231">
        <v>0</v>
      </c>
      <c r="G231">
        <v>0</v>
      </c>
      <c r="H231">
        <v>0</v>
      </c>
      <c r="I231" s="7">
        <f>SUM(matriceresult__29[[#This Row],[Use]:[Creation]])</f>
        <v>2</v>
      </c>
      <c r="K231" s="1" t="s">
        <v>2928</v>
      </c>
      <c r="L231">
        <f>matriceresult__29[[#This Row],[Use]]/matriceresult__29[[#This Row],[TOTAL]]</f>
        <v>1</v>
      </c>
      <c r="M231">
        <f>matriceresult__29[[#This Row],[Compare]]/matriceresult__29[[#This Row],[TOTAL]]</f>
        <v>0</v>
      </c>
      <c r="N231">
        <f>matriceresult__29[[#This Row],[Background]]/matriceresult__29[[#This Row],[TOTAL]]</f>
        <v>0</v>
      </c>
      <c r="O231">
        <f>matriceresult__29[[#This Row],[Creation]]/matriceresult__29[[#This Row],[TOTAL]]</f>
        <v>0</v>
      </c>
      <c r="P231" s="15">
        <f>SUM(matriceresult__2910[[#This Row],[Use]:[Creation]])</f>
        <v>1</v>
      </c>
    </row>
    <row r="232" spans="1:16" x14ac:dyDescent="0.25">
      <c r="A232" s="3" t="s">
        <v>406</v>
      </c>
      <c r="B232" s="13" t="s">
        <v>1027</v>
      </c>
      <c r="D232" s="1" t="s">
        <v>2002</v>
      </c>
      <c r="E232">
        <v>1</v>
      </c>
      <c r="F232">
        <v>0</v>
      </c>
      <c r="G232">
        <v>0</v>
      </c>
      <c r="H232">
        <v>0</v>
      </c>
      <c r="I232" s="7">
        <f>SUM(matriceresult__29[[#This Row],[Use]:[Creation]])</f>
        <v>1</v>
      </c>
      <c r="K232" s="1" t="s">
        <v>2002</v>
      </c>
      <c r="L232">
        <f>matriceresult__29[[#This Row],[Use]]/matriceresult__29[[#This Row],[TOTAL]]</f>
        <v>1</v>
      </c>
      <c r="M232">
        <f>matriceresult__29[[#This Row],[Compare]]/matriceresult__29[[#This Row],[TOTAL]]</f>
        <v>0</v>
      </c>
      <c r="N232">
        <f>matriceresult__29[[#This Row],[Background]]/matriceresult__29[[#This Row],[TOTAL]]</f>
        <v>0</v>
      </c>
      <c r="O232">
        <f>matriceresult__29[[#This Row],[Creation]]/matriceresult__29[[#This Row],[TOTAL]]</f>
        <v>0</v>
      </c>
      <c r="P232" s="15">
        <f>SUM(matriceresult__2910[[#This Row],[Use]:[Creation]])</f>
        <v>1</v>
      </c>
    </row>
    <row r="233" spans="1:16" x14ac:dyDescent="0.25">
      <c r="A233" s="4" t="s">
        <v>406</v>
      </c>
      <c r="B233" s="6" t="s">
        <v>1027</v>
      </c>
      <c r="D233" s="1" t="s">
        <v>990</v>
      </c>
      <c r="E233">
        <v>0</v>
      </c>
      <c r="F233">
        <v>0</v>
      </c>
      <c r="G233">
        <v>0</v>
      </c>
      <c r="H233">
        <v>2</v>
      </c>
      <c r="I233" s="7">
        <f>SUM(matriceresult__29[[#This Row],[Use]:[Creation]])</f>
        <v>2</v>
      </c>
      <c r="K233" s="1" t="s">
        <v>990</v>
      </c>
      <c r="L233">
        <f>matriceresult__29[[#This Row],[Use]]/matriceresult__29[[#This Row],[TOTAL]]</f>
        <v>0</v>
      </c>
      <c r="M233">
        <f>matriceresult__29[[#This Row],[Compare]]/matriceresult__29[[#This Row],[TOTAL]]</f>
        <v>0</v>
      </c>
      <c r="N233">
        <f>matriceresult__29[[#This Row],[Background]]/matriceresult__29[[#This Row],[TOTAL]]</f>
        <v>0</v>
      </c>
      <c r="O233">
        <f>matriceresult__29[[#This Row],[Creation]]/matriceresult__29[[#This Row],[TOTAL]]</f>
        <v>1</v>
      </c>
      <c r="P233" s="15">
        <f>SUM(matriceresult__2910[[#This Row],[Use]:[Creation]])</f>
        <v>1</v>
      </c>
    </row>
    <row r="234" spans="1:16" x14ac:dyDescent="0.25">
      <c r="A234" s="3" t="s">
        <v>406</v>
      </c>
      <c r="B234" s="13" t="s">
        <v>1027</v>
      </c>
      <c r="D234" s="1" t="s">
        <v>996</v>
      </c>
      <c r="E234">
        <v>0</v>
      </c>
      <c r="F234">
        <v>0</v>
      </c>
      <c r="G234">
        <v>0</v>
      </c>
      <c r="H234">
        <v>1</v>
      </c>
      <c r="I234" s="7">
        <f>SUM(matriceresult__29[[#This Row],[Use]:[Creation]])</f>
        <v>1</v>
      </c>
      <c r="K234" s="1" t="s">
        <v>996</v>
      </c>
      <c r="L234">
        <f>matriceresult__29[[#This Row],[Use]]/matriceresult__29[[#This Row],[TOTAL]]</f>
        <v>0</v>
      </c>
      <c r="M234">
        <f>matriceresult__29[[#This Row],[Compare]]/matriceresult__29[[#This Row],[TOTAL]]</f>
        <v>0</v>
      </c>
      <c r="N234">
        <f>matriceresult__29[[#This Row],[Background]]/matriceresult__29[[#This Row],[TOTAL]]</f>
        <v>0</v>
      </c>
      <c r="O234">
        <f>matriceresult__29[[#This Row],[Creation]]/matriceresult__29[[#This Row],[TOTAL]]</f>
        <v>1</v>
      </c>
      <c r="P234" s="15">
        <f>SUM(matriceresult__2910[[#This Row],[Use]:[Creation]])</f>
        <v>1</v>
      </c>
    </row>
    <row r="235" spans="1:16" x14ac:dyDescent="0.25">
      <c r="A235" s="4" t="s">
        <v>406</v>
      </c>
      <c r="B235" s="6" t="s">
        <v>1027</v>
      </c>
      <c r="D235" s="1" t="s">
        <v>1001</v>
      </c>
      <c r="E235">
        <v>0</v>
      </c>
      <c r="F235">
        <v>0</v>
      </c>
      <c r="G235">
        <v>0</v>
      </c>
      <c r="H235">
        <v>1</v>
      </c>
      <c r="I235" s="7">
        <f>SUM(matriceresult__29[[#This Row],[Use]:[Creation]])</f>
        <v>1</v>
      </c>
      <c r="K235" s="1" t="s">
        <v>1001</v>
      </c>
      <c r="L235">
        <f>matriceresult__29[[#This Row],[Use]]/matriceresult__29[[#This Row],[TOTAL]]</f>
        <v>0</v>
      </c>
      <c r="M235">
        <f>matriceresult__29[[#This Row],[Compare]]/matriceresult__29[[#This Row],[TOTAL]]</f>
        <v>0</v>
      </c>
      <c r="N235">
        <f>matriceresult__29[[#This Row],[Background]]/matriceresult__29[[#This Row],[TOTAL]]</f>
        <v>0</v>
      </c>
      <c r="O235">
        <f>matriceresult__29[[#This Row],[Creation]]/matriceresult__29[[#This Row],[TOTAL]]</f>
        <v>1</v>
      </c>
      <c r="P235" s="15">
        <f>SUM(matriceresult__2910[[#This Row],[Use]:[Creation]])</f>
        <v>1</v>
      </c>
    </row>
    <row r="236" spans="1:16" x14ac:dyDescent="0.25">
      <c r="A236" s="3" t="s">
        <v>406</v>
      </c>
      <c r="B236" s="13" t="s">
        <v>1027</v>
      </c>
      <c r="D236" s="1" t="s">
        <v>1004</v>
      </c>
      <c r="E236">
        <v>0</v>
      </c>
      <c r="F236">
        <v>0</v>
      </c>
      <c r="G236">
        <v>0</v>
      </c>
      <c r="H236">
        <v>2</v>
      </c>
      <c r="I236" s="7">
        <f>SUM(matriceresult__29[[#This Row],[Use]:[Creation]])</f>
        <v>2</v>
      </c>
      <c r="K236" s="1" t="s">
        <v>1004</v>
      </c>
      <c r="L236">
        <f>matriceresult__29[[#This Row],[Use]]/matriceresult__29[[#This Row],[TOTAL]]</f>
        <v>0</v>
      </c>
      <c r="M236">
        <f>matriceresult__29[[#This Row],[Compare]]/matriceresult__29[[#This Row],[TOTAL]]</f>
        <v>0</v>
      </c>
      <c r="N236">
        <f>matriceresult__29[[#This Row],[Background]]/matriceresult__29[[#This Row],[TOTAL]]</f>
        <v>0</v>
      </c>
      <c r="O236">
        <f>matriceresult__29[[#This Row],[Creation]]/matriceresult__29[[#This Row],[TOTAL]]</f>
        <v>1</v>
      </c>
      <c r="P236" s="15">
        <f>SUM(matriceresult__2910[[#This Row],[Use]:[Creation]])</f>
        <v>1</v>
      </c>
    </row>
    <row r="237" spans="1:16" x14ac:dyDescent="0.25">
      <c r="A237" s="4" t="s">
        <v>2222</v>
      </c>
      <c r="B237" s="6" t="s">
        <v>1027</v>
      </c>
      <c r="D237" s="1" t="s">
        <v>779</v>
      </c>
      <c r="E237">
        <v>2</v>
      </c>
      <c r="F237">
        <v>0</v>
      </c>
      <c r="G237">
        <v>0</v>
      </c>
      <c r="H237">
        <v>5</v>
      </c>
      <c r="I237" s="7">
        <f>SUM(matriceresult__29[[#This Row],[Use]:[Creation]])</f>
        <v>7</v>
      </c>
      <c r="K237" s="1" t="s">
        <v>779</v>
      </c>
      <c r="L237">
        <f>matriceresult__29[[#This Row],[Use]]/matriceresult__29[[#This Row],[TOTAL]]</f>
        <v>0.2857142857142857</v>
      </c>
      <c r="M237">
        <f>matriceresult__29[[#This Row],[Compare]]/matriceresult__29[[#This Row],[TOTAL]]</f>
        <v>0</v>
      </c>
      <c r="N237">
        <f>matriceresult__29[[#This Row],[Background]]/matriceresult__29[[#This Row],[TOTAL]]</f>
        <v>0</v>
      </c>
      <c r="O237">
        <f>matriceresult__29[[#This Row],[Creation]]/matriceresult__29[[#This Row],[TOTAL]]</f>
        <v>0.7142857142857143</v>
      </c>
      <c r="P237" s="15">
        <f>SUM(matriceresult__2910[[#This Row],[Use]:[Creation]])</f>
        <v>1</v>
      </c>
    </row>
    <row r="238" spans="1:16" x14ac:dyDescent="0.25">
      <c r="A238" s="3" t="s">
        <v>839</v>
      </c>
      <c r="B238" s="13" t="s">
        <v>542</v>
      </c>
      <c r="D238" s="1" t="s">
        <v>2934</v>
      </c>
      <c r="E238">
        <v>2</v>
      </c>
      <c r="F238">
        <v>0</v>
      </c>
      <c r="G238">
        <v>0</v>
      </c>
      <c r="H238">
        <v>0</v>
      </c>
      <c r="I238" s="7">
        <f>SUM(matriceresult__29[[#This Row],[Use]:[Creation]])</f>
        <v>2</v>
      </c>
      <c r="K238" s="1" t="s">
        <v>2934</v>
      </c>
      <c r="L238">
        <f>matriceresult__29[[#This Row],[Use]]/matriceresult__29[[#This Row],[TOTAL]]</f>
        <v>1</v>
      </c>
      <c r="M238">
        <f>matriceresult__29[[#This Row],[Compare]]/matriceresult__29[[#This Row],[TOTAL]]</f>
        <v>0</v>
      </c>
      <c r="N238">
        <f>matriceresult__29[[#This Row],[Background]]/matriceresult__29[[#This Row],[TOTAL]]</f>
        <v>0</v>
      </c>
      <c r="O238">
        <f>matriceresult__29[[#This Row],[Creation]]/matriceresult__29[[#This Row],[TOTAL]]</f>
        <v>0</v>
      </c>
      <c r="P238" s="15">
        <f>SUM(matriceresult__2910[[#This Row],[Use]:[Creation]])</f>
        <v>1</v>
      </c>
    </row>
    <row r="239" spans="1:16" x14ac:dyDescent="0.25">
      <c r="A239" s="4" t="s">
        <v>104</v>
      </c>
      <c r="B239" s="6" t="s">
        <v>13</v>
      </c>
      <c r="D239" s="1" t="s">
        <v>2942</v>
      </c>
      <c r="E239">
        <v>5</v>
      </c>
      <c r="F239">
        <v>0</v>
      </c>
      <c r="G239">
        <v>0</v>
      </c>
      <c r="H239">
        <v>0</v>
      </c>
      <c r="I239" s="7">
        <f>SUM(matriceresult__29[[#This Row],[Use]:[Creation]])</f>
        <v>5</v>
      </c>
      <c r="K239" s="1" t="s">
        <v>2942</v>
      </c>
      <c r="L239">
        <f>matriceresult__29[[#This Row],[Use]]/matriceresult__29[[#This Row],[TOTAL]]</f>
        <v>1</v>
      </c>
      <c r="M239">
        <f>matriceresult__29[[#This Row],[Compare]]/matriceresult__29[[#This Row],[TOTAL]]</f>
        <v>0</v>
      </c>
      <c r="N239">
        <f>matriceresult__29[[#This Row],[Background]]/matriceresult__29[[#This Row],[TOTAL]]</f>
        <v>0</v>
      </c>
      <c r="O239">
        <f>matriceresult__29[[#This Row],[Creation]]/matriceresult__29[[#This Row],[TOTAL]]</f>
        <v>0</v>
      </c>
      <c r="P239" s="15">
        <f>SUM(matriceresult__2910[[#This Row],[Use]:[Creation]])</f>
        <v>1</v>
      </c>
    </row>
    <row r="240" spans="1:16" x14ac:dyDescent="0.25">
      <c r="A240" s="3" t="s">
        <v>104</v>
      </c>
      <c r="B240" s="13" t="s">
        <v>1027</v>
      </c>
      <c r="D240" s="1" t="s">
        <v>793</v>
      </c>
      <c r="E240">
        <v>0</v>
      </c>
      <c r="F240">
        <v>0</v>
      </c>
      <c r="G240">
        <v>0</v>
      </c>
      <c r="H240">
        <v>6</v>
      </c>
      <c r="I240" s="7">
        <f>SUM(matriceresult__29[[#This Row],[Use]:[Creation]])</f>
        <v>6</v>
      </c>
      <c r="K240" s="1" t="s">
        <v>793</v>
      </c>
      <c r="L240">
        <f>matriceresult__29[[#This Row],[Use]]/matriceresult__29[[#This Row],[TOTAL]]</f>
        <v>0</v>
      </c>
      <c r="M240">
        <f>matriceresult__29[[#This Row],[Compare]]/matriceresult__29[[#This Row],[TOTAL]]</f>
        <v>0</v>
      </c>
      <c r="N240">
        <f>matriceresult__29[[#This Row],[Background]]/matriceresult__29[[#This Row],[TOTAL]]</f>
        <v>0</v>
      </c>
      <c r="O240">
        <f>matriceresult__29[[#This Row],[Creation]]/matriceresult__29[[#This Row],[TOTAL]]</f>
        <v>1</v>
      </c>
      <c r="P240" s="15">
        <f>SUM(matriceresult__2910[[#This Row],[Use]:[Creation]])</f>
        <v>1</v>
      </c>
    </row>
    <row r="241" spans="1:16" x14ac:dyDescent="0.25">
      <c r="A241" s="4" t="s">
        <v>104</v>
      </c>
      <c r="B241" s="6" t="s">
        <v>1027</v>
      </c>
      <c r="D241" s="1" t="s">
        <v>800</v>
      </c>
      <c r="E241">
        <v>0</v>
      </c>
      <c r="F241">
        <v>0</v>
      </c>
      <c r="G241">
        <v>0</v>
      </c>
      <c r="H241">
        <v>1</v>
      </c>
      <c r="I241" s="7">
        <f>SUM(matriceresult__29[[#This Row],[Use]:[Creation]])</f>
        <v>1</v>
      </c>
      <c r="K241" s="1" t="s">
        <v>800</v>
      </c>
      <c r="L241">
        <f>matriceresult__29[[#This Row],[Use]]/matriceresult__29[[#This Row],[TOTAL]]</f>
        <v>0</v>
      </c>
      <c r="M241">
        <f>matriceresult__29[[#This Row],[Compare]]/matriceresult__29[[#This Row],[TOTAL]]</f>
        <v>0</v>
      </c>
      <c r="N241">
        <f>matriceresult__29[[#This Row],[Background]]/matriceresult__29[[#This Row],[TOTAL]]</f>
        <v>0</v>
      </c>
      <c r="O241">
        <f>matriceresult__29[[#This Row],[Creation]]/matriceresult__29[[#This Row],[TOTAL]]</f>
        <v>1</v>
      </c>
      <c r="P241" s="15">
        <f>SUM(matriceresult__2910[[#This Row],[Use]:[Creation]])</f>
        <v>1</v>
      </c>
    </row>
    <row r="242" spans="1:16" x14ac:dyDescent="0.25">
      <c r="A242" s="3" t="s">
        <v>104</v>
      </c>
      <c r="B242" s="13" t="s">
        <v>1027</v>
      </c>
      <c r="D242" s="1" t="s">
        <v>2949</v>
      </c>
      <c r="E242">
        <v>1</v>
      </c>
      <c r="F242">
        <v>0</v>
      </c>
      <c r="G242">
        <v>0</v>
      </c>
      <c r="H242">
        <v>0</v>
      </c>
      <c r="I242" s="7">
        <f>SUM(matriceresult__29[[#This Row],[Use]:[Creation]])</f>
        <v>1</v>
      </c>
      <c r="K242" s="1" t="s">
        <v>2949</v>
      </c>
      <c r="L242">
        <f>matriceresult__29[[#This Row],[Use]]/matriceresult__29[[#This Row],[TOTAL]]</f>
        <v>1</v>
      </c>
      <c r="M242">
        <f>matriceresult__29[[#This Row],[Compare]]/matriceresult__29[[#This Row],[TOTAL]]</f>
        <v>0</v>
      </c>
      <c r="N242">
        <f>matriceresult__29[[#This Row],[Background]]/matriceresult__29[[#This Row],[TOTAL]]</f>
        <v>0</v>
      </c>
      <c r="O242">
        <f>matriceresult__29[[#This Row],[Creation]]/matriceresult__29[[#This Row],[TOTAL]]</f>
        <v>0</v>
      </c>
      <c r="P242" s="15">
        <f>SUM(matriceresult__2910[[#This Row],[Use]:[Creation]])</f>
        <v>1</v>
      </c>
    </row>
    <row r="243" spans="1:16" x14ac:dyDescent="0.25">
      <c r="A243" s="4" t="s">
        <v>104</v>
      </c>
      <c r="B243" s="6" t="s">
        <v>1027</v>
      </c>
      <c r="D243" s="1" t="s">
        <v>2954</v>
      </c>
      <c r="E243">
        <v>4</v>
      </c>
      <c r="F243">
        <v>0</v>
      </c>
      <c r="G243">
        <v>0</v>
      </c>
      <c r="H243">
        <v>0</v>
      </c>
      <c r="I243" s="7">
        <f>SUM(matriceresult__29[[#This Row],[Use]:[Creation]])</f>
        <v>4</v>
      </c>
      <c r="K243" s="1" t="s">
        <v>2954</v>
      </c>
      <c r="L243">
        <f>matriceresult__29[[#This Row],[Use]]/matriceresult__29[[#This Row],[TOTAL]]</f>
        <v>1</v>
      </c>
      <c r="M243">
        <f>matriceresult__29[[#This Row],[Compare]]/matriceresult__29[[#This Row],[TOTAL]]</f>
        <v>0</v>
      </c>
      <c r="N243">
        <f>matriceresult__29[[#This Row],[Background]]/matriceresult__29[[#This Row],[TOTAL]]</f>
        <v>0</v>
      </c>
      <c r="O243">
        <f>matriceresult__29[[#This Row],[Creation]]/matriceresult__29[[#This Row],[TOTAL]]</f>
        <v>0</v>
      </c>
      <c r="P243" s="15">
        <f>SUM(matriceresult__2910[[#This Row],[Use]:[Creation]])</f>
        <v>1</v>
      </c>
    </row>
    <row r="244" spans="1:16" x14ac:dyDescent="0.25">
      <c r="A244" s="3" t="s">
        <v>104</v>
      </c>
      <c r="B244" s="13" t="s">
        <v>1027</v>
      </c>
      <c r="D244" s="1" t="s">
        <v>2965</v>
      </c>
      <c r="E244">
        <v>1</v>
      </c>
      <c r="F244">
        <v>0</v>
      </c>
      <c r="G244">
        <v>0</v>
      </c>
      <c r="H244">
        <v>0</v>
      </c>
      <c r="I244" s="7">
        <f>SUM(matriceresult__29[[#This Row],[Use]:[Creation]])</f>
        <v>1</v>
      </c>
      <c r="K244" s="1" t="s">
        <v>2965</v>
      </c>
      <c r="L244">
        <f>matriceresult__29[[#This Row],[Use]]/matriceresult__29[[#This Row],[TOTAL]]</f>
        <v>1</v>
      </c>
      <c r="M244">
        <f>matriceresult__29[[#This Row],[Compare]]/matriceresult__29[[#This Row],[TOTAL]]</f>
        <v>0</v>
      </c>
      <c r="N244">
        <f>matriceresult__29[[#This Row],[Background]]/matriceresult__29[[#This Row],[TOTAL]]</f>
        <v>0</v>
      </c>
      <c r="O244">
        <f>matriceresult__29[[#This Row],[Creation]]/matriceresult__29[[#This Row],[TOTAL]]</f>
        <v>0</v>
      </c>
      <c r="P244" s="15">
        <f>SUM(matriceresult__2910[[#This Row],[Use]:[Creation]])</f>
        <v>1</v>
      </c>
    </row>
    <row r="245" spans="1:16" x14ac:dyDescent="0.25">
      <c r="A245" s="4" t="s">
        <v>104</v>
      </c>
      <c r="B245" s="6" t="s">
        <v>1027</v>
      </c>
      <c r="D245" s="1" t="s">
        <v>804</v>
      </c>
      <c r="E245">
        <v>0</v>
      </c>
      <c r="F245">
        <v>0</v>
      </c>
      <c r="G245">
        <v>0</v>
      </c>
      <c r="H245">
        <v>1</v>
      </c>
      <c r="I245" s="7">
        <f>SUM(matriceresult__29[[#This Row],[Use]:[Creation]])</f>
        <v>1</v>
      </c>
      <c r="K245" s="1" t="s">
        <v>804</v>
      </c>
      <c r="L245">
        <f>matriceresult__29[[#This Row],[Use]]/matriceresult__29[[#This Row],[TOTAL]]</f>
        <v>0</v>
      </c>
      <c r="M245">
        <f>matriceresult__29[[#This Row],[Compare]]/matriceresult__29[[#This Row],[TOTAL]]</f>
        <v>0</v>
      </c>
      <c r="N245">
        <f>matriceresult__29[[#This Row],[Background]]/matriceresult__29[[#This Row],[TOTAL]]</f>
        <v>0</v>
      </c>
      <c r="O245">
        <f>matriceresult__29[[#This Row],[Creation]]/matriceresult__29[[#This Row],[TOTAL]]</f>
        <v>1</v>
      </c>
      <c r="P245" s="15">
        <f>SUM(matriceresult__2910[[#This Row],[Use]:[Creation]])</f>
        <v>1</v>
      </c>
    </row>
    <row r="246" spans="1:16" x14ac:dyDescent="0.25">
      <c r="A246" s="3" t="s">
        <v>104</v>
      </c>
      <c r="B246" s="13" t="s">
        <v>1027</v>
      </c>
      <c r="D246" s="1" t="s">
        <v>2015</v>
      </c>
      <c r="E246">
        <v>1</v>
      </c>
      <c r="F246">
        <v>0</v>
      </c>
      <c r="G246">
        <v>0</v>
      </c>
      <c r="H246">
        <v>0</v>
      </c>
      <c r="I246" s="7">
        <f>SUM(matriceresult__29[[#This Row],[Use]:[Creation]])</f>
        <v>1</v>
      </c>
      <c r="K246" s="1" t="s">
        <v>2015</v>
      </c>
      <c r="L246">
        <f>matriceresult__29[[#This Row],[Use]]/matriceresult__29[[#This Row],[TOTAL]]</f>
        <v>1</v>
      </c>
      <c r="M246">
        <f>matriceresult__29[[#This Row],[Compare]]/matriceresult__29[[#This Row],[TOTAL]]</f>
        <v>0</v>
      </c>
      <c r="N246">
        <f>matriceresult__29[[#This Row],[Background]]/matriceresult__29[[#This Row],[TOTAL]]</f>
        <v>0</v>
      </c>
      <c r="O246">
        <f>matriceresult__29[[#This Row],[Creation]]/matriceresult__29[[#This Row],[TOTAL]]</f>
        <v>0</v>
      </c>
      <c r="P246" s="15">
        <f>SUM(matriceresult__2910[[#This Row],[Use]:[Creation]])</f>
        <v>1</v>
      </c>
    </row>
    <row r="247" spans="1:16" x14ac:dyDescent="0.25">
      <c r="A247" s="4" t="s">
        <v>410</v>
      </c>
      <c r="B247" s="6" t="s">
        <v>13</v>
      </c>
      <c r="D247" s="1" t="s">
        <v>2970</v>
      </c>
      <c r="E247">
        <v>15</v>
      </c>
      <c r="F247">
        <v>0</v>
      </c>
      <c r="G247">
        <v>0</v>
      </c>
      <c r="H247">
        <v>0</v>
      </c>
      <c r="I247" s="7">
        <f>SUM(matriceresult__29[[#This Row],[Use]:[Creation]])</f>
        <v>15</v>
      </c>
      <c r="K247" s="1" t="s">
        <v>2970</v>
      </c>
      <c r="L247">
        <f>matriceresult__29[[#This Row],[Use]]/matriceresult__29[[#This Row],[TOTAL]]</f>
        <v>1</v>
      </c>
      <c r="M247">
        <f>matriceresult__29[[#This Row],[Compare]]/matriceresult__29[[#This Row],[TOTAL]]</f>
        <v>0</v>
      </c>
      <c r="N247">
        <f>matriceresult__29[[#This Row],[Background]]/matriceresult__29[[#This Row],[TOTAL]]</f>
        <v>0</v>
      </c>
      <c r="O247">
        <f>matriceresult__29[[#This Row],[Creation]]/matriceresult__29[[#This Row],[TOTAL]]</f>
        <v>0</v>
      </c>
      <c r="P247" s="15">
        <f>SUM(matriceresult__2910[[#This Row],[Use]:[Creation]])</f>
        <v>1</v>
      </c>
    </row>
    <row r="248" spans="1:16" x14ac:dyDescent="0.25">
      <c r="A248" s="3" t="s">
        <v>528</v>
      </c>
      <c r="B248" s="13" t="s">
        <v>530</v>
      </c>
      <c r="D248" s="1" t="s">
        <v>330</v>
      </c>
      <c r="E248">
        <v>1</v>
      </c>
      <c r="F248">
        <v>0</v>
      </c>
      <c r="G248">
        <v>3</v>
      </c>
      <c r="H248">
        <v>0</v>
      </c>
      <c r="I248" s="7">
        <f>SUM(matriceresult__29[[#This Row],[Use]:[Creation]])</f>
        <v>4</v>
      </c>
      <c r="K248" s="1" t="s">
        <v>330</v>
      </c>
      <c r="L248">
        <f>matriceresult__29[[#This Row],[Use]]/matriceresult__29[[#This Row],[TOTAL]]</f>
        <v>0.25</v>
      </c>
      <c r="M248">
        <f>matriceresult__29[[#This Row],[Compare]]/matriceresult__29[[#This Row],[TOTAL]]</f>
        <v>0</v>
      </c>
      <c r="N248">
        <f>matriceresult__29[[#This Row],[Background]]/matriceresult__29[[#This Row],[TOTAL]]</f>
        <v>0.75</v>
      </c>
      <c r="O248">
        <f>matriceresult__29[[#This Row],[Creation]]/matriceresult__29[[#This Row],[TOTAL]]</f>
        <v>0</v>
      </c>
      <c r="P248" s="15">
        <f>SUM(matriceresult__2910[[#This Row],[Use]:[Creation]])</f>
        <v>1</v>
      </c>
    </row>
    <row r="249" spans="1:16" x14ac:dyDescent="0.25">
      <c r="A249" s="4" t="s">
        <v>528</v>
      </c>
      <c r="B249" s="6" t="s">
        <v>530</v>
      </c>
      <c r="D249" s="1" t="s">
        <v>2997</v>
      </c>
      <c r="E249">
        <v>1</v>
      </c>
      <c r="F249">
        <v>0</v>
      </c>
      <c r="G249">
        <v>0</v>
      </c>
      <c r="H249">
        <v>0</v>
      </c>
      <c r="I249" s="7">
        <f>SUM(matriceresult__29[[#This Row],[Use]:[Creation]])</f>
        <v>1</v>
      </c>
      <c r="K249" s="1" t="s">
        <v>2997</v>
      </c>
      <c r="L249">
        <f>matriceresult__29[[#This Row],[Use]]/matriceresult__29[[#This Row],[TOTAL]]</f>
        <v>1</v>
      </c>
      <c r="M249">
        <f>matriceresult__29[[#This Row],[Compare]]/matriceresult__29[[#This Row],[TOTAL]]</f>
        <v>0</v>
      </c>
      <c r="N249">
        <f>matriceresult__29[[#This Row],[Background]]/matriceresult__29[[#This Row],[TOTAL]]</f>
        <v>0</v>
      </c>
      <c r="O249">
        <f>matriceresult__29[[#This Row],[Creation]]/matriceresult__29[[#This Row],[TOTAL]]</f>
        <v>0</v>
      </c>
      <c r="P249" s="15">
        <f>SUM(matriceresult__2910[[#This Row],[Use]:[Creation]])</f>
        <v>1</v>
      </c>
    </row>
    <row r="250" spans="1:16" x14ac:dyDescent="0.25">
      <c r="A250" s="3" t="s">
        <v>528</v>
      </c>
      <c r="B250" s="13" t="s">
        <v>1027</v>
      </c>
      <c r="D250" s="1" t="s">
        <v>809</v>
      </c>
      <c r="E250">
        <v>0</v>
      </c>
      <c r="F250">
        <v>0</v>
      </c>
      <c r="G250">
        <v>0</v>
      </c>
      <c r="H250">
        <v>1</v>
      </c>
      <c r="I250" s="7">
        <f>SUM(matriceresult__29[[#This Row],[Use]:[Creation]])</f>
        <v>1</v>
      </c>
      <c r="K250" s="1" t="s">
        <v>809</v>
      </c>
      <c r="L250">
        <f>matriceresult__29[[#This Row],[Use]]/matriceresult__29[[#This Row],[TOTAL]]</f>
        <v>0</v>
      </c>
      <c r="M250">
        <f>matriceresult__29[[#This Row],[Compare]]/matriceresult__29[[#This Row],[TOTAL]]</f>
        <v>0</v>
      </c>
      <c r="N250">
        <f>matriceresult__29[[#This Row],[Background]]/matriceresult__29[[#This Row],[TOTAL]]</f>
        <v>0</v>
      </c>
      <c r="O250">
        <f>matriceresult__29[[#This Row],[Creation]]/matriceresult__29[[#This Row],[TOTAL]]</f>
        <v>1</v>
      </c>
      <c r="P250" s="15">
        <f>SUM(matriceresult__2910[[#This Row],[Use]:[Creation]])</f>
        <v>1</v>
      </c>
    </row>
    <row r="251" spans="1:16" x14ac:dyDescent="0.25">
      <c r="A251" s="4" t="s">
        <v>2227</v>
      </c>
      <c r="B251" s="6" t="s">
        <v>1027</v>
      </c>
      <c r="D251" s="1" t="s">
        <v>2025</v>
      </c>
      <c r="E251">
        <v>1</v>
      </c>
      <c r="F251">
        <v>0</v>
      </c>
      <c r="G251">
        <v>0</v>
      </c>
      <c r="H251">
        <v>0</v>
      </c>
      <c r="I251" s="7">
        <f>SUM(matriceresult__29[[#This Row],[Use]:[Creation]])</f>
        <v>1</v>
      </c>
      <c r="K251" s="1" t="s">
        <v>2025</v>
      </c>
      <c r="L251">
        <f>matriceresult__29[[#This Row],[Use]]/matriceresult__29[[#This Row],[TOTAL]]</f>
        <v>1</v>
      </c>
      <c r="M251">
        <f>matriceresult__29[[#This Row],[Compare]]/matriceresult__29[[#This Row],[TOTAL]]</f>
        <v>0</v>
      </c>
      <c r="N251">
        <f>matriceresult__29[[#This Row],[Background]]/matriceresult__29[[#This Row],[TOTAL]]</f>
        <v>0</v>
      </c>
      <c r="O251">
        <f>matriceresult__29[[#This Row],[Creation]]/matriceresult__29[[#This Row],[TOTAL]]</f>
        <v>0</v>
      </c>
      <c r="P251" s="15">
        <f>SUM(matriceresult__2910[[#This Row],[Use]:[Creation]])</f>
        <v>1</v>
      </c>
    </row>
    <row r="252" spans="1:16" x14ac:dyDescent="0.25">
      <c r="A252" s="3" t="s">
        <v>2232</v>
      </c>
      <c r="B252" s="13" t="s">
        <v>1027</v>
      </c>
      <c r="D252" s="1" t="s">
        <v>3000</v>
      </c>
      <c r="E252">
        <v>4</v>
      </c>
      <c r="F252">
        <v>0</v>
      </c>
      <c r="G252">
        <v>0</v>
      </c>
      <c r="H252">
        <v>0</v>
      </c>
      <c r="I252" s="7">
        <f>SUM(matriceresult__29[[#This Row],[Use]:[Creation]])</f>
        <v>4</v>
      </c>
      <c r="K252" s="1" t="s">
        <v>3000</v>
      </c>
      <c r="L252">
        <f>matriceresult__29[[#This Row],[Use]]/matriceresult__29[[#This Row],[TOTAL]]</f>
        <v>1</v>
      </c>
      <c r="M252">
        <f>matriceresult__29[[#This Row],[Compare]]/matriceresult__29[[#This Row],[TOTAL]]</f>
        <v>0</v>
      </c>
      <c r="N252">
        <f>matriceresult__29[[#This Row],[Background]]/matriceresult__29[[#This Row],[TOTAL]]</f>
        <v>0</v>
      </c>
      <c r="O252">
        <f>matriceresult__29[[#This Row],[Creation]]/matriceresult__29[[#This Row],[TOTAL]]</f>
        <v>0</v>
      </c>
      <c r="P252" s="15">
        <f>SUM(matriceresult__2910[[#This Row],[Use]:[Creation]])</f>
        <v>1</v>
      </c>
    </row>
    <row r="253" spans="1:16" x14ac:dyDescent="0.25">
      <c r="A253" s="4" t="s">
        <v>2236</v>
      </c>
      <c r="B253" s="6" t="s">
        <v>1027</v>
      </c>
      <c r="D253" s="1" t="s">
        <v>517</v>
      </c>
      <c r="E253">
        <v>0</v>
      </c>
      <c r="F253">
        <v>0</v>
      </c>
      <c r="G253">
        <v>1</v>
      </c>
      <c r="H253">
        <v>2</v>
      </c>
      <c r="I253" s="7">
        <f>SUM(matriceresult__29[[#This Row],[Use]:[Creation]])</f>
        <v>3</v>
      </c>
      <c r="K253" s="1" t="s">
        <v>517</v>
      </c>
      <c r="L253">
        <f>matriceresult__29[[#This Row],[Use]]/matriceresult__29[[#This Row],[TOTAL]]</f>
        <v>0</v>
      </c>
      <c r="M253">
        <f>matriceresult__29[[#This Row],[Compare]]/matriceresult__29[[#This Row],[TOTAL]]</f>
        <v>0</v>
      </c>
      <c r="N253">
        <f>matriceresult__29[[#This Row],[Background]]/matriceresult__29[[#This Row],[TOTAL]]</f>
        <v>0.33333333333333331</v>
      </c>
      <c r="O253">
        <f>matriceresult__29[[#This Row],[Creation]]/matriceresult__29[[#This Row],[TOTAL]]</f>
        <v>0.66666666666666663</v>
      </c>
      <c r="P253" s="15">
        <f>SUM(matriceresult__2910[[#This Row],[Use]:[Creation]])</f>
        <v>1</v>
      </c>
    </row>
    <row r="254" spans="1:16" x14ac:dyDescent="0.25">
      <c r="A254" s="3" t="s">
        <v>2236</v>
      </c>
      <c r="B254" s="13" t="s">
        <v>1027</v>
      </c>
      <c r="D254" s="1" t="s">
        <v>2030</v>
      </c>
      <c r="E254">
        <v>3</v>
      </c>
      <c r="F254">
        <v>0</v>
      </c>
      <c r="G254">
        <v>0</v>
      </c>
      <c r="H254">
        <v>0</v>
      </c>
      <c r="I254" s="7">
        <f>SUM(matriceresult__29[[#This Row],[Use]:[Creation]])</f>
        <v>3</v>
      </c>
      <c r="K254" s="1" t="s">
        <v>2030</v>
      </c>
      <c r="L254">
        <f>matriceresult__29[[#This Row],[Use]]/matriceresult__29[[#This Row],[TOTAL]]</f>
        <v>1</v>
      </c>
      <c r="M254">
        <f>matriceresult__29[[#This Row],[Compare]]/matriceresult__29[[#This Row],[TOTAL]]</f>
        <v>0</v>
      </c>
      <c r="N254">
        <f>matriceresult__29[[#This Row],[Background]]/matriceresult__29[[#This Row],[TOTAL]]</f>
        <v>0</v>
      </c>
      <c r="O254">
        <f>matriceresult__29[[#This Row],[Creation]]/matriceresult__29[[#This Row],[TOTAL]]</f>
        <v>0</v>
      </c>
      <c r="P254" s="15">
        <f>SUM(matriceresult__2910[[#This Row],[Use]:[Creation]])</f>
        <v>1</v>
      </c>
    </row>
    <row r="255" spans="1:16" x14ac:dyDescent="0.25">
      <c r="A255" s="4" t="s">
        <v>2236</v>
      </c>
      <c r="B255" s="6" t="s">
        <v>1027</v>
      </c>
      <c r="D255" s="1" t="s">
        <v>1016</v>
      </c>
      <c r="E255">
        <v>0</v>
      </c>
      <c r="F255">
        <v>0</v>
      </c>
      <c r="G255">
        <v>0</v>
      </c>
      <c r="H255">
        <v>2</v>
      </c>
      <c r="I255" s="7">
        <f>SUM(matriceresult__29[[#This Row],[Use]:[Creation]])</f>
        <v>2</v>
      </c>
      <c r="K255" s="1" t="s">
        <v>1016</v>
      </c>
      <c r="L255">
        <f>matriceresult__29[[#This Row],[Use]]/matriceresult__29[[#This Row],[TOTAL]]</f>
        <v>0</v>
      </c>
      <c r="M255">
        <f>matriceresult__29[[#This Row],[Compare]]/matriceresult__29[[#This Row],[TOTAL]]</f>
        <v>0</v>
      </c>
      <c r="N255">
        <f>matriceresult__29[[#This Row],[Background]]/matriceresult__29[[#This Row],[TOTAL]]</f>
        <v>0</v>
      </c>
      <c r="O255">
        <f>matriceresult__29[[#This Row],[Creation]]/matriceresult__29[[#This Row],[TOTAL]]</f>
        <v>1</v>
      </c>
      <c r="P255" s="15">
        <f>SUM(matriceresult__2910[[#This Row],[Use]:[Creation]])</f>
        <v>1</v>
      </c>
    </row>
    <row r="256" spans="1:16" x14ac:dyDescent="0.25">
      <c r="A256" s="3" t="s">
        <v>2236</v>
      </c>
      <c r="B256" s="13" t="s">
        <v>1027</v>
      </c>
      <c r="D256" s="1" t="s">
        <v>812</v>
      </c>
      <c r="E256">
        <v>0</v>
      </c>
      <c r="F256">
        <v>0</v>
      </c>
      <c r="G256">
        <v>0</v>
      </c>
      <c r="H256">
        <v>1</v>
      </c>
      <c r="I256" s="7">
        <f>SUM(matriceresult__29[[#This Row],[Use]:[Creation]])</f>
        <v>1</v>
      </c>
      <c r="K256" s="1" t="s">
        <v>812</v>
      </c>
      <c r="L256">
        <f>matriceresult__29[[#This Row],[Use]]/matriceresult__29[[#This Row],[TOTAL]]</f>
        <v>0</v>
      </c>
      <c r="M256">
        <f>matriceresult__29[[#This Row],[Compare]]/matriceresult__29[[#This Row],[TOTAL]]</f>
        <v>0</v>
      </c>
      <c r="N256">
        <f>matriceresult__29[[#This Row],[Background]]/matriceresult__29[[#This Row],[TOTAL]]</f>
        <v>0</v>
      </c>
      <c r="O256">
        <f>matriceresult__29[[#This Row],[Creation]]/matriceresult__29[[#This Row],[TOTAL]]</f>
        <v>1</v>
      </c>
      <c r="P256" s="15">
        <f>SUM(matriceresult__2910[[#This Row],[Use]:[Creation]])</f>
        <v>1</v>
      </c>
    </row>
    <row r="257" spans="1:16" x14ac:dyDescent="0.25">
      <c r="A257" s="4" t="s">
        <v>599</v>
      </c>
      <c r="B257" s="6" t="s">
        <v>542</v>
      </c>
      <c r="D257" s="1" t="s">
        <v>3008</v>
      </c>
      <c r="E257">
        <v>3</v>
      </c>
      <c r="F257">
        <v>0</v>
      </c>
      <c r="G257">
        <v>0</v>
      </c>
      <c r="H257">
        <v>0</v>
      </c>
      <c r="I257" s="7">
        <f>SUM(matriceresult__29[[#This Row],[Use]:[Creation]])</f>
        <v>3</v>
      </c>
      <c r="K257" s="1" t="s">
        <v>3008</v>
      </c>
      <c r="L257">
        <f>matriceresult__29[[#This Row],[Use]]/matriceresult__29[[#This Row],[TOTAL]]</f>
        <v>1</v>
      </c>
      <c r="M257">
        <f>matriceresult__29[[#This Row],[Compare]]/matriceresult__29[[#This Row],[TOTAL]]</f>
        <v>0</v>
      </c>
      <c r="N257">
        <f>matriceresult__29[[#This Row],[Background]]/matriceresult__29[[#This Row],[TOTAL]]</f>
        <v>0</v>
      </c>
      <c r="O257">
        <f>matriceresult__29[[#This Row],[Creation]]/matriceresult__29[[#This Row],[TOTAL]]</f>
        <v>0</v>
      </c>
      <c r="P257" s="15">
        <f>SUM(matriceresult__2910[[#This Row],[Use]:[Creation]])</f>
        <v>1</v>
      </c>
    </row>
    <row r="258" spans="1:16" x14ac:dyDescent="0.25">
      <c r="A258" s="3" t="s">
        <v>109</v>
      </c>
      <c r="B258" s="13" t="s">
        <v>13</v>
      </c>
      <c r="D258" s="1" t="s">
        <v>2040</v>
      </c>
      <c r="E258">
        <v>1</v>
      </c>
      <c r="F258">
        <v>0</v>
      </c>
      <c r="G258">
        <v>0</v>
      </c>
      <c r="H258">
        <v>0</v>
      </c>
      <c r="I258" s="7">
        <f>SUM(matriceresult__29[[#This Row],[Use]:[Creation]])</f>
        <v>1</v>
      </c>
      <c r="K258" s="1" t="s">
        <v>2040</v>
      </c>
      <c r="L258">
        <f>matriceresult__29[[#This Row],[Use]]/matriceresult__29[[#This Row],[TOTAL]]</f>
        <v>1</v>
      </c>
      <c r="M258">
        <f>matriceresult__29[[#This Row],[Compare]]/matriceresult__29[[#This Row],[TOTAL]]</f>
        <v>0</v>
      </c>
      <c r="N258">
        <f>matriceresult__29[[#This Row],[Background]]/matriceresult__29[[#This Row],[TOTAL]]</f>
        <v>0</v>
      </c>
      <c r="O258">
        <f>matriceresult__29[[#This Row],[Creation]]/matriceresult__29[[#This Row],[TOTAL]]</f>
        <v>0</v>
      </c>
      <c r="P258" s="15">
        <f>SUM(matriceresult__2910[[#This Row],[Use]:[Creation]])</f>
        <v>1</v>
      </c>
    </row>
    <row r="259" spans="1:16" x14ac:dyDescent="0.25">
      <c r="A259" s="4" t="s">
        <v>109</v>
      </c>
      <c r="B259" s="6" t="s">
        <v>542</v>
      </c>
      <c r="D259" s="1" t="s">
        <v>816</v>
      </c>
      <c r="E259">
        <v>0</v>
      </c>
      <c r="F259">
        <v>0</v>
      </c>
      <c r="G259">
        <v>0</v>
      </c>
      <c r="H259">
        <v>1</v>
      </c>
      <c r="I259" s="7">
        <f>SUM(matriceresult__29[[#This Row],[Use]:[Creation]])</f>
        <v>1</v>
      </c>
      <c r="K259" s="1" t="s">
        <v>816</v>
      </c>
      <c r="L259">
        <f>matriceresult__29[[#This Row],[Use]]/matriceresult__29[[#This Row],[TOTAL]]</f>
        <v>0</v>
      </c>
      <c r="M259">
        <f>matriceresult__29[[#This Row],[Compare]]/matriceresult__29[[#This Row],[TOTAL]]</f>
        <v>0</v>
      </c>
      <c r="N259">
        <f>matriceresult__29[[#This Row],[Background]]/matriceresult__29[[#This Row],[TOTAL]]</f>
        <v>0</v>
      </c>
      <c r="O259">
        <f>matriceresult__29[[#This Row],[Creation]]/matriceresult__29[[#This Row],[TOTAL]]</f>
        <v>1</v>
      </c>
      <c r="P259" s="15">
        <f>SUM(matriceresult__2910[[#This Row],[Use]:[Creation]])</f>
        <v>1</v>
      </c>
    </row>
    <row r="260" spans="1:16" x14ac:dyDescent="0.25">
      <c r="A260" s="3" t="s">
        <v>109</v>
      </c>
      <c r="B260" s="13" t="s">
        <v>542</v>
      </c>
      <c r="D260" s="1" t="s">
        <v>820</v>
      </c>
      <c r="E260">
        <v>0</v>
      </c>
      <c r="F260">
        <v>0</v>
      </c>
      <c r="G260">
        <v>0</v>
      </c>
      <c r="H260">
        <v>3</v>
      </c>
      <c r="I260" s="7">
        <f>SUM(matriceresult__29[[#This Row],[Use]:[Creation]])</f>
        <v>3</v>
      </c>
      <c r="K260" s="1" t="s">
        <v>820</v>
      </c>
      <c r="L260">
        <f>matriceresult__29[[#This Row],[Use]]/matriceresult__29[[#This Row],[TOTAL]]</f>
        <v>0</v>
      </c>
      <c r="M260">
        <f>matriceresult__29[[#This Row],[Compare]]/matriceresult__29[[#This Row],[TOTAL]]</f>
        <v>0</v>
      </c>
      <c r="N260">
        <f>matriceresult__29[[#This Row],[Background]]/matriceresult__29[[#This Row],[TOTAL]]</f>
        <v>0</v>
      </c>
      <c r="O260">
        <f>matriceresult__29[[#This Row],[Creation]]/matriceresult__29[[#This Row],[TOTAL]]</f>
        <v>1</v>
      </c>
      <c r="P260" s="15">
        <f>SUM(matriceresult__2910[[#This Row],[Use]:[Creation]])</f>
        <v>1</v>
      </c>
    </row>
    <row r="261" spans="1:16" x14ac:dyDescent="0.25">
      <c r="A261" s="4" t="s">
        <v>109</v>
      </c>
      <c r="B261" s="6" t="s">
        <v>542</v>
      </c>
      <c r="D261" s="1" t="s">
        <v>3018</v>
      </c>
      <c r="E261">
        <v>8</v>
      </c>
      <c r="F261">
        <v>0</v>
      </c>
      <c r="G261">
        <v>0</v>
      </c>
      <c r="H261">
        <v>0</v>
      </c>
      <c r="I261" s="7">
        <f>SUM(matriceresult__29[[#This Row],[Use]:[Creation]])</f>
        <v>8</v>
      </c>
      <c r="K261" s="1" t="s">
        <v>3018</v>
      </c>
      <c r="L261">
        <f>matriceresult__29[[#This Row],[Use]]/matriceresult__29[[#This Row],[TOTAL]]</f>
        <v>1</v>
      </c>
      <c r="M261">
        <f>matriceresult__29[[#This Row],[Compare]]/matriceresult__29[[#This Row],[TOTAL]]</f>
        <v>0</v>
      </c>
      <c r="N261">
        <f>matriceresult__29[[#This Row],[Background]]/matriceresult__29[[#This Row],[TOTAL]]</f>
        <v>0</v>
      </c>
      <c r="O261">
        <f>matriceresult__29[[#This Row],[Creation]]/matriceresult__29[[#This Row],[TOTAL]]</f>
        <v>0</v>
      </c>
      <c r="P261" s="15">
        <f>SUM(matriceresult__2910[[#This Row],[Use]:[Creation]])</f>
        <v>1</v>
      </c>
    </row>
    <row r="262" spans="1:16" x14ac:dyDescent="0.25">
      <c r="A262" s="3" t="s">
        <v>109</v>
      </c>
      <c r="B262" s="13" t="s">
        <v>1027</v>
      </c>
      <c r="D262" s="1" t="s">
        <v>523</v>
      </c>
      <c r="E262">
        <v>0</v>
      </c>
      <c r="F262">
        <v>0</v>
      </c>
      <c r="G262">
        <v>1</v>
      </c>
      <c r="H262">
        <v>0</v>
      </c>
      <c r="I262" s="7">
        <f>SUM(matriceresult__29[[#This Row],[Use]:[Creation]])</f>
        <v>1</v>
      </c>
      <c r="K262" s="1" t="s">
        <v>523</v>
      </c>
      <c r="L262">
        <f>matriceresult__29[[#This Row],[Use]]/matriceresult__29[[#This Row],[TOTAL]]</f>
        <v>0</v>
      </c>
      <c r="M262">
        <f>matriceresult__29[[#This Row],[Compare]]/matriceresult__29[[#This Row],[TOTAL]]</f>
        <v>0</v>
      </c>
      <c r="N262">
        <f>matriceresult__29[[#This Row],[Background]]/matriceresult__29[[#This Row],[TOTAL]]</f>
        <v>1</v>
      </c>
      <c r="O262">
        <f>matriceresult__29[[#This Row],[Creation]]/matriceresult__29[[#This Row],[TOTAL]]</f>
        <v>0</v>
      </c>
      <c r="P262" s="15">
        <f>SUM(matriceresult__2910[[#This Row],[Use]:[Creation]])</f>
        <v>1</v>
      </c>
    </row>
    <row r="263" spans="1:16" x14ac:dyDescent="0.25">
      <c r="A263" s="4" t="s">
        <v>109</v>
      </c>
      <c r="B263" s="6" t="s">
        <v>1027</v>
      </c>
      <c r="D263" s="1" t="s">
        <v>1020</v>
      </c>
      <c r="E263">
        <v>1</v>
      </c>
      <c r="F263">
        <v>0</v>
      </c>
      <c r="G263">
        <v>0</v>
      </c>
      <c r="H263">
        <v>1</v>
      </c>
      <c r="I263" s="7">
        <f>SUM(matriceresult__29[[#This Row],[Use]:[Creation]])</f>
        <v>2</v>
      </c>
      <c r="K263" s="1" t="s">
        <v>1020</v>
      </c>
      <c r="L263">
        <f>matriceresult__29[[#This Row],[Use]]/matriceresult__29[[#This Row],[TOTAL]]</f>
        <v>0.5</v>
      </c>
      <c r="M263">
        <f>matriceresult__29[[#This Row],[Compare]]/matriceresult__29[[#This Row],[TOTAL]]</f>
        <v>0</v>
      </c>
      <c r="N263">
        <f>matriceresult__29[[#This Row],[Background]]/matriceresult__29[[#This Row],[TOTAL]]</f>
        <v>0</v>
      </c>
      <c r="O263">
        <f>matriceresult__29[[#This Row],[Creation]]/matriceresult__29[[#This Row],[TOTAL]]</f>
        <v>0.5</v>
      </c>
      <c r="P263" s="15">
        <f>SUM(matriceresult__2910[[#This Row],[Use]:[Creation]])</f>
        <v>1</v>
      </c>
    </row>
    <row r="264" spans="1:16" x14ac:dyDescent="0.25">
      <c r="A264" s="3" t="s">
        <v>109</v>
      </c>
      <c r="B264" s="13" t="s">
        <v>1027</v>
      </c>
      <c r="D264" s="1" t="s">
        <v>3039</v>
      </c>
      <c r="E264">
        <v>1</v>
      </c>
      <c r="F264">
        <v>0</v>
      </c>
      <c r="G264">
        <v>0</v>
      </c>
      <c r="H264">
        <v>0</v>
      </c>
      <c r="I264" s="7">
        <f>SUM(matriceresult__29[[#This Row],[Use]:[Creation]])</f>
        <v>1</v>
      </c>
      <c r="K264" s="1" t="s">
        <v>3039</v>
      </c>
      <c r="L264">
        <f>matriceresult__29[[#This Row],[Use]]/matriceresult__29[[#This Row],[TOTAL]]</f>
        <v>1</v>
      </c>
      <c r="M264">
        <f>matriceresult__29[[#This Row],[Compare]]/matriceresult__29[[#This Row],[TOTAL]]</f>
        <v>0</v>
      </c>
      <c r="N264">
        <f>matriceresult__29[[#This Row],[Background]]/matriceresult__29[[#This Row],[TOTAL]]</f>
        <v>0</v>
      </c>
      <c r="O264">
        <f>matriceresult__29[[#This Row],[Creation]]/matriceresult__29[[#This Row],[TOTAL]]</f>
        <v>0</v>
      </c>
      <c r="P264" s="15">
        <f>SUM(matriceresult__2910[[#This Row],[Use]:[Creation]])</f>
        <v>1</v>
      </c>
    </row>
    <row r="265" spans="1:16" x14ac:dyDescent="0.25">
      <c r="A265" s="4" t="s">
        <v>109</v>
      </c>
      <c r="B265" s="6" t="s">
        <v>1027</v>
      </c>
      <c r="D265" s="1" t="s">
        <v>343</v>
      </c>
      <c r="E265">
        <v>0</v>
      </c>
      <c r="F265">
        <v>0</v>
      </c>
      <c r="G265">
        <v>4</v>
      </c>
      <c r="H265">
        <v>0</v>
      </c>
      <c r="I265" s="7">
        <f>SUM(matriceresult__29[[#This Row],[Use]:[Creation]])</f>
        <v>4</v>
      </c>
      <c r="K265" s="1" t="s">
        <v>343</v>
      </c>
      <c r="L265">
        <f>matriceresult__29[[#This Row],[Use]]/matriceresult__29[[#This Row],[TOTAL]]</f>
        <v>0</v>
      </c>
      <c r="M265">
        <f>matriceresult__29[[#This Row],[Compare]]/matriceresult__29[[#This Row],[TOTAL]]</f>
        <v>0</v>
      </c>
      <c r="N265">
        <f>matriceresult__29[[#This Row],[Background]]/matriceresult__29[[#This Row],[TOTAL]]</f>
        <v>1</v>
      </c>
      <c r="O265">
        <f>matriceresult__29[[#This Row],[Creation]]/matriceresult__29[[#This Row],[TOTAL]]</f>
        <v>0</v>
      </c>
      <c r="P265" s="15">
        <f>SUM(matriceresult__2910[[#This Row],[Use]:[Creation]])</f>
        <v>1</v>
      </c>
    </row>
    <row r="266" spans="1:16" x14ac:dyDescent="0.25">
      <c r="A266" s="3" t="s">
        <v>109</v>
      </c>
      <c r="B266" s="13" t="s">
        <v>1027</v>
      </c>
      <c r="D266" s="1" t="s">
        <v>3043</v>
      </c>
      <c r="E266">
        <v>1</v>
      </c>
      <c r="F266">
        <v>0</v>
      </c>
      <c r="G266">
        <v>0</v>
      </c>
      <c r="H266">
        <v>0</v>
      </c>
      <c r="I266" s="7">
        <f>SUM(matriceresult__29[[#This Row],[Use]:[Creation]])</f>
        <v>1</v>
      </c>
      <c r="K266" s="1" t="s">
        <v>3043</v>
      </c>
      <c r="L266">
        <f>matriceresult__29[[#This Row],[Use]]/matriceresult__29[[#This Row],[TOTAL]]</f>
        <v>1</v>
      </c>
      <c r="M266">
        <f>matriceresult__29[[#This Row],[Compare]]/matriceresult__29[[#This Row],[TOTAL]]</f>
        <v>0</v>
      </c>
      <c r="N266">
        <f>matriceresult__29[[#This Row],[Background]]/matriceresult__29[[#This Row],[TOTAL]]</f>
        <v>0</v>
      </c>
      <c r="O266">
        <f>matriceresult__29[[#This Row],[Creation]]/matriceresult__29[[#This Row],[TOTAL]]</f>
        <v>0</v>
      </c>
      <c r="P266" s="15">
        <f>SUM(matriceresult__2910[[#This Row],[Use]:[Creation]])</f>
        <v>1</v>
      </c>
    </row>
    <row r="267" spans="1:16" x14ac:dyDescent="0.25">
      <c r="A267" s="4" t="s">
        <v>109</v>
      </c>
      <c r="B267" s="6" t="s">
        <v>1027</v>
      </c>
      <c r="D267" s="1" t="s">
        <v>3047</v>
      </c>
      <c r="E267">
        <v>8</v>
      </c>
      <c r="F267">
        <v>0</v>
      </c>
      <c r="G267">
        <v>0</v>
      </c>
      <c r="H267">
        <v>0</v>
      </c>
      <c r="I267" s="7">
        <f>SUM(matriceresult__29[[#This Row],[Use]:[Creation]])</f>
        <v>8</v>
      </c>
      <c r="K267" s="1" t="s">
        <v>3047</v>
      </c>
      <c r="L267">
        <f>matriceresult__29[[#This Row],[Use]]/matriceresult__29[[#This Row],[TOTAL]]</f>
        <v>1</v>
      </c>
      <c r="M267">
        <f>matriceresult__29[[#This Row],[Compare]]/matriceresult__29[[#This Row],[TOTAL]]</f>
        <v>0</v>
      </c>
      <c r="N267">
        <f>matriceresult__29[[#This Row],[Background]]/matriceresult__29[[#This Row],[TOTAL]]</f>
        <v>0</v>
      </c>
      <c r="O267">
        <f>matriceresult__29[[#This Row],[Creation]]/matriceresult__29[[#This Row],[TOTAL]]</f>
        <v>0</v>
      </c>
      <c r="P267" s="15">
        <f>SUM(matriceresult__2910[[#This Row],[Use]:[Creation]])</f>
        <v>1</v>
      </c>
    </row>
    <row r="268" spans="1:16" x14ac:dyDescent="0.25">
      <c r="A268" s="3" t="s">
        <v>109</v>
      </c>
      <c r="B268" s="13" t="s">
        <v>1027</v>
      </c>
      <c r="D268" s="1" t="s">
        <v>826</v>
      </c>
      <c r="E268">
        <v>0</v>
      </c>
      <c r="F268">
        <v>0</v>
      </c>
      <c r="G268">
        <v>0</v>
      </c>
      <c r="H268">
        <v>1</v>
      </c>
      <c r="I268" s="7">
        <f>SUM(matriceresult__29[[#This Row],[Use]:[Creation]])</f>
        <v>1</v>
      </c>
      <c r="K268" s="1" t="s">
        <v>826</v>
      </c>
      <c r="L268">
        <f>matriceresult__29[[#This Row],[Use]]/matriceresult__29[[#This Row],[TOTAL]]</f>
        <v>0</v>
      </c>
      <c r="M268">
        <f>matriceresult__29[[#This Row],[Compare]]/matriceresult__29[[#This Row],[TOTAL]]</f>
        <v>0</v>
      </c>
      <c r="N268">
        <f>matriceresult__29[[#This Row],[Background]]/matriceresult__29[[#This Row],[TOTAL]]</f>
        <v>0</v>
      </c>
      <c r="O268">
        <f>matriceresult__29[[#This Row],[Creation]]/matriceresult__29[[#This Row],[TOTAL]]</f>
        <v>1</v>
      </c>
      <c r="P268" s="15">
        <f>SUM(matriceresult__2910[[#This Row],[Use]:[Creation]])</f>
        <v>1</v>
      </c>
    </row>
    <row r="269" spans="1:16" x14ac:dyDescent="0.25">
      <c r="A269" s="4" t="s">
        <v>109</v>
      </c>
      <c r="B269" s="6" t="s">
        <v>1027</v>
      </c>
      <c r="D269" s="1" t="s">
        <v>359</v>
      </c>
      <c r="E269">
        <v>0</v>
      </c>
      <c r="F269">
        <v>0</v>
      </c>
      <c r="G269">
        <v>1</v>
      </c>
      <c r="H269">
        <v>0</v>
      </c>
      <c r="I269" s="7">
        <f>SUM(matriceresult__29[[#This Row],[Use]:[Creation]])</f>
        <v>1</v>
      </c>
      <c r="K269" s="1" t="s">
        <v>359</v>
      </c>
      <c r="L269">
        <f>matriceresult__29[[#This Row],[Use]]/matriceresult__29[[#This Row],[TOTAL]]</f>
        <v>0</v>
      </c>
      <c r="M269">
        <f>matriceresult__29[[#This Row],[Compare]]/matriceresult__29[[#This Row],[TOTAL]]</f>
        <v>0</v>
      </c>
      <c r="N269">
        <f>matriceresult__29[[#This Row],[Background]]/matriceresult__29[[#This Row],[TOTAL]]</f>
        <v>1</v>
      </c>
      <c r="O269">
        <f>matriceresult__29[[#This Row],[Creation]]/matriceresult__29[[#This Row],[TOTAL]]</f>
        <v>0</v>
      </c>
      <c r="P269" s="15">
        <f>SUM(matriceresult__2910[[#This Row],[Use]:[Creation]])</f>
        <v>1</v>
      </c>
    </row>
    <row r="270" spans="1:16" x14ac:dyDescent="0.25">
      <c r="A270" s="3" t="s">
        <v>109</v>
      </c>
      <c r="B270" s="13" t="s">
        <v>1027</v>
      </c>
      <c r="D270" s="1" t="s">
        <v>364</v>
      </c>
      <c r="E270">
        <v>0</v>
      </c>
      <c r="F270">
        <v>0</v>
      </c>
      <c r="G270">
        <v>2</v>
      </c>
      <c r="H270">
        <v>0</v>
      </c>
      <c r="I270" s="7">
        <f>SUM(matriceresult__29[[#This Row],[Use]:[Creation]])</f>
        <v>2</v>
      </c>
      <c r="K270" s="1" t="s">
        <v>364</v>
      </c>
      <c r="L270">
        <f>matriceresult__29[[#This Row],[Use]]/matriceresult__29[[#This Row],[TOTAL]]</f>
        <v>0</v>
      </c>
      <c r="M270">
        <f>matriceresult__29[[#This Row],[Compare]]/matriceresult__29[[#This Row],[TOTAL]]</f>
        <v>0</v>
      </c>
      <c r="N270">
        <f>matriceresult__29[[#This Row],[Background]]/matriceresult__29[[#This Row],[TOTAL]]</f>
        <v>1</v>
      </c>
      <c r="O270">
        <f>matriceresult__29[[#This Row],[Creation]]/matriceresult__29[[#This Row],[TOTAL]]</f>
        <v>0</v>
      </c>
      <c r="P270" s="15">
        <f>SUM(matriceresult__2910[[#This Row],[Use]:[Creation]])</f>
        <v>1</v>
      </c>
    </row>
    <row r="271" spans="1:16" x14ac:dyDescent="0.25">
      <c r="A271" s="4" t="s">
        <v>109</v>
      </c>
      <c r="B271" s="6" t="s">
        <v>1027</v>
      </c>
      <c r="D271" s="1" t="s">
        <v>370</v>
      </c>
      <c r="E271">
        <v>11</v>
      </c>
      <c r="F271">
        <v>0</v>
      </c>
      <c r="G271">
        <v>4</v>
      </c>
      <c r="H271">
        <v>0</v>
      </c>
      <c r="I271" s="7">
        <f>SUM(matriceresult__29[[#This Row],[Use]:[Creation]])</f>
        <v>15</v>
      </c>
      <c r="K271" s="1" t="s">
        <v>370</v>
      </c>
      <c r="L271">
        <f>matriceresult__29[[#This Row],[Use]]/matriceresult__29[[#This Row],[TOTAL]]</f>
        <v>0.73333333333333328</v>
      </c>
      <c r="M271">
        <f>matriceresult__29[[#This Row],[Compare]]/matriceresult__29[[#This Row],[TOTAL]]</f>
        <v>0</v>
      </c>
      <c r="N271">
        <f>matriceresult__29[[#This Row],[Background]]/matriceresult__29[[#This Row],[TOTAL]]</f>
        <v>0.26666666666666666</v>
      </c>
      <c r="O271">
        <f>matriceresult__29[[#This Row],[Creation]]/matriceresult__29[[#This Row],[TOTAL]]</f>
        <v>0</v>
      </c>
      <c r="P271" s="15">
        <f>SUM(matriceresult__2910[[#This Row],[Use]:[Creation]])</f>
        <v>1</v>
      </c>
    </row>
    <row r="272" spans="1:16" x14ac:dyDescent="0.25">
      <c r="A272" s="3" t="s">
        <v>109</v>
      </c>
      <c r="B272" s="13" t="s">
        <v>1027</v>
      </c>
      <c r="D272" s="1" t="s">
        <v>3074</v>
      </c>
      <c r="E272">
        <v>1</v>
      </c>
      <c r="F272">
        <v>0</v>
      </c>
      <c r="G272">
        <v>0</v>
      </c>
      <c r="H272">
        <v>0</v>
      </c>
      <c r="I272" s="7">
        <f>SUM(matriceresult__29[[#This Row],[Use]:[Creation]])</f>
        <v>1</v>
      </c>
      <c r="K272" s="1" t="s">
        <v>3074</v>
      </c>
      <c r="L272">
        <f>matriceresult__29[[#This Row],[Use]]/matriceresult__29[[#This Row],[TOTAL]]</f>
        <v>1</v>
      </c>
      <c r="M272">
        <f>matriceresult__29[[#This Row],[Compare]]/matriceresult__29[[#This Row],[TOTAL]]</f>
        <v>0</v>
      </c>
      <c r="N272">
        <f>matriceresult__29[[#This Row],[Background]]/matriceresult__29[[#This Row],[TOTAL]]</f>
        <v>0</v>
      </c>
      <c r="O272">
        <f>matriceresult__29[[#This Row],[Creation]]/matriceresult__29[[#This Row],[TOTAL]]</f>
        <v>0</v>
      </c>
      <c r="P272" s="15">
        <f>SUM(matriceresult__2910[[#This Row],[Use]:[Creation]])</f>
        <v>1</v>
      </c>
    </row>
    <row r="273" spans="1:16" x14ac:dyDescent="0.25">
      <c r="A273" s="4" t="s">
        <v>109</v>
      </c>
      <c r="B273" s="6" t="s">
        <v>1027</v>
      </c>
      <c r="D273" s="1" t="s">
        <v>3079</v>
      </c>
      <c r="E273">
        <v>1</v>
      </c>
      <c r="F273">
        <v>0</v>
      </c>
      <c r="G273">
        <v>0</v>
      </c>
      <c r="H273">
        <v>0</v>
      </c>
      <c r="I273" s="7">
        <f>SUM(matriceresult__29[[#This Row],[Use]:[Creation]])</f>
        <v>1</v>
      </c>
      <c r="K273" s="1" t="s">
        <v>3079</v>
      </c>
      <c r="L273">
        <f>matriceresult__29[[#This Row],[Use]]/matriceresult__29[[#This Row],[TOTAL]]</f>
        <v>1</v>
      </c>
      <c r="M273">
        <f>matriceresult__29[[#This Row],[Compare]]/matriceresult__29[[#This Row],[TOTAL]]</f>
        <v>0</v>
      </c>
      <c r="N273">
        <f>matriceresult__29[[#This Row],[Background]]/matriceresult__29[[#This Row],[TOTAL]]</f>
        <v>0</v>
      </c>
      <c r="O273">
        <f>matriceresult__29[[#This Row],[Creation]]/matriceresult__29[[#This Row],[TOTAL]]</f>
        <v>0</v>
      </c>
      <c r="P273" s="15">
        <f>SUM(matriceresult__2910[[#This Row],[Use]:[Creation]])</f>
        <v>1</v>
      </c>
    </row>
    <row r="274" spans="1:16" x14ac:dyDescent="0.25">
      <c r="A274" s="3" t="s">
        <v>109</v>
      </c>
      <c r="B274" s="13" t="s">
        <v>1027</v>
      </c>
      <c r="D274" s="8" t="s">
        <v>3084</v>
      </c>
      <c r="E274" s="7">
        <f>SUM(E2:E273)</f>
        <v>861</v>
      </c>
      <c r="F274" s="7">
        <f t="shared" ref="F274:H274" si="0">SUM(F2:F273)</f>
        <v>4</v>
      </c>
      <c r="G274" s="7">
        <f t="shared" si="0"/>
        <v>159</v>
      </c>
      <c r="H274" s="7">
        <f t="shared" si="0"/>
        <v>163</v>
      </c>
      <c r="I274" s="8">
        <f>SUM(matriceresult__29[[#This Row],[Use]:[Creation]])</f>
        <v>1187</v>
      </c>
      <c r="K274" s="8" t="s">
        <v>3084</v>
      </c>
      <c r="L274" s="7">
        <f>SUM(L2:L273)</f>
        <v>165.85414641401479</v>
      </c>
      <c r="M274" s="7">
        <f t="shared" ref="M274" si="1">SUM(M2:M273)</f>
        <v>0.91666666666666663</v>
      </c>
      <c r="N274" s="7">
        <f t="shared" ref="N274" si="2">SUM(N2:N273)</f>
        <v>38.284419698235489</v>
      </c>
      <c r="O274" s="7">
        <f t="shared" ref="O274" si="3">SUM(O2:O273)</f>
        <v>66.944767221083012</v>
      </c>
      <c r="P274" s="8">
        <f>SUM(matriceresult__2910[[#This Row],[Use]:[Creation]])</f>
        <v>271.99999999999994</v>
      </c>
    </row>
    <row r="275" spans="1:16" x14ac:dyDescent="0.25">
      <c r="A275" s="4" t="s">
        <v>109</v>
      </c>
      <c r="B275" s="6" t="s">
        <v>1027</v>
      </c>
      <c r="D275" s="8" t="s">
        <v>3085</v>
      </c>
      <c r="E275" s="14">
        <f>E274/$I$274</f>
        <v>0.72535804549283911</v>
      </c>
      <c r="F275" s="14">
        <f t="shared" ref="F275:I275" si="4">F274/$I$274</f>
        <v>3.3698399326032012E-3</v>
      </c>
      <c r="G275" s="14">
        <f t="shared" si="4"/>
        <v>0.13395113732097724</v>
      </c>
      <c r="H275" s="14">
        <f t="shared" si="4"/>
        <v>0.13732097725358045</v>
      </c>
      <c r="I275" s="14">
        <f t="shared" si="4"/>
        <v>1</v>
      </c>
      <c r="K275" s="8" t="s">
        <v>3085</v>
      </c>
      <c r="L275" s="14">
        <f>L274/$P$274</f>
        <v>0.60975789122799573</v>
      </c>
      <c r="M275" s="14">
        <f t="shared" ref="M275:P275" si="5">M274/$P$274</f>
        <v>3.3700980392156869E-3</v>
      </c>
      <c r="N275" s="14">
        <f t="shared" si="5"/>
        <v>0.14075154300821874</v>
      </c>
      <c r="O275" s="14">
        <f t="shared" si="5"/>
        <v>0.24612046772456994</v>
      </c>
      <c r="P275" s="14">
        <f t="shared" si="5"/>
        <v>1</v>
      </c>
    </row>
    <row r="276" spans="1:16" x14ac:dyDescent="0.25">
      <c r="A276" s="3" t="s">
        <v>109</v>
      </c>
      <c r="B276" s="13" t="s">
        <v>1027</v>
      </c>
    </row>
    <row r="277" spans="1:16" x14ac:dyDescent="0.25">
      <c r="A277" s="4" t="s">
        <v>109</v>
      </c>
      <c r="B277" s="6" t="s">
        <v>1027</v>
      </c>
    </row>
    <row r="278" spans="1:16" x14ac:dyDescent="0.25">
      <c r="A278" s="3" t="s">
        <v>109</v>
      </c>
      <c r="B278" s="13" t="s">
        <v>1027</v>
      </c>
    </row>
    <row r="279" spans="1:16" x14ac:dyDescent="0.25">
      <c r="A279" s="4" t="s">
        <v>109</v>
      </c>
      <c r="B279" s="6" t="s">
        <v>1027</v>
      </c>
    </row>
    <row r="280" spans="1:16" x14ac:dyDescent="0.25">
      <c r="A280" s="3" t="s">
        <v>109</v>
      </c>
      <c r="B280" s="13" t="s">
        <v>1027</v>
      </c>
    </row>
    <row r="281" spans="1:16" x14ac:dyDescent="0.25">
      <c r="A281" s="4" t="s">
        <v>109</v>
      </c>
      <c r="B281" s="6" t="s">
        <v>1027</v>
      </c>
    </row>
    <row r="282" spans="1:16" x14ac:dyDescent="0.25">
      <c r="A282" s="3" t="s">
        <v>109</v>
      </c>
      <c r="B282" s="13" t="s">
        <v>1027</v>
      </c>
    </row>
    <row r="283" spans="1:16" x14ac:dyDescent="0.25">
      <c r="A283" s="4" t="s">
        <v>109</v>
      </c>
      <c r="B283" s="6" t="s">
        <v>1027</v>
      </c>
    </row>
    <row r="284" spans="1:16" x14ac:dyDescent="0.25">
      <c r="A284" s="3" t="s">
        <v>109</v>
      </c>
      <c r="B284" s="13" t="s">
        <v>1027</v>
      </c>
    </row>
    <row r="285" spans="1:16" x14ac:dyDescent="0.25">
      <c r="A285" s="4" t="s">
        <v>1305</v>
      </c>
      <c r="B285" s="6" t="s">
        <v>1027</v>
      </c>
    </row>
    <row r="286" spans="1:16" x14ac:dyDescent="0.25">
      <c r="A286" s="3" t="s">
        <v>1310</v>
      </c>
      <c r="B286" s="13" t="s">
        <v>1027</v>
      </c>
    </row>
    <row r="287" spans="1:16" x14ac:dyDescent="0.25">
      <c r="A287" s="4" t="s">
        <v>610</v>
      </c>
      <c r="B287" s="6" t="s">
        <v>542</v>
      </c>
    </row>
    <row r="288" spans="1:16" x14ac:dyDescent="0.25">
      <c r="A288" s="3" t="s">
        <v>610</v>
      </c>
      <c r="B288" s="13" t="s">
        <v>542</v>
      </c>
    </row>
    <row r="289" spans="1:2" x14ac:dyDescent="0.25">
      <c r="A289" s="4" t="s">
        <v>1315</v>
      </c>
      <c r="B289" s="6" t="s">
        <v>1027</v>
      </c>
    </row>
    <row r="290" spans="1:2" x14ac:dyDescent="0.25">
      <c r="A290" s="3" t="s">
        <v>1315</v>
      </c>
      <c r="B290" s="13" t="s">
        <v>1027</v>
      </c>
    </row>
    <row r="291" spans="1:2" x14ac:dyDescent="0.25">
      <c r="A291" s="4" t="s">
        <v>1315</v>
      </c>
      <c r="B291" s="6" t="s">
        <v>1027</v>
      </c>
    </row>
    <row r="292" spans="1:2" x14ac:dyDescent="0.25">
      <c r="A292" s="3" t="s">
        <v>1315</v>
      </c>
      <c r="B292" s="13" t="s">
        <v>1027</v>
      </c>
    </row>
    <row r="293" spans="1:2" x14ac:dyDescent="0.25">
      <c r="A293" s="4" t="s">
        <v>1315</v>
      </c>
      <c r="B293" s="6" t="s">
        <v>1027</v>
      </c>
    </row>
    <row r="294" spans="1:2" x14ac:dyDescent="0.25">
      <c r="A294" s="3" t="s">
        <v>1315</v>
      </c>
      <c r="B294" s="13" t="s">
        <v>1027</v>
      </c>
    </row>
    <row r="295" spans="1:2" x14ac:dyDescent="0.25">
      <c r="A295" s="4" t="s">
        <v>1315</v>
      </c>
      <c r="B295" s="6" t="s">
        <v>1027</v>
      </c>
    </row>
    <row r="296" spans="1:2" x14ac:dyDescent="0.25">
      <c r="A296" s="3" t="s">
        <v>1315</v>
      </c>
      <c r="B296" s="13" t="s">
        <v>1027</v>
      </c>
    </row>
    <row r="297" spans="1:2" x14ac:dyDescent="0.25">
      <c r="A297" s="4" t="s">
        <v>1315</v>
      </c>
      <c r="B297" s="6" t="s">
        <v>1027</v>
      </c>
    </row>
    <row r="298" spans="1:2" x14ac:dyDescent="0.25">
      <c r="A298" s="3" t="s">
        <v>1315</v>
      </c>
      <c r="B298" s="13" t="s">
        <v>1027</v>
      </c>
    </row>
    <row r="299" spans="1:2" x14ac:dyDescent="0.25">
      <c r="A299" s="4" t="s">
        <v>1339</v>
      </c>
      <c r="B299" s="6" t="s">
        <v>1027</v>
      </c>
    </row>
    <row r="300" spans="1:2" x14ac:dyDescent="0.25">
      <c r="A300" s="3" t="s">
        <v>1339</v>
      </c>
      <c r="B300" s="13" t="s">
        <v>1027</v>
      </c>
    </row>
    <row r="301" spans="1:2" x14ac:dyDescent="0.25">
      <c r="A301" s="4" t="s">
        <v>2251</v>
      </c>
      <c r="B301" s="6" t="s">
        <v>1027</v>
      </c>
    </row>
    <row r="302" spans="1:2" x14ac:dyDescent="0.25">
      <c r="A302" s="3" t="s">
        <v>2251</v>
      </c>
      <c r="B302" s="13" t="s">
        <v>1027</v>
      </c>
    </row>
    <row r="303" spans="1:2" x14ac:dyDescent="0.25">
      <c r="A303" s="4" t="s">
        <v>2251</v>
      </c>
      <c r="B303" s="6" t="s">
        <v>1027</v>
      </c>
    </row>
    <row r="304" spans="1:2" x14ac:dyDescent="0.25">
      <c r="A304" s="3" t="s">
        <v>2251</v>
      </c>
      <c r="B304" s="13" t="s">
        <v>1027</v>
      </c>
    </row>
    <row r="305" spans="1:2" x14ac:dyDescent="0.25">
      <c r="A305" s="4" t="s">
        <v>2251</v>
      </c>
      <c r="B305" s="6" t="s">
        <v>1027</v>
      </c>
    </row>
    <row r="306" spans="1:2" x14ac:dyDescent="0.25">
      <c r="A306" s="3" t="s">
        <v>2251</v>
      </c>
      <c r="B306" s="13" t="s">
        <v>1027</v>
      </c>
    </row>
    <row r="307" spans="1:2" x14ac:dyDescent="0.25">
      <c r="A307" s="4" t="s">
        <v>2251</v>
      </c>
      <c r="B307" s="6" t="s">
        <v>1027</v>
      </c>
    </row>
    <row r="308" spans="1:2" x14ac:dyDescent="0.25">
      <c r="A308" s="3" t="s">
        <v>2262</v>
      </c>
      <c r="B308" s="13" t="s">
        <v>1027</v>
      </c>
    </row>
    <row r="309" spans="1:2" x14ac:dyDescent="0.25">
      <c r="A309" s="4" t="s">
        <v>1345</v>
      </c>
      <c r="B309" s="6" t="s">
        <v>1027</v>
      </c>
    </row>
    <row r="310" spans="1:2" x14ac:dyDescent="0.25">
      <c r="A310" s="3" t="s">
        <v>1345</v>
      </c>
      <c r="B310" s="13" t="s">
        <v>1027</v>
      </c>
    </row>
    <row r="311" spans="1:2" x14ac:dyDescent="0.25">
      <c r="A311" s="4" t="s">
        <v>1345</v>
      </c>
      <c r="B311" s="6" t="s">
        <v>1027</v>
      </c>
    </row>
    <row r="312" spans="1:2" x14ac:dyDescent="0.25">
      <c r="A312" s="3" t="s">
        <v>1345</v>
      </c>
      <c r="B312" s="13" t="s">
        <v>1027</v>
      </c>
    </row>
    <row r="313" spans="1:2" x14ac:dyDescent="0.25">
      <c r="A313" s="4" t="s">
        <v>2267</v>
      </c>
      <c r="B313" s="6" t="s">
        <v>1027</v>
      </c>
    </row>
    <row r="314" spans="1:2" x14ac:dyDescent="0.25">
      <c r="A314" s="3" t="s">
        <v>2267</v>
      </c>
      <c r="B314" s="13" t="s">
        <v>1027</v>
      </c>
    </row>
    <row r="315" spans="1:2" x14ac:dyDescent="0.25">
      <c r="A315" s="4" t="s">
        <v>2267</v>
      </c>
      <c r="B315" s="6" t="s">
        <v>1027</v>
      </c>
    </row>
    <row r="316" spans="1:2" x14ac:dyDescent="0.25">
      <c r="A316" s="3" t="s">
        <v>115</v>
      </c>
      <c r="B316" s="13" t="s">
        <v>13</v>
      </c>
    </row>
    <row r="317" spans="1:2" x14ac:dyDescent="0.25">
      <c r="A317" s="4" t="s">
        <v>115</v>
      </c>
      <c r="B317" s="6" t="s">
        <v>13</v>
      </c>
    </row>
    <row r="318" spans="1:2" x14ac:dyDescent="0.25">
      <c r="A318" s="3" t="s">
        <v>115</v>
      </c>
      <c r="B318" s="13" t="s">
        <v>1027</v>
      </c>
    </row>
    <row r="319" spans="1:2" x14ac:dyDescent="0.25">
      <c r="A319" s="4" t="s">
        <v>115</v>
      </c>
      <c r="B319" s="6" t="s">
        <v>1027</v>
      </c>
    </row>
    <row r="320" spans="1:2" x14ac:dyDescent="0.25">
      <c r="A320" s="3" t="s">
        <v>115</v>
      </c>
      <c r="B320" s="13" t="s">
        <v>1027</v>
      </c>
    </row>
    <row r="321" spans="1:2" x14ac:dyDescent="0.25">
      <c r="A321" s="4" t="s">
        <v>115</v>
      </c>
      <c r="B321" s="6" t="s">
        <v>1027</v>
      </c>
    </row>
    <row r="322" spans="1:2" x14ac:dyDescent="0.25">
      <c r="A322" s="3" t="s">
        <v>115</v>
      </c>
      <c r="B322" s="13" t="s">
        <v>1027</v>
      </c>
    </row>
    <row r="323" spans="1:2" x14ac:dyDescent="0.25">
      <c r="A323" s="4" t="s">
        <v>115</v>
      </c>
      <c r="B323" s="6" t="s">
        <v>1027</v>
      </c>
    </row>
    <row r="324" spans="1:2" x14ac:dyDescent="0.25">
      <c r="A324" s="3" t="s">
        <v>115</v>
      </c>
      <c r="B324" s="13" t="s">
        <v>1027</v>
      </c>
    </row>
    <row r="325" spans="1:2" x14ac:dyDescent="0.25">
      <c r="A325" s="4" t="s">
        <v>115</v>
      </c>
      <c r="B325" s="6" t="s">
        <v>1027</v>
      </c>
    </row>
    <row r="326" spans="1:2" x14ac:dyDescent="0.25">
      <c r="A326" s="3" t="s">
        <v>115</v>
      </c>
      <c r="B326" s="13" t="s">
        <v>1027</v>
      </c>
    </row>
    <row r="327" spans="1:2" x14ac:dyDescent="0.25">
      <c r="A327" s="4" t="s">
        <v>115</v>
      </c>
      <c r="B327" s="6" t="s">
        <v>1027</v>
      </c>
    </row>
    <row r="328" spans="1:2" x14ac:dyDescent="0.25">
      <c r="A328" s="3" t="s">
        <v>115</v>
      </c>
      <c r="B328" s="13" t="s">
        <v>1027</v>
      </c>
    </row>
    <row r="329" spans="1:2" x14ac:dyDescent="0.25">
      <c r="A329" s="4" t="s">
        <v>115</v>
      </c>
      <c r="B329" s="6" t="s">
        <v>1027</v>
      </c>
    </row>
    <row r="330" spans="1:2" x14ac:dyDescent="0.25">
      <c r="A330" s="3" t="s">
        <v>115</v>
      </c>
      <c r="B330" s="13" t="s">
        <v>1027</v>
      </c>
    </row>
    <row r="331" spans="1:2" x14ac:dyDescent="0.25">
      <c r="A331" s="4" t="s">
        <v>2274</v>
      </c>
      <c r="B331" s="6" t="s">
        <v>1027</v>
      </c>
    </row>
    <row r="332" spans="1:2" x14ac:dyDescent="0.25">
      <c r="A332" s="3" t="s">
        <v>2274</v>
      </c>
      <c r="B332" s="13" t="s">
        <v>1027</v>
      </c>
    </row>
    <row r="333" spans="1:2" x14ac:dyDescent="0.25">
      <c r="A333" s="4" t="s">
        <v>2274</v>
      </c>
      <c r="B333" s="6" t="s">
        <v>1027</v>
      </c>
    </row>
    <row r="334" spans="1:2" x14ac:dyDescent="0.25">
      <c r="A334" s="3" t="s">
        <v>414</v>
      </c>
      <c r="B334" s="13" t="s">
        <v>13</v>
      </c>
    </row>
    <row r="335" spans="1:2" x14ac:dyDescent="0.25">
      <c r="A335" s="4" t="s">
        <v>414</v>
      </c>
      <c r="B335" s="6" t="s">
        <v>13</v>
      </c>
    </row>
    <row r="336" spans="1:2" x14ac:dyDescent="0.25">
      <c r="A336" s="3" t="s">
        <v>414</v>
      </c>
      <c r="B336" s="13" t="s">
        <v>13</v>
      </c>
    </row>
    <row r="337" spans="1:2" x14ac:dyDescent="0.25">
      <c r="A337" s="4" t="s">
        <v>414</v>
      </c>
      <c r="B337" s="6" t="s">
        <v>13</v>
      </c>
    </row>
    <row r="338" spans="1:2" x14ac:dyDescent="0.25">
      <c r="A338" s="3" t="s">
        <v>414</v>
      </c>
      <c r="B338" s="13" t="s">
        <v>13</v>
      </c>
    </row>
    <row r="339" spans="1:2" x14ac:dyDescent="0.25">
      <c r="A339" s="4" t="s">
        <v>414</v>
      </c>
      <c r="B339" s="6" t="s">
        <v>13</v>
      </c>
    </row>
    <row r="340" spans="1:2" x14ac:dyDescent="0.25">
      <c r="A340" s="3" t="s">
        <v>414</v>
      </c>
      <c r="B340" s="13" t="s">
        <v>13</v>
      </c>
    </row>
    <row r="341" spans="1:2" x14ac:dyDescent="0.25">
      <c r="A341" s="4" t="s">
        <v>414</v>
      </c>
      <c r="B341" s="6" t="s">
        <v>13</v>
      </c>
    </row>
    <row r="342" spans="1:2" x14ac:dyDescent="0.25">
      <c r="A342" s="3" t="s">
        <v>414</v>
      </c>
      <c r="B342" s="13" t="s">
        <v>13</v>
      </c>
    </row>
    <row r="343" spans="1:2" x14ac:dyDescent="0.25">
      <c r="A343" s="4" t="s">
        <v>414</v>
      </c>
      <c r="B343" s="6" t="s">
        <v>1027</v>
      </c>
    </row>
    <row r="344" spans="1:2" x14ac:dyDescent="0.25">
      <c r="A344" s="3" t="s">
        <v>414</v>
      </c>
      <c r="B344" s="13" t="s">
        <v>1027</v>
      </c>
    </row>
    <row r="345" spans="1:2" x14ac:dyDescent="0.25">
      <c r="A345" s="4" t="s">
        <v>414</v>
      </c>
      <c r="B345" s="6" t="s">
        <v>1027</v>
      </c>
    </row>
    <row r="346" spans="1:2" x14ac:dyDescent="0.25">
      <c r="A346" s="3" t="s">
        <v>414</v>
      </c>
      <c r="B346" s="13" t="s">
        <v>1027</v>
      </c>
    </row>
    <row r="347" spans="1:2" x14ac:dyDescent="0.25">
      <c r="A347" s="4" t="s">
        <v>414</v>
      </c>
      <c r="B347" s="6" t="s">
        <v>1027</v>
      </c>
    </row>
    <row r="348" spans="1:2" x14ac:dyDescent="0.25">
      <c r="A348" s="3" t="s">
        <v>438</v>
      </c>
      <c r="B348" s="13" t="s">
        <v>13</v>
      </c>
    </row>
    <row r="349" spans="1:2" x14ac:dyDescent="0.25">
      <c r="A349" s="4" t="s">
        <v>438</v>
      </c>
      <c r="B349" s="6" t="s">
        <v>13</v>
      </c>
    </row>
    <row r="350" spans="1:2" x14ac:dyDescent="0.25">
      <c r="A350" s="3" t="s">
        <v>844</v>
      </c>
      <c r="B350" s="13" t="s">
        <v>542</v>
      </c>
    </row>
    <row r="351" spans="1:2" x14ac:dyDescent="0.25">
      <c r="A351" s="4" t="s">
        <v>848</v>
      </c>
      <c r="B351" s="6" t="s">
        <v>542</v>
      </c>
    </row>
    <row r="352" spans="1:2" x14ac:dyDescent="0.25">
      <c r="A352" s="3" t="s">
        <v>848</v>
      </c>
      <c r="B352" s="13" t="s">
        <v>1027</v>
      </c>
    </row>
    <row r="353" spans="1:2" x14ac:dyDescent="0.25">
      <c r="A353" s="4" t="s">
        <v>848</v>
      </c>
      <c r="B353" s="6" t="s">
        <v>1027</v>
      </c>
    </row>
    <row r="354" spans="1:2" x14ac:dyDescent="0.25">
      <c r="A354" s="3" t="s">
        <v>848</v>
      </c>
      <c r="B354" s="13" t="s">
        <v>1027</v>
      </c>
    </row>
    <row r="355" spans="1:2" x14ac:dyDescent="0.25">
      <c r="A355" s="4" t="s">
        <v>848</v>
      </c>
      <c r="B355" s="6" t="s">
        <v>1027</v>
      </c>
    </row>
    <row r="356" spans="1:2" x14ac:dyDescent="0.25">
      <c r="A356" s="3" t="s">
        <v>848</v>
      </c>
      <c r="B356" s="13" t="s">
        <v>1027</v>
      </c>
    </row>
    <row r="357" spans="1:2" x14ac:dyDescent="0.25">
      <c r="A357" s="4" t="s">
        <v>848</v>
      </c>
      <c r="B357" s="6" t="s">
        <v>1027</v>
      </c>
    </row>
    <row r="358" spans="1:2" x14ac:dyDescent="0.25">
      <c r="A358" s="3" t="s">
        <v>848</v>
      </c>
      <c r="B358" s="13" t="s">
        <v>1027</v>
      </c>
    </row>
    <row r="359" spans="1:2" x14ac:dyDescent="0.25">
      <c r="A359" s="4" t="s">
        <v>848</v>
      </c>
      <c r="B359" s="6" t="s">
        <v>1027</v>
      </c>
    </row>
    <row r="360" spans="1:2" x14ac:dyDescent="0.25">
      <c r="A360" s="3" t="s">
        <v>848</v>
      </c>
      <c r="B360" s="13" t="s">
        <v>1027</v>
      </c>
    </row>
    <row r="361" spans="1:2" x14ac:dyDescent="0.25">
      <c r="A361" s="4" t="s">
        <v>2328</v>
      </c>
      <c r="B361" s="6" t="s">
        <v>1027</v>
      </c>
    </row>
    <row r="362" spans="1:2" x14ac:dyDescent="0.25">
      <c r="A362" s="3" t="s">
        <v>2328</v>
      </c>
      <c r="B362" s="13" t="s">
        <v>1027</v>
      </c>
    </row>
    <row r="363" spans="1:2" x14ac:dyDescent="0.25">
      <c r="A363" s="4" t="s">
        <v>1371</v>
      </c>
      <c r="B363" s="6" t="s">
        <v>1027</v>
      </c>
    </row>
    <row r="364" spans="1:2" x14ac:dyDescent="0.25">
      <c r="A364" s="3" t="s">
        <v>615</v>
      </c>
      <c r="B364" s="13" t="s">
        <v>542</v>
      </c>
    </row>
    <row r="365" spans="1:2" x14ac:dyDescent="0.25">
      <c r="A365" s="4" t="s">
        <v>619</v>
      </c>
      <c r="B365" s="6" t="s">
        <v>542</v>
      </c>
    </row>
    <row r="366" spans="1:2" x14ac:dyDescent="0.25">
      <c r="A366" s="3" t="s">
        <v>444</v>
      </c>
      <c r="B366" s="13" t="s">
        <v>13</v>
      </c>
    </row>
    <row r="367" spans="1:2" x14ac:dyDescent="0.25">
      <c r="A367" s="4" t="s">
        <v>444</v>
      </c>
      <c r="B367" s="6" t="s">
        <v>13</v>
      </c>
    </row>
    <row r="368" spans="1:2" x14ac:dyDescent="0.25">
      <c r="A368" s="3" t="s">
        <v>1376</v>
      </c>
      <c r="B368" s="13" t="s">
        <v>1027</v>
      </c>
    </row>
    <row r="369" spans="1:2" x14ac:dyDescent="0.25">
      <c r="A369" s="4" t="s">
        <v>1382</v>
      </c>
      <c r="B369" s="6" t="s">
        <v>1027</v>
      </c>
    </row>
    <row r="370" spans="1:2" x14ac:dyDescent="0.25">
      <c r="A370" s="3" t="s">
        <v>1382</v>
      </c>
      <c r="B370" s="13" t="s">
        <v>1027</v>
      </c>
    </row>
    <row r="371" spans="1:2" x14ac:dyDescent="0.25">
      <c r="A371" s="4" t="s">
        <v>1382</v>
      </c>
      <c r="B371" s="6" t="s">
        <v>1027</v>
      </c>
    </row>
    <row r="372" spans="1:2" x14ac:dyDescent="0.25">
      <c r="A372" s="3" t="s">
        <v>1382</v>
      </c>
      <c r="B372" s="13" t="s">
        <v>1027</v>
      </c>
    </row>
    <row r="373" spans="1:2" x14ac:dyDescent="0.25">
      <c r="A373" s="4" t="s">
        <v>1382</v>
      </c>
      <c r="B373" s="6" t="s">
        <v>1027</v>
      </c>
    </row>
    <row r="374" spans="1:2" x14ac:dyDescent="0.25">
      <c r="A374" s="3" t="s">
        <v>1382</v>
      </c>
      <c r="B374" s="13" t="s">
        <v>1027</v>
      </c>
    </row>
    <row r="375" spans="1:2" x14ac:dyDescent="0.25">
      <c r="A375" s="4" t="s">
        <v>1382</v>
      </c>
      <c r="B375" s="6" t="s">
        <v>1027</v>
      </c>
    </row>
    <row r="376" spans="1:2" x14ac:dyDescent="0.25">
      <c r="A376" s="3" t="s">
        <v>1382</v>
      </c>
      <c r="B376" s="13" t="s">
        <v>1027</v>
      </c>
    </row>
    <row r="377" spans="1:2" x14ac:dyDescent="0.25">
      <c r="A377" s="4" t="s">
        <v>1382</v>
      </c>
      <c r="B377" s="6" t="s">
        <v>1027</v>
      </c>
    </row>
    <row r="378" spans="1:2" x14ac:dyDescent="0.25">
      <c r="A378" s="3" t="s">
        <v>1382</v>
      </c>
      <c r="B378" s="13" t="s">
        <v>1027</v>
      </c>
    </row>
    <row r="379" spans="1:2" x14ac:dyDescent="0.25">
      <c r="A379" s="4" t="s">
        <v>1382</v>
      </c>
      <c r="B379" s="6" t="s">
        <v>1027</v>
      </c>
    </row>
    <row r="380" spans="1:2" x14ac:dyDescent="0.25">
      <c r="A380" s="3" t="s">
        <v>1382</v>
      </c>
      <c r="B380" s="13" t="s">
        <v>1027</v>
      </c>
    </row>
    <row r="381" spans="1:2" x14ac:dyDescent="0.25">
      <c r="A381" s="4" t="s">
        <v>1382</v>
      </c>
      <c r="B381" s="6" t="s">
        <v>1027</v>
      </c>
    </row>
    <row r="382" spans="1:2" x14ac:dyDescent="0.25">
      <c r="A382" s="3" t="s">
        <v>1382</v>
      </c>
      <c r="B382" s="13" t="s">
        <v>1027</v>
      </c>
    </row>
    <row r="383" spans="1:2" x14ac:dyDescent="0.25">
      <c r="A383" s="4" t="s">
        <v>1382</v>
      </c>
      <c r="B383" s="6" t="s">
        <v>1027</v>
      </c>
    </row>
    <row r="384" spans="1:2" x14ac:dyDescent="0.25">
      <c r="A384" s="3" t="s">
        <v>1382</v>
      </c>
      <c r="B384" s="13" t="s">
        <v>1027</v>
      </c>
    </row>
    <row r="385" spans="1:2" x14ac:dyDescent="0.25">
      <c r="A385" s="4" t="s">
        <v>1382</v>
      </c>
      <c r="B385" s="6" t="s">
        <v>1027</v>
      </c>
    </row>
    <row r="386" spans="1:2" x14ac:dyDescent="0.25">
      <c r="A386" s="3" t="s">
        <v>1382</v>
      </c>
      <c r="B386" s="13" t="s">
        <v>1027</v>
      </c>
    </row>
    <row r="387" spans="1:2" x14ac:dyDescent="0.25">
      <c r="A387" s="4" t="s">
        <v>1382</v>
      </c>
      <c r="B387" s="6" t="s">
        <v>1027</v>
      </c>
    </row>
    <row r="388" spans="1:2" x14ac:dyDescent="0.25">
      <c r="A388" s="3" t="s">
        <v>1382</v>
      </c>
      <c r="B388" s="13" t="s">
        <v>1027</v>
      </c>
    </row>
    <row r="389" spans="1:2" x14ac:dyDescent="0.25">
      <c r="A389" s="4" t="s">
        <v>1382</v>
      </c>
      <c r="B389" s="6" t="s">
        <v>1027</v>
      </c>
    </row>
    <row r="390" spans="1:2" x14ac:dyDescent="0.25">
      <c r="A390" s="3" t="s">
        <v>1382</v>
      </c>
      <c r="B390" s="13" t="s">
        <v>1027</v>
      </c>
    </row>
    <row r="391" spans="1:2" x14ac:dyDescent="0.25">
      <c r="A391" s="4" t="s">
        <v>1382</v>
      </c>
      <c r="B391" s="6" t="s">
        <v>1027</v>
      </c>
    </row>
    <row r="392" spans="1:2" x14ac:dyDescent="0.25">
      <c r="A392" s="3" t="s">
        <v>1382</v>
      </c>
      <c r="B392" s="13" t="s">
        <v>1027</v>
      </c>
    </row>
    <row r="393" spans="1:2" x14ac:dyDescent="0.25">
      <c r="A393" s="4" t="s">
        <v>1382</v>
      </c>
      <c r="B393" s="6" t="s">
        <v>1027</v>
      </c>
    </row>
    <row r="394" spans="1:2" x14ac:dyDescent="0.25">
      <c r="A394" s="3" t="s">
        <v>1382</v>
      </c>
      <c r="B394" s="13" t="s">
        <v>1027</v>
      </c>
    </row>
    <row r="395" spans="1:2" x14ac:dyDescent="0.25">
      <c r="A395" s="4" t="s">
        <v>1382</v>
      </c>
      <c r="B395" s="6" t="s">
        <v>1027</v>
      </c>
    </row>
    <row r="396" spans="1:2" x14ac:dyDescent="0.25">
      <c r="A396" s="3" t="s">
        <v>624</v>
      </c>
      <c r="B396" s="13" t="s">
        <v>542</v>
      </c>
    </row>
    <row r="397" spans="1:2" x14ac:dyDescent="0.25">
      <c r="A397" s="4" t="s">
        <v>624</v>
      </c>
      <c r="B397" s="6" t="s">
        <v>542</v>
      </c>
    </row>
    <row r="398" spans="1:2" x14ac:dyDescent="0.25">
      <c r="A398" s="3" t="s">
        <v>624</v>
      </c>
      <c r="B398" s="13" t="s">
        <v>1027</v>
      </c>
    </row>
    <row r="399" spans="1:2" x14ac:dyDescent="0.25">
      <c r="A399" s="4" t="s">
        <v>624</v>
      </c>
      <c r="B399" s="6" t="s">
        <v>1027</v>
      </c>
    </row>
    <row r="400" spans="1:2" x14ac:dyDescent="0.25">
      <c r="A400" s="3" t="s">
        <v>624</v>
      </c>
      <c r="B400" s="13" t="s">
        <v>1027</v>
      </c>
    </row>
    <row r="401" spans="1:2" x14ac:dyDescent="0.25">
      <c r="A401" s="4" t="s">
        <v>624</v>
      </c>
      <c r="B401" s="6" t="s">
        <v>1027</v>
      </c>
    </row>
    <row r="402" spans="1:2" x14ac:dyDescent="0.25">
      <c r="A402" s="3" t="s">
        <v>624</v>
      </c>
      <c r="B402" s="13" t="s">
        <v>1027</v>
      </c>
    </row>
    <row r="403" spans="1:2" x14ac:dyDescent="0.25">
      <c r="A403" s="4" t="s">
        <v>624</v>
      </c>
      <c r="B403" s="6" t="s">
        <v>1027</v>
      </c>
    </row>
    <row r="404" spans="1:2" x14ac:dyDescent="0.25">
      <c r="A404" s="3" t="s">
        <v>852</v>
      </c>
      <c r="B404" s="13" t="s">
        <v>542</v>
      </c>
    </row>
    <row r="405" spans="1:2" x14ac:dyDescent="0.25">
      <c r="A405" s="4" t="s">
        <v>852</v>
      </c>
      <c r="B405" s="6" t="s">
        <v>542</v>
      </c>
    </row>
    <row r="406" spans="1:2" x14ac:dyDescent="0.25">
      <c r="A406" s="3" t="s">
        <v>2336</v>
      </c>
      <c r="B406" s="13" t="s">
        <v>1027</v>
      </c>
    </row>
    <row r="407" spans="1:2" x14ac:dyDescent="0.25">
      <c r="A407" s="4" t="s">
        <v>2336</v>
      </c>
      <c r="B407" s="6" t="s">
        <v>1027</v>
      </c>
    </row>
    <row r="408" spans="1:2" x14ac:dyDescent="0.25">
      <c r="A408" s="3" t="s">
        <v>2336</v>
      </c>
      <c r="B408" s="13" t="s">
        <v>1027</v>
      </c>
    </row>
    <row r="409" spans="1:2" x14ac:dyDescent="0.25">
      <c r="A409" s="4" t="s">
        <v>2336</v>
      </c>
      <c r="B409" s="6" t="s">
        <v>1027</v>
      </c>
    </row>
    <row r="410" spans="1:2" x14ac:dyDescent="0.25">
      <c r="A410" s="3" t="s">
        <v>2336</v>
      </c>
      <c r="B410" s="13" t="s">
        <v>1027</v>
      </c>
    </row>
    <row r="411" spans="1:2" x14ac:dyDescent="0.25">
      <c r="A411" s="4" t="s">
        <v>2336</v>
      </c>
      <c r="B411" s="6" t="s">
        <v>1027</v>
      </c>
    </row>
    <row r="412" spans="1:2" x14ac:dyDescent="0.25">
      <c r="A412" s="3" t="s">
        <v>2336</v>
      </c>
      <c r="B412" s="13" t="s">
        <v>1027</v>
      </c>
    </row>
    <row r="413" spans="1:2" x14ac:dyDescent="0.25">
      <c r="A413" s="4" t="s">
        <v>2336</v>
      </c>
      <c r="B413" s="6" t="s">
        <v>1027</v>
      </c>
    </row>
    <row r="414" spans="1:2" x14ac:dyDescent="0.25">
      <c r="A414" s="3" t="s">
        <v>2336</v>
      </c>
      <c r="B414" s="13" t="s">
        <v>1027</v>
      </c>
    </row>
    <row r="415" spans="1:2" x14ac:dyDescent="0.25">
      <c r="A415" s="4" t="s">
        <v>2336</v>
      </c>
      <c r="B415" s="6" t="s">
        <v>1027</v>
      </c>
    </row>
    <row r="416" spans="1:2" x14ac:dyDescent="0.25">
      <c r="A416" s="3" t="s">
        <v>2336</v>
      </c>
      <c r="B416" s="13" t="s">
        <v>1027</v>
      </c>
    </row>
    <row r="417" spans="1:2" x14ac:dyDescent="0.25">
      <c r="A417" s="4" t="s">
        <v>2336</v>
      </c>
      <c r="B417" s="6" t="s">
        <v>1027</v>
      </c>
    </row>
    <row r="418" spans="1:2" x14ac:dyDescent="0.25">
      <c r="A418" s="3" t="s">
        <v>2358</v>
      </c>
      <c r="B418" s="13" t="s">
        <v>1027</v>
      </c>
    </row>
    <row r="419" spans="1:2" x14ac:dyDescent="0.25">
      <c r="A419" s="4" t="s">
        <v>121</v>
      </c>
      <c r="B419" s="6" t="s">
        <v>13</v>
      </c>
    </row>
    <row r="420" spans="1:2" x14ac:dyDescent="0.25">
      <c r="A420" s="3" t="s">
        <v>121</v>
      </c>
      <c r="B420" s="13" t="s">
        <v>1027</v>
      </c>
    </row>
    <row r="421" spans="1:2" x14ac:dyDescent="0.25">
      <c r="A421" s="4" t="s">
        <v>121</v>
      </c>
      <c r="B421" s="6" t="s">
        <v>1027</v>
      </c>
    </row>
    <row r="422" spans="1:2" x14ac:dyDescent="0.25">
      <c r="A422" s="3" t="s">
        <v>121</v>
      </c>
      <c r="B422" s="13" t="s">
        <v>1027</v>
      </c>
    </row>
    <row r="423" spans="1:2" x14ac:dyDescent="0.25">
      <c r="A423" s="4" t="s">
        <v>121</v>
      </c>
      <c r="B423" s="6" t="s">
        <v>1027</v>
      </c>
    </row>
    <row r="424" spans="1:2" x14ac:dyDescent="0.25">
      <c r="A424" s="3" t="s">
        <v>121</v>
      </c>
      <c r="B424" s="13" t="s">
        <v>1027</v>
      </c>
    </row>
    <row r="425" spans="1:2" x14ac:dyDescent="0.25">
      <c r="A425" s="4" t="s">
        <v>121</v>
      </c>
      <c r="B425" s="6" t="s">
        <v>1027</v>
      </c>
    </row>
    <row r="426" spans="1:2" x14ac:dyDescent="0.25">
      <c r="A426" s="3" t="s">
        <v>121</v>
      </c>
      <c r="B426" s="13" t="s">
        <v>1027</v>
      </c>
    </row>
    <row r="427" spans="1:2" x14ac:dyDescent="0.25">
      <c r="A427" s="4" t="s">
        <v>121</v>
      </c>
      <c r="B427" s="6" t="s">
        <v>1027</v>
      </c>
    </row>
    <row r="428" spans="1:2" x14ac:dyDescent="0.25">
      <c r="A428" s="3" t="s">
        <v>121</v>
      </c>
      <c r="B428" s="13" t="s">
        <v>1027</v>
      </c>
    </row>
    <row r="429" spans="1:2" x14ac:dyDescent="0.25">
      <c r="A429" s="4" t="s">
        <v>121</v>
      </c>
      <c r="B429" s="6" t="s">
        <v>1027</v>
      </c>
    </row>
    <row r="430" spans="1:2" x14ac:dyDescent="0.25">
      <c r="A430" s="3" t="s">
        <v>630</v>
      </c>
      <c r="B430" s="13" t="s">
        <v>542</v>
      </c>
    </row>
    <row r="431" spans="1:2" x14ac:dyDescent="0.25">
      <c r="A431" s="4" t="s">
        <v>2363</v>
      </c>
      <c r="B431" s="6" t="s">
        <v>1027</v>
      </c>
    </row>
    <row r="432" spans="1:2" x14ac:dyDescent="0.25">
      <c r="A432" s="3" t="s">
        <v>2363</v>
      </c>
      <c r="B432" s="13" t="s">
        <v>1027</v>
      </c>
    </row>
    <row r="433" spans="1:2" x14ac:dyDescent="0.25">
      <c r="A433" s="4" t="s">
        <v>2363</v>
      </c>
      <c r="B433" s="6" t="s">
        <v>1027</v>
      </c>
    </row>
    <row r="434" spans="1:2" x14ac:dyDescent="0.25">
      <c r="A434" s="3" t="s">
        <v>450</v>
      </c>
      <c r="B434" s="13" t="s">
        <v>13</v>
      </c>
    </row>
    <row r="435" spans="1:2" x14ac:dyDescent="0.25">
      <c r="A435" s="4" t="s">
        <v>450</v>
      </c>
      <c r="B435" s="6" t="s">
        <v>13</v>
      </c>
    </row>
    <row r="436" spans="1:2" x14ac:dyDescent="0.25">
      <c r="A436" s="3" t="s">
        <v>450</v>
      </c>
      <c r="B436" s="13" t="s">
        <v>1027</v>
      </c>
    </row>
    <row r="437" spans="1:2" x14ac:dyDescent="0.25">
      <c r="A437" s="4" t="s">
        <v>450</v>
      </c>
      <c r="B437" s="6" t="s">
        <v>1027</v>
      </c>
    </row>
    <row r="438" spans="1:2" x14ac:dyDescent="0.25">
      <c r="A438" s="3" t="s">
        <v>1461</v>
      </c>
      <c r="B438" s="13" t="s">
        <v>1027</v>
      </c>
    </row>
    <row r="439" spans="1:2" x14ac:dyDescent="0.25">
      <c r="A439" s="4" t="s">
        <v>1461</v>
      </c>
      <c r="B439" s="6" t="s">
        <v>1027</v>
      </c>
    </row>
    <row r="440" spans="1:2" x14ac:dyDescent="0.25">
      <c r="A440" s="3" t="s">
        <v>1461</v>
      </c>
      <c r="B440" s="13" t="s">
        <v>1027</v>
      </c>
    </row>
    <row r="441" spans="1:2" x14ac:dyDescent="0.25">
      <c r="A441" s="4" t="s">
        <v>1461</v>
      </c>
      <c r="B441" s="6" t="s">
        <v>1027</v>
      </c>
    </row>
    <row r="442" spans="1:2" x14ac:dyDescent="0.25">
      <c r="A442" s="3" t="s">
        <v>1461</v>
      </c>
      <c r="B442" s="13" t="s">
        <v>1027</v>
      </c>
    </row>
    <row r="443" spans="1:2" x14ac:dyDescent="0.25">
      <c r="A443" s="4" t="s">
        <v>1461</v>
      </c>
      <c r="B443" s="6" t="s">
        <v>1027</v>
      </c>
    </row>
    <row r="444" spans="1:2" x14ac:dyDescent="0.25">
      <c r="A444" s="3" t="s">
        <v>1461</v>
      </c>
      <c r="B444" s="13" t="s">
        <v>1027</v>
      </c>
    </row>
    <row r="445" spans="1:2" x14ac:dyDescent="0.25">
      <c r="A445" s="4" t="s">
        <v>1461</v>
      </c>
      <c r="B445" s="6" t="s">
        <v>1027</v>
      </c>
    </row>
    <row r="446" spans="1:2" x14ac:dyDescent="0.25">
      <c r="A446" s="3" t="s">
        <v>1461</v>
      </c>
      <c r="B446" s="13" t="s">
        <v>1027</v>
      </c>
    </row>
    <row r="447" spans="1:2" x14ac:dyDescent="0.25">
      <c r="A447" s="4" t="s">
        <v>1461</v>
      </c>
      <c r="B447" s="6" t="s">
        <v>1027</v>
      </c>
    </row>
    <row r="448" spans="1:2" x14ac:dyDescent="0.25">
      <c r="A448" s="3" t="s">
        <v>1461</v>
      </c>
      <c r="B448" s="13" t="s">
        <v>1027</v>
      </c>
    </row>
    <row r="449" spans="1:2" x14ac:dyDescent="0.25">
      <c r="A449" s="4" t="s">
        <v>1461</v>
      </c>
      <c r="B449" s="6" t="s">
        <v>1027</v>
      </c>
    </row>
    <row r="450" spans="1:2" x14ac:dyDescent="0.25">
      <c r="A450" s="3" t="s">
        <v>1461</v>
      </c>
      <c r="B450" s="13" t="s">
        <v>1027</v>
      </c>
    </row>
    <row r="451" spans="1:2" x14ac:dyDescent="0.25">
      <c r="A451" s="4" t="s">
        <v>1461</v>
      </c>
      <c r="B451" s="6" t="s">
        <v>1027</v>
      </c>
    </row>
    <row r="452" spans="1:2" x14ac:dyDescent="0.25">
      <c r="A452" s="3" t="s">
        <v>1461</v>
      </c>
      <c r="B452" s="13" t="s">
        <v>1027</v>
      </c>
    </row>
    <row r="453" spans="1:2" x14ac:dyDescent="0.25">
      <c r="A453" s="4" t="s">
        <v>1461</v>
      </c>
      <c r="B453" s="6" t="s">
        <v>1027</v>
      </c>
    </row>
    <row r="454" spans="1:2" x14ac:dyDescent="0.25">
      <c r="A454" s="3" t="s">
        <v>1461</v>
      </c>
      <c r="B454" s="13" t="s">
        <v>1027</v>
      </c>
    </row>
    <row r="455" spans="1:2" x14ac:dyDescent="0.25">
      <c r="A455" s="4" t="s">
        <v>1461</v>
      </c>
      <c r="B455" s="6" t="s">
        <v>1027</v>
      </c>
    </row>
    <row r="456" spans="1:2" x14ac:dyDescent="0.25">
      <c r="A456" s="3" t="s">
        <v>635</v>
      </c>
      <c r="B456" s="13" t="s">
        <v>542</v>
      </c>
    </row>
    <row r="457" spans="1:2" x14ac:dyDescent="0.25">
      <c r="A457" s="4" t="s">
        <v>639</v>
      </c>
      <c r="B457" s="6" t="s">
        <v>542</v>
      </c>
    </row>
    <row r="458" spans="1:2" x14ac:dyDescent="0.25">
      <c r="A458" s="3" t="s">
        <v>639</v>
      </c>
      <c r="B458" s="13" t="s">
        <v>542</v>
      </c>
    </row>
    <row r="459" spans="1:2" x14ac:dyDescent="0.25">
      <c r="A459" s="4" t="s">
        <v>639</v>
      </c>
      <c r="B459" s="6" t="s">
        <v>542</v>
      </c>
    </row>
    <row r="460" spans="1:2" x14ac:dyDescent="0.25">
      <c r="A460" s="3" t="s">
        <v>639</v>
      </c>
      <c r="B460" s="13" t="s">
        <v>542</v>
      </c>
    </row>
    <row r="461" spans="1:2" x14ac:dyDescent="0.25">
      <c r="A461" s="4" t="s">
        <v>639</v>
      </c>
      <c r="B461" s="6" t="s">
        <v>542</v>
      </c>
    </row>
    <row r="462" spans="1:2" x14ac:dyDescent="0.25">
      <c r="A462" s="3" t="s">
        <v>639</v>
      </c>
      <c r="B462" s="13" t="s">
        <v>542</v>
      </c>
    </row>
    <row r="463" spans="1:2" x14ac:dyDescent="0.25">
      <c r="A463" s="4" t="s">
        <v>1498</v>
      </c>
      <c r="B463" s="6" t="s">
        <v>1027</v>
      </c>
    </row>
    <row r="464" spans="1:2" x14ac:dyDescent="0.25">
      <c r="A464" s="3" t="s">
        <v>1503</v>
      </c>
      <c r="B464" s="13" t="s">
        <v>1027</v>
      </c>
    </row>
    <row r="465" spans="1:2" x14ac:dyDescent="0.25">
      <c r="A465" s="4" t="s">
        <v>1503</v>
      </c>
      <c r="B465" s="6" t="s">
        <v>1027</v>
      </c>
    </row>
    <row r="466" spans="1:2" x14ac:dyDescent="0.25">
      <c r="A466" s="3" t="s">
        <v>458</v>
      </c>
      <c r="B466" s="13" t="s">
        <v>13</v>
      </c>
    </row>
    <row r="467" spans="1:2" x14ac:dyDescent="0.25">
      <c r="A467" s="4" t="s">
        <v>458</v>
      </c>
      <c r="B467" s="6" t="s">
        <v>13</v>
      </c>
    </row>
    <row r="468" spans="1:2" x14ac:dyDescent="0.25">
      <c r="A468" s="3" t="s">
        <v>649</v>
      </c>
      <c r="B468" s="13" t="s">
        <v>542</v>
      </c>
    </row>
    <row r="469" spans="1:2" x14ac:dyDescent="0.25">
      <c r="A469" s="4" t="s">
        <v>649</v>
      </c>
      <c r="B469" s="6" t="s">
        <v>542</v>
      </c>
    </row>
    <row r="470" spans="1:2" x14ac:dyDescent="0.25">
      <c r="A470" s="3" t="s">
        <v>649</v>
      </c>
      <c r="B470" s="13" t="s">
        <v>1027</v>
      </c>
    </row>
    <row r="471" spans="1:2" x14ac:dyDescent="0.25">
      <c r="A471" s="4" t="s">
        <v>649</v>
      </c>
      <c r="B471" s="6" t="s">
        <v>1027</v>
      </c>
    </row>
    <row r="472" spans="1:2" x14ac:dyDescent="0.25">
      <c r="A472" s="3" t="s">
        <v>2375</v>
      </c>
      <c r="B472" s="13" t="s">
        <v>1027</v>
      </c>
    </row>
    <row r="473" spans="1:2" x14ac:dyDescent="0.25">
      <c r="A473" s="4" t="s">
        <v>1514</v>
      </c>
      <c r="B473" s="6" t="s">
        <v>1027</v>
      </c>
    </row>
    <row r="474" spans="1:2" x14ac:dyDescent="0.25">
      <c r="A474" s="3" t="s">
        <v>2379</v>
      </c>
      <c r="B474" s="13" t="s">
        <v>1027</v>
      </c>
    </row>
    <row r="475" spans="1:2" x14ac:dyDescent="0.25">
      <c r="A475" s="4" t="s">
        <v>2379</v>
      </c>
      <c r="B475" s="6" t="s">
        <v>1027</v>
      </c>
    </row>
    <row r="476" spans="1:2" x14ac:dyDescent="0.25">
      <c r="A476" s="3" t="s">
        <v>2379</v>
      </c>
      <c r="B476" s="13" t="s">
        <v>1027</v>
      </c>
    </row>
    <row r="477" spans="1:2" x14ac:dyDescent="0.25">
      <c r="A477" s="4" t="s">
        <v>2379</v>
      </c>
      <c r="B477" s="6" t="s">
        <v>1027</v>
      </c>
    </row>
    <row r="478" spans="1:2" x14ac:dyDescent="0.25">
      <c r="A478" s="3" t="s">
        <v>2379</v>
      </c>
      <c r="B478" s="13" t="s">
        <v>1027</v>
      </c>
    </row>
    <row r="479" spans="1:2" x14ac:dyDescent="0.25">
      <c r="A479" s="4" t="s">
        <v>2379</v>
      </c>
      <c r="B479" s="6" t="s">
        <v>1027</v>
      </c>
    </row>
    <row r="480" spans="1:2" x14ac:dyDescent="0.25">
      <c r="A480" s="3" t="s">
        <v>2379</v>
      </c>
      <c r="B480" s="13" t="s">
        <v>1027</v>
      </c>
    </row>
    <row r="481" spans="1:2" x14ac:dyDescent="0.25">
      <c r="A481" s="4" t="s">
        <v>2393</v>
      </c>
      <c r="B481" s="6" t="s">
        <v>1027</v>
      </c>
    </row>
    <row r="482" spans="1:2" x14ac:dyDescent="0.25">
      <c r="A482" s="3" t="s">
        <v>2393</v>
      </c>
      <c r="B482" s="13" t="s">
        <v>1027</v>
      </c>
    </row>
    <row r="483" spans="1:2" x14ac:dyDescent="0.25">
      <c r="A483" s="4" t="s">
        <v>2393</v>
      </c>
      <c r="B483" s="6" t="s">
        <v>1027</v>
      </c>
    </row>
    <row r="484" spans="1:2" x14ac:dyDescent="0.25">
      <c r="A484" s="3" t="s">
        <v>2393</v>
      </c>
      <c r="B484" s="13" t="s">
        <v>1027</v>
      </c>
    </row>
    <row r="485" spans="1:2" x14ac:dyDescent="0.25">
      <c r="A485" s="4" t="s">
        <v>2401</v>
      </c>
      <c r="B485" s="6" t="s">
        <v>1027</v>
      </c>
    </row>
    <row r="486" spans="1:2" x14ac:dyDescent="0.25">
      <c r="A486" s="3" t="s">
        <v>2401</v>
      </c>
      <c r="B486" s="13" t="s">
        <v>1027</v>
      </c>
    </row>
    <row r="487" spans="1:2" x14ac:dyDescent="0.25">
      <c r="A487" s="4" t="s">
        <v>2401</v>
      </c>
      <c r="B487" s="6" t="s">
        <v>1027</v>
      </c>
    </row>
    <row r="488" spans="1:2" x14ac:dyDescent="0.25">
      <c r="A488" s="3" t="s">
        <v>2401</v>
      </c>
      <c r="B488" s="13" t="s">
        <v>1027</v>
      </c>
    </row>
    <row r="489" spans="1:2" x14ac:dyDescent="0.25">
      <c r="A489" s="4" t="s">
        <v>655</v>
      </c>
      <c r="B489" s="6" t="s">
        <v>542</v>
      </c>
    </row>
    <row r="490" spans="1:2" x14ac:dyDescent="0.25">
      <c r="A490" s="3" t="s">
        <v>655</v>
      </c>
      <c r="B490" s="13" t="s">
        <v>1027</v>
      </c>
    </row>
    <row r="491" spans="1:2" x14ac:dyDescent="0.25">
      <c r="A491" s="4" t="s">
        <v>857</v>
      </c>
      <c r="B491" s="6" t="s">
        <v>542</v>
      </c>
    </row>
    <row r="492" spans="1:2" x14ac:dyDescent="0.25">
      <c r="A492" s="3" t="s">
        <v>1522</v>
      </c>
      <c r="B492" s="13" t="s">
        <v>1027</v>
      </c>
    </row>
    <row r="493" spans="1:2" x14ac:dyDescent="0.25">
      <c r="A493" s="4" t="s">
        <v>862</v>
      </c>
      <c r="B493" s="6" t="s">
        <v>542</v>
      </c>
    </row>
    <row r="494" spans="1:2" x14ac:dyDescent="0.25">
      <c r="A494" s="3" t="s">
        <v>862</v>
      </c>
      <c r="B494" s="13" t="s">
        <v>542</v>
      </c>
    </row>
    <row r="495" spans="1:2" x14ac:dyDescent="0.25">
      <c r="A495" s="4" t="s">
        <v>862</v>
      </c>
      <c r="B495" s="6" t="s">
        <v>1027</v>
      </c>
    </row>
    <row r="496" spans="1:2" x14ac:dyDescent="0.25">
      <c r="A496" s="3" t="s">
        <v>862</v>
      </c>
      <c r="B496" s="13" t="s">
        <v>1027</v>
      </c>
    </row>
    <row r="497" spans="1:2" x14ac:dyDescent="0.25">
      <c r="A497" s="4" t="s">
        <v>1527</v>
      </c>
      <c r="B497" s="6" t="s">
        <v>1027</v>
      </c>
    </row>
    <row r="498" spans="1:2" x14ac:dyDescent="0.25">
      <c r="A498" s="3" t="s">
        <v>1527</v>
      </c>
      <c r="B498" s="13" t="s">
        <v>1027</v>
      </c>
    </row>
    <row r="499" spans="1:2" x14ac:dyDescent="0.25">
      <c r="A499" s="4" t="s">
        <v>1527</v>
      </c>
      <c r="B499" s="6" t="s">
        <v>1027</v>
      </c>
    </row>
    <row r="500" spans="1:2" x14ac:dyDescent="0.25">
      <c r="A500" s="3" t="s">
        <v>660</v>
      </c>
      <c r="B500" s="13" t="s">
        <v>542</v>
      </c>
    </row>
    <row r="501" spans="1:2" x14ac:dyDescent="0.25">
      <c r="A501" s="4" t="s">
        <v>660</v>
      </c>
      <c r="B501" s="6" t="s">
        <v>542</v>
      </c>
    </row>
    <row r="502" spans="1:2" x14ac:dyDescent="0.25">
      <c r="A502" s="3" t="s">
        <v>660</v>
      </c>
      <c r="B502" s="13" t="s">
        <v>1027</v>
      </c>
    </row>
    <row r="503" spans="1:2" x14ac:dyDescent="0.25">
      <c r="A503" s="4" t="s">
        <v>660</v>
      </c>
      <c r="B503" s="6" t="s">
        <v>1027</v>
      </c>
    </row>
    <row r="504" spans="1:2" x14ac:dyDescent="0.25">
      <c r="A504" s="3" t="s">
        <v>660</v>
      </c>
      <c r="B504" s="13" t="s">
        <v>1027</v>
      </c>
    </row>
    <row r="505" spans="1:2" x14ac:dyDescent="0.25">
      <c r="A505" s="4" t="s">
        <v>660</v>
      </c>
      <c r="B505" s="6" t="s">
        <v>1027</v>
      </c>
    </row>
    <row r="506" spans="1:2" x14ac:dyDescent="0.25">
      <c r="A506" s="3" t="s">
        <v>660</v>
      </c>
      <c r="B506" s="13" t="s">
        <v>1027</v>
      </c>
    </row>
    <row r="507" spans="1:2" x14ac:dyDescent="0.25">
      <c r="A507" s="4" t="s">
        <v>660</v>
      </c>
      <c r="B507" s="6" t="s">
        <v>1027</v>
      </c>
    </row>
    <row r="508" spans="1:2" x14ac:dyDescent="0.25">
      <c r="A508" s="3" t="s">
        <v>660</v>
      </c>
      <c r="B508" s="13" t="s">
        <v>1027</v>
      </c>
    </row>
    <row r="509" spans="1:2" x14ac:dyDescent="0.25">
      <c r="A509" s="4" t="s">
        <v>660</v>
      </c>
      <c r="B509" s="6" t="s">
        <v>1027</v>
      </c>
    </row>
    <row r="510" spans="1:2" x14ac:dyDescent="0.25">
      <c r="A510" s="3" t="s">
        <v>660</v>
      </c>
      <c r="B510" s="13" t="s">
        <v>1027</v>
      </c>
    </row>
    <row r="511" spans="1:2" x14ac:dyDescent="0.25">
      <c r="A511" s="4" t="s">
        <v>2418</v>
      </c>
      <c r="B511" s="6" t="s">
        <v>1027</v>
      </c>
    </row>
    <row r="512" spans="1:2" x14ac:dyDescent="0.25">
      <c r="A512" s="3" t="s">
        <v>667</v>
      </c>
      <c r="B512" s="13" t="s">
        <v>542</v>
      </c>
    </row>
    <row r="513" spans="1:2" x14ac:dyDescent="0.25">
      <c r="A513" s="4" t="s">
        <v>667</v>
      </c>
      <c r="B513" s="6" t="s">
        <v>542</v>
      </c>
    </row>
    <row r="514" spans="1:2" x14ac:dyDescent="0.25">
      <c r="A514" s="3" t="s">
        <v>126</v>
      </c>
      <c r="B514" s="13" t="s">
        <v>13</v>
      </c>
    </row>
    <row r="515" spans="1:2" x14ac:dyDescent="0.25">
      <c r="A515" s="4" t="s">
        <v>126</v>
      </c>
      <c r="B515" s="6" t="s">
        <v>13</v>
      </c>
    </row>
    <row r="516" spans="1:2" x14ac:dyDescent="0.25">
      <c r="A516" s="3" t="s">
        <v>126</v>
      </c>
      <c r="B516" s="13" t="s">
        <v>13</v>
      </c>
    </row>
    <row r="517" spans="1:2" x14ac:dyDescent="0.25">
      <c r="A517" s="4" t="s">
        <v>126</v>
      </c>
      <c r="B517" s="6" t="s">
        <v>13</v>
      </c>
    </row>
    <row r="518" spans="1:2" x14ac:dyDescent="0.25">
      <c r="A518" s="3" t="s">
        <v>126</v>
      </c>
      <c r="B518" s="13" t="s">
        <v>1027</v>
      </c>
    </row>
    <row r="519" spans="1:2" x14ac:dyDescent="0.25">
      <c r="A519" s="4" t="s">
        <v>126</v>
      </c>
      <c r="B519" s="6" t="s">
        <v>1027</v>
      </c>
    </row>
    <row r="520" spans="1:2" x14ac:dyDescent="0.25">
      <c r="A520" s="3" t="s">
        <v>2422</v>
      </c>
      <c r="B520" s="13" t="s">
        <v>1027</v>
      </c>
    </row>
    <row r="521" spans="1:2" x14ac:dyDescent="0.25">
      <c r="A521" s="4" t="s">
        <v>2422</v>
      </c>
      <c r="B521" s="6" t="s">
        <v>1027</v>
      </c>
    </row>
    <row r="522" spans="1:2" x14ac:dyDescent="0.25">
      <c r="A522" s="3" t="s">
        <v>2422</v>
      </c>
      <c r="B522" s="13" t="s">
        <v>1027</v>
      </c>
    </row>
    <row r="523" spans="1:2" x14ac:dyDescent="0.25">
      <c r="A523" s="4" t="s">
        <v>2422</v>
      </c>
      <c r="B523" s="6" t="s">
        <v>1027</v>
      </c>
    </row>
    <row r="524" spans="1:2" x14ac:dyDescent="0.25">
      <c r="A524" s="3" t="s">
        <v>134</v>
      </c>
      <c r="B524" s="13" t="s">
        <v>13</v>
      </c>
    </row>
    <row r="525" spans="1:2" x14ac:dyDescent="0.25">
      <c r="A525" s="4" t="s">
        <v>140</v>
      </c>
      <c r="B525" s="6" t="s">
        <v>13</v>
      </c>
    </row>
    <row r="526" spans="1:2" x14ac:dyDescent="0.25">
      <c r="A526" s="3" t="s">
        <v>145</v>
      </c>
      <c r="B526" s="13" t="s">
        <v>13</v>
      </c>
    </row>
    <row r="527" spans="1:2" x14ac:dyDescent="0.25">
      <c r="A527" s="4" t="s">
        <v>2437</v>
      </c>
      <c r="B527" s="6" t="s">
        <v>1027</v>
      </c>
    </row>
    <row r="528" spans="1:2" x14ac:dyDescent="0.25">
      <c r="A528" s="3" t="s">
        <v>2437</v>
      </c>
      <c r="B528" s="13" t="s">
        <v>1027</v>
      </c>
    </row>
    <row r="529" spans="1:2" x14ac:dyDescent="0.25">
      <c r="A529" s="4" t="s">
        <v>2437</v>
      </c>
      <c r="B529" s="6" t="s">
        <v>1027</v>
      </c>
    </row>
    <row r="530" spans="1:2" x14ac:dyDescent="0.25">
      <c r="A530" s="3" t="s">
        <v>2437</v>
      </c>
      <c r="B530" s="13" t="s">
        <v>1027</v>
      </c>
    </row>
    <row r="531" spans="1:2" x14ac:dyDescent="0.25">
      <c r="A531" s="4" t="s">
        <v>2437</v>
      </c>
      <c r="B531" s="6" t="s">
        <v>1027</v>
      </c>
    </row>
    <row r="532" spans="1:2" x14ac:dyDescent="0.25">
      <c r="A532" s="3" t="s">
        <v>2437</v>
      </c>
      <c r="B532" s="13" t="s">
        <v>1027</v>
      </c>
    </row>
    <row r="533" spans="1:2" x14ac:dyDescent="0.25">
      <c r="A533" s="4" t="s">
        <v>2437</v>
      </c>
      <c r="B533" s="6" t="s">
        <v>1027</v>
      </c>
    </row>
    <row r="534" spans="1:2" x14ac:dyDescent="0.25">
      <c r="A534" s="3" t="s">
        <v>2437</v>
      </c>
      <c r="B534" s="13" t="s">
        <v>1027</v>
      </c>
    </row>
    <row r="535" spans="1:2" x14ac:dyDescent="0.25">
      <c r="A535" s="4" t="s">
        <v>2437</v>
      </c>
      <c r="B535" s="6" t="s">
        <v>1027</v>
      </c>
    </row>
    <row r="536" spans="1:2" x14ac:dyDescent="0.25">
      <c r="A536" s="3" t="s">
        <v>2437</v>
      </c>
      <c r="B536" s="13" t="s">
        <v>1027</v>
      </c>
    </row>
    <row r="537" spans="1:2" x14ac:dyDescent="0.25">
      <c r="A537" s="4" t="s">
        <v>2437</v>
      </c>
      <c r="B537" s="6" t="s">
        <v>1027</v>
      </c>
    </row>
    <row r="538" spans="1:2" x14ac:dyDescent="0.25">
      <c r="A538" s="3" t="s">
        <v>2437</v>
      </c>
      <c r="B538" s="13" t="s">
        <v>1027</v>
      </c>
    </row>
    <row r="539" spans="1:2" x14ac:dyDescent="0.25">
      <c r="A539" s="4" t="s">
        <v>2437</v>
      </c>
      <c r="B539" s="6" t="s">
        <v>1027</v>
      </c>
    </row>
    <row r="540" spans="1:2" x14ac:dyDescent="0.25">
      <c r="A540" s="3" t="s">
        <v>2437</v>
      </c>
      <c r="B540" s="13" t="s">
        <v>1027</v>
      </c>
    </row>
    <row r="541" spans="1:2" x14ac:dyDescent="0.25">
      <c r="A541" s="4" t="s">
        <v>2437</v>
      </c>
      <c r="B541" s="6" t="s">
        <v>1027</v>
      </c>
    </row>
    <row r="542" spans="1:2" x14ac:dyDescent="0.25">
      <c r="A542" s="3" t="s">
        <v>2437</v>
      </c>
      <c r="B542" s="13" t="s">
        <v>1027</v>
      </c>
    </row>
    <row r="543" spans="1:2" x14ac:dyDescent="0.25">
      <c r="A543" s="4" t="s">
        <v>2437</v>
      </c>
      <c r="B543" s="6" t="s">
        <v>1027</v>
      </c>
    </row>
    <row r="544" spans="1:2" x14ac:dyDescent="0.25">
      <c r="A544" s="3" t="s">
        <v>2437</v>
      </c>
      <c r="B544" s="13" t="s">
        <v>1027</v>
      </c>
    </row>
    <row r="545" spans="1:2" x14ac:dyDescent="0.25">
      <c r="A545" s="4" t="s">
        <v>2437</v>
      </c>
      <c r="B545" s="6" t="s">
        <v>1027</v>
      </c>
    </row>
    <row r="546" spans="1:2" x14ac:dyDescent="0.25">
      <c r="A546" s="3" t="s">
        <v>2437</v>
      </c>
      <c r="B546" s="13" t="s">
        <v>1027</v>
      </c>
    </row>
    <row r="547" spans="1:2" x14ac:dyDescent="0.25">
      <c r="A547" s="4" t="s">
        <v>2437</v>
      </c>
      <c r="B547" s="6" t="s">
        <v>1027</v>
      </c>
    </row>
    <row r="548" spans="1:2" x14ac:dyDescent="0.25">
      <c r="A548" s="3" t="s">
        <v>2437</v>
      </c>
      <c r="B548" s="13" t="s">
        <v>1027</v>
      </c>
    </row>
    <row r="549" spans="1:2" x14ac:dyDescent="0.25">
      <c r="A549" s="4" t="s">
        <v>2437</v>
      </c>
      <c r="B549" s="6" t="s">
        <v>1027</v>
      </c>
    </row>
    <row r="550" spans="1:2" x14ac:dyDescent="0.25">
      <c r="A550" s="3" t="s">
        <v>2437</v>
      </c>
      <c r="B550" s="13" t="s">
        <v>1027</v>
      </c>
    </row>
    <row r="551" spans="1:2" x14ac:dyDescent="0.25">
      <c r="A551" s="4" t="s">
        <v>2437</v>
      </c>
      <c r="B551" s="6" t="s">
        <v>1027</v>
      </c>
    </row>
    <row r="552" spans="1:2" x14ac:dyDescent="0.25">
      <c r="A552" s="3" t="s">
        <v>2437</v>
      </c>
      <c r="B552" s="13" t="s">
        <v>1027</v>
      </c>
    </row>
    <row r="553" spans="1:2" x14ac:dyDescent="0.25">
      <c r="A553" s="4" t="s">
        <v>2437</v>
      </c>
      <c r="B553" s="6" t="s">
        <v>1027</v>
      </c>
    </row>
    <row r="554" spans="1:2" x14ac:dyDescent="0.25">
      <c r="A554" s="3" t="s">
        <v>2474</v>
      </c>
      <c r="B554" s="13" t="s">
        <v>1027</v>
      </c>
    </row>
    <row r="555" spans="1:2" x14ac:dyDescent="0.25">
      <c r="A555" s="4" t="s">
        <v>866</v>
      </c>
      <c r="B555" s="6" t="s">
        <v>542</v>
      </c>
    </row>
    <row r="556" spans="1:2" x14ac:dyDescent="0.25">
      <c r="A556" s="3" t="s">
        <v>1557</v>
      </c>
      <c r="B556" s="13" t="s">
        <v>1027</v>
      </c>
    </row>
    <row r="557" spans="1:2" x14ac:dyDescent="0.25">
      <c r="A557" s="4" t="s">
        <v>1557</v>
      </c>
      <c r="B557" s="6" t="s">
        <v>1027</v>
      </c>
    </row>
    <row r="558" spans="1:2" x14ac:dyDescent="0.25">
      <c r="A558" s="3" t="s">
        <v>1557</v>
      </c>
      <c r="B558" s="13" t="s">
        <v>1027</v>
      </c>
    </row>
    <row r="559" spans="1:2" x14ac:dyDescent="0.25">
      <c r="A559" s="4" t="s">
        <v>1557</v>
      </c>
      <c r="B559" s="6" t="s">
        <v>1027</v>
      </c>
    </row>
    <row r="560" spans="1:2" x14ac:dyDescent="0.25">
      <c r="A560" s="3" t="s">
        <v>1557</v>
      </c>
      <c r="B560" s="13" t="s">
        <v>1027</v>
      </c>
    </row>
    <row r="561" spans="1:2" x14ac:dyDescent="0.25">
      <c r="A561" s="4" t="s">
        <v>1557</v>
      </c>
      <c r="B561" s="6" t="s">
        <v>1027</v>
      </c>
    </row>
    <row r="562" spans="1:2" x14ac:dyDescent="0.25">
      <c r="A562" s="3" t="s">
        <v>1557</v>
      </c>
      <c r="B562" s="13" t="s">
        <v>1027</v>
      </c>
    </row>
    <row r="563" spans="1:2" x14ac:dyDescent="0.25">
      <c r="A563" s="4" t="s">
        <v>1557</v>
      </c>
      <c r="B563" s="6" t="s">
        <v>1027</v>
      </c>
    </row>
    <row r="564" spans="1:2" x14ac:dyDescent="0.25">
      <c r="A564" s="3" t="s">
        <v>1557</v>
      </c>
      <c r="B564" s="13" t="s">
        <v>1027</v>
      </c>
    </row>
    <row r="565" spans="1:2" x14ac:dyDescent="0.25">
      <c r="A565" s="4" t="s">
        <v>1557</v>
      </c>
      <c r="B565" s="6" t="s">
        <v>1027</v>
      </c>
    </row>
    <row r="566" spans="1:2" x14ac:dyDescent="0.25">
      <c r="A566" s="3" t="s">
        <v>1557</v>
      </c>
      <c r="B566" s="13" t="s">
        <v>1027</v>
      </c>
    </row>
    <row r="567" spans="1:2" x14ac:dyDescent="0.25">
      <c r="A567" s="4" t="s">
        <v>2478</v>
      </c>
      <c r="B567" s="6" t="s">
        <v>1027</v>
      </c>
    </row>
    <row r="568" spans="1:2" x14ac:dyDescent="0.25">
      <c r="A568" s="3" t="s">
        <v>2478</v>
      </c>
      <c r="B568" s="13" t="s">
        <v>1027</v>
      </c>
    </row>
    <row r="569" spans="1:2" x14ac:dyDescent="0.25">
      <c r="A569" s="4" t="s">
        <v>871</v>
      </c>
      <c r="B569" s="6" t="s">
        <v>542</v>
      </c>
    </row>
    <row r="570" spans="1:2" x14ac:dyDescent="0.25">
      <c r="A570" s="3" t="s">
        <v>871</v>
      </c>
      <c r="B570" s="13" t="s">
        <v>542</v>
      </c>
    </row>
    <row r="571" spans="1:2" x14ac:dyDescent="0.25">
      <c r="A571" s="4" t="s">
        <v>871</v>
      </c>
      <c r="B571" s="6" t="s">
        <v>1027</v>
      </c>
    </row>
    <row r="572" spans="1:2" x14ac:dyDescent="0.25">
      <c r="A572" s="3" t="s">
        <v>871</v>
      </c>
      <c r="B572" s="13" t="s">
        <v>1027</v>
      </c>
    </row>
    <row r="573" spans="1:2" x14ac:dyDescent="0.25">
      <c r="A573" s="4" t="s">
        <v>871</v>
      </c>
      <c r="B573" s="6" t="s">
        <v>1027</v>
      </c>
    </row>
    <row r="574" spans="1:2" x14ac:dyDescent="0.25">
      <c r="A574" s="3" t="s">
        <v>871</v>
      </c>
      <c r="B574" s="13" t="s">
        <v>1027</v>
      </c>
    </row>
    <row r="575" spans="1:2" x14ac:dyDescent="0.25">
      <c r="A575" s="4" t="s">
        <v>871</v>
      </c>
      <c r="B575" s="6" t="s">
        <v>1027</v>
      </c>
    </row>
    <row r="576" spans="1:2" x14ac:dyDescent="0.25">
      <c r="A576" s="3" t="s">
        <v>871</v>
      </c>
      <c r="B576" s="13" t="s">
        <v>1027</v>
      </c>
    </row>
    <row r="577" spans="1:2" x14ac:dyDescent="0.25">
      <c r="A577" s="4" t="s">
        <v>150</v>
      </c>
      <c r="B577" s="6" t="s">
        <v>13</v>
      </c>
    </row>
    <row r="578" spans="1:2" x14ac:dyDescent="0.25">
      <c r="A578" s="3" t="s">
        <v>150</v>
      </c>
      <c r="B578" s="13" t="s">
        <v>13</v>
      </c>
    </row>
    <row r="579" spans="1:2" x14ac:dyDescent="0.25">
      <c r="A579" s="4" t="s">
        <v>150</v>
      </c>
      <c r="B579" s="6" t="s">
        <v>13</v>
      </c>
    </row>
    <row r="580" spans="1:2" x14ac:dyDescent="0.25">
      <c r="A580" s="3" t="s">
        <v>150</v>
      </c>
      <c r="B580" s="13" t="s">
        <v>1027</v>
      </c>
    </row>
    <row r="581" spans="1:2" x14ac:dyDescent="0.25">
      <c r="A581" s="4" t="s">
        <v>150</v>
      </c>
      <c r="B581" s="6" t="s">
        <v>1027</v>
      </c>
    </row>
    <row r="582" spans="1:2" x14ac:dyDescent="0.25">
      <c r="A582" s="3" t="s">
        <v>150</v>
      </c>
      <c r="B582" s="13" t="s">
        <v>1027</v>
      </c>
    </row>
    <row r="583" spans="1:2" x14ac:dyDescent="0.25">
      <c r="A583" s="4" t="s">
        <v>150</v>
      </c>
      <c r="B583" s="6" t="s">
        <v>1027</v>
      </c>
    </row>
    <row r="584" spans="1:2" x14ac:dyDescent="0.25">
      <c r="A584" s="3" t="s">
        <v>150</v>
      </c>
      <c r="B584" s="13" t="s">
        <v>1027</v>
      </c>
    </row>
    <row r="585" spans="1:2" x14ac:dyDescent="0.25">
      <c r="A585" s="4" t="s">
        <v>150</v>
      </c>
      <c r="B585" s="6" t="s">
        <v>1027</v>
      </c>
    </row>
    <row r="586" spans="1:2" x14ac:dyDescent="0.25">
      <c r="A586" s="3" t="s">
        <v>150</v>
      </c>
      <c r="B586" s="13" t="s">
        <v>1027</v>
      </c>
    </row>
    <row r="587" spans="1:2" x14ac:dyDescent="0.25">
      <c r="A587" s="4" t="s">
        <v>150</v>
      </c>
      <c r="B587" s="6" t="s">
        <v>1027</v>
      </c>
    </row>
    <row r="588" spans="1:2" x14ac:dyDescent="0.25">
      <c r="A588" s="3" t="s">
        <v>150</v>
      </c>
      <c r="B588" s="13" t="s">
        <v>1027</v>
      </c>
    </row>
    <row r="589" spans="1:2" x14ac:dyDescent="0.25">
      <c r="A589" s="4" t="s">
        <v>150</v>
      </c>
      <c r="B589" s="6" t="s">
        <v>1027</v>
      </c>
    </row>
    <row r="590" spans="1:2" x14ac:dyDescent="0.25">
      <c r="A590" s="3" t="s">
        <v>150</v>
      </c>
      <c r="B590" s="13" t="s">
        <v>1027</v>
      </c>
    </row>
    <row r="591" spans="1:2" x14ac:dyDescent="0.25">
      <c r="A591" s="4" t="s">
        <v>150</v>
      </c>
      <c r="B591" s="6" t="s">
        <v>1027</v>
      </c>
    </row>
    <row r="592" spans="1:2" x14ac:dyDescent="0.25">
      <c r="A592" s="3" t="s">
        <v>150</v>
      </c>
      <c r="B592" s="13" t="s">
        <v>1027</v>
      </c>
    </row>
    <row r="593" spans="1:2" x14ac:dyDescent="0.25">
      <c r="A593" s="4" t="s">
        <v>2503</v>
      </c>
      <c r="B593" s="6" t="s">
        <v>1027</v>
      </c>
    </row>
    <row r="594" spans="1:2" x14ac:dyDescent="0.25">
      <c r="A594" s="3" t="s">
        <v>2503</v>
      </c>
      <c r="B594" s="13" t="s">
        <v>1027</v>
      </c>
    </row>
    <row r="595" spans="1:2" x14ac:dyDescent="0.25">
      <c r="A595" s="4" t="s">
        <v>1607</v>
      </c>
      <c r="B595" s="6" t="s">
        <v>1027</v>
      </c>
    </row>
    <row r="596" spans="1:2" x14ac:dyDescent="0.25">
      <c r="A596" s="3" t="s">
        <v>1607</v>
      </c>
      <c r="B596" s="13" t="s">
        <v>1027</v>
      </c>
    </row>
    <row r="597" spans="1:2" x14ac:dyDescent="0.25">
      <c r="A597" s="4" t="s">
        <v>1607</v>
      </c>
      <c r="B597" s="6" t="s">
        <v>1027</v>
      </c>
    </row>
    <row r="598" spans="1:2" x14ac:dyDescent="0.25">
      <c r="A598" s="3" t="s">
        <v>1607</v>
      </c>
      <c r="B598" s="13" t="s">
        <v>1027</v>
      </c>
    </row>
    <row r="599" spans="1:2" x14ac:dyDescent="0.25">
      <c r="A599" s="4" t="s">
        <v>1607</v>
      </c>
      <c r="B599" s="6" t="s">
        <v>1027</v>
      </c>
    </row>
    <row r="600" spans="1:2" x14ac:dyDescent="0.25">
      <c r="A600" s="3" t="s">
        <v>1607</v>
      </c>
      <c r="B600" s="13" t="s">
        <v>1027</v>
      </c>
    </row>
    <row r="601" spans="1:2" x14ac:dyDescent="0.25">
      <c r="A601" s="4" t="s">
        <v>1607</v>
      </c>
      <c r="B601" s="6" t="s">
        <v>1027</v>
      </c>
    </row>
    <row r="602" spans="1:2" x14ac:dyDescent="0.25">
      <c r="A602" s="3" t="s">
        <v>1607</v>
      </c>
      <c r="B602" s="13" t="s">
        <v>1027</v>
      </c>
    </row>
    <row r="603" spans="1:2" x14ac:dyDescent="0.25">
      <c r="A603" s="4" t="s">
        <v>1607</v>
      </c>
      <c r="B603" s="6" t="s">
        <v>1027</v>
      </c>
    </row>
    <row r="604" spans="1:2" x14ac:dyDescent="0.25">
      <c r="A604" s="3" t="s">
        <v>1607</v>
      </c>
      <c r="B604" s="13" t="s">
        <v>1027</v>
      </c>
    </row>
    <row r="605" spans="1:2" x14ac:dyDescent="0.25">
      <c r="A605" s="4" t="s">
        <v>1607</v>
      </c>
      <c r="B605" s="6" t="s">
        <v>1027</v>
      </c>
    </row>
    <row r="606" spans="1:2" x14ac:dyDescent="0.25">
      <c r="A606" s="3" t="s">
        <v>1607</v>
      </c>
      <c r="B606" s="13" t="s">
        <v>1027</v>
      </c>
    </row>
    <row r="607" spans="1:2" x14ac:dyDescent="0.25">
      <c r="A607" s="4" t="s">
        <v>1644</v>
      </c>
      <c r="B607" s="6" t="s">
        <v>1027</v>
      </c>
    </row>
    <row r="608" spans="1:2" x14ac:dyDescent="0.25">
      <c r="A608" s="3" t="s">
        <v>1644</v>
      </c>
      <c r="B608" s="13" t="s">
        <v>1027</v>
      </c>
    </row>
    <row r="609" spans="1:2" x14ac:dyDescent="0.25">
      <c r="A609" s="4" t="s">
        <v>1644</v>
      </c>
      <c r="B609" s="6" t="s">
        <v>1027</v>
      </c>
    </row>
    <row r="610" spans="1:2" x14ac:dyDescent="0.25">
      <c r="A610" s="3" t="s">
        <v>1644</v>
      </c>
      <c r="B610" s="13" t="s">
        <v>1027</v>
      </c>
    </row>
    <row r="611" spans="1:2" x14ac:dyDescent="0.25">
      <c r="A611" s="4" t="s">
        <v>1644</v>
      </c>
      <c r="B611" s="6" t="s">
        <v>1027</v>
      </c>
    </row>
    <row r="612" spans="1:2" x14ac:dyDescent="0.25">
      <c r="A612" s="3" t="s">
        <v>1644</v>
      </c>
      <c r="B612" s="13" t="s">
        <v>1027</v>
      </c>
    </row>
    <row r="613" spans="1:2" x14ac:dyDescent="0.25">
      <c r="A613" s="4" t="s">
        <v>1644</v>
      </c>
      <c r="B613" s="6" t="s">
        <v>1027</v>
      </c>
    </row>
    <row r="614" spans="1:2" x14ac:dyDescent="0.25">
      <c r="A614" s="3" t="s">
        <v>1644</v>
      </c>
      <c r="B614" s="13" t="s">
        <v>1027</v>
      </c>
    </row>
    <row r="615" spans="1:2" x14ac:dyDescent="0.25">
      <c r="A615" s="4" t="s">
        <v>1644</v>
      </c>
      <c r="B615" s="6" t="s">
        <v>1027</v>
      </c>
    </row>
    <row r="616" spans="1:2" x14ac:dyDescent="0.25">
      <c r="A616" s="3" t="s">
        <v>676</v>
      </c>
      <c r="B616" s="13" t="s">
        <v>542</v>
      </c>
    </row>
    <row r="617" spans="1:2" x14ac:dyDescent="0.25">
      <c r="A617" s="4" t="s">
        <v>2509</v>
      </c>
      <c r="B617" s="6" t="s">
        <v>1027</v>
      </c>
    </row>
    <row r="618" spans="1:2" x14ac:dyDescent="0.25">
      <c r="A618" s="3" t="s">
        <v>466</v>
      </c>
      <c r="B618" s="13" t="s">
        <v>13</v>
      </c>
    </row>
    <row r="619" spans="1:2" x14ac:dyDescent="0.25">
      <c r="A619" s="4" t="s">
        <v>466</v>
      </c>
      <c r="B619" s="6" t="s">
        <v>13</v>
      </c>
    </row>
    <row r="620" spans="1:2" x14ac:dyDescent="0.25">
      <c r="A620" s="3" t="s">
        <v>466</v>
      </c>
      <c r="B620" s="13" t="s">
        <v>1027</v>
      </c>
    </row>
    <row r="621" spans="1:2" x14ac:dyDescent="0.25">
      <c r="A621" s="4" t="s">
        <v>466</v>
      </c>
      <c r="B621" s="6" t="s">
        <v>1027</v>
      </c>
    </row>
    <row r="622" spans="1:2" x14ac:dyDescent="0.25">
      <c r="A622" s="3" t="s">
        <v>466</v>
      </c>
      <c r="B622" s="13" t="s">
        <v>1027</v>
      </c>
    </row>
    <row r="623" spans="1:2" x14ac:dyDescent="0.25">
      <c r="A623" s="4" t="s">
        <v>466</v>
      </c>
      <c r="B623" s="6" t="s">
        <v>1027</v>
      </c>
    </row>
    <row r="624" spans="1:2" x14ac:dyDescent="0.25">
      <c r="A624" s="3" t="s">
        <v>466</v>
      </c>
      <c r="B624" s="13" t="s">
        <v>1027</v>
      </c>
    </row>
    <row r="625" spans="1:2" x14ac:dyDescent="0.25">
      <c r="A625" s="4" t="s">
        <v>466</v>
      </c>
      <c r="B625" s="6" t="s">
        <v>1027</v>
      </c>
    </row>
    <row r="626" spans="1:2" x14ac:dyDescent="0.25">
      <c r="A626" s="3" t="s">
        <v>466</v>
      </c>
      <c r="B626" s="13" t="s">
        <v>1027</v>
      </c>
    </row>
    <row r="627" spans="1:2" x14ac:dyDescent="0.25">
      <c r="A627" s="4" t="s">
        <v>680</v>
      </c>
      <c r="B627" s="6" t="s">
        <v>542</v>
      </c>
    </row>
    <row r="628" spans="1:2" x14ac:dyDescent="0.25">
      <c r="A628" s="3" t="s">
        <v>680</v>
      </c>
      <c r="B628" s="13" t="s">
        <v>542</v>
      </c>
    </row>
    <row r="629" spans="1:2" x14ac:dyDescent="0.25">
      <c r="A629" s="4" t="s">
        <v>686</v>
      </c>
      <c r="B629" s="6" t="s">
        <v>542</v>
      </c>
    </row>
    <row r="630" spans="1:2" x14ac:dyDescent="0.25">
      <c r="A630" s="3" t="s">
        <v>686</v>
      </c>
      <c r="B630" s="13" t="s">
        <v>1027</v>
      </c>
    </row>
    <row r="631" spans="1:2" x14ac:dyDescent="0.25">
      <c r="A631" s="4" t="s">
        <v>686</v>
      </c>
      <c r="B631" s="6" t="s">
        <v>1027</v>
      </c>
    </row>
    <row r="632" spans="1:2" x14ac:dyDescent="0.25">
      <c r="A632" s="3" t="s">
        <v>161</v>
      </c>
      <c r="B632" s="13" t="s">
        <v>13</v>
      </c>
    </row>
    <row r="633" spans="1:2" x14ac:dyDescent="0.25">
      <c r="A633" s="4" t="s">
        <v>161</v>
      </c>
      <c r="B633" s="6" t="s">
        <v>13</v>
      </c>
    </row>
    <row r="634" spans="1:2" x14ac:dyDescent="0.25">
      <c r="A634" s="3" t="s">
        <v>161</v>
      </c>
      <c r="B634" s="13" t="s">
        <v>13</v>
      </c>
    </row>
    <row r="635" spans="1:2" x14ac:dyDescent="0.25">
      <c r="A635" s="4" t="s">
        <v>161</v>
      </c>
      <c r="B635" s="6" t="s">
        <v>13</v>
      </c>
    </row>
    <row r="636" spans="1:2" x14ac:dyDescent="0.25">
      <c r="A636" s="3" t="s">
        <v>161</v>
      </c>
      <c r="B636" s="13" t="s">
        <v>1027</v>
      </c>
    </row>
    <row r="637" spans="1:2" x14ac:dyDescent="0.25">
      <c r="A637" s="4" t="s">
        <v>161</v>
      </c>
      <c r="B637" s="6" t="s">
        <v>1027</v>
      </c>
    </row>
    <row r="638" spans="1:2" x14ac:dyDescent="0.25">
      <c r="A638" s="3" t="s">
        <v>876</v>
      </c>
      <c r="B638" s="13" t="s">
        <v>542</v>
      </c>
    </row>
    <row r="639" spans="1:2" x14ac:dyDescent="0.25">
      <c r="A639" s="4" t="s">
        <v>876</v>
      </c>
      <c r="B639" s="6" t="s">
        <v>542</v>
      </c>
    </row>
    <row r="640" spans="1:2" x14ac:dyDescent="0.25">
      <c r="A640" s="3" t="s">
        <v>173</v>
      </c>
      <c r="B640" s="13" t="s">
        <v>13</v>
      </c>
    </row>
    <row r="641" spans="1:2" x14ac:dyDescent="0.25">
      <c r="A641" s="4" t="s">
        <v>173</v>
      </c>
      <c r="B641" s="6" t="s">
        <v>13</v>
      </c>
    </row>
    <row r="642" spans="1:2" x14ac:dyDescent="0.25">
      <c r="A642" s="3" t="s">
        <v>173</v>
      </c>
      <c r="B642" s="13" t="s">
        <v>13</v>
      </c>
    </row>
    <row r="643" spans="1:2" x14ac:dyDescent="0.25">
      <c r="A643" s="4" t="s">
        <v>173</v>
      </c>
      <c r="B643" s="6" t="s">
        <v>13</v>
      </c>
    </row>
    <row r="644" spans="1:2" x14ac:dyDescent="0.25">
      <c r="A644" s="3" t="s">
        <v>173</v>
      </c>
      <c r="B644" s="13" t="s">
        <v>13</v>
      </c>
    </row>
    <row r="645" spans="1:2" x14ac:dyDescent="0.25">
      <c r="A645" s="4" t="s">
        <v>173</v>
      </c>
      <c r="B645" s="6" t="s">
        <v>1027</v>
      </c>
    </row>
    <row r="646" spans="1:2" x14ac:dyDescent="0.25">
      <c r="A646" s="3" t="s">
        <v>173</v>
      </c>
      <c r="B646" s="13" t="s">
        <v>1027</v>
      </c>
    </row>
    <row r="647" spans="1:2" x14ac:dyDescent="0.25">
      <c r="A647" s="4" t="s">
        <v>173</v>
      </c>
      <c r="B647" s="6" t="s">
        <v>1027</v>
      </c>
    </row>
    <row r="648" spans="1:2" x14ac:dyDescent="0.25">
      <c r="A648" s="3" t="s">
        <v>885</v>
      </c>
      <c r="B648" s="13" t="s">
        <v>542</v>
      </c>
    </row>
    <row r="649" spans="1:2" x14ac:dyDescent="0.25">
      <c r="A649" s="4" t="s">
        <v>189</v>
      </c>
      <c r="B649" s="6" t="s">
        <v>13</v>
      </c>
    </row>
    <row r="650" spans="1:2" x14ac:dyDescent="0.25">
      <c r="A650" s="3" t="s">
        <v>189</v>
      </c>
      <c r="B650" s="13" t="s">
        <v>13</v>
      </c>
    </row>
    <row r="651" spans="1:2" x14ac:dyDescent="0.25">
      <c r="A651" s="4" t="s">
        <v>189</v>
      </c>
      <c r="B651" s="6" t="s">
        <v>542</v>
      </c>
    </row>
    <row r="652" spans="1:2" x14ac:dyDescent="0.25">
      <c r="A652" s="3" t="s">
        <v>189</v>
      </c>
      <c r="B652" s="13" t="s">
        <v>542</v>
      </c>
    </row>
    <row r="653" spans="1:2" x14ac:dyDescent="0.25">
      <c r="A653" s="4" t="s">
        <v>189</v>
      </c>
      <c r="B653" s="6" t="s">
        <v>542</v>
      </c>
    </row>
    <row r="654" spans="1:2" x14ac:dyDescent="0.25">
      <c r="A654" s="3" t="s">
        <v>189</v>
      </c>
      <c r="B654" s="13" t="s">
        <v>1027</v>
      </c>
    </row>
    <row r="655" spans="1:2" x14ac:dyDescent="0.25">
      <c r="A655" s="4" t="s">
        <v>189</v>
      </c>
      <c r="B655" s="6" t="s">
        <v>1027</v>
      </c>
    </row>
    <row r="656" spans="1:2" x14ac:dyDescent="0.25">
      <c r="A656" s="3" t="s">
        <v>698</v>
      </c>
      <c r="B656" s="13" t="s">
        <v>542</v>
      </c>
    </row>
    <row r="657" spans="1:2" x14ac:dyDescent="0.25">
      <c r="A657" s="4" t="s">
        <v>698</v>
      </c>
      <c r="B657" s="6" t="s">
        <v>1027</v>
      </c>
    </row>
    <row r="658" spans="1:2" x14ac:dyDescent="0.25">
      <c r="A658" s="3" t="s">
        <v>889</v>
      </c>
      <c r="B658" s="13" t="s">
        <v>542</v>
      </c>
    </row>
    <row r="659" spans="1:2" x14ac:dyDescent="0.25">
      <c r="A659" s="4" t="s">
        <v>889</v>
      </c>
      <c r="B659" s="6" t="s">
        <v>1027</v>
      </c>
    </row>
    <row r="660" spans="1:2" x14ac:dyDescent="0.25">
      <c r="A660" s="3" t="s">
        <v>1685</v>
      </c>
      <c r="B660" s="13" t="s">
        <v>1027</v>
      </c>
    </row>
    <row r="661" spans="1:2" x14ac:dyDescent="0.25">
      <c r="A661" s="4" t="s">
        <v>1685</v>
      </c>
      <c r="B661" s="6" t="s">
        <v>1027</v>
      </c>
    </row>
    <row r="662" spans="1:2" x14ac:dyDescent="0.25">
      <c r="A662" s="3" t="s">
        <v>1693</v>
      </c>
      <c r="B662" s="13" t="s">
        <v>1027</v>
      </c>
    </row>
    <row r="663" spans="1:2" x14ac:dyDescent="0.25">
      <c r="A663" s="4" t="s">
        <v>893</v>
      </c>
      <c r="B663" s="6" t="s">
        <v>542</v>
      </c>
    </row>
    <row r="664" spans="1:2" x14ac:dyDescent="0.25">
      <c r="A664" s="3" t="s">
        <v>893</v>
      </c>
      <c r="B664" s="13" t="s">
        <v>1027</v>
      </c>
    </row>
    <row r="665" spans="1:2" x14ac:dyDescent="0.25">
      <c r="A665" s="4" t="s">
        <v>893</v>
      </c>
      <c r="B665" s="6" t="s">
        <v>1027</v>
      </c>
    </row>
    <row r="666" spans="1:2" x14ac:dyDescent="0.25">
      <c r="A666" s="3" t="s">
        <v>701</v>
      </c>
      <c r="B666" s="13" t="s">
        <v>542</v>
      </c>
    </row>
    <row r="667" spans="1:2" x14ac:dyDescent="0.25">
      <c r="A667" s="4" t="s">
        <v>2541</v>
      </c>
      <c r="B667" s="6" t="s">
        <v>1027</v>
      </c>
    </row>
    <row r="668" spans="1:2" x14ac:dyDescent="0.25">
      <c r="A668" s="3" t="s">
        <v>2541</v>
      </c>
      <c r="B668" s="13" t="s">
        <v>1027</v>
      </c>
    </row>
    <row r="669" spans="1:2" x14ac:dyDescent="0.25">
      <c r="A669" s="4" t="s">
        <v>2541</v>
      </c>
      <c r="B669" s="6" t="s">
        <v>1027</v>
      </c>
    </row>
    <row r="670" spans="1:2" x14ac:dyDescent="0.25">
      <c r="A670" s="3" t="s">
        <v>2541</v>
      </c>
      <c r="B670" s="13" t="s">
        <v>1027</v>
      </c>
    </row>
    <row r="671" spans="1:2" x14ac:dyDescent="0.25">
      <c r="A671" s="4" t="s">
        <v>2541</v>
      </c>
      <c r="B671" s="6" t="s">
        <v>1027</v>
      </c>
    </row>
    <row r="672" spans="1:2" x14ac:dyDescent="0.25">
      <c r="A672" s="3" t="s">
        <v>2541</v>
      </c>
      <c r="B672" s="13" t="s">
        <v>1027</v>
      </c>
    </row>
    <row r="673" spans="1:2" x14ac:dyDescent="0.25">
      <c r="A673" s="4" t="s">
        <v>2562</v>
      </c>
      <c r="B673" s="6" t="s">
        <v>1027</v>
      </c>
    </row>
    <row r="674" spans="1:2" x14ac:dyDescent="0.25">
      <c r="A674" s="3" t="s">
        <v>2562</v>
      </c>
      <c r="B674" s="13" t="s">
        <v>1027</v>
      </c>
    </row>
    <row r="675" spans="1:2" x14ac:dyDescent="0.25">
      <c r="A675" s="4" t="s">
        <v>705</v>
      </c>
      <c r="B675" s="6" t="s">
        <v>542</v>
      </c>
    </row>
    <row r="676" spans="1:2" x14ac:dyDescent="0.25">
      <c r="A676" s="3" t="s">
        <v>705</v>
      </c>
      <c r="B676" s="13" t="s">
        <v>542</v>
      </c>
    </row>
    <row r="677" spans="1:2" x14ac:dyDescent="0.25">
      <c r="A677" s="4" t="s">
        <v>705</v>
      </c>
      <c r="B677" s="6" t="s">
        <v>542</v>
      </c>
    </row>
    <row r="678" spans="1:2" x14ac:dyDescent="0.25">
      <c r="A678" s="3" t="s">
        <v>195</v>
      </c>
      <c r="B678" s="13" t="s">
        <v>13</v>
      </c>
    </row>
    <row r="679" spans="1:2" x14ac:dyDescent="0.25">
      <c r="A679" s="4" t="s">
        <v>195</v>
      </c>
      <c r="B679" s="6" t="s">
        <v>1027</v>
      </c>
    </row>
    <row r="680" spans="1:2" x14ac:dyDescent="0.25">
      <c r="A680" s="3" t="s">
        <v>195</v>
      </c>
      <c r="B680" s="13" t="s">
        <v>1027</v>
      </c>
    </row>
    <row r="681" spans="1:2" x14ac:dyDescent="0.25">
      <c r="A681" s="4" t="s">
        <v>195</v>
      </c>
      <c r="B681" s="6" t="s">
        <v>1027</v>
      </c>
    </row>
    <row r="682" spans="1:2" x14ac:dyDescent="0.25">
      <c r="A682" s="3" t="s">
        <v>195</v>
      </c>
      <c r="B682" s="13" t="s">
        <v>1027</v>
      </c>
    </row>
    <row r="683" spans="1:2" x14ac:dyDescent="0.25">
      <c r="A683" s="4" t="s">
        <v>195</v>
      </c>
      <c r="B683" s="6" t="s">
        <v>1027</v>
      </c>
    </row>
    <row r="684" spans="1:2" x14ac:dyDescent="0.25">
      <c r="A684" s="3" t="s">
        <v>195</v>
      </c>
      <c r="B684" s="13" t="s">
        <v>1027</v>
      </c>
    </row>
    <row r="685" spans="1:2" x14ac:dyDescent="0.25">
      <c r="A685" s="4" t="s">
        <v>195</v>
      </c>
      <c r="B685" s="6" t="s">
        <v>1027</v>
      </c>
    </row>
    <row r="686" spans="1:2" x14ac:dyDescent="0.25">
      <c r="A686" s="3" t="s">
        <v>195</v>
      </c>
      <c r="B686" s="13" t="s">
        <v>1027</v>
      </c>
    </row>
    <row r="687" spans="1:2" x14ac:dyDescent="0.25">
      <c r="A687" s="4" t="s">
        <v>1712</v>
      </c>
      <c r="B687" s="6" t="s">
        <v>1027</v>
      </c>
    </row>
    <row r="688" spans="1:2" x14ac:dyDescent="0.25">
      <c r="A688" s="3" t="s">
        <v>2569</v>
      </c>
      <c r="B688" s="13" t="s">
        <v>1027</v>
      </c>
    </row>
    <row r="689" spans="1:2" x14ac:dyDescent="0.25">
      <c r="A689" s="4" t="s">
        <v>2569</v>
      </c>
      <c r="B689" s="6" t="s">
        <v>1027</v>
      </c>
    </row>
    <row r="690" spans="1:2" x14ac:dyDescent="0.25">
      <c r="A690" s="3" t="s">
        <v>2569</v>
      </c>
      <c r="B690" s="13" t="s">
        <v>1027</v>
      </c>
    </row>
    <row r="691" spans="1:2" x14ac:dyDescent="0.25">
      <c r="A691" s="4" t="s">
        <v>2569</v>
      </c>
      <c r="B691" s="6" t="s">
        <v>1027</v>
      </c>
    </row>
    <row r="692" spans="1:2" x14ac:dyDescent="0.25">
      <c r="A692" s="3" t="s">
        <v>2569</v>
      </c>
      <c r="B692" s="13" t="s">
        <v>1027</v>
      </c>
    </row>
    <row r="693" spans="1:2" x14ac:dyDescent="0.25">
      <c r="A693" s="4" t="s">
        <v>2569</v>
      </c>
      <c r="B693" s="6" t="s">
        <v>1027</v>
      </c>
    </row>
    <row r="694" spans="1:2" x14ac:dyDescent="0.25">
      <c r="A694" s="3" t="s">
        <v>201</v>
      </c>
      <c r="B694" s="13" t="s">
        <v>13</v>
      </c>
    </row>
    <row r="695" spans="1:2" x14ac:dyDescent="0.25">
      <c r="A695" s="4" t="s">
        <v>711</v>
      </c>
      <c r="B695" s="6" t="s">
        <v>542</v>
      </c>
    </row>
    <row r="696" spans="1:2" x14ac:dyDescent="0.25">
      <c r="A696" s="3" t="s">
        <v>1717</v>
      </c>
      <c r="B696" s="13" t="s">
        <v>1027</v>
      </c>
    </row>
    <row r="697" spans="1:2" x14ac:dyDescent="0.25">
      <c r="A697" s="4" t="s">
        <v>1717</v>
      </c>
      <c r="B697" s="6" t="s">
        <v>1027</v>
      </c>
    </row>
    <row r="698" spans="1:2" x14ac:dyDescent="0.25">
      <c r="A698" s="3" t="s">
        <v>2578</v>
      </c>
      <c r="B698" s="13" t="s">
        <v>1027</v>
      </c>
    </row>
    <row r="699" spans="1:2" x14ac:dyDescent="0.25">
      <c r="A699" s="4" t="s">
        <v>472</v>
      </c>
      <c r="B699" s="6" t="s">
        <v>13</v>
      </c>
    </row>
    <row r="700" spans="1:2" x14ac:dyDescent="0.25">
      <c r="A700" s="3" t="s">
        <v>1723</v>
      </c>
      <c r="B700" s="13" t="s">
        <v>1027</v>
      </c>
    </row>
    <row r="701" spans="1:2" x14ac:dyDescent="0.25">
      <c r="A701" s="4" t="s">
        <v>1723</v>
      </c>
      <c r="B701" s="6" t="s">
        <v>1027</v>
      </c>
    </row>
    <row r="702" spans="1:2" x14ac:dyDescent="0.25">
      <c r="A702" s="3" t="s">
        <v>2583</v>
      </c>
      <c r="B702" s="13" t="s">
        <v>1027</v>
      </c>
    </row>
    <row r="703" spans="1:2" x14ac:dyDescent="0.25">
      <c r="A703" s="4" t="s">
        <v>898</v>
      </c>
      <c r="B703" s="6" t="s">
        <v>542</v>
      </c>
    </row>
    <row r="704" spans="1:2" x14ac:dyDescent="0.25">
      <c r="A704" s="3" t="s">
        <v>898</v>
      </c>
      <c r="B704" s="13" t="s">
        <v>542</v>
      </c>
    </row>
    <row r="705" spans="1:2" x14ac:dyDescent="0.25">
      <c r="A705" s="4" t="s">
        <v>2588</v>
      </c>
      <c r="B705" s="6" t="s">
        <v>1027</v>
      </c>
    </row>
    <row r="706" spans="1:2" x14ac:dyDescent="0.25">
      <c r="A706" s="3" t="s">
        <v>2588</v>
      </c>
      <c r="B706" s="13" t="s">
        <v>1027</v>
      </c>
    </row>
    <row r="707" spans="1:2" x14ac:dyDescent="0.25">
      <c r="A707" s="4" t="s">
        <v>2588</v>
      </c>
      <c r="B707" s="6" t="s">
        <v>1027</v>
      </c>
    </row>
    <row r="708" spans="1:2" x14ac:dyDescent="0.25">
      <c r="A708" s="3" t="s">
        <v>2588</v>
      </c>
      <c r="B708" s="13" t="s">
        <v>1027</v>
      </c>
    </row>
    <row r="709" spans="1:2" x14ac:dyDescent="0.25">
      <c r="A709" s="4" t="s">
        <v>2588</v>
      </c>
      <c r="B709" s="6" t="s">
        <v>1027</v>
      </c>
    </row>
    <row r="710" spans="1:2" x14ac:dyDescent="0.25">
      <c r="A710" s="3" t="s">
        <v>2588</v>
      </c>
      <c r="B710" s="13" t="s">
        <v>1027</v>
      </c>
    </row>
    <row r="711" spans="1:2" x14ac:dyDescent="0.25">
      <c r="A711" s="4" t="s">
        <v>2598</v>
      </c>
      <c r="B711" s="6" t="s">
        <v>1027</v>
      </c>
    </row>
    <row r="712" spans="1:2" x14ac:dyDescent="0.25">
      <c r="A712" s="3" t="s">
        <v>205</v>
      </c>
      <c r="B712" s="13" t="s">
        <v>13</v>
      </c>
    </row>
    <row r="713" spans="1:2" x14ac:dyDescent="0.25">
      <c r="A713" s="4" t="s">
        <v>1729</v>
      </c>
      <c r="B713" s="6" t="s">
        <v>1027</v>
      </c>
    </row>
    <row r="714" spans="1:2" x14ac:dyDescent="0.25">
      <c r="A714" s="3" t="s">
        <v>1729</v>
      </c>
      <c r="B714" s="13" t="s">
        <v>1027</v>
      </c>
    </row>
    <row r="715" spans="1:2" x14ac:dyDescent="0.25">
      <c r="A715" s="4" t="s">
        <v>2602</v>
      </c>
      <c r="B715" s="6" t="s">
        <v>1027</v>
      </c>
    </row>
    <row r="716" spans="1:2" x14ac:dyDescent="0.25">
      <c r="A716" s="3" t="s">
        <v>2602</v>
      </c>
      <c r="B716" s="13" t="s">
        <v>1027</v>
      </c>
    </row>
    <row r="717" spans="1:2" x14ac:dyDescent="0.25">
      <c r="A717" s="4" t="s">
        <v>906</v>
      </c>
      <c r="B717" s="6" t="s">
        <v>542</v>
      </c>
    </row>
    <row r="718" spans="1:2" x14ac:dyDescent="0.25">
      <c r="A718" s="3" t="s">
        <v>1735</v>
      </c>
      <c r="B718" s="13" t="s">
        <v>1027</v>
      </c>
    </row>
    <row r="719" spans="1:2" x14ac:dyDescent="0.25">
      <c r="A719" s="4" t="s">
        <v>1735</v>
      </c>
      <c r="B719" s="6" t="s">
        <v>1027</v>
      </c>
    </row>
    <row r="720" spans="1:2" x14ac:dyDescent="0.25">
      <c r="A720" s="3" t="s">
        <v>1735</v>
      </c>
      <c r="B720" s="13" t="s">
        <v>1027</v>
      </c>
    </row>
    <row r="721" spans="1:2" x14ac:dyDescent="0.25">
      <c r="A721" s="4" t="s">
        <v>1735</v>
      </c>
      <c r="B721" s="6" t="s">
        <v>1027</v>
      </c>
    </row>
    <row r="722" spans="1:2" x14ac:dyDescent="0.25">
      <c r="A722" s="3" t="s">
        <v>1735</v>
      </c>
      <c r="B722" s="13" t="s">
        <v>1027</v>
      </c>
    </row>
    <row r="723" spans="1:2" x14ac:dyDescent="0.25">
      <c r="A723" s="4" t="s">
        <v>1735</v>
      </c>
      <c r="B723" s="6" t="s">
        <v>1027</v>
      </c>
    </row>
    <row r="724" spans="1:2" x14ac:dyDescent="0.25">
      <c r="A724" s="3" t="s">
        <v>2608</v>
      </c>
      <c r="B724" s="13" t="s">
        <v>1027</v>
      </c>
    </row>
    <row r="725" spans="1:2" x14ac:dyDescent="0.25">
      <c r="A725" s="4" t="s">
        <v>2608</v>
      </c>
      <c r="B725" s="6" t="s">
        <v>1027</v>
      </c>
    </row>
    <row r="726" spans="1:2" x14ac:dyDescent="0.25">
      <c r="A726" s="3" t="s">
        <v>2608</v>
      </c>
      <c r="B726" s="13" t="s">
        <v>1027</v>
      </c>
    </row>
    <row r="727" spans="1:2" x14ac:dyDescent="0.25">
      <c r="A727" s="4" t="s">
        <v>2608</v>
      </c>
      <c r="B727" s="6" t="s">
        <v>1027</v>
      </c>
    </row>
    <row r="728" spans="1:2" x14ac:dyDescent="0.25">
      <c r="A728" s="3" t="s">
        <v>2608</v>
      </c>
      <c r="B728" s="13" t="s">
        <v>1027</v>
      </c>
    </row>
    <row r="729" spans="1:2" x14ac:dyDescent="0.25">
      <c r="A729" s="4" t="s">
        <v>2608</v>
      </c>
      <c r="B729" s="6" t="s">
        <v>1027</v>
      </c>
    </row>
    <row r="730" spans="1:2" x14ac:dyDescent="0.25">
      <c r="A730" s="3" t="s">
        <v>2608</v>
      </c>
      <c r="B730" s="13" t="s">
        <v>1027</v>
      </c>
    </row>
    <row r="731" spans="1:2" x14ac:dyDescent="0.25">
      <c r="A731" s="4" t="s">
        <v>1750</v>
      </c>
      <c r="B731" s="6" t="s">
        <v>1027</v>
      </c>
    </row>
    <row r="732" spans="1:2" x14ac:dyDescent="0.25">
      <c r="A732" s="3" t="s">
        <v>1755</v>
      </c>
      <c r="B732" s="13" t="s">
        <v>1027</v>
      </c>
    </row>
    <row r="733" spans="1:2" x14ac:dyDescent="0.25">
      <c r="A733" s="4" t="s">
        <v>1755</v>
      </c>
      <c r="B733" s="6" t="s">
        <v>1027</v>
      </c>
    </row>
    <row r="734" spans="1:2" x14ac:dyDescent="0.25">
      <c r="A734" s="3" t="s">
        <v>1755</v>
      </c>
      <c r="B734" s="13" t="s">
        <v>1027</v>
      </c>
    </row>
    <row r="735" spans="1:2" x14ac:dyDescent="0.25">
      <c r="A735" s="4" t="s">
        <v>2620</v>
      </c>
      <c r="B735" s="6" t="s">
        <v>1027</v>
      </c>
    </row>
    <row r="736" spans="1:2" x14ac:dyDescent="0.25">
      <c r="A736" s="3" t="s">
        <v>2620</v>
      </c>
      <c r="B736" s="13" t="s">
        <v>1027</v>
      </c>
    </row>
    <row r="737" spans="1:2" x14ac:dyDescent="0.25">
      <c r="A737" s="4" t="s">
        <v>2620</v>
      </c>
      <c r="B737" s="6" t="s">
        <v>1027</v>
      </c>
    </row>
    <row r="738" spans="1:2" x14ac:dyDescent="0.25">
      <c r="A738" s="3" t="s">
        <v>2620</v>
      </c>
      <c r="B738" s="13" t="s">
        <v>1027</v>
      </c>
    </row>
    <row r="739" spans="1:2" x14ac:dyDescent="0.25">
      <c r="A739" s="4" t="s">
        <v>2620</v>
      </c>
      <c r="B739" s="6" t="s">
        <v>1027</v>
      </c>
    </row>
    <row r="740" spans="1:2" x14ac:dyDescent="0.25">
      <c r="A740" s="3" t="s">
        <v>2620</v>
      </c>
      <c r="B740" s="13" t="s">
        <v>1027</v>
      </c>
    </row>
    <row r="741" spans="1:2" x14ac:dyDescent="0.25">
      <c r="A741" s="4" t="s">
        <v>1767</v>
      </c>
      <c r="B741" s="6" t="s">
        <v>1027</v>
      </c>
    </row>
    <row r="742" spans="1:2" x14ac:dyDescent="0.25">
      <c r="A742" s="3" t="s">
        <v>1767</v>
      </c>
      <c r="B742" s="13" t="s">
        <v>1027</v>
      </c>
    </row>
    <row r="743" spans="1:2" x14ac:dyDescent="0.25">
      <c r="A743" s="4" t="s">
        <v>1767</v>
      </c>
      <c r="B743" s="6" t="s">
        <v>1027</v>
      </c>
    </row>
    <row r="744" spans="1:2" x14ac:dyDescent="0.25">
      <c r="A744" s="3" t="s">
        <v>2632</v>
      </c>
      <c r="B744" s="13" t="s">
        <v>1027</v>
      </c>
    </row>
    <row r="745" spans="1:2" x14ac:dyDescent="0.25">
      <c r="A745" s="4" t="s">
        <v>2637</v>
      </c>
      <c r="B745" s="6" t="s">
        <v>1027</v>
      </c>
    </row>
    <row r="746" spans="1:2" x14ac:dyDescent="0.25">
      <c r="A746" s="3" t="s">
        <v>2637</v>
      </c>
      <c r="B746" s="13" t="s">
        <v>1027</v>
      </c>
    </row>
    <row r="747" spans="1:2" x14ac:dyDescent="0.25">
      <c r="A747" s="4" t="s">
        <v>909</v>
      </c>
      <c r="B747" s="6" t="s">
        <v>542</v>
      </c>
    </row>
    <row r="748" spans="1:2" x14ac:dyDescent="0.25">
      <c r="A748" s="3" t="s">
        <v>210</v>
      </c>
      <c r="B748" s="13" t="s">
        <v>13</v>
      </c>
    </row>
    <row r="749" spans="1:2" x14ac:dyDescent="0.25">
      <c r="A749" s="4" t="s">
        <v>210</v>
      </c>
      <c r="B749" s="6" t="s">
        <v>542</v>
      </c>
    </row>
    <row r="750" spans="1:2" x14ac:dyDescent="0.25">
      <c r="A750" s="3" t="s">
        <v>210</v>
      </c>
      <c r="B750" s="13" t="s">
        <v>1027</v>
      </c>
    </row>
    <row r="751" spans="1:2" x14ac:dyDescent="0.25">
      <c r="A751" s="4" t="s">
        <v>210</v>
      </c>
      <c r="B751" s="6" t="s">
        <v>1027</v>
      </c>
    </row>
    <row r="752" spans="1:2" x14ac:dyDescent="0.25">
      <c r="A752" s="3" t="s">
        <v>210</v>
      </c>
      <c r="B752" s="13" t="s">
        <v>1027</v>
      </c>
    </row>
    <row r="753" spans="1:2" x14ac:dyDescent="0.25">
      <c r="A753" s="4" t="s">
        <v>210</v>
      </c>
      <c r="B753" s="6" t="s">
        <v>1027</v>
      </c>
    </row>
    <row r="754" spans="1:2" x14ac:dyDescent="0.25">
      <c r="A754" s="3" t="s">
        <v>210</v>
      </c>
      <c r="B754" s="13" t="s">
        <v>1027</v>
      </c>
    </row>
    <row r="755" spans="1:2" x14ac:dyDescent="0.25">
      <c r="A755" s="4" t="s">
        <v>210</v>
      </c>
      <c r="B755" s="6" t="s">
        <v>1027</v>
      </c>
    </row>
    <row r="756" spans="1:2" x14ac:dyDescent="0.25">
      <c r="A756" s="3" t="s">
        <v>210</v>
      </c>
      <c r="B756" s="13" t="s">
        <v>1027</v>
      </c>
    </row>
    <row r="757" spans="1:2" x14ac:dyDescent="0.25">
      <c r="A757" s="4" t="s">
        <v>210</v>
      </c>
      <c r="B757" s="6" t="s">
        <v>1027</v>
      </c>
    </row>
    <row r="758" spans="1:2" x14ac:dyDescent="0.25">
      <c r="A758" s="3" t="s">
        <v>1787</v>
      </c>
      <c r="B758" s="13" t="s">
        <v>1027</v>
      </c>
    </row>
    <row r="759" spans="1:2" x14ac:dyDescent="0.25">
      <c r="A759" s="4" t="s">
        <v>2643</v>
      </c>
      <c r="B759" s="6" t="s">
        <v>1027</v>
      </c>
    </row>
    <row r="760" spans="1:2" x14ac:dyDescent="0.25">
      <c r="A760" s="3" t="s">
        <v>2648</v>
      </c>
      <c r="B760" s="13" t="s">
        <v>1027</v>
      </c>
    </row>
    <row r="761" spans="1:2" x14ac:dyDescent="0.25">
      <c r="A761" s="4" t="s">
        <v>2648</v>
      </c>
      <c r="B761" s="6" t="s">
        <v>1027</v>
      </c>
    </row>
    <row r="762" spans="1:2" x14ac:dyDescent="0.25">
      <c r="A762" s="3" t="s">
        <v>2654</v>
      </c>
      <c r="B762" s="13" t="s">
        <v>1027</v>
      </c>
    </row>
    <row r="763" spans="1:2" x14ac:dyDescent="0.25">
      <c r="A763" s="4" t="s">
        <v>477</v>
      </c>
      <c r="B763" s="6" t="s">
        <v>13</v>
      </c>
    </row>
    <row r="764" spans="1:2" x14ac:dyDescent="0.25">
      <c r="A764" s="3" t="s">
        <v>477</v>
      </c>
      <c r="B764" s="13" t="s">
        <v>13</v>
      </c>
    </row>
    <row r="765" spans="1:2" x14ac:dyDescent="0.25">
      <c r="A765" s="4" t="s">
        <v>477</v>
      </c>
      <c r="B765" s="6" t="s">
        <v>13</v>
      </c>
    </row>
    <row r="766" spans="1:2" x14ac:dyDescent="0.25">
      <c r="A766" s="3" t="s">
        <v>477</v>
      </c>
      <c r="B766" s="13" t="s">
        <v>13</v>
      </c>
    </row>
    <row r="767" spans="1:2" x14ac:dyDescent="0.25">
      <c r="A767" s="4" t="s">
        <v>477</v>
      </c>
      <c r="B767" s="6" t="s">
        <v>1027</v>
      </c>
    </row>
    <row r="768" spans="1:2" x14ac:dyDescent="0.25">
      <c r="A768" s="3" t="s">
        <v>477</v>
      </c>
      <c r="B768" s="13" t="s">
        <v>1027</v>
      </c>
    </row>
    <row r="769" spans="1:2" x14ac:dyDescent="0.25">
      <c r="A769" s="4" t="s">
        <v>477</v>
      </c>
      <c r="B769" s="6" t="s">
        <v>1027</v>
      </c>
    </row>
    <row r="770" spans="1:2" x14ac:dyDescent="0.25">
      <c r="A770" s="3" t="s">
        <v>477</v>
      </c>
      <c r="B770" s="13" t="s">
        <v>1027</v>
      </c>
    </row>
    <row r="771" spans="1:2" x14ac:dyDescent="0.25">
      <c r="A771" s="4" t="s">
        <v>477</v>
      </c>
      <c r="B771" s="6" t="s">
        <v>1027</v>
      </c>
    </row>
    <row r="772" spans="1:2" x14ac:dyDescent="0.25">
      <c r="A772" s="3" t="s">
        <v>2670</v>
      </c>
      <c r="B772" s="13" t="s">
        <v>1027</v>
      </c>
    </row>
    <row r="773" spans="1:2" x14ac:dyDescent="0.25">
      <c r="A773" s="4" t="s">
        <v>493</v>
      </c>
      <c r="B773" s="6" t="s">
        <v>13</v>
      </c>
    </row>
    <row r="774" spans="1:2" x14ac:dyDescent="0.25">
      <c r="A774" s="3" t="s">
        <v>493</v>
      </c>
      <c r="B774" s="13" t="s">
        <v>542</v>
      </c>
    </row>
    <row r="775" spans="1:2" x14ac:dyDescent="0.25">
      <c r="A775" s="4" t="s">
        <v>493</v>
      </c>
      <c r="B775" s="6" t="s">
        <v>1027</v>
      </c>
    </row>
    <row r="776" spans="1:2" x14ac:dyDescent="0.25">
      <c r="A776" s="3" t="s">
        <v>493</v>
      </c>
      <c r="B776" s="13" t="s">
        <v>1027</v>
      </c>
    </row>
    <row r="777" spans="1:2" x14ac:dyDescent="0.25">
      <c r="A777" s="4" t="s">
        <v>497</v>
      </c>
      <c r="B777" s="6" t="s">
        <v>13</v>
      </c>
    </row>
    <row r="778" spans="1:2" x14ac:dyDescent="0.25">
      <c r="A778" s="3" t="s">
        <v>497</v>
      </c>
      <c r="B778" s="13" t="s">
        <v>13</v>
      </c>
    </row>
    <row r="779" spans="1:2" x14ac:dyDescent="0.25">
      <c r="A779" s="4" t="s">
        <v>497</v>
      </c>
      <c r="B779" s="6" t="s">
        <v>1027</v>
      </c>
    </row>
    <row r="780" spans="1:2" x14ac:dyDescent="0.25">
      <c r="A780" s="3" t="s">
        <v>497</v>
      </c>
      <c r="B780" s="13" t="s">
        <v>1027</v>
      </c>
    </row>
    <row r="781" spans="1:2" x14ac:dyDescent="0.25">
      <c r="A781" s="4" t="s">
        <v>497</v>
      </c>
      <c r="B781" s="6" t="s">
        <v>1027</v>
      </c>
    </row>
    <row r="782" spans="1:2" x14ac:dyDescent="0.25">
      <c r="A782" s="3" t="s">
        <v>497</v>
      </c>
      <c r="B782" s="13" t="s">
        <v>1027</v>
      </c>
    </row>
    <row r="783" spans="1:2" x14ac:dyDescent="0.25">
      <c r="A783" s="4" t="s">
        <v>497</v>
      </c>
      <c r="B783" s="6" t="s">
        <v>1027</v>
      </c>
    </row>
    <row r="784" spans="1:2" x14ac:dyDescent="0.25">
      <c r="A784" s="3" t="s">
        <v>497</v>
      </c>
      <c r="B784" s="13" t="s">
        <v>1027</v>
      </c>
    </row>
    <row r="785" spans="1:2" x14ac:dyDescent="0.25">
      <c r="A785" s="4" t="s">
        <v>497</v>
      </c>
      <c r="B785" s="6" t="s">
        <v>1027</v>
      </c>
    </row>
    <row r="786" spans="1:2" x14ac:dyDescent="0.25">
      <c r="A786" s="3" t="s">
        <v>2699</v>
      </c>
      <c r="B786" s="13" t="s">
        <v>1027</v>
      </c>
    </row>
    <row r="787" spans="1:2" x14ac:dyDescent="0.25">
      <c r="A787" s="4" t="s">
        <v>720</v>
      </c>
      <c r="B787" s="6" t="s">
        <v>542</v>
      </c>
    </row>
    <row r="788" spans="1:2" x14ac:dyDescent="0.25">
      <c r="A788" s="3" t="s">
        <v>720</v>
      </c>
      <c r="B788" s="13" t="s">
        <v>542</v>
      </c>
    </row>
    <row r="789" spans="1:2" x14ac:dyDescent="0.25">
      <c r="A789" s="4" t="s">
        <v>720</v>
      </c>
      <c r="B789" s="6" t="s">
        <v>542</v>
      </c>
    </row>
    <row r="790" spans="1:2" x14ac:dyDescent="0.25">
      <c r="A790" s="3" t="s">
        <v>917</v>
      </c>
      <c r="B790" s="13" t="s">
        <v>542</v>
      </c>
    </row>
    <row r="791" spans="1:2" x14ac:dyDescent="0.25">
      <c r="A791" s="4" t="s">
        <v>917</v>
      </c>
      <c r="B791" s="6" t="s">
        <v>1027</v>
      </c>
    </row>
    <row r="792" spans="1:2" x14ac:dyDescent="0.25">
      <c r="A792" s="3" t="s">
        <v>534</v>
      </c>
      <c r="B792" s="13" t="s">
        <v>530</v>
      </c>
    </row>
    <row r="793" spans="1:2" x14ac:dyDescent="0.25">
      <c r="A793" s="4" t="s">
        <v>534</v>
      </c>
      <c r="B793" s="6" t="s">
        <v>530</v>
      </c>
    </row>
    <row r="794" spans="1:2" x14ac:dyDescent="0.25">
      <c r="A794" s="3" t="s">
        <v>534</v>
      </c>
      <c r="B794" s="13" t="s">
        <v>542</v>
      </c>
    </row>
    <row r="795" spans="1:2" x14ac:dyDescent="0.25">
      <c r="A795" s="4" t="s">
        <v>534</v>
      </c>
      <c r="B795" s="6" t="s">
        <v>542</v>
      </c>
    </row>
    <row r="796" spans="1:2" x14ac:dyDescent="0.25">
      <c r="A796" s="3" t="s">
        <v>534</v>
      </c>
      <c r="B796" s="13" t="s">
        <v>1027</v>
      </c>
    </row>
    <row r="797" spans="1:2" x14ac:dyDescent="0.25">
      <c r="A797" s="4" t="s">
        <v>534</v>
      </c>
      <c r="B797" s="6" t="s">
        <v>1027</v>
      </c>
    </row>
    <row r="798" spans="1:2" x14ac:dyDescent="0.25">
      <c r="A798" s="3" t="s">
        <v>534</v>
      </c>
      <c r="B798" s="13" t="s">
        <v>1027</v>
      </c>
    </row>
    <row r="799" spans="1:2" x14ac:dyDescent="0.25">
      <c r="A799" s="4" t="s">
        <v>534</v>
      </c>
      <c r="B799" s="6" t="s">
        <v>1027</v>
      </c>
    </row>
    <row r="800" spans="1:2" x14ac:dyDescent="0.25">
      <c r="A800" s="3" t="s">
        <v>503</v>
      </c>
      <c r="B800" s="13" t="s">
        <v>13</v>
      </c>
    </row>
    <row r="801" spans="1:2" x14ac:dyDescent="0.25">
      <c r="A801" s="4" t="s">
        <v>503</v>
      </c>
      <c r="B801" s="6" t="s">
        <v>1027</v>
      </c>
    </row>
    <row r="802" spans="1:2" x14ac:dyDescent="0.25">
      <c r="A802" s="3" t="s">
        <v>503</v>
      </c>
      <c r="B802" s="13" t="s">
        <v>1027</v>
      </c>
    </row>
    <row r="803" spans="1:2" x14ac:dyDescent="0.25">
      <c r="A803" s="4" t="s">
        <v>503</v>
      </c>
      <c r="B803" s="6" t="s">
        <v>1027</v>
      </c>
    </row>
    <row r="804" spans="1:2" x14ac:dyDescent="0.25">
      <c r="A804" s="3" t="s">
        <v>503</v>
      </c>
      <c r="B804" s="13" t="s">
        <v>1027</v>
      </c>
    </row>
    <row r="805" spans="1:2" x14ac:dyDescent="0.25">
      <c r="A805" s="4" t="s">
        <v>215</v>
      </c>
      <c r="B805" s="6" t="s">
        <v>13</v>
      </c>
    </row>
    <row r="806" spans="1:2" x14ac:dyDescent="0.25">
      <c r="A806" s="3" t="s">
        <v>215</v>
      </c>
      <c r="B806" s="13" t="s">
        <v>13</v>
      </c>
    </row>
    <row r="807" spans="1:2" x14ac:dyDescent="0.25">
      <c r="A807" s="4" t="s">
        <v>215</v>
      </c>
      <c r="B807" s="6" t="s">
        <v>13</v>
      </c>
    </row>
    <row r="808" spans="1:2" x14ac:dyDescent="0.25">
      <c r="A808" s="3" t="s">
        <v>215</v>
      </c>
      <c r="B808" s="13" t="s">
        <v>13</v>
      </c>
    </row>
    <row r="809" spans="1:2" x14ac:dyDescent="0.25">
      <c r="A809" s="4" t="s">
        <v>2727</v>
      </c>
      <c r="B809" s="6" t="s">
        <v>1027</v>
      </c>
    </row>
    <row r="810" spans="1:2" x14ac:dyDescent="0.25">
      <c r="A810" s="3" t="s">
        <v>2727</v>
      </c>
      <c r="B810" s="13" t="s">
        <v>1027</v>
      </c>
    </row>
    <row r="811" spans="1:2" x14ac:dyDescent="0.25">
      <c r="A811" s="4" t="s">
        <v>2727</v>
      </c>
      <c r="B811" s="6" t="s">
        <v>1027</v>
      </c>
    </row>
    <row r="812" spans="1:2" x14ac:dyDescent="0.25">
      <c r="A812" s="3" t="s">
        <v>2727</v>
      </c>
      <c r="B812" s="13" t="s">
        <v>1027</v>
      </c>
    </row>
    <row r="813" spans="1:2" x14ac:dyDescent="0.25">
      <c r="A813" s="4" t="s">
        <v>2727</v>
      </c>
      <c r="B813" s="6" t="s">
        <v>1027</v>
      </c>
    </row>
    <row r="814" spans="1:2" x14ac:dyDescent="0.25">
      <c r="A814" s="3" t="s">
        <v>2727</v>
      </c>
      <c r="B814" s="13" t="s">
        <v>1027</v>
      </c>
    </row>
    <row r="815" spans="1:2" x14ac:dyDescent="0.25">
      <c r="A815" s="4" t="s">
        <v>2744</v>
      </c>
      <c r="B815" s="6" t="s">
        <v>1027</v>
      </c>
    </row>
    <row r="816" spans="1:2" x14ac:dyDescent="0.25">
      <c r="A816" s="3" t="s">
        <v>2744</v>
      </c>
      <c r="B816" s="13" t="s">
        <v>1027</v>
      </c>
    </row>
    <row r="817" spans="1:2" x14ac:dyDescent="0.25">
      <c r="A817" s="4" t="s">
        <v>2744</v>
      </c>
      <c r="B817" s="6" t="s">
        <v>1027</v>
      </c>
    </row>
    <row r="818" spans="1:2" x14ac:dyDescent="0.25">
      <c r="A818" s="3" t="s">
        <v>226</v>
      </c>
      <c r="B818" s="13" t="s">
        <v>13</v>
      </c>
    </row>
    <row r="819" spans="1:2" x14ac:dyDescent="0.25">
      <c r="A819" s="4" t="s">
        <v>226</v>
      </c>
      <c r="B819" s="6" t="s">
        <v>1027</v>
      </c>
    </row>
    <row r="820" spans="1:2" x14ac:dyDescent="0.25">
      <c r="A820" s="3" t="s">
        <v>226</v>
      </c>
      <c r="B820" s="13" t="s">
        <v>1027</v>
      </c>
    </row>
    <row r="821" spans="1:2" x14ac:dyDescent="0.25">
      <c r="A821" s="4" t="s">
        <v>231</v>
      </c>
      <c r="B821" s="6" t="s">
        <v>13</v>
      </c>
    </row>
    <row r="822" spans="1:2" x14ac:dyDescent="0.25">
      <c r="A822" s="3" t="s">
        <v>236</v>
      </c>
      <c r="B822" s="13" t="s">
        <v>13</v>
      </c>
    </row>
    <row r="823" spans="1:2" x14ac:dyDescent="0.25">
      <c r="A823" s="4" t="s">
        <v>236</v>
      </c>
      <c r="B823" s="6" t="s">
        <v>13</v>
      </c>
    </row>
    <row r="824" spans="1:2" x14ac:dyDescent="0.25">
      <c r="A824" s="3" t="s">
        <v>2752</v>
      </c>
      <c r="B824" s="13" t="s">
        <v>1027</v>
      </c>
    </row>
    <row r="825" spans="1:2" x14ac:dyDescent="0.25">
      <c r="A825" s="4" t="s">
        <v>2752</v>
      </c>
      <c r="B825" s="6" t="s">
        <v>1027</v>
      </c>
    </row>
    <row r="826" spans="1:2" x14ac:dyDescent="0.25">
      <c r="A826" s="3" t="s">
        <v>2752</v>
      </c>
      <c r="B826" s="13" t="s">
        <v>1027</v>
      </c>
    </row>
    <row r="827" spans="1:2" x14ac:dyDescent="0.25">
      <c r="A827" s="4" t="s">
        <v>727</v>
      </c>
      <c r="B827" s="6" t="s">
        <v>542</v>
      </c>
    </row>
    <row r="828" spans="1:2" x14ac:dyDescent="0.25">
      <c r="A828" s="3" t="s">
        <v>727</v>
      </c>
      <c r="B828" s="13" t="s">
        <v>1027</v>
      </c>
    </row>
    <row r="829" spans="1:2" x14ac:dyDescent="0.25">
      <c r="A829" s="4" t="s">
        <v>727</v>
      </c>
      <c r="B829" s="6" t="s">
        <v>1027</v>
      </c>
    </row>
    <row r="830" spans="1:2" x14ac:dyDescent="0.25">
      <c r="A830" s="3" t="s">
        <v>727</v>
      </c>
      <c r="B830" s="13" t="s">
        <v>1027</v>
      </c>
    </row>
    <row r="831" spans="1:2" x14ac:dyDescent="0.25">
      <c r="A831" s="4" t="s">
        <v>1805</v>
      </c>
      <c r="B831" s="6" t="s">
        <v>1027</v>
      </c>
    </row>
    <row r="832" spans="1:2" x14ac:dyDescent="0.25">
      <c r="A832" s="3" t="s">
        <v>1805</v>
      </c>
      <c r="B832" s="13" t="s">
        <v>1027</v>
      </c>
    </row>
    <row r="833" spans="1:2" x14ac:dyDescent="0.25">
      <c r="A833" s="4" t="s">
        <v>925</v>
      </c>
      <c r="B833" s="6" t="s">
        <v>542</v>
      </c>
    </row>
    <row r="834" spans="1:2" x14ac:dyDescent="0.25">
      <c r="A834" s="3" t="s">
        <v>925</v>
      </c>
      <c r="B834" s="13" t="s">
        <v>542</v>
      </c>
    </row>
    <row r="835" spans="1:2" x14ac:dyDescent="0.25">
      <c r="A835" s="4" t="s">
        <v>925</v>
      </c>
      <c r="B835" s="6" t="s">
        <v>542</v>
      </c>
    </row>
    <row r="836" spans="1:2" x14ac:dyDescent="0.25">
      <c r="A836" s="3" t="s">
        <v>925</v>
      </c>
      <c r="B836" s="13" t="s">
        <v>1027</v>
      </c>
    </row>
    <row r="837" spans="1:2" x14ac:dyDescent="0.25">
      <c r="A837" s="4" t="s">
        <v>925</v>
      </c>
      <c r="B837" s="6" t="s">
        <v>1027</v>
      </c>
    </row>
    <row r="838" spans="1:2" x14ac:dyDescent="0.25">
      <c r="A838" s="3" t="s">
        <v>925</v>
      </c>
      <c r="B838" s="13" t="s">
        <v>1027</v>
      </c>
    </row>
    <row r="839" spans="1:2" x14ac:dyDescent="0.25">
      <c r="A839" s="4" t="s">
        <v>925</v>
      </c>
      <c r="B839" s="6" t="s">
        <v>1027</v>
      </c>
    </row>
    <row r="840" spans="1:2" x14ac:dyDescent="0.25">
      <c r="A840" s="3" t="s">
        <v>925</v>
      </c>
      <c r="B840" s="13" t="s">
        <v>1027</v>
      </c>
    </row>
    <row r="841" spans="1:2" x14ac:dyDescent="0.25">
      <c r="A841" s="4" t="s">
        <v>925</v>
      </c>
      <c r="B841" s="6" t="s">
        <v>1027</v>
      </c>
    </row>
    <row r="842" spans="1:2" x14ac:dyDescent="0.25">
      <c r="A842" s="3" t="s">
        <v>925</v>
      </c>
      <c r="B842" s="13" t="s">
        <v>1027</v>
      </c>
    </row>
    <row r="843" spans="1:2" x14ac:dyDescent="0.25">
      <c r="A843" s="4" t="s">
        <v>2775</v>
      </c>
      <c r="B843" s="6" t="s">
        <v>1027</v>
      </c>
    </row>
    <row r="844" spans="1:2" x14ac:dyDescent="0.25">
      <c r="A844" s="3" t="s">
        <v>732</v>
      </c>
      <c r="B844" s="13" t="s">
        <v>542</v>
      </c>
    </row>
    <row r="845" spans="1:2" x14ac:dyDescent="0.25">
      <c r="A845" s="4" t="s">
        <v>932</v>
      </c>
      <c r="B845" s="6" t="s">
        <v>542</v>
      </c>
    </row>
    <row r="846" spans="1:2" x14ac:dyDescent="0.25">
      <c r="A846" s="3" t="s">
        <v>932</v>
      </c>
      <c r="B846" s="13" t="s">
        <v>542</v>
      </c>
    </row>
    <row r="847" spans="1:2" x14ac:dyDescent="0.25">
      <c r="A847" s="4" t="s">
        <v>932</v>
      </c>
      <c r="B847" s="6" t="s">
        <v>542</v>
      </c>
    </row>
    <row r="848" spans="1:2" x14ac:dyDescent="0.25">
      <c r="A848" s="3" t="s">
        <v>242</v>
      </c>
      <c r="B848" s="13" t="s">
        <v>13</v>
      </c>
    </row>
    <row r="849" spans="1:2" x14ac:dyDescent="0.25">
      <c r="A849" s="4" t="s">
        <v>247</v>
      </c>
      <c r="B849" s="6" t="s">
        <v>13</v>
      </c>
    </row>
    <row r="850" spans="1:2" x14ac:dyDescent="0.25">
      <c r="A850" s="3" t="s">
        <v>247</v>
      </c>
      <c r="B850" s="13" t="s">
        <v>13</v>
      </c>
    </row>
    <row r="851" spans="1:2" x14ac:dyDescent="0.25">
      <c r="A851" s="4" t="s">
        <v>247</v>
      </c>
      <c r="B851" s="6" t="s">
        <v>13</v>
      </c>
    </row>
    <row r="852" spans="1:2" x14ac:dyDescent="0.25">
      <c r="A852" s="3" t="s">
        <v>247</v>
      </c>
      <c r="B852" s="13" t="s">
        <v>13</v>
      </c>
    </row>
    <row r="853" spans="1:2" x14ac:dyDescent="0.25">
      <c r="A853" s="4" t="s">
        <v>247</v>
      </c>
      <c r="B853" s="6" t="s">
        <v>13</v>
      </c>
    </row>
    <row r="854" spans="1:2" x14ac:dyDescent="0.25">
      <c r="A854" s="3" t="s">
        <v>247</v>
      </c>
      <c r="B854" s="13" t="s">
        <v>13</v>
      </c>
    </row>
    <row r="855" spans="1:2" x14ac:dyDescent="0.25">
      <c r="A855" s="4" t="s">
        <v>247</v>
      </c>
      <c r="B855" s="6" t="s">
        <v>13</v>
      </c>
    </row>
    <row r="856" spans="1:2" x14ac:dyDescent="0.25">
      <c r="A856" s="3" t="s">
        <v>247</v>
      </c>
      <c r="B856" s="13" t="s">
        <v>13</v>
      </c>
    </row>
    <row r="857" spans="1:2" x14ac:dyDescent="0.25">
      <c r="A857" s="4" t="s">
        <v>247</v>
      </c>
      <c r="B857" s="6" t="s">
        <v>13</v>
      </c>
    </row>
    <row r="858" spans="1:2" x14ac:dyDescent="0.25">
      <c r="A858" s="3" t="s">
        <v>247</v>
      </c>
      <c r="B858" s="13" t="s">
        <v>13</v>
      </c>
    </row>
    <row r="859" spans="1:2" x14ac:dyDescent="0.25">
      <c r="A859" s="4" t="s">
        <v>247</v>
      </c>
      <c r="B859" s="6" t="s">
        <v>13</v>
      </c>
    </row>
    <row r="860" spans="1:2" x14ac:dyDescent="0.25">
      <c r="A860" s="3" t="s">
        <v>247</v>
      </c>
      <c r="B860" s="13" t="s">
        <v>13</v>
      </c>
    </row>
    <row r="861" spans="1:2" x14ac:dyDescent="0.25">
      <c r="A861" s="4" t="s">
        <v>247</v>
      </c>
      <c r="B861" s="6" t="s">
        <v>13</v>
      </c>
    </row>
    <row r="862" spans="1:2" x14ac:dyDescent="0.25">
      <c r="A862" s="3" t="s">
        <v>247</v>
      </c>
      <c r="B862" s="13" t="s">
        <v>13</v>
      </c>
    </row>
    <row r="863" spans="1:2" x14ac:dyDescent="0.25">
      <c r="A863" s="4" t="s">
        <v>247</v>
      </c>
      <c r="B863" s="6" t="s">
        <v>13</v>
      </c>
    </row>
    <row r="864" spans="1:2" x14ac:dyDescent="0.25">
      <c r="A864" s="3" t="s">
        <v>1813</v>
      </c>
      <c r="B864" s="13" t="s">
        <v>1027</v>
      </c>
    </row>
    <row r="865" spans="1:2" x14ac:dyDescent="0.25">
      <c r="A865" s="4" t="s">
        <v>1817</v>
      </c>
      <c r="B865" s="6" t="s">
        <v>1027</v>
      </c>
    </row>
    <row r="866" spans="1:2" x14ac:dyDescent="0.25">
      <c r="A866" s="3" t="s">
        <v>1817</v>
      </c>
      <c r="B866" s="13" t="s">
        <v>1027</v>
      </c>
    </row>
    <row r="867" spans="1:2" x14ac:dyDescent="0.25">
      <c r="A867" s="4" t="s">
        <v>275</v>
      </c>
      <c r="B867" s="6" t="s">
        <v>13</v>
      </c>
    </row>
    <row r="868" spans="1:2" x14ac:dyDescent="0.25">
      <c r="A868" s="3" t="s">
        <v>275</v>
      </c>
      <c r="B868" s="13" t="s">
        <v>13</v>
      </c>
    </row>
    <row r="869" spans="1:2" x14ac:dyDescent="0.25">
      <c r="A869" s="4" t="s">
        <v>275</v>
      </c>
      <c r="B869" s="6" t="s">
        <v>13</v>
      </c>
    </row>
    <row r="870" spans="1:2" x14ac:dyDescent="0.25">
      <c r="A870" s="3" t="s">
        <v>275</v>
      </c>
      <c r="B870" s="13" t="s">
        <v>13</v>
      </c>
    </row>
    <row r="871" spans="1:2" x14ac:dyDescent="0.25">
      <c r="A871" s="4" t="s">
        <v>275</v>
      </c>
      <c r="B871" s="6" t="s">
        <v>13</v>
      </c>
    </row>
    <row r="872" spans="1:2" x14ac:dyDescent="0.25">
      <c r="A872" s="3" t="s">
        <v>275</v>
      </c>
      <c r="B872" s="13" t="s">
        <v>13</v>
      </c>
    </row>
    <row r="873" spans="1:2" x14ac:dyDescent="0.25">
      <c r="A873" s="4" t="s">
        <v>275</v>
      </c>
      <c r="B873" s="6" t="s">
        <v>13</v>
      </c>
    </row>
    <row r="874" spans="1:2" x14ac:dyDescent="0.25">
      <c r="A874" s="3" t="s">
        <v>275</v>
      </c>
      <c r="B874" s="13" t="s">
        <v>13</v>
      </c>
    </row>
    <row r="875" spans="1:2" x14ac:dyDescent="0.25">
      <c r="A875" s="4" t="s">
        <v>275</v>
      </c>
      <c r="B875" s="6" t="s">
        <v>13</v>
      </c>
    </row>
    <row r="876" spans="1:2" x14ac:dyDescent="0.25">
      <c r="A876" s="3" t="s">
        <v>275</v>
      </c>
      <c r="B876" s="13" t="s">
        <v>13</v>
      </c>
    </row>
    <row r="877" spans="1:2" x14ac:dyDescent="0.25">
      <c r="A877" s="4" t="s">
        <v>275</v>
      </c>
      <c r="B877" s="6" t="s">
        <v>13</v>
      </c>
    </row>
    <row r="878" spans="1:2" x14ac:dyDescent="0.25">
      <c r="A878" s="3" t="s">
        <v>275</v>
      </c>
      <c r="B878" s="13" t="s">
        <v>13</v>
      </c>
    </row>
    <row r="879" spans="1:2" x14ac:dyDescent="0.25">
      <c r="A879" s="4" t="s">
        <v>275</v>
      </c>
      <c r="B879" s="6" t="s">
        <v>1027</v>
      </c>
    </row>
    <row r="880" spans="1:2" x14ac:dyDescent="0.25">
      <c r="A880" s="3" t="s">
        <v>275</v>
      </c>
      <c r="B880" s="13" t="s">
        <v>1027</v>
      </c>
    </row>
    <row r="881" spans="1:2" x14ac:dyDescent="0.25">
      <c r="A881" s="4" t="s">
        <v>275</v>
      </c>
      <c r="B881" s="6" t="s">
        <v>1027</v>
      </c>
    </row>
    <row r="882" spans="1:2" x14ac:dyDescent="0.25">
      <c r="A882" s="3" t="s">
        <v>275</v>
      </c>
      <c r="B882" s="13" t="s">
        <v>1027</v>
      </c>
    </row>
    <row r="883" spans="1:2" x14ac:dyDescent="0.25">
      <c r="A883" s="4" t="s">
        <v>275</v>
      </c>
      <c r="B883" s="6" t="s">
        <v>1027</v>
      </c>
    </row>
    <row r="884" spans="1:2" x14ac:dyDescent="0.25">
      <c r="A884" s="3" t="s">
        <v>275</v>
      </c>
      <c r="B884" s="13" t="s">
        <v>1027</v>
      </c>
    </row>
    <row r="885" spans="1:2" x14ac:dyDescent="0.25">
      <c r="A885" s="4" t="s">
        <v>2780</v>
      </c>
      <c r="B885" s="6" t="s">
        <v>1027</v>
      </c>
    </row>
    <row r="886" spans="1:2" x14ac:dyDescent="0.25">
      <c r="A886" s="3" t="s">
        <v>2785</v>
      </c>
      <c r="B886" s="13" t="s">
        <v>1027</v>
      </c>
    </row>
    <row r="887" spans="1:2" x14ac:dyDescent="0.25">
      <c r="A887" s="4" t="s">
        <v>2785</v>
      </c>
      <c r="B887" s="6" t="s">
        <v>1027</v>
      </c>
    </row>
    <row r="888" spans="1:2" x14ac:dyDescent="0.25">
      <c r="A888" s="3" t="s">
        <v>2785</v>
      </c>
      <c r="B888" s="13" t="s">
        <v>1027</v>
      </c>
    </row>
    <row r="889" spans="1:2" x14ac:dyDescent="0.25">
      <c r="A889" s="4" t="s">
        <v>1842</v>
      </c>
      <c r="B889" s="6" t="s">
        <v>1027</v>
      </c>
    </row>
    <row r="890" spans="1:2" x14ac:dyDescent="0.25">
      <c r="A890" s="3" t="s">
        <v>1842</v>
      </c>
      <c r="B890" s="13" t="s">
        <v>1027</v>
      </c>
    </row>
    <row r="891" spans="1:2" x14ac:dyDescent="0.25">
      <c r="A891" s="4" t="s">
        <v>1842</v>
      </c>
      <c r="B891" s="6" t="s">
        <v>1027</v>
      </c>
    </row>
    <row r="892" spans="1:2" x14ac:dyDescent="0.25">
      <c r="A892" s="3" t="s">
        <v>1842</v>
      </c>
      <c r="B892" s="13" t="s">
        <v>1027</v>
      </c>
    </row>
    <row r="893" spans="1:2" x14ac:dyDescent="0.25">
      <c r="A893" s="4" t="s">
        <v>1842</v>
      </c>
      <c r="B893" s="6" t="s">
        <v>1027</v>
      </c>
    </row>
    <row r="894" spans="1:2" x14ac:dyDescent="0.25">
      <c r="A894" s="3" t="s">
        <v>1842</v>
      </c>
      <c r="B894" s="13" t="s">
        <v>1027</v>
      </c>
    </row>
    <row r="895" spans="1:2" x14ac:dyDescent="0.25">
      <c r="A895" s="4" t="s">
        <v>1842</v>
      </c>
      <c r="B895" s="6" t="s">
        <v>1027</v>
      </c>
    </row>
    <row r="896" spans="1:2" x14ac:dyDescent="0.25">
      <c r="A896" s="3" t="s">
        <v>1842</v>
      </c>
      <c r="B896" s="13" t="s">
        <v>1027</v>
      </c>
    </row>
    <row r="897" spans="1:2" x14ac:dyDescent="0.25">
      <c r="A897" s="4" t="s">
        <v>1842</v>
      </c>
      <c r="B897" s="6" t="s">
        <v>1027</v>
      </c>
    </row>
    <row r="898" spans="1:2" x14ac:dyDescent="0.25">
      <c r="A898" s="3" t="s">
        <v>1842</v>
      </c>
      <c r="B898" s="13" t="s">
        <v>1027</v>
      </c>
    </row>
    <row r="899" spans="1:2" x14ac:dyDescent="0.25">
      <c r="A899" s="4" t="s">
        <v>1842</v>
      </c>
      <c r="B899" s="6" t="s">
        <v>1027</v>
      </c>
    </row>
    <row r="900" spans="1:2" x14ac:dyDescent="0.25">
      <c r="A900" s="3" t="s">
        <v>1842</v>
      </c>
      <c r="B900" s="13" t="s">
        <v>1027</v>
      </c>
    </row>
    <row r="901" spans="1:2" x14ac:dyDescent="0.25">
      <c r="A901" s="4" t="s">
        <v>1842</v>
      </c>
      <c r="B901" s="6" t="s">
        <v>1027</v>
      </c>
    </row>
    <row r="902" spans="1:2" x14ac:dyDescent="0.25">
      <c r="A902" s="3" t="s">
        <v>1842</v>
      </c>
      <c r="B902" s="13" t="s">
        <v>1027</v>
      </c>
    </row>
    <row r="903" spans="1:2" x14ac:dyDescent="0.25">
      <c r="A903" s="4" t="s">
        <v>1842</v>
      </c>
      <c r="B903" s="6" t="s">
        <v>1027</v>
      </c>
    </row>
    <row r="904" spans="1:2" x14ac:dyDescent="0.25">
      <c r="A904" s="3" t="s">
        <v>1842</v>
      </c>
      <c r="B904" s="13" t="s">
        <v>1027</v>
      </c>
    </row>
    <row r="905" spans="1:2" x14ac:dyDescent="0.25">
      <c r="A905" s="4" t="s">
        <v>1842</v>
      </c>
      <c r="B905" s="6" t="s">
        <v>1027</v>
      </c>
    </row>
    <row r="906" spans="1:2" x14ac:dyDescent="0.25">
      <c r="A906" s="3" t="s">
        <v>1842</v>
      </c>
      <c r="B906" s="13" t="s">
        <v>1027</v>
      </c>
    </row>
    <row r="907" spans="1:2" x14ac:dyDescent="0.25">
      <c r="A907" s="4" t="s">
        <v>1842</v>
      </c>
      <c r="B907" s="6" t="s">
        <v>1027</v>
      </c>
    </row>
    <row r="908" spans="1:2" x14ac:dyDescent="0.25">
      <c r="A908" s="3" t="s">
        <v>1842</v>
      </c>
      <c r="B908" s="13" t="s">
        <v>1027</v>
      </c>
    </row>
    <row r="909" spans="1:2" x14ac:dyDescent="0.25">
      <c r="A909" s="4" t="s">
        <v>1842</v>
      </c>
      <c r="B909" s="6" t="s">
        <v>1027</v>
      </c>
    </row>
    <row r="910" spans="1:2" x14ac:dyDescent="0.25">
      <c r="A910" s="3" t="s">
        <v>1879</v>
      </c>
      <c r="B910" s="13" t="s">
        <v>1027</v>
      </c>
    </row>
    <row r="911" spans="1:2" x14ac:dyDescent="0.25">
      <c r="A911" s="4" t="s">
        <v>1879</v>
      </c>
      <c r="B911" s="6" t="s">
        <v>1027</v>
      </c>
    </row>
    <row r="912" spans="1:2" x14ac:dyDescent="0.25">
      <c r="A912" s="3" t="s">
        <v>1879</v>
      </c>
      <c r="B912" s="13" t="s">
        <v>1027</v>
      </c>
    </row>
    <row r="913" spans="1:2" x14ac:dyDescent="0.25">
      <c r="A913" s="4" t="s">
        <v>2795</v>
      </c>
      <c r="B913" s="6" t="s">
        <v>1027</v>
      </c>
    </row>
    <row r="914" spans="1:2" x14ac:dyDescent="0.25">
      <c r="A914" s="3" t="s">
        <v>2795</v>
      </c>
      <c r="B914" s="13" t="s">
        <v>1027</v>
      </c>
    </row>
    <row r="915" spans="1:2" x14ac:dyDescent="0.25">
      <c r="A915" s="4" t="s">
        <v>1888</v>
      </c>
      <c r="B915" s="6" t="s">
        <v>1027</v>
      </c>
    </row>
    <row r="916" spans="1:2" x14ac:dyDescent="0.25">
      <c r="A916" s="3" t="s">
        <v>1888</v>
      </c>
      <c r="B916" s="13" t="s">
        <v>1027</v>
      </c>
    </row>
    <row r="917" spans="1:2" x14ac:dyDescent="0.25">
      <c r="A917" s="4" t="s">
        <v>1888</v>
      </c>
      <c r="B917" s="6" t="s">
        <v>1027</v>
      </c>
    </row>
    <row r="918" spans="1:2" x14ac:dyDescent="0.25">
      <c r="A918" s="3" t="s">
        <v>1888</v>
      </c>
      <c r="B918" s="13" t="s">
        <v>1027</v>
      </c>
    </row>
    <row r="919" spans="1:2" x14ac:dyDescent="0.25">
      <c r="A919" s="4" t="s">
        <v>1888</v>
      </c>
      <c r="B919" s="6" t="s">
        <v>1027</v>
      </c>
    </row>
    <row r="920" spans="1:2" x14ac:dyDescent="0.25">
      <c r="A920" s="3" t="s">
        <v>1888</v>
      </c>
      <c r="B920" s="13" t="s">
        <v>1027</v>
      </c>
    </row>
    <row r="921" spans="1:2" x14ac:dyDescent="0.25">
      <c r="A921" s="4" t="s">
        <v>1888</v>
      </c>
      <c r="B921" s="6" t="s">
        <v>1027</v>
      </c>
    </row>
    <row r="922" spans="1:2" x14ac:dyDescent="0.25">
      <c r="A922" s="3" t="s">
        <v>1888</v>
      </c>
      <c r="B922" s="13" t="s">
        <v>1027</v>
      </c>
    </row>
    <row r="923" spans="1:2" x14ac:dyDescent="0.25">
      <c r="A923" s="4" t="s">
        <v>1888</v>
      </c>
      <c r="B923" s="6" t="s">
        <v>1027</v>
      </c>
    </row>
    <row r="924" spans="1:2" x14ac:dyDescent="0.25">
      <c r="A924" s="3" t="s">
        <v>308</v>
      </c>
      <c r="B924" s="13" t="s">
        <v>13</v>
      </c>
    </row>
    <row r="925" spans="1:2" x14ac:dyDescent="0.25">
      <c r="A925" s="4" t="s">
        <v>308</v>
      </c>
      <c r="B925" s="6" t="s">
        <v>542</v>
      </c>
    </row>
    <row r="926" spans="1:2" x14ac:dyDescent="0.25">
      <c r="A926" s="3" t="s">
        <v>308</v>
      </c>
      <c r="B926" s="13" t="s">
        <v>542</v>
      </c>
    </row>
    <row r="927" spans="1:2" x14ac:dyDescent="0.25">
      <c r="A927" s="4" t="s">
        <v>308</v>
      </c>
      <c r="B927" s="6" t="s">
        <v>542</v>
      </c>
    </row>
    <row r="928" spans="1:2" x14ac:dyDescent="0.25">
      <c r="A928" s="3" t="s">
        <v>308</v>
      </c>
      <c r="B928" s="13" t="s">
        <v>542</v>
      </c>
    </row>
    <row r="929" spans="1:2" x14ac:dyDescent="0.25">
      <c r="A929" s="4" t="s">
        <v>308</v>
      </c>
      <c r="B929" s="6" t="s">
        <v>542</v>
      </c>
    </row>
    <row r="930" spans="1:2" x14ac:dyDescent="0.25">
      <c r="A930" s="3" t="s">
        <v>308</v>
      </c>
      <c r="B930" s="13" t="s">
        <v>1027</v>
      </c>
    </row>
    <row r="931" spans="1:2" x14ac:dyDescent="0.25">
      <c r="A931" s="4" t="s">
        <v>308</v>
      </c>
      <c r="B931" s="6" t="s">
        <v>1027</v>
      </c>
    </row>
    <row r="932" spans="1:2" x14ac:dyDescent="0.25">
      <c r="A932" s="3" t="s">
        <v>311</v>
      </c>
      <c r="B932" s="13" t="s">
        <v>13</v>
      </c>
    </row>
    <row r="933" spans="1:2" x14ac:dyDescent="0.25">
      <c r="A933" s="4" t="s">
        <v>311</v>
      </c>
      <c r="B933" s="6" t="s">
        <v>13</v>
      </c>
    </row>
    <row r="934" spans="1:2" x14ac:dyDescent="0.25">
      <c r="A934" s="3" t="s">
        <v>311</v>
      </c>
      <c r="B934" s="13" t="s">
        <v>1027</v>
      </c>
    </row>
    <row r="935" spans="1:2" x14ac:dyDescent="0.25">
      <c r="A935" s="4" t="s">
        <v>311</v>
      </c>
      <c r="B935" s="6" t="s">
        <v>1027</v>
      </c>
    </row>
    <row r="936" spans="1:2" x14ac:dyDescent="0.25">
      <c r="A936" s="3" t="s">
        <v>311</v>
      </c>
      <c r="B936" s="13" t="s">
        <v>1027</v>
      </c>
    </row>
    <row r="937" spans="1:2" x14ac:dyDescent="0.25">
      <c r="A937" s="4" t="s">
        <v>311</v>
      </c>
      <c r="B937" s="6" t="s">
        <v>1027</v>
      </c>
    </row>
    <row r="938" spans="1:2" x14ac:dyDescent="0.25">
      <c r="A938" s="3" t="s">
        <v>2801</v>
      </c>
      <c r="B938" s="13" t="s">
        <v>1027</v>
      </c>
    </row>
    <row r="939" spans="1:2" x14ac:dyDescent="0.25">
      <c r="A939" s="4" t="s">
        <v>2801</v>
      </c>
      <c r="B939" s="6" t="s">
        <v>1027</v>
      </c>
    </row>
    <row r="940" spans="1:2" x14ac:dyDescent="0.25">
      <c r="A940" s="3" t="s">
        <v>2808</v>
      </c>
      <c r="B940" s="13" t="s">
        <v>1027</v>
      </c>
    </row>
    <row r="941" spans="1:2" x14ac:dyDescent="0.25">
      <c r="A941" s="4" t="s">
        <v>2808</v>
      </c>
      <c r="B941" s="6" t="s">
        <v>1027</v>
      </c>
    </row>
    <row r="942" spans="1:2" x14ac:dyDescent="0.25">
      <c r="A942" s="3" t="s">
        <v>2808</v>
      </c>
      <c r="B942" s="13" t="s">
        <v>1027</v>
      </c>
    </row>
    <row r="943" spans="1:2" x14ac:dyDescent="0.25">
      <c r="A943" s="4" t="s">
        <v>2808</v>
      </c>
      <c r="B943" s="6" t="s">
        <v>1027</v>
      </c>
    </row>
    <row r="944" spans="1:2" x14ac:dyDescent="0.25">
      <c r="A944" s="3" t="s">
        <v>940</v>
      </c>
      <c r="B944" s="13" t="s">
        <v>542</v>
      </c>
    </row>
    <row r="945" spans="1:2" x14ac:dyDescent="0.25">
      <c r="A945" s="4" t="s">
        <v>2819</v>
      </c>
      <c r="B945" s="6" t="s">
        <v>1027</v>
      </c>
    </row>
    <row r="946" spans="1:2" x14ac:dyDescent="0.25">
      <c r="A946" s="3" t="s">
        <v>945</v>
      </c>
      <c r="B946" s="13" t="s">
        <v>542</v>
      </c>
    </row>
    <row r="947" spans="1:2" x14ac:dyDescent="0.25">
      <c r="A947" s="4" t="s">
        <v>945</v>
      </c>
      <c r="B947" s="6" t="s">
        <v>542</v>
      </c>
    </row>
    <row r="948" spans="1:2" x14ac:dyDescent="0.25">
      <c r="A948" s="3" t="s">
        <v>945</v>
      </c>
      <c r="B948" s="13" t="s">
        <v>1027</v>
      </c>
    </row>
    <row r="949" spans="1:2" x14ac:dyDescent="0.25">
      <c r="A949" s="4" t="s">
        <v>945</v>
      </c>
      <c r="B949" s="6" t="s">
        <v>1027</v>
      </c>
    </row>
    <row r="950" spans="1:2" x14ac:dyDescent="0.25">
      <c r="A950" s="3" t="s">
        <v>945</v>
      </c>
      <c r="B950" s="13" t="s">
        <v>1027</v>
      </c>
    </row>
    <row r="951" spans="1:2" x14ac:dyDescent="0.25">
      <c r="A951" s="4" t="s">
        <v>945</v>
      </c>
      <c r="B951" s="6" t="s">
        <v>1027</v>
      </c>
    </row>
    <row r="952" spans="1:2" x14ac:dyDescent="0.25">
      <c r="A952" s="3" t="s">
        <v>945</v>
      </c>
      <c r="B952" s="13" t="s">
        <v>1027</v>
      </c>
    </row>
    <row r="953" spans="1:2" x14ac:dyDescent="0.25">
      <c r="A953" s="4" t="s">
        <v>945</v>
      </c>
      <c r="B953" s="6" t="s">
        <v>1027</v>
      </c>
    </row>
    <row r="954" spans="1:2" x14ac:dyDescent="0.25">
      <c r="A954" s="3" t="s">
        <v>945</v>
      </c>
      <c r="B954" s="13" t="s">
        <v>1027</v>
      </c>
    </row>
    <row r="955" spans="1:2" x14ac:dyDescent="0.25">
      <c r="A955" s="4" t="s">
        <v>945</v>
      </c>
      <c r="B955" s="6" t="s">
        <v>1027</v>
      </c>
    </row>
    <row r="956" spans="1:2" x14ac:dyDescent="0.25">
      <c r="A956" s="3" t="s">
        <v>945</v>
      </c>
      <c r="B956" s="13" t="s">
        <v>1027</v>
      </c>
    </row>
    <row r="957" spans="1:2" x14ac:dyDescent="0.25">
      <c r="A957" s="4" t="s">
        <v>945</v>
      </c>
      <c r="B957" s="6" t="s">
        <v>1027</v>
      </c>
    </row>
    <row r="958" spans="1:2" x14ac:dyDescent="0.25">
      <c r="A958" s="3" t="s">
        <v>945</v>
      </c>
      <c r="B958" s="13" t="s">
        <v>1027</v>
      </c>
    </row>
    <row r="959" spans="1:2" x14ac:dyDescent="0.25">
      <c r="A959" s="4" t="s">
        <v>945</v>
      </c>
      <c r="B959" s="6" t="s">
        <v>1027</v>
      </c>
    </row>
    <row r="960" spans="1:2" x14ac:dyDescent="0.25">
      <c r="A960" s="3" t="s">
        <v>945</v>
      </c>
      <c r="B960" s="13" t="s">
        <v>1027</v>
      </c>
    </row>
    <row r="961" spans="1:2" x14ac:dyDescent="0.25">
      <c r="A961" s="4" t="s">
        <v>945</v>
      </c>
      <c r="B961" s="6" t="s">
        <v>1027</v>
      </c>
    </row>
    <row r="962" spans="1:2" x14ac:dyDescent="0.25">
      <c r="A962" s="3" t="s">
        <v>945</v>
      </c>
      <c r="B962" s="13" t="s">
        <v>1027</v>
      </c>
    </row>
    <row r="963" spans="1:2" x14ac:dyDescent="0.25">
      <c r="A963" s="4" t="s">
        <v>945</v>
      </c>
      <c r="B963" s="6" t="s">
        <v>1027</v>
      </c>
    </row>
    <row r="964" spans="1:2" x14ac:dyDescent="0.25">
      <c r="A964" s="3" t="s">
        <v>950</v>
      </c>
      <c r="B964" s="13" t="s">
        <v>542</v>
      </c>
    </row>
    <row r="965" spans="1:2" x14ac:dyDescent="0.25">
      <c r="A965" s="4" t="s">
        <v>954</v>
      </c>
      <c r="B965" s="6" t="s">
        <v>542</v>
      </c>
    </row>
    <row r="966" spans="1:2" x14ac:dyDescent="0.25">
      <c r="A966" s="3" t="s">
        <v>954</v>
      </c>
      <c r="B966" s="13" t="s">
        <v>542</v>
      </c>
    </row>
    <row r="967" spans="1:2" x14ac:dyDescent="0.25">
      <c r="A967" s="4" t="s">
        <v>954</v>
      </c>
      <c r="B967" s="6" t="s">
        <v>542</v>
      </c>
    </row>
    <row r="968" spans="1:2" x14ac:dyDescent="0.25">
      <c r="A968" s="3" t="s">
        <v>954</v>
      </c>
      <c r="B968" s="13" t="s">
        <v>542</v>
      </c>
    </row>
    <row r="969" spans="1:2" x14ac:dyDescent="0.25">
      <c r="A969" s="4" t="s">
        <v>954</v>
      </c>
      <c r="B969" s="6" t="s">
        <v>542</v>
      </c>
    </row>
    <row r="970" spans="1:2" x14ac:dyDescent="0.25">
      <c r="A970" s="3" t="s">
        <v>954</v>
      </c>
      <c r="B970" s="13" t="s">
        <v>542</v>
      </c>
    </row>
    <row r="971" spans="1:2" x14ac:dyDescent="0.25">
      <c r="A971" s="4" t="s">
        <v>954</v>
      </c>
      <c r="B971" s="6" t="s">
        <v>1027</v>
      </c>
    </row>
    <row r="972" spans="1:2" x14ac:dyDescent="0.25">
      <c r="A972" s="3" t="s">
        <v>954</v>
      </c>
      <c r="B972" s="13" t="s">
        <v>1027</v>
      </c>
    </row>
    <row r="973" spans="1:2" x14ac:dyDescent="0.25">
      <c r="A973" s="4" t="s">
        <v>2847</v>
      </c>
      <c r="B973" s="6" t="s">
        <v>1027</v>
      </c>
    </row>
    <row r="974" spans="1:2" x14ac:dyDescent="0.25">
      <c r="A974" s="3" t="s">
        <v>2847</v>
      </c>
      <c r="B974" s="13" t="s">
        <v>1027</v>
      </c>
    </row>
    <row r="975" spans="1:2" x14ac:dyDescent="0.25">
      <c r="A975" s="4" t="s">
        <v>2847</v>
      </c>
      <c r="B975" s="6" t="s">
        <v>1027</v>
      </c>
    </row>
    <row r="976" spans="1:2" x14ac:dyDescent="0.25">
      <c r="A976" s="3" t="s">
        <v>508</v>
      </c>
      <c r="B976" s="13" t="s">
        <v>13</v>
      </c>
    </row>
    <row r="977" spans="1:2" x14ac:dyDescent="0.25">
      <c r="A977" s="4" t="s">
        <v>319</v>
      </c>
      <c r="B977" s="6" t="s">
        <v>13</v>
      </c>
    </row>
    <row r="978" spans="1:2" x14ac:dyDescent="0.25">
      <c r="A978" s="3" t="s">
        <v>744</v>
      </c>
      <c r="B978" s="13" t="s">
        <v>542</v>
      </c>
    </row>
    <row r="979" spans="1:2" x14ac:dyDescent="0.25">
      <c r="A979" s="4" t="s">
        <v>747</v>
      </c>
      <c r="B979" s="6" t="s">
        <v>542</v>
      </c>
    </row>
    <row r="980" spans="1:2" x14ac:dyDescent="0.25">
      <c r="A980" s="3" t="s">
        <v>747</v>
      </c>
      <c r="B980" s="13" t="s">
        <v>542</v>
      </c>
    </row>
    <row r="981" spans="1:2" x14ac:dyDescent="0.25">
      <c r="A981" s="4" t="s">
        <v>2858</v>
      </c>
      <c r="B981" s="6" t="s">
        <v>1027</v>
      </c>
    </row>
    <row r="982" spans="1:2" x14ac:dyDescent="0.25">
      <c r="A982" s="3" t="s">
        <v>2858</v>
      </c>
      <c r="B982" s="13" t="s">
        <v>1027</v>
      </c>
    </row>
    <row r="983" spans="1:2" x14ac:dyDescent="0.25">
      <c r="A983" s="4" t="s">
        <v>1923</v>
      </c>
      <c r="B983" s="6" t="s">
        <v>1027</v>
      </c>
    </row>
    <row r="984" spans="1:2" x14ac:dyDescent="0.25">
      <c r="A984" s="3" t="s">
        <v>1923</v>
      </c>
      <c r="B984" s="13" t="s">
        <v>1027</v>
      </c>
    </row>
    <row r="985" spans="1:2" x14ac:dyDescent="0.25">
      <c r="A985" s="4" t="s">
        <v>1932</v>
      </c>
      <c r="B985" s="6" t="s">
        <v>1027</v>
      </c>
    </row>
    <row r="986" spans="1:2" x14ac:dyDescent="0.25">
      <c r="A986" s="3" t="s">
        <v>1932</v>
      </c>
      <c r="B986" s="13" t="s">
        <v>1027</v>
      </c>
    </row>
    <row r="987" spans="1:2" x14ac:dyDescent="0.25">
      <c r="A987" s="4" t="s">
        <v>1932</v>
      </c>
      <c r="B987" s="6" t="s">
        <v>1027</v>
      </c>
    </row>
    <row r="988" spans="1:2" x14ac:dyDescent="0.25">
      <c r="A988" s="3" t="s">
        <v>1932</v>
      </c>
      <c r="B988" s="13" t="s">
        <v>1027</v>
      </c>
    </row>
    <row r="989" spans="1:2" x14ac:dyDescent="0.25">
      <c r="A989" s="4" t="s">
        <v>1932</v>
      </c>
      <c r="B989" s="6" t="s">
        <v>1027</v>
      </c>
    </row>
    <row r="990" spans="1:2" x14ac:dyDescent="0.25">
      <c r="A990" s="3" t="s">
        <v>1932</v>
      </c>
      <c r="B990" s="13" t="s">
        <v>1027</v>
      </c>
    </row>
    <row r="991" spans="1:2" x14ac:dyDescent="0.25">
      <c r="A991" s="4" t="s">
        <v>1932</v>
      </c>
      <c r="B991" s="6" t="s">
        <v>1027</v>
      </c>
    </row>
    <row r="992" spans="1:2" x14ac:dyDescent="0.25">
      <c r="A992" s="3" t="s">
        <v>1932</v>
      </c>
      <c r="B992" s="13" t="s">
        <v>1027</v>
      </c>
    </row>
    <row r="993" spans="1:2" x14ac:dyDescent="0.25">
      <c r="A993" s="4" t="s">
        <v>1932</v>
      </c>
      <c r="B993" s="6" t="s">
        <v>1027</v>
      </c>
    </row>
    <row r="994" spans="1:2" x14ac:dyDescent="0.25">
      <c r="A994" s="3" t="s">
        <v>512</v>
      </c>
      <c r="B994" s="13" t="s">
        <v>13</v>
      </c>
    </row>
    <row r="995" spans="1:2" x14ac:dyDescent="0.25">
      <c r="A995" s="4" t="s">
        <v>512</v>
      </c>
      <c r="B995" s="6" t="s">
        <v>1027</v>
      </c>
    </row>
    <row r="996" spans="1:2" x14ac:dyDescent="0.25">
      <c r="A996" s="3" t="s">
        <v>512</v>
      </c>
      <c r="B996" s="13" t="s">
        <v>1027</v>
      </c>
    </row>
    <row r="997" spans="1:2" x14ac:dyDescent="0.25">
      <c r="A997" s="4" t="s">
        <v>512</v>
      </c>
      <c r="B997" s="6" t="s">
        <v>1027</v>
      </c>
    </row>
    <row r="998" spans="1:2" x14ac:dyDescent="0.25">
      <c r="A998" s="3" t="s">
        <v>512</v>
      </c>
      <c r="B998" s="13" t="s">
        <v>1027</v>
      </c>
    </row>
    <row r="999" spans="1:2" x14ac:dyDescent="0.25">
      <c r="A999" s="4" t="s">
        <v>512</v>
      </c>
      <c r="B999" s="6" t="s">
        <v>1027</v>
      </c>
    </row>
    <row r="1000" spans="1:2" x14ac:dyDescent="0.25">
      <c r="A1000" s="3" t="s">
        <v>512</v>
      </c>
      <c r="B1000" s="13" t="s">
        <v>1027</v>
      </c>
    </row>
    <row r="1001" spans="1:2" x14ac:dyDescent="0.25">
      <c r="A1001" s="4" t="s">
        <v>512</v>
      </c>
      <c r="B1001" s="6" t="s">
        <v>1027</v>
      </c>
    </row>
    <row r="1002" spans="1:2" x14ac:dyDescent="0.25">
      <c r="A1002" s="3" t="s">
        <v>512</v>
      </c>
      <c r="B1002" s="13" t="s">
        <v>1027</v>
      </c>
    </row>
    <row r="1003" spans="1:2" x14ac:dyDescent="0.25">
      <c r="A1003" s="4" t="s">
        <v>512</v>
      </c>
      <c r="B1003" s="6" t="s">
        <v>1027</v>
      </c>
    </row>
    <row r="1004" spans="1:2" x14ac:dyDescent="0.25">
      <c r="A1004" s="3" t="s">
        <v>512</v>
      </c>
      <c r="B1004" s="13" t="s">
        <v>1027</v>
      </c>
    </row>
    <row r="1005" spans="1:2" x14ac:dyDescent="0.25">
      <c r="A1005" s="4" t="s">
        <v>324</v>
      </c>
      <c r="B1005" s="6" t="s">
        <v>13</v>
      </c>
    </row>
    <row r="1006" spans="1:2" x14ac:dyDescent="0.25">
      <c r="A1006" s="3" t="s">
        <v>324</v>
      </c>
      <c r="B1006" s="13" t="s">
        <v>13</v>
      </c>
    </row>
    <row r="1007" spans="1:2" x14ac:dyDescent="0.25">
      <c r="A1007" s="4" t="s">
        <v>324</v>
      </c>
      <c r="B1007" s="6" t="s">
        <v>542</v>
      </c>
    </row>
    <row r="1008" spans="1:2" x14ac:dyDescent="0.25">
      <c r="A1008" s="3" t="s">
        <v>324</v>
      </c>
      <c r="B1008" s="13" t="s">
        <v>542</v>
      </c>
    </row>
    <row r="1009" spans="1:2" x14ac:dyDescent="0.25">
      <c r="A1009" s="4" t="s">
        <v>324</v>
      </c>
      <c r="B1009" s="6" t="s">
        <v>1027</v>
      </c>
    </row>
    <row r="1010" spans="1:2" x14ac:dyDescent="0.25">
      <c r="A1010" s="3" t="s">
        <v>324</v>
      </c>
      <c r="B1010" s="13" t="s">
        <v>1027</v>
      </c>
    </row>
    <row r="1011" spans="1:2" x14ac:dyDescent="0.25">
      <c r="A1011" s="4" t="s">
        <v>324</v>
      </c>
      <c r="B1011" s="6" t="s">
        <v>1027</v>
      </c>
    </row>
    <row r="1012" spans="1:2" x14ac:dyDescent="0.25">
      <c r="A1012" s="3" t="s">
        <v>324</v>
      </c>
      <c r="B1012" s="13" t="s">
        <v>1027</v>
      </c>
    </row>
    <row r="1013" spans="1:2" x14ac:dyDescent="0.25">
      <c r="A1013" s="4" t="s">
        <v>324</v>
      </c>
      <c r="B1013" s="6" t="s">
        <v>1027</v>
      </c>
    </row>
    <row r="1014" spans="1:2" x14ac:dyDescent="0.25">
      <c r="A1014" s="3" t="s">
        <v>324</v>
      </c>
      <c r="B1014" s="13" t="s">
        <v>1027</v>
      </c>
    </row>
    <row r="1015" spans="1:2" x14ac:dyDescent="0.25">
      <c r="A1015" s="4" t="s">
        <v>324</v>
      </c>
      <c r="B1015" s="6" t="s">
        <v>1027</v>
      </c>
    </row>
    <row r="1016" spans="1:2" x14ac:dyDescent="0.25">
      <c r="A1016" s="3" t="s">
        <v>324</v>
      </c>
      <c r="B1016" s="13" t="s">
        <v>1027</v>
      </c>
    </row>
    <row r="1017" spans="1:2" x14ac:dyDescent="0.25">
      <c r="A1017" s="4" t="s">
        <v>324</v>
      </c>
      <c r="B1017" s="6" t="s">
        <v>1027</v>
      </c>
    </row>
    <row r="1018" spans="1:2" x14ac:dyDescent="0.25">
      <c r="A1018" s="3" t="s">
        <v>324</v>
      </c>
      <c r="B1018" s="13" t="s">
        <v>1027</v>
      </c>
    </row>
    <row r="1019" spans="1:2" x14ac:dyDescent="0.25">
      <c r="A1019" s="4" t="s">
        <v>324</v>
      </c>
      <c r="B1019" s="6" t="s">
        <v>1027</v>
      </c>
    </row>
    <row r="1020" spans="1:2" x14ac:dyDescent="0.25">
      <c r="A1020" s="3" t="s">
        <v>324</v>
      </c>
      <c r="B1020" s="13" t="s">
        <v>1027</v>
      </c>
    </row>
    <row r="1021" spans="1:2" x14ac:dyDescent="0.25">
      <c r="A1021" s="4" t="s">
        <v>324</v>
      </c>
      <c r="B1021" s="6" t="s">
        <v>1027</v>
      </c>
    </row>
    <row r="1022" spans="1:2" x14ac:dyDescent="0.25">
      <c r="A1022" s="3" t="s">
        <v>324</v>
      </c>
      <c r="B1022" s="13" t="s">
        <v>1027</v>
      </c>
    </row>
    <row r="1023" spans="1:2" x14ac:dyDescent="0.25">
      <c r="A1023" s="4" t="s">
        <v>962</v>
      </c>
      <c r="B1023" s="6" t="s">
        <v>542</v>
      </c>
    </row>
    <row r="1024" spans="1:2" x14ac:dyDescent="0.25">
      <c r="A1024" s="3" t="s">
        <v>965</v>
      </c>
      <c r="B1024" s="13" t="s">
        <v>542</v>
      </c>
    </row>
    <row r="1025" spans="1:2" x14ac:dyDescent="0.25">
      <c r="A1025" s="4" t="s">
        <v>760</v>
      </c>
      <c r="B1025" s="6" t="s">
        <v>542</v>
      </c>
    </row>
    <row r="1026" spans="1:2" x14ac:dyDescent="0.25">
      <c r="A1026" s="3" t="s">
        <v>760</v>
      </c>
      <c r="B1026" s="13" t="s">
        <v>1027</v>
      </c>
    </row>
    <row r="1027" spans="1:2" x14ac:dyDescent="0.25">
      <c r="A1027" s="4" t="s">
        <v>760</v>
      </c>
      <c r="B1027" s="6" t="s">
        <v>1027</v>
      </c>
    </row>
    <row r="1028" spans="1:2" x14ac:dyDescent="0.25">
      <c r="A1028" s="3" t="s">
        <v>760</v>
      </c>
      <c r="B1028" s="13" t="s">
        <v>1027</v>
      </c>
    </row>
    <row r="1029" spans="1:2" x14ac:dyDescent="0.25">
      <c r="A1029" s="4" t="s">
        <v>760</v>
      </c>
      <c r="B1029" s="6" t="s">
        <v>1027</v>
      </c>
    </row>
    <row r="1030" spans="1:2" x14ac:dyDescent="0.25">
      <c r="A1030" s="3" t="s">
        <v>760</v>
      </c>
      <c r="B1030" s="13" t="s">
        <v>1027</v>
      </c>
    </row>
    <row r="1031" spans="1:2" x14ac:dyDescent="0.25">
      <c r="A1031" s="4" t="s">
        <v>760</v>
      </c>
      <c r="B1031" s="6" t="s">
        <v>1027</v>
      </c>
    </row>
    <row r="1032" spans="1:2" x14ac:dyDescent="0.25">
      <c r="A1032" s="3" t="s">
        <v>765</v>
      </c>
      <c r="B1032" s="13" t="s">
        <v>542</v>
      </c>
    </row>
    <row r="1033" spans="1:2" x14ac:dyDescent="0.25">
      <c r="A1033" s="4" t="s">
        <v>765</v>
      </c>
      <c r="B1033" s="6" t="s">
        <v>542</v>
      </c>
    </row>
    <row r="1034" spans="1:2" x14ac:dyDescent="0.25">
      <c r="A1034" s="3" t="s">
        <v>968</v>
      </c>
      <c r="B1034" s="13" t="s">
        <v>542</v>
      </c>
    </row>
    <row r="1035" spans="1:2" x14ac:dyDescent="0.25">
      <c r="A1035" s="4" t="s">
        <v>968</v>
      </c>
      <c r="B1035" s="6" t="s">
        <v>542</v>
      </c>
    </row>
    <row r="1036" spans="1:2" x14ac:dyDescent="0.25">
      <c r="A1036" s="3" t="s">
        <v>1994</v>
      </c>
      <c r="B1036" s="13" t="s">
        <v>1027</v>
      </c>
    </row>
    <row r="1037" spans="1:2" x14ac:dyDescent="0.25">
      <c r="A1037" s="4" t="s">
        <v>1994</v>
      </c>
      <c r="B1037" s="6" t="s">
        <v>1027</v>
      </c>
    </row>
    <row r="1038" spans="1:2" x14ac:dyDescent="0.25">
      <c r="A1038" s="3" t="s">
        <v>974</v>
      </c>
      <c r="B1038" s="13" t="s">
        <v>542</v>
      </c>
    </row>
    <row r="1039" spans="1:2" x14ac:dyDescent="0.25">
      <c r="A1039" s="4" t="s">
        <v>974</v>
      </c>
      <c r="B1039" s="6" t="s">
        <v>1027</v>
      </c>
    </row>
    <row r="1040" spans="1:2" x14ac:dyDescent="0.25">
      <c r="A1040" s="3" t="s">
        <v>974</v>
      </c>
      <c r="B1040" s="13" t="s">
        <v>1027</v>
      </c>
    </row>
    <row r="1041" spans="1:2" x14ac:dyDescent="0.25">
      <c r="A1041" s="4" t="s">
        <v>974</v>
      </c>
      <c r="B1041" s="6" t="s">
        <v>1027</v>
      </c>
    </row>
    <row r="1042" spans="1:2" x14ac:dyDescent="0.25">
      <c r="A1042" s="3" t="s">
        <v>770</v>
      </c>
      <c r="B1042" s="13" t="s">
        <v>542</v>
      </c>
    </row>
    <row r="1043" spans="1:2" x14ac:dyDescent="0.25">
      <c r="A1043" s="4" t="s">
        <v>770</v>
      </c>
      <c r="B1043" s="6" t="s">
        <v>542</v>
      </c>
    </row>
    <row r="1044" spans="1:2" x14ac:dyDescent="0.25">
      <c r="A1044" s="3" t="s">
        <v>979</v>
      </c>
      <c r="B1044" s="13" t="s">
        <v>542</v>
      </c>
    </row>
    <row r="1045" spans="1:2" x14ac:dyDescent="0.25">
      <c r="A1045" s="4" t="s">
        <v>979</v>
      </c>
      <c r="B1045" s="6" t="s">
        <v>542</v>
      </c>
    </row>
    <row r="1046" spans="1:2" x14ac:dyDescent="0.25">
      <c r="A1046" s="3" t="s">
        <v>979</v>
      </c>
      <c r="B1046" s="13" t="s">
        <v>1027</v>
      </c>
    </row>
    <row r="1047" spans="1:2" x14ac:dyDescent="0.25">
      <c r="A1047" s="4" t="s">
        <v>979</v>
      </c>
      <c r="B1047" s="6" t="s">
        <v>1027</v>
      </c>
    </row>
    <row r="1048" spans="1:2" x14ac:dyDescent="0.25">
      <c r="A1048" s="3" t="s">
        <v>979</v>
      </c>
      <c r="B1048" s="13" t="s">
        <v>1027</v>
      </c>
    </row>
    <row r="1049" spans="1:2" x14ac:dyDescent="0.25">
      <c r="A1049" s="4" t="s">
        <v>979</v>
      </c>
      <c r="B1049" s="6" t="s">
        <v>1027</v>
      </c>
    </row>
    <row r="1050" spans="1:2" x14ac:dyDescent="0.25">
      <c r="A1050" s="3" t="s">
        <v>979</v>
      </c>
      <c r="B1050" s="13" t="s">
        <v>1027</v>
      </c>
    </row>
    <row r="1051" spans="1:2" x14ac:dyDescent="0.25">
      <c r="A1051" s="4" t="s">
        <v>979</v>
      </c>
      <c r="B1051" s="6" t="s">
        <v>1027</v>
      </c>
    </row>
    <row r="1052" spans="1:2" x14ac:dyDescent="0.25">
      <c r="A1052" s="3" t="s">
        <v>979</v>
      </c>
      <c r="B1052" s="13" t="s">
        <v>1027</v>
      </c>
    </row>
    <row r="1053" spans="1:2" x14ac:dyDescent="0.25">
      <c r="A1053" s="4" t="s">
        <v>2910</v>
      </c>
      <c r="B1053" s="6" t="s">
        <v>1027</v>
      </c>
    </row>
    <row r="1054" spans="1:2" x14ac:dyDescent="0.25">
      <c r="A1054" s="3" t="s">
        <v>2910</v>
      </c>
      <c r="B1054" s="13" t="s">
        <v>1027</v>
      </c>
    </row>
    <row r="1055" spans="1:2" x14ac:dyDescent="0.25">
      <c r="A1055" s="4" t="s">
        <v>985</v>
      </c>
      <c r="B1055" s="6" t="s">
        <v>542</v>
      </c>
    </row>
    <row r="1056" spans="1:2" x14ac:dyDescent="0.25">
      <c r="A1056" s="3" t="s">
        <v>985</v>
      </c>
      <c r="B1056" s="13" t="s">
        <v>1027</v>
      </c>
    </row>
    <row r="1057" spans="1:2" x14ac:dyDescent="0.25">
      <c r="A1057" s="4" t="s">
        <v>985</v>
      </c>
      <c r="B1057" s="6" t="s">
        <v>1027</v>
      </c>
    </row>
    <row r="1058" spans="1:2" x14ac:dyDescent="0.25">
      <c r="A1058" s="3" t="s">
        <v>985</v>
      </c>
      <c r="B1058" s="13" t="s">
        <v>1027</v>
      </c>
    </row>
    <row r="1059" spans="1:2" x14ac:dyDescent="0.25">
      <c r="A1059" s="4" t="s">
        <v>985</v>
      </c>
      <c r="B1059" s="6" t="s">
        <v>1027</v>
      </c>
    </row>
    <row r="1060" spans="1:2" x14ac:dyDescent="0.25">
      <c r="A1060" s="3" t="s">
        <v>985</v>
      </c>
      <c r="B1060" s="13" t="s">
        <v>1027</v>
      </c>
    </row>
    <row r="1061" spans="1:2" x14ac:dyDescent="0.25">
      <c r="A1061" s="4" t="s">
        <v>985</v>
      </c>
      <c r="B1061" s="6" t="s">
        <v>1027</v>
      </c>
    </row>
    <row r="1062" spans="1:2" x14ac:dyDescent="0.25">
      <c r="A1062" s="3" t="s">
        <v>2928</v>
      </c>
      <c r="B1062" s="13" t="s">
        <v>1027</v>
      </c>
    </row>
    <row r="1063" spans="1:2" x14ac:dyDescent="0.25">
      <c r="A1063" s="4" t="s">
        <v>2928</v>
      </c>
      <c r="B1063" s="6" t="s">
        <v>1027</v>
      </c>
    </row>
    <row r="1064" spans="1:2" x14ac:dyDescent="0.25">
      <c r="A1064" s="3" t="s">
        <v>2002</v>
      </c>
      <c r="B1064" s="13" t="s">
        <v>1027</v>
      </c>
    </row>
    <row r="1065" spans="1:2" x14ac:dyDescent="0.25">
      <c r="A1065" s="4" t="s">
        <v>990</v>
      </c>
      <c r="B1065" s="6" t="s">
        <v>542</v>
      </c>
    </row>
    <row r="1066" spans="1:2" x14ac:dyDescent="0.25">
      <c r="A1066" s="3" t="s">
        <v>990</v>
      </c>
      <c r="B1066" s="13" t="s">
        <v>542</v>
      </c>
    </row>
    <row r="1067" spans="1:2" x14ac:dyDescent="0.25">
      <c r="A1067" s="4" t="s">
        <v>996</v>
      </c>
      <c r="B1067" s="6" t="s">
        <v>542</v>
      </c>
    </row>
    <row r="1068" spans="1:2" x14ac:dyDescent="0.25">
      <c r="A1068" s="3" t="s">
        <v>1001</v>
      </c>
      <c r="B1068" s="13" t="s">
        <v>542</v>
      </c>
    </row>
    <row r="1069" spans="1:2" x14ac:dyDescent="0.25">
      <c r="A1069" s="4" t="s">
        <v>1004</v>
      </c>
      <c r="B1069" s="6" t="s">
        <v>542</v>
      </c>
    </row>
    <row r="1070" spans="1:2" x14ac:dyDescent="0.25">
      <c r="A1070" s="3" t="s">
        <v>1004</v>
      </c>
      <c r="B1070" s="13" t="s">
        <v>542</v>
      </c>
    </row>
    <row r="1071" spans="1:2" x14ac:dyDescent="0.25">
      <c r="A1071" s="4" t="s">
        <v>779</v>
      </c>
      <c r="B1071" s="6" t="s">
        <v>542</v>
      </c>
    </row>
    <row r="1072" spans="1:2" x14ac:dyDescent="0.25">
      <c r="A1072" s="3" t="s">
        <v>779</v>
      </c>
      <c r="B1072" s="13" t="s">
        <v>542</v>
      </c>
    </row>
    <row r="1073" spans="1:2" x14ac:dyDescent="0.25">
      <c r="A1073" s="4" t="s">
        <v>779</v>
      </c>
      <c r="B1073" s="6" t="s">
        <v>542</v>
      </c>
    </row>
    <row r="1074" spans="1:2" x14ac:dyDescent="0.25">
      <c r="A1074" s="3" t="s">
        <v>779</v>
      </c>
      <c r="B1074" s="13" t="s">
        <v>542</v>
      </c>
    </row>
    <row r="1075" spans="1:2" x14ac:dyDescent="0.25">
      <c r="A1075" s="4" t="s">
        <v>779</v>
      </c>
      <c r="B1075" s="6" t="s">
        <v>542</v>
      </c>
    </row>
    <row r="1076" spans="1:2" x14ac:dyDescent="0.25">
      <c r="A1076" s="3" t="s">
        <v>779</v>
      </c>
      <c r="B1076" s="13" t="s">
        <v>1027</v>
      </c>
    </row>
    <row r="1077" spans="1:2" x14ac:dyDescent="0.25">
      <c r="A1077" s="4" t="s">
        <v>779</v>
      </c>
      <c r="B1077" s="6" t="s">
        <v>1027</v>
      </c>
    </row>
    <row r="1078" spans="1:2" x14ac:dyDescent="0.25">
      <c r="A1078" s="3" t="s">
        <v>2934</v>
      </c>
      <c r="B1078" s="13" t="s">
        <v>1027</v>
      </c>
    </row>
    <row r="1079" spans="1:2" x14ac:dyDescent="0.25">
      <c r="A1079" s="4" t="s">
        <v>2934</v>
      </c>
      <c r="B1079" s="6" t="s">
        <v>1027</v>
      </c>
    </row>
    <row r="1080" spans="1:2" x14ac:dyDescent="0.25">
      <c r="A1080" s="3" t="s">
        <v>2942</v>
      </c>
      <c r="B1080" s="13" t="s">
        <v>1027</v>
      </c>
    </row>
    <row r="1081" spans="1:2" x14ac:dyDescent="0.25">
      <c r="A1081" s="4" t="s">
        <v>2942</v>
      </c>
      <c r="B1081" s="6" t="s">
        <v>1027</v>
      </c>
    </row>
    <row r="1082" spans="1:2" x14ac:dyDescent="0.25">
      <c r="A1082" s="3" t="s">
        <v>2942</v>
      </c>
      <c r="B1082" s="13" t="s">
        <v>1027</v>
      </c>
    </row>
    <row r="1083" spans="1:2" x14ac:dyDescent="0.25">
      <c r="A1083" s="4" t="s">
        <v>2942</v>
      </c>
      <c r="B1083" s="6" t="s">
        <v>1027</v>
      </c>
    </row>
    <row r="1084" spans="1:2" x14ac:dyDescent="0.25">
      <c r="A1084" s="3" t="s">
        <v>2942</v>
      </c>
      <c r="B1084" s="13" t="s">
        <v>1027</v>
      </c>
    </row>
    <row r="1085" spans="1:2" x14ac:dyDescent="0.25">
      <c r="A1085" s="4" t="s">
        <v>793</v>
      </c>
      <c r="B1085" s="6" t="s">
        <v>542</v>
      </c>
    </row>
    <row r="1086" spans="1:2" x14ac:dyDescent="0.25">
      <c r="A1086" s="3" t="s">
        <v>793</v>
      </c>
      <c r="B1086" s="13" t="s">
        <v>542</v>
      </c>
    </row>
    <row r="1087" spans="1:2" x14ac:dyDescent="0.25">
      <c r="A1087" s="4" t="s">
        <v>793</v>
      </c>
      <c r="B1087" s="6" t="s">
        <v>542</v>
      </c>
    </row>
    <row r="1088" spans="1:2" x14ac:dyDescent="0.25">
      <c r="A1088" s="3" t="s">
        <v>793</v>
      </c>
      <c r="B1088" s="13" t="s">
        <v>542</v>
      </c>
    </row>
    <row r="1089" spans="1:2" x14ac:dyDescent="0.25">
      <c r="A1089" s="4" t="s">
        <v>793</v>
      </c>
      <c r="B1089" s="6" t="s">
        <v>542</v>
      </c>
    </row>
    <row r="1090" spans="1:2" x14ac:dyDescent="0.25">
      <c r="A1090" s="3" t="s">
        <v>793</v>
      </c>
      <c r="B1090" s="13" t="s">
        <v>542</v>
      </c>
    </row>
    <row r="1091" spans="1:2" x14ac:dyDescent="0.25">
      <c r="A1091" s="4" t="s">
        <v>800</v>
      </c>
      <c r="B1091" s="6" t="s">
        <v>542</v>
      </c>
    </row>
    <row r="1092" spans="1:2" x14ac:dyDescent="0.25">
      <c r="A1092" s="3" t="s">
        <v>2949</v>
      </c>
      <c r="B1092" s="13" t="s">
        <v>1027</v>
      </c>
    </row>
    <row r="1093" spans="1:2" x14ac:dyDescent="0.25">
      <c r="A1093" s="4" t="s">
        <v>2954</v>
      </c>
      <c r="B1093" s="6" t="s">
        <v>1027</v>
      </c>
    </row>
    <row r="1094" spans="1:2" x14ac:dyDescent="0.25">
      <c r="A1094" s="3" t="s">
        <v>2954</v>
      </c>
      <c r="B1094" s="13" t="s">
        <v>1027</v>
      </c>
    </row>
    <row r="1095" spans="1:2" x14ac:dyDescent="0.25">
      <c r="A1095" s="4" t="s">
        <v>2954</v>
      </c>
      <c r="B1095" s="6" t="s">
        <v>1027</v>
      </c>
    </row>
    <row r="1096" spans="1:2" x14ac:dyDescent="0.25">
      <c r="A1096" s="3" t="s">
        <v>2954</v>
      </c>
      <c r="B1096" s="13" t="s">
        <v>1027</v>
      </c>
    </row>
    <row r="1097" spans="1:2" x14ac:dyDescent="0.25">
      <c r="A1097" s="4" t="s">
        <v>2965</v>
      </c>
      <c r="B1097" s="6" t="s">
        <v>1027</v>
      </c>
    </row>
    <row r="1098" spans="1:2" x14ac:dyDescent="0.25">
      <c r="A1098" s="3" t="s">
        <v>804</v>
      </c>
      <c r="B1098" s="13" t="s">
        <v>542</v>
      </c>
    </row>
    <row r="1099" spans="1:2" x14ac:dyDescent="0.25">
      <c r="A1099" s="4" t="s">
        <v>2015</v>
      </c>
      <c r="B1099" s="6" t="s">
        <v>1027</v>
      </c>
    </row>
    <row r="1100" spans="1:2" x14ac:dyDescent="0.25">
      <c r="A1100" s="3" t="s">
        <v>2970</v>
      </c>
      <c r="B1100" s="13" t="s">
        <v>1027</v>
      </c>
    </row>
    <row r="1101" spans="1:2" x14ac:dyDescent="0.25">
      <c r="A1101" s="4" t="s">
        <v>2970</v>
      </c>
      <c r="B1101" s="6" t="s">
        <v>1027</v>
      </c>
    </row>
    <row r="1102" spans="1:2" x14ac:dyDescent="0.25">
      <c r="A1102" s="3" t="s">
        <v>2970</v>
      </c>
      <c r="B1102" s="13" t="s">
        <v>1027</v>
      </c>
    </row>
    <row r="1103" spans="1:2" x14ac:dyDescent="0.25">
      <c r="A1103" s="4" t="s">
        <v>2970</v>
      </c>
      <c r="B1103" s="6" t="s">
        <v>1027</v>
      </c>
    </row>
    <row r="1104" spans="1:2" x14ac:dyDescent="0.25">
      <c r="A1104" s="3" t="s">
        <v>2970</v>
      </c>
      <c r="B1104" s="13" t="s">
        <v>1027</v>
      </c>
    </row>
    <row r="1105" spans="1:2" x14ac:dyDescent="0.25">
      <c r="A1105" s="4" t="s">
        <v>2970</v>
      </c>
      <c r="B1105" s="6" t="s">
        <v>1027</v>
      </c>
    </row>
    <row r="1106" spans="1:2" x14ac:dyDescent="0.25">
      <c r="A1106" s="3" t="s">
        <v>2970</v>
      </c>
      <c r="B1106" s="13" t="s">
        <v>1027</v>
      </c>
    </row>
    <row r="1107" spans="1:2" x14ac:dyDescent="0.25">
      <c r="A1107" s="4" t="s">
        <v>2970</v>
      </c>
      <c r="B1107" s="6" t="s">
        <v>1027</v>
      </c>
    </row>
    <row r="1108" spans="1:2" x14ac:dyDescent="0.25">
      <c r="A1108" s="3" t="s">
        <v>2970</v>
      </c>
      <c r="B1108" s="13" t="s">
        <v>1027</v>
      </c>
    </row>
    <row r="1109" spans="1:2" x14ac:dyDescent="0.25">
      <c r="A1109" s="4" t="s">
        <v>2970</v>
      </c>
      <c r="B1109" s="6" t="s">
        <v>1027</v>
      </c>
    </row>
    <row r="1110" spans="1:2" x14ac:dyDescent="0.25">
      <c r="A1110" s="3" t="s">
        <v>2970</v>
      </c>
      <c r="B1110" s="13" t="s">
        <v>1027</v>
      </c>
    </row>
    <row r="1111" spans="1:2" x14ac:dyDescent="0.25">
      <c r="A1111" s="4" t="s">
        <v>2970</v>
      </c>
      <c r="B1111" s="6" t="s">
        <v>1027</v>
      </c>
    </row>
    <row r="1112" spans="1:2" x14ac:dyDescent="0.25">
      <c r="A1112" s="3" t="s">
        <v>2970</v>
      </c>
      <c r="B1112" s="13" t="s">
        <v>1027</v>
      </c>
    </row>
    <row r="1113" spans="1:2" x14ac:dyDescent="0.25">
      <c r="A1113" s="4" t="s">
        <v>2970</v>
      </c>
      <c r="B1113" s="6" t="s">
        <v>1027</v>
      </c>
    </row>
    <row r="1114" spans="1:2" x14ac:dyDescent="0.25">
      <c r="A1114" s="3" t="s">
        <v>2970</v>
      </c>
      <c r="B1114" s="13" t="s">
        <v>1027</v>
      </c>
    </row>
    <row r="1115" spans="1:2" x14ac:dyDescent="0.25">
      <c r="A1115" s="4" t="s">
        <v>330</v>
      </c>
      <c r="B1115" s="6" t="s">
        <v>13</v>
      </c>
    </row>
    <row r="1116" spans="1:2" x14ac:dyDescent="0.25">
      <c r="A1116" s="3" t="s">
        <v>330</v>
      </c>
      <c r="B1116" s="13" t="s">
        <v>13</v>
      </c>
    </row>
    <row r="1117" spans="1:2" x14ac:dyDescent="0.25">
      <c r="A1117" s="4" t="s">
        <v>330</v>
      </c>
      <c r="B1117" s="6" t="s">
        <v>13</v>
      </c>
    </row>
    <row r="1118" spans="1:2" x14ac:dyDescent="0.25">
      <c r="A1118" s="3" t="s">
        <v>330</v>
      </c>
      <c r="B1118" s="13" t="s">
        <v>1027</v>
      </c>
    </row>
    <row r="1119" spans="1:2" x14ac:dyDescent="0.25">
      <c r="A1119" s="4" t="s">
        <v>2997</v>
      </c>
      <c r="B1119" s="6" t="s">
        <v>1027</v>
      </c>
    </row>
    <row r="1120" spans="1:2" x14ac:dyDescent="0.25">
      <c r="A1120" s="3" t="s">
        <v>809</v>
      </c>
      <c r="B1120" s="13" t="s">
        <v>542</v>
      </c>
    </row>
    <row r="1121" spans="1:2" x14ac:dyDescent="0.25">
      <c r="A1121" s="4" t="s">
        <v>2025</v>
      </c>
      <c r="B1121" s="6" t="s">
        <v>1027</v>
      </c>
    </row>
    <row r="1122" spans="1:2" x14ac:dyDescent="0.25">
      <c r="A1122" s="3" t="s">
        <v>3000</v>
      </c>
      <c r="B1122" s="13" t="s">
        <v>1027</v>
      </c>
    </row>
    <row r="1123" spans="1:2" x14ac:dyDescent="0.25">
      <c r="A1123" s="4" t="s">
        <v>3000</v>
      </c>
      <c r="B1123" s="6" t="s">
        <v>1027</v>
      </c>
    </row>
    <row r="1124" spans="1:2" x14ac:dyDescent="0.25">
      <c r="A1124" s="3" t="s">
        <v>3000</v>
      </c>
      <c r="B1124" s="13" t="s">
        <v>1027</v>
      </c>
    </row>
    <row r="1125" spans="1:2" x14ac:dyDescent="0.25">
      <c r="A1125" s="4" t="s">
        <v>3000</v>
      </c>
      <c r="B1125" s="6" t="s">
        <v>1027</v>
      </c>
    </row>
    <row r="1126" spans="1:2" x14ac:dyDescent="0.25">
      <c r="A1126" s="3" t="s">
        <v>517</v>
      </c>
      <c r="B1126" s="13" t="s">
        <v>13</v>
      </c>
    </row>
    <row r="1127" spans="1:2" x14ac:dyDescent="0.25">
      <c r="A1127" s="4" t="s">
        <v>517</v>
      </c>
      <c r="B1127" s="6" t="s">
        <v>542</v>
      </c>
    </row>
    <row r="1128" spans="1:2" x14ac:dyDescent="0.25">
      <c r="A1128" s="3" t="s">
        <v>517</v>
      </c>
      <c r="B1128" s="13" t="s">
        <v>542</v>
      </c>
    </row>
    <row r="1129" spans="1:2" x14ac:dyDescent="0.25">
      <c r="A1129" s="4" t="s">
        <v>2030</v>
      </c>
      <c r="B1129" s="6" t="s">
        <v>1027</v>
      </c>
    </row>
    <row r="1130" spans="1:2" x14ac:dyDescent="0.25">
      <c r="A1130" s="3" t="s">
        <v>2030</v>
      </c>
      <c r="B1130" s="13" t="s">
        <v>1027</v>
      </c>
    </row>
    <row r="1131" spans="1:2" x14ac:dyDescent="0.25">
      <c r="A1131" s="4" t="s">
        <v>2030</v>
      </c>
      <c r="B1131" s="6" t="s">
        <v>1027</v>
      </c>
    </row>
    <row r="1132" spans="1:2" x14ac:dyDescent="0.25">
      <c r="A1132" s="3" t="s">
        <v>1016</v>
      </c>
      <c r="B1132" s="13" t="s">
        <v>542</v>
      </c>
    </row>
    <row r="1133" spans="1:2" x14ac:dyDescent="0.25">
      <c r="A1133" s="4" t="s">
        <v>1016</v>
      </c>
      <c r="B1133" s="6" t="s">
        <v>542</v>
      </c>
    </row>
    <row r="1134" spans="1:2" x14ac:dyDescent="0.25">
      <c r="A1134" s="3" t="s">
        <v>812</v>
      </c>
      <c r="B1134" s="13" t="s">
        <v>542</v>
      </c>
    </row>
    <row r="1135" spans="1:2" x14ac:dyDescent="0.25">
      <c r="A1135" s="4" t="s">
        <v>3008</v>
      </c>
      <c r="B1135" s="6" t="s">
        <v>1027</v>
      </c>
    </row>
    <row r="1136" spans="1:2" x14ac:dyDescent="0.25">
      <c r="A1136" s="3" t="s">
        <v>3008</v>
      </c>
      <c r="B1136" s="13" t="s">
        <v>1027</v>
      </c>
    </row>
    <row r="1137" spans="1:2" x14ac:dyDescent="0.25">
      <c r="A1137" s="4" t="s">
        <v>3008</v>
      </c>
      <c r="B1137" s="6" t="s">
        <v>1027</v>
      </c>
    </row>
    <row r="1138" spans="1:2" x14ac:dyDescent="0.25">
      <c r="A1138" s="3" t="s">
        <v>2040</v>
      </c>
      <c r="B1138" s="13" t="s">
        <v>1027</v>
      </c>
    </row>
    <row r="1139" spans="1:2" x14ac:dyDescent="0.25">
      <c r="A1139" s="4" t="s">
        <v>816</v>
      </c>
      <c r="B1139" s="6" t="s">
        <v>542</v>
      </c>
    </row>
    <row r="1140" spans="1:2" x14ac:dyDescent="0.25">
      <c r="A1140" s="3" t="s">
        <v>820</v>
      </c>
      <c r="B1140" s="13" t="s">
        <v>542</v>
      </c>
    </row>
    <row r="1141" spans="1:2" x14ac:dyDescent="0.25">
      <c r="A1141" s="4" t="s">
        <v>820</v>
      </c>
      <c r="B1141" s="6" t="s">
        <v>542</v>
      </c>
    </row>
    <row r="1142" spans="1:2" x14ac:dyDescent="0.25">
      <c r="A1142" s="3" t="s">
        <v>820</v>
      </c>
      <c r="B1142" s="13" t="s">
        <v>542</v>
      </c>
    </row>
    <row r="1143" spans="1:2" x14ac:dyDescent="0.25">
      <c r="A1143" s="4" t="s">
        <v>3018</v>
      </c>
      <c r="B1143" s="6" t="s">
        <v>1027</v>
      </c>
    </row>
    <row r="1144" spans="1:2" x14ac:dyDescent="0.25">
      <c r="A1144" s="3" t="s">
        <v>3018</v>
      </c>
      <c r="B1144" s="13" t="s">
        <v>1027</v>
      </c>
    </row>
    <row r="1145" spans="1:2" x14ac:dyDescent="0.25">
      <c r="A1145" s="4" t="s">
        <v>3018</v>
      </c>
      <c r="B1145" s="6" t="s">
        <v>1027</v>
      </c>
    </row>
    <row r="1146" spans="1:2" x14ac:dyDescent="0.25">
      <c r="A1146" s="3" t="s">
        <v>3018</v>
      </c>
      <c r="B1146" s="13" t="s">
        <v>1027</v>
      </c>
    </row>
    <row r="1147" spans="1:2" x14ac:dyDescent="0.25">
      <c r="A1147" s="4" t="s">
        <v>3018</v>
      </c>
      <c r="B1147" s="6" t="s">
        <v>1027</v>
      </c>
    </row>
    <row r="1148" spans="1:2" x14ac:dyDescent="0.25">
      <c r="A1148" s="3" t="s">
        <v>3018</v>
      </c>
      <c r="B1148" s="13" t="s">
        <v>1027</v>
      </c>
    </row>
    <row r="1149" spans="1:2" x14ac:dyDescent="0.25">
      <c r="A1149" s="4" t="s">
        <v>3018</v>
      </c>
      <c r="B1149" s="6" t="s">
        <v>1027</v>
      </c>
    </row>
    <row r="1150" spans="1:2" x14ac:dyDescent="0.25">
      <c r="A1150" s="3" t="s">
        <v>3018</v>
      </c>
      <c r="B1150" s="13" t="s">
        <v>1027</v>
      </c>
    </row>
    <row r="1151" spans="1:2" x14ac:dyDescent="0.25">
      <c r="A1151" s="4" t="s">
        <v>523</v>
      </c>
      <c r="B1151" s="6" t="s">
        <v>13</v>
      </c>
    </row>
    <row r="1152" spans="1:2" x14ac:dyDescent="0.25">
      <c r="A1152" s="3" t="s">
        <v>1020</v>
      </c>
      <c r="B1152" s="13" t="s">
        <v>542</v>
      </c>
    </row>
    <row r="1153" spans="1:2" x14ac:dyDescent="0.25">
      <c r="A1153" s="4" t="s">
        <v>1020</v>
      </c>
      <c r="B1153" s="6" t="s">
        <v>1027</v>
      </c>
    </row>
    <row r="1154" spans="1:2" x14ac:dyDescent="0.25">
      <c r="A1154" s="3" t="s">
        <v>3039</v>
      </c>
      <c r="B1154" s="13" t="s">
        <v>1027</v>
      </c>
    </row>
    <row r="1155" spans="1:2" x14ac:dyDescent="0.25">
      <c r="A1155" s="4" t="s">
        <v>343</v>
      </c>
      <c r="B1155" s="6" t="s">
        <v>13</v>
      </c>
    </row>
    <row r="1156" spans="1:2" x14ac:dyDescent="0.25">
      <c r="A1156" s="3" t="s">
        <v>343</v>
      </c>
      <c r="B1156" s="13" t="s">
        <v>13</v>
      </c>
    </row>
    <row r="1157" spans="1:2" x14ac:dyDescent="0.25">
      <c r="A1157" s="4" t="s">
        <v>343</v>
      </c>
      <c r="B1157" s="6" t="s">
        <v>13</v>
      </c>
    </row>
    <row r="1158" spans="1:2" x14ac:dyDescent="0.25">
      <c r="A1158" s="3" t="s">
        <v>343</v>
      </c>
      <c r="B1158" s="13" t="s">
        <v>13</v>
      </c>
    </row>
    <row r="1159" spans="1:2" x14ac:dyDescent="0.25">
      <c r="A1159" s="4" t="s">
        <v>3043</v>
      </c>
      <c r="B1159" s="6" t="s">
        <v>1027</v>
      </c>
    </row>
    <row r="1160" spans="1:2" x14ac:dyDescent="0.25">
      <c r="A1160" s="3" t="s">
        <v>3047</v>
      </c>
      <c r="B1160" s="13" t="s">
        <v>1027</v>
      </c>
    </row>
    <row r="1161" spans="1:2" x14ac:dyDescent="0.25">
      <c r="A1161" s="4" t="s">
        <v>3047</v>
      </c>
      <c r="B1161" s="6" t="s">
        <v>1027</v>
      </c>
    </row>
    <row r="1162" spans="1:2" x14ac:dyDescent="0.25">
      <c r="A1162" s="3" t="s">
        <v>3047</v>
      </c>
      <c r="B1162" s="13" t="s">
        <v>1027</v>
      </c>
    </row>
    <row r="1163" spans="1:2" x14ac:dyDescent="0.25">
      <c r="A1163" s="4" t="s">
        <v>3047</v>
      </c>
      <c r="B1163" s="6" t="s">
        <v>1027</v>
      </c>
    </row>
    <row r="1164" spans="1:2" x14ac:dyDescent="0.25">
      <c r="A1164" s="3" t="s">
        <v>3047</v>
      </c>
      <c r="B1164" s="13" t="s">
        <v>1027</v>
      </c>
    </row>
    <row r="1165" spans="1:2" x14ac:dyDescent="0.25">
      <c r="A1165" s="4" t="s">
        <v>3047</v>
      </c>
      <c r="B1165" s="6" t="s">
        <v>1027</v>
      </c>
    </row>
    <row r="1166" spans="1:2" x14ac:dyDescent="0.25">
      <c r="A1166" s="3" t="s">
        <v>3047</v>
      </c>
      <c r="B1166" s="13" t="s">
        <v>1027</v>
      </c>
    </row>
    <row r="1167" spans="1:2" x14ac:dyDescent="0.25">
      <c r="A1167" s="4" t="s">
        <v>3047</v>
      </c>
      <c r="B1167" s="6" t="s">
        <v>1027</v>
      </c>
    </row>
    <row r="1168" spans="1:2" x14ac:dyDescent="0.25">
      <c r="A1168" s="3" t="s">
        <v>826</v>
      </c>
      <c r="B1168" s="13" t="s">
        <v>542</v>
      </c>
    </row>
    <row r="1169" spans="1:2" x14ac:dyDescent="0.25">
      <c r="A1169" s="4" t="s">
        <v>359</v>
      </c>
      <c r="B1169" s="6" t="s">
        <v>13</v>
      </c>
    </row>
    <row r="1170" spans="1:2" x14ac:dyDescent="0.25">
      <c r="A1170" s="3" t="s">
        <v>364</v>
      </c>
      <c r="B1170" s="13" t="s">
        <v>13</v>
      </c>
    </row>
    <row r="1171" spans="1:2" x14ac:dyDescent="0.25">
      <c r="A1171" s="4" t="s">
        <v>364</v>
      </c>
      <c r="B1171" s="6" t="s">
        <v>13</v>
      </c>
    </row>
    <row r="1172" spans="1:2" x14ac:dyDescent="0.25">
      <c r="A1172" s="3" t="s">
        <v>370</v>
      </c>
      <c r="B1172" s="13" t="s">
        <v>13</v>
      </c>
    </row>
    <row r="1173" spans="1:2" x14ac:dyDescent="0.25">
      <c r="A1173" s="4" t="s">
        <v>370</v>
      </c>
      <c r="B1173" s="6" t="s">
        <v>13</v>
      </c>
    </row>
    <row r="1174" spans="1:2" x14ac:dyDescent="0.25">
      <c r="A1174" s="3" t="s">
        <v>370</v>
      </c>
      <c r="B1174" s="13" t="s">
        <v>13</v>
      </c>
    </row>
    <row r="1175" spans="1:2" x14ac:dyDescent="0.25">
      <c r="A1175" s="4" t="s">
        <v>370</v>
      </c>
      <c r="B1175" s="6" t="s">
        <v>13</v>
      </c>
    </row>
    <row r="1176" spans="1:2" x14ac:dyDescent="0.25">
      <c r="A1176" s="3" t="s">
        <v>370</v>
      </c>
      <c r="B1176" s="13" t="s">
        <v>1027</v>
      </c>
    </row>
    <row r="1177" spans="1:2" x14ac:dyDescent="0.25">
      <c r="A1177" s="4" t="s">
        <v>370</v>
      </c>
      <c r="B1177" s="6" t="s">
        <v>1027</v>
      </c>
    </row>
    <row r="1178" spans="1:2" x14ac:dyDescent="0.25">
      <c r="A1178" s="3" t="s">
        <v>370</v>
      </c>
      <c r="B1178" s="13" t="s">
        <v>1027</v>
      </c>
    </row>
    <row r="1179" spans="1:2" x14ac:dyDescent="0.25">
      <c r="A1179" s="4" t="s">
        <v>370</v>
      </c>
      <c r="B1179" s="6" t="s">
        <v>1027</v>
      </c>
    </row>
    <row r="1180" spans="1:2" x14ac:dyDescent="0.25">
      <c r="A1180" s="3" t="s">
        <v>370</v>
      </c>
      <c r="B1180" s="13" t="s">
        <v>1027</v>
      </c>
    </row>
    <row r="1181" spans="1:2" x14ac:dyDescent="0.25">
      <c r="A1181" s="4" t="s">
        <v>370</v>
      </c>
      <c r="B1181" s="6" t="s">
        <v>1027</v>
      </c>
    </row>
    <row r="1182" spans="1:2" x14ac:dyDescent="0.25">
      <c r="A1182" s="3" t="s">
        <v>370</v>
      </c>
      <c r="B1182" s="13" t="s">
        <v>1027</v>
      </c>
    </row>
    <row r="1183" spans="1:2" x14ac:dyDescent="0.25">
      <c r="A1183" s="4" t="s">
        <v>370</v>
      </c>
      <c r="B1183" s="6" t="s">
        <v>1027</v>
      </c>
    </row>
    <row r="1184" spans="1:2" x14ac:dyDescent="0.25">
      <c r="A1184" s="3" t="s">
        <v>370</v>
      </c>
      <c r="B1184" s="13" t="s">
        <v>1027</v>
      </c>
    </row>
    <row r="1185" spans="1:2" x14ac:dyDescent="0.25">
      <c r="A1185" s="4" t="s">
        <v>370</v>
      </c>
      <c r="B1185" s="6" t="s">
        <v>1027</v>
      </c>
    </row>
    <row r="1186" spans="1:2" x14ac:dyDescent="0.25">
      <c r="A1186" s="3" t="s">
        <v>370</v>
      </c>
      <c r="B1186" s="13" t="s">
        <v>1027</v>
      </c>
    </row>
    <row r="1187" spans="1:2" x14ac:dyDescent="0.25">
      <c r="A1187" s="4" t="s">
        <v>3074</v>
      </c>
      <c r="B1187" s="6" t="s">
        <v>1027</v>
      </c>
    </row>
    <row r="1188" spans="1:2" x14ac:dyDescent="0.25">
      <c r="A1188" s="3" t="s">
        <v>3079</v>
      </c>
      <c r="B1188" s="13" t="s">
        <v>1027</v>
      </c>
    </row>
  </sheetData>
  <autoFilter ref="A1:B1" xr:uid="{BC96AC0A-FD8C-4853-8B00-00CBC9971927}"/>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BAC94-2552-4FC3-A96F-208EEB3D81F3}">
  <dimension ref="A1:N20"/>
  <sheetViews>
    <sheetView topLeftCell="A25" zoomScale="85" zoomScaleNormal="85" workbookViewId="0">
      <selection activeCell="A17" sqref="A17:B20"/>
    </sheetView>
  </sheetViews>
  <sheetFormatPr baseColWidth="10" defaultRowHeight="15" x14ac:dyDescent="0.25"/>
  <sheetData>
    <row r="1" spans="1:14" x14ac:dyDescent="0.25">
      <c r="B1" s="5" t="s">
        <v>440</v>
      </c>
      <c r="C1" s="5" t="s">
        <v>789</v>
      </c>
      <c r="D1" s="5" t="s">
        <v>3086</v>
      </c>
      <c r="E1" s="5" t="s">
        <v>1378</v>
      </c>
      <c r="F1" s="5" t="s">
        <v>304</v>
      </c>
      <c r="G1" s="5" t="s">
        <v>60</v>
      </c>
      <c r="H1" s="5" t="s">
        <v>4</v>
      </c>
      <c r="I1" s="5" t="s">
        <v>75</v>
      </c>
      <c r="J1" s="5" t="s">
        <v>11</v>
      </c>
      <c r="K1" s="5" t="s">
        <v>19</v>
      </c>
      <c r="L1" s="5" t="s">
        <v>197</v>
      </c>
      <c r="M1" s="5" t="s">
        <v>1229</v>
      </c>
      <c r="N1" s="19" t="s">
        <v>3084</v>
      </c>
    </row>
    <row r="2" spans="1:14" x14ac:dyDescent="0.25">
      <c r="A2" s="5" t="s">
        <v>1027</v>
      </c>
      <c r="B2" s="18">
        <f>$B$17*B$15</f>
        <v>1.0361454012135387E-2</v>
      </c>
      <c r="C2" s="18">
        <f t="shared" ref="C2:M2" si="0">$B$17*C$15</f>
        <v>2.5620079463361165E-3</v>
      </c>
      <c r="D2" s="18">
        <f t="shared" si="0"/>
        <v>7.5802439654664419E-2</v>
      </c>
      <c r="E2" s="18">
        <f t="shared" si="0"/>
        <v>4.4835139060882042E-3</v>
      </c>
      <c r="F2" s="18">
        <f t="shared" si="0"/>
        <v>8.4688596003888294E-3</v>
      </c>
      <c r="G2" s="18">
        <f t="shared" si="0"/>
        <v>2.458055767856936E-2</v>
      </c>
      <c r="H2" s="18">
        <f t="shared" si="0"/>
        <v>2.5344550389081899E-2</v>
      </c>
      <c r="I2" s="18">
        <f t="shared" si="0"/>
        <v>3.7124948133028038E-2</v>
      </c>
      <c r="J2" s="18">
        <f t="shared" si="0"/>
        <v>0.25048015023240594</v>
      </c>
      <c r="K2" s="18">
        <f t="shared" si="0"/>
        <v>0.16362487153145022</v>
      </c>
      <c r="L2" s="18">
        <f t="shared" si="0"/>
        <v>4.4336970849094461E-3</v>
      </c>
      <c r="M2" s="18">
        <f>$B$17*M$15</f>
        <v>2.4908410589378912E-3</v>
      </c>
      <c r="N2" s="20">
        <f>SUM(B2:M2)</f>
        <v>0.60975789122799584</v>
      </c>
    </row>
    <row r="3" spans="1:14" x14ac:dyDescent="0.25">
      <c r="A3" s="5" t="s">
        <v>530</v>
      </c>
      <c r="B3" s="18">
        <f>$B$18*B$15</f>
        <v>5.7267181535604446E-5</v>
      </c>
      <c r="C3" s="18">
        <f t="shared" ref="C3:M3" si="1">$B$18*C$15</f>
        <v>1.4160075795023895E-5</v>
      </c>
      <c r="D3" s="18">
        <f t="shared" si="1"/>
        <v>4.1895587892019567E-4</v>
      </c>
      <c r="E3" s="18">
        <f t="shared" si="1"/>
        <v>2.4780132641291813E-5</v>
      </c>
      <c r="F3" s="18">
        <f t="shared" si="1"/>
        <v>4.6806917211328981E-5</v>
      </c>
      <c r="G3" s="18">
        <f t="shared" si="1"/>
        <v>1.3585537871194233E-4</v>
      </c>
      <c r="H3" s="18">
        <f t="shared" si="1"/>
        <v>1.400779240413486E-4</v>
      </c>
      <c r="I3" s="18">
        <f t="shared" si="1"/>
        <v>2.0518752886843736E-4</v>
      </c>
      <c r="J3" s="18">
        <f t="shared" si="1"/>
        <v>1.3843898952429416E-3</v>
      </c>
      <c r="K3" s="18">
        <f t="shared" si="1"/>
        <v>9.0434558805713291E-4</v>
      </c>
      <c r="L3" s="18">
        <f t="shared" si="1"/>
        <v>2.4504797834166352E-5</v>
      </c>
      <c r="M3" s="18">
        <f t="shared" si="1"/>
        <v>1.3766740356273231E-5</v>
      </c>
      <c r="N3" s="20">
        <f t="shared" ref="N3:N5" si="2">SUM(B3:M3)</f>
        <v>3.3700980392156873E-3</v>
      </c>
    </row>
    <row r="4" spans="1:14" x14ac:dyDescent="0.25">
      <c r="A4" s="5" t="s">
        <v>13</v>
      </c>
      <c r="B4" s="18">
        <f>$B$19*B$15</f>
        <v>2.3917536140117702E-3</v>
      </c>
      <c r="C4" s="18">
        <f t="shared" ref="C4:M4" si="3">$B$19*C$15</f>
        <v>5.9139303784965858E-4</v>
      </c>
      <c r="D4" s="18">
        <f t="shared" si="3"/>
        <v>1.7497617494862439E-2</v>
      </c>
      <c r="E4" s="18">
        <f t="shared" si="3"/>
        <v>1.0349378162369024E-3</v>
      </c>
      <c r="F4" s="18">
        <f t="shared" si="3"/>
        <v>1.9548825417808158E-3</v>
      </c>
      <c r="G4" s="18">
        <f t="shared" si="3"/>
        <v>5.6739756402226114E-3</v>
      </c>
      <c r="H4" s="18">
        <f t="shared" si="3"/>
        <v>5.8503294921344075E-3</v>
      </c>
      <c r="I4" s="18">
        <f t="shared" si="3"/>
        <v>8.5696205149560726E-3</v>
      </c>
      <c r="J4" s="18">
        <f t="shared" si="3"/>
        <v>5.7818796845974949E-2</v>
      </c>
      <c r="K4" s="18">
        <f t="shared" si="3"/>
        <v>3.776983204955657E-2</v>
      </c>
      <c r="L4" s="18">
        <f t="shared" si="3"/>
        <v>1.0234385071676037E-3</v>
      </c>
      <c r="M4" s="18">
        <f t="shared" si="3"/>
        <v>5.749654534649458E-4</v>
      </c>
      <c r="N4" s="20">
        <f t="shared" si="2"/>
        <v>0.14075154300821874</v>
      </c>
    </row>
    <row r="5" spans="1:14" x14ac:dyDescent="0.25">
      <c r="A5" s="5" t="s">
        <v>542</v>
      </c>
      <c r="B5" s="18">
        <f>$B$20*B$15</f>
        <v>4.1822597861547739E-3</v>
      </c>
      <c r="C5" s="18">
        <f t="shared" ref="C5:M5" si="4">$B$20*C$15</f>
        <v>1.0341196122881089E-3</v>
      </c>
      <c r="D5" s="18">
        <f t="shared" si="4"/>
        <v>3.0596622316600076E-2</v>
      </c>
      <c r="E5" s="18">
        <f t="shared" si="4"/>
        <v>1.8097093215041907E-3</v>
      </c>
      <c r="F5" s="18">
        <f t="shared" si="4"/>
        <v>3.4183398295079158E-3</v>
      </c>
      <c r="G5" s="18">
        <f t="shared" si="4"/>
        <v>9.9216073130215139E-3</v>
      </c>
      <c r="H5" s="18">
        <f t="shared" si="4"/>
        <v>1.0229982564829777E-2</v>
      </c>
      <c r="I5" s="18">
        <f t="shared" si="4"/>
        <v>1.4984979661927408E-2</v>
      </c>
      <c r="J5" s="18">
        <f t="shared" si="4"/>
        <v>0.10110290103300897</v>
      </c>
      <c r="K5" s="18">
        <f t="shared" si="4"/>
        <v>6.6044950778070752E-2</v>
      </c>
      <c r="L5" s="18">
        <f t="shared" si="4"/>
        <v>1.7896014401541443E-3</v>
      </c>
      <c r="M5" s="18">
        <f t="shared" si="4"/>
        <v>1.0053940675023283E-3</v>
      </c>
      <c r="N5" s="20">
        <f t="shared" si="2"/>
        <v>0.24612046772456994</v>
      </c>
    </row>
    <row r="6" spans="1:14" x14ac:dyDescent="0.25">
      <c r="A6" s="19" t="s">
        <v>3084</v>
      </c>
      <c r="B6" s="20">
        <f>SUM(B2:B5)</f>
        <v>1.6992734593837537E-2</v>
      </c>
      <c r="C6" s="20">
        <f t="shared" ref="C6:N6" si="5">SUM(C2:C5)</f>
        <v>4.2016806722689082E-3</v>
      </c>
      <c r="D6" s="20">
        <f t="shared" si="5"/>
        <v>0.12431563534504714</v>
      </c>
      <c r="E6" s="20">
        <f t="shared" si="5"/>
        <v>7.352941176470589E-3</v>
      </c>
      <c r="F6" s="20">
        <f t="shared" si="5"/>
        <v>1.3888888888888892E-2</v>
      </c>
      <c r="G6" s="20">
        <f t="shared" si="5"/>
        <v>4.031199601052543E-2</v>
      </c>
      <c r="H6" s="20">
        <f t="shared" si="5"/>
        <v>4.1564940370087435E-2</v>
      </c>
      <c r="I6" s="20">
        <f t="shared" si="5"/>
        <v>6.0884735838779958E-2</v>
      </c>
      <c r="J6" s="20">
        <f t="shared" si="5"/>
        <v>0.41078623800663278</v>
      </c>
      <c r="K6" s="20">
        <f t="shared" si="5"/>
        <v>0.2683439999471347</v>
      </c>
      <c r="L6" s="20">
        <f t="shared" si="5"/>
        <v>7.2712418300653605E-3</v>
      </c>
      <c r="M6" s="20">
        <f t="shared" si="5"/>
        <v>4.084967320261439E-3</v>
      </c>
      <c r="N6" s="20">
        <f t="shared" si="5"/>
        <v>1.0000000000000002</v>
      </c>
    </row>
    <row r="14" spans="1:14" ht="15.75" thickBot="1" x14ac:dyDescent="0.3">
      <c r="B14" s="5" t="s">
        <v>440</v>
      </c>
      <c r="C14" s="5" t="s">
        <v>789</v>
      </c>
      <c r="D14" s="5" t="s">
        <v>3086</v>
      </c>
      <c r="E14" s="5" t="s">
        <v>1378</v>
      </c>
      <c r="F14" s="5" t="s">
        <v>304</v>
      </c>
      <c r="G14" s="5" t="s">
        <v>60</v>
      </c>
      <c r="H14" s="5" t="s">
        <v>4</v>
      </c>
      <c r="I14" s="5" t="s">
        <v>75</v>
      </c>
      <c r="J14" s="5" t="s">
        <v>11</v>
      </c>
      <c r="K14" s="5" t="s">
        <v>19</v>
      </c>
      <c r="L14" s="5" t="s">
        <v>197</v>
      </c>
      <c r="M14" s="5" t="s">
        <v>1229</v>
      </c>
    </row>
    <row r="15" spans="1:14" ht="15.75" thickTop="1" x14ac:dyDescent="0.25">
      <c r="B15" s="17">
        <v>1.6992734593837534E-2</v>
      </c>
      <c r="C15" s="17">
        <v>4.2016806722689074E-3</v>
      </c>
      <c r="D15" s="17">
        <v>0.12431563534504712</v>
      </c>
      <c r="E15" s="17">
        <v>7.3529411764705881E-3</v>
      </c>
      <c r="F15" s="17">
        <v>1.3888888888888888E-2</v>
      </c>
      <c r="G15" s="17">
        <v>4.0311996010525424E-2</v>
      </c>
      <c r="H15" s="17">
        <v>4.1564940370087428E-2</v>
      </c>
      <c r="I15" s="17">
        <v>6.0884735838779951E-2</v>
      </c>
      <c r="J15" s="17">
        <v>0.41078623800663278</v>
      </c>
      <c r="K15" s="17">
        <v>0.26834399994713465</v>
      </c>
      <c r="L15" s="17">
        <v>7.2712418300653597E-3</v>
      </c>
      <c r="M15" s="17">
        <v>4.0849673202614381E-3</v>
      </c>
    </row>
    <row r="17" spans="1:2" x14ac:dyDescent="0.25">
      <c r="A17" s="5" t="s">
        <v>1027</v>
      </c>
      <c r="B17" s="16">
        <v>0.60975789122799573</v>
      </c>
    </row>
    <row r="18" spans="1:2" x14ac:dyDescent="0.25">
      <c r="A18" s="5" t="s">
        <v>530</v>
      </c>
      <c r="B18" s="16">
        <v>3.3700980392156869E-3</v>
      </c>
    </row>
    <row r="19" spans="1:2" x14ac:dyDescent="0.25">
      <c r="A19" s="5" t="s">
        <v>13</v>
      </c>
      <c r="B19" s="16">
        <v>0.14075154300821874</v>
      </c>
    </row>
    <row r="20" spans="1:2" x14ac:dyDescent="0.25">
      <c r="A20" s="5" t="s">
        <v>542</v>
      </c>
      <c r="B20" s="16">
        <v>0.24612046772456994</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7615-6A8E-430E-93B1-C93389CF98EA}">
  <dimension ref="A1:AZ1188"/>
  <sheetViews>
    <sheetView tabSelected="1" topLeftCell="A392" zoomScale="55" zoomScaleNormal="55" workbookViewId="0">
      <selection activeCell="AC381" sqref="AC381"/>
    </sheetView>
  </sheetViews>
  <sheetFormatPr baseColWidth="10" defaultRowHeight="15" x14ac:dyDescent="0.25"/>
  <cols>
    <col min="4" max="4" width="23.140625" customWidth="1"/>
    <col min="29" max="29" width="19.5703125" customWidth="1"/>
  </cols>
  <sheetData>
    <row r="1" spans="1:52" x14ac:dyDescent="0.25">
      <c r="A1" s="2" t="s">
        <v>0</v>
      </c>
      <c r="B1" s="5" t="s">
        <v>3</v>
      </c>
      <c r="D1" t="s">
        <v>0</v>
      </c>
      <c r="E1" t="s">
        <v>588</v>
      </c>
      <c r="F1" t="s">
        <v>669</v>
      </c>
      <c r="G1" t="s">
        <v>878</v>
      </c>
      <c r="H1" t="s">
        <v>519</v>
      </c>
      <c r="I1" t="s">
        <v>919</v>
      </c>
      <c r="J1" t="s">
        <v>111</v>
      </c>
      <c r="K1" t="s">
        <v>2173</v>
      </c>
      <c r="L1" t="s">
        <v>510</v>
      </c>
      <c r="M1" t="s">
        <v>841</v>
      </c>
      <c r="N1" t="s">
        <v>167</v>
      </c>
      <c r="O1" t="s">
        <v>550</v>
      </c>
      <c r="P1" t="s">
        <v>2017</v>
      </c>
      <c r="Q1" t="s">
        <v>1563</v>
      </c>
      <c r="R1" t="s">
        <v>1622</v>
      </c>
      <c r="S1" t="s">
        <v>76</v>
      </c>
      <c r="T1" t="s">
        <v>12</v>
      </c>
      <c r="U1" t="s">
        <v>28</v>
      </c>
      <c r="V1" t="s">
        <v>772</v>
      </c>
      <c r="W1" t="s">
        <v>136</v>
      </c>
      <c r="X1" t="s">
        <v>61</v>
      </c>
      <c r="Y1" t="s">
        <v>802</v>
      </c>
      <c r="Z1" t="s">
        <v>20</v>
      </c>
      <c r="AA1" s="7" t="s">
        <v>3084</v>
      </c>
      <c r="AC1" t="s">
        <v>0</v>
      </c>
      <c r="AD1" t="s">
        <v>588</v>
      </c>
      <c r="AE1" t="s">
        <v>669</v>
      </c>
      <c r="AF1" t="s">
        <v>878</v>
      </c>
      <c r="AG1" t="s">
        <v>519</v>
      </c>
      <c r="AH1" t="s">
        <v>919</v>
      </c>
      <c r="AI1" t="s">
        <v>111</v>
      </c>
      <c r="AJ1" t="s">
        <v>2173</v>
      </c>
      <c r="AK1" t="s">
        <v>510</v>
      </c>
      <c r="AL1" t="s">
        <v>841</v>
      </c>
      <c r="AM1" t="s">
        <v>167</v>
      </c>
      <c r="AN1" t="s">
        <v>550</v>
      </c>
      <c r="AO1" t="s">
        <v>2017</v>
      </c>
      <c r="AP1" t="s">
        <v>1563</v>
      </c>
      <c r="AQ1" t="s">
        <v>1622</v>
      </c>
      <c r="AR1" t="s">
        <v>76</v>
      </c>
      <c r="AS1" t="s">
        <v>12</v>
      </c>
      <c r="AT1" t="s">
        <v>28</v>
      </c>
      <c r="AU1" t="s">
        <v>772</v>
      </c>
      <c r="AV1" t="s">
        <v>136</v>
      </c>
      <c r="AW1" t="s">
        <v>61</v>
      </c>
      <c r="AX1" t="s">
        <v>802</v>
      </c>
      <c r="AY1" t="s">
        <v>20</v>
      </c>
      <c r="AZ1" s="7" t="s">
        <v>3084</v>
      </c>
    </row>
    <row r="2" spans="1:52" x14ac:dyDescent="0.25">
      <c r="A2" s="3" t="s">
        <v>1025</v>
      </c>
      <c r="B2" s="13" t="s">
        <v>111</v>
      </c>
      <c r="D2" s="1" t="s">
        <v>1025</v>
      </c>
      <c r="E2">
        <v>0</v>
      </c>
      <c r="F2">
        <v>0</v>
      </c>
      <c r="G2">
        <v>0</v>
      </c>
      <c r="H2">
        <v>0</v>
      </c>
      <c r="I2">
        <v>0</v>
      </c>
      <c r="J2">
        <v>1</v>
      </c>
      <c r="K2">
        <v>0</v>
      </c>
      <c r="L2">
        <v>0</v>
      </c>
      <c r="M2">
        <v>0</v>
      </c>
      <c r="N2">
        <v>0</v>
      </c>
      <c r="O2">
        <v>0</v>
      </c>
      <c r="P2">
        <v>0</v>
      </c>
      <c r="Q2">
        <v>0</v>
      </c>
      <c r="R2">
        <v>0</v>
      </c>
      <c r="S2">
        <v>0</v>
      </c>
      <c r="T2">
        <v>0</v>
      </c>
      <c r="U2">
        <v>0</v>
      </c>
      <c r="V2">
        <v>0</v>
      </c>
      <c r="W2">
        <v>0</v>
      </c>
      <c r="X2">
        <v>0</v>
      </c>
      <c r="Y2">
        <v>0</v>
      </c>
      <c r="Z2">
        <v>0</v>
      </c>
      <c r="AA2" s="8">
        <f>SUM(matriceresult_25[[#This Row],[ArrayExpress]:[UniProt]])</f>
        <v>1</v>
      </c>
      <c r="AC2" s="1" t="s">
        <v>1025</v>
      </c>
      <c r="AD2">
        <f>matriceresult_25[[#This Row],[ArrayExpress]]/matriceresult_25[[#This Row],[TOTAL]]</f>
        <v>0</v>
      </c>
      <c r="AE2">
        <f>matriceresult_25[[#This Row],[BioProject]]/matriceresult_25[[#This Row],[TOTAL]]</f>
        <v>0</v>
      </c>
      <c r="AF2">
        <f>matriceresult_25[[#This Row],[dbGaP]]/matriceresult_25[[#This Row],[TOTAL]]</f>
        <v>0</v>
      </c>
      <c r="AG2">
        <f>matriceresult_25[[#This Row],[DOI]]/matriceresult_25[[#This Row],[TOTAL]]</f>
        <v>0</v>
      </c>
      <c r="AH2">
        <f>matriceresult_25[[#This Row],[EMDB]]/matriceresult_25[[#This Row],[TOTAL]]</f>
        <v>0</v>
      </c>
      <c r="AI2">
        <f>matriceresult_25[[#This Row],[ENA]]/matriceresult_25[[#This Row],[TOTAL]]</f>
        <v>1</v>
      </c>
      <c r="AJ2">
        <f>matriceresult_25[[#This Row],[Ensembl]]/matriceresult_25[[#This Row],[TOTAL]]</f>
        <v>0</v>
      </c>
      <c r="AK2">
        <f>matriceresult_25[[#This Row],[EUDRACT]]/matriceresult_25[[#This Row],[TOTAL]]</f>
        <v>0</v>
      </c>
      <c r="AL2">
        <f>matriceresult_25[[#This Row],[GCA]]/matriceresult_25[[#This Row],[TOTAL]]</f>
        <v>0</v>
      </c>
      <c r="AM2">
        <f>matriceresult_25[[#This Row],[Gene Ontology (GO)]]/matriceresult_25[[#This Row],[TOTAL]]</f>
        <v>0</v>
      </c>
      <c r="AN2">
        <f>matriceresult_25[[#This Row],[GEO]]/matriceresult_25[[#This Row],[TOTAL]]</f>
        <v>0</v>
      </c>
      <c r="AO2">
        <f>matriceresult_25[[#This Row],[HPA]]/matriceresult_25[[#This Row],[TOTAL]]</f>
        <v>0</v>
      </c>
      <c r="AP2">
        <f>matriceresult_25[[#This Row],[IGSR/1000 Genomes]]/matriceresult_25[[#This Row],[TOTAL]]</f>
        <v>0</v>
      </c>
      <c r="AQ2">
        <f>matriceresult_25[[#This Row],[InterPro]]/matriceresult_25[[#This Row],[TOTAL]]</f>
        <v>0</v>
      </c>
      <c r="AR2">
        <f>matriceresult_25[[#This Row],[OMIM]]/matriceresult_25[[#This Row],[TOTAL]]</f>
        <v>0</v>
      </c>
      <c r="AS2">
        <f>matriceresult_25[[#This Row],[PDBe]]/matriceresult_25[[#This Row],[TOTAL]]</f>
        <v>0</v>
      </c>
      <c r="AT2">
        <f>matriceresult_25[[#This Row],[Pfam]]/matriceresult_25[[#This Row],[TOTAL]]</f>
        <v>0</v>
      </c>
      <c r="AU2">
        <f>matriceresult_25[[#This Row],[PRIDE]]/matriceresult_25[[#This Row],[TOTAL]]</f>
        <v>0</v>
      </c>
      <c r="AV2">
        <f>matriceresult_25[[#This Row],[RefSeq]]/matriceresult_25[[#This Row],[TOTAL]]</f>
        <v>0</v>
      </c>
      <c r="AW2">
        <f>matriceresult_25[[#This Row],[RefSNP]]/matriceresult_25[[#This Row],[TOTAL]]</f>
        <v>0</v>
      </c>
      <c r="AX2">
        <f>matriceresult_25[[#This Row],[RRID]]/matriceresult_25[[#This Row],[TOTAL]]</f>
        <v>0</v>
      </c>
      <c r="AY2">
        <f>matriceresult_25[[#This Row],[UniProt]]/matriceresult_25[[#This Row],[TOTAL]]</f>
        <v>0</v>
      </c>
      <c r="AZ2" s="8">
        <f>SUM(matriceresult_258[[#This Row],[ArrayExpress]:[UniProt]])</f>
        <v>1</v>
      </c>
    </row>
    <row r="3" spans="1:52" x14ac:dyDescent="0.25">
      <c r="A3" s="4" t="s">
        <v>2056</v>
      </c>
      <c r="B3" s="6" t="s">
        <v>111</v>
      </c>
      <c r="D3" s="1" t="s">
        <v>2056</v>
      </c>
      <c r="E3">
        <v>0</v>
      </c>
      <c r="F3">
        <v>0</v>
      </c>
      <c r="G3">
        <v>0</v>
      </c>
      <c r="H3">
        <v>0</v>
      </c>
      <c r="I3">
        <v>0</v>
      </c>
      <c r="J3">
        <v>15</v>
      </c>
      <c r="K3">
        <v>0</v>
      </c>
      <c r="L3">
        <v>0</v>
      </c>
      <c r="M3">
        <v>0</v>
      </c>
      <c r="N3">
        <v>0</v>
      </c>
      <c r="O3">
        <v>0</v>
      </c>
      <c r="P3">
        <v>0</v>
      </c>
      <c r="Q3">
        <v>0</v>
      </c>
      <c r="R3">
        <v>0</v>
      </c>
      <c r="S3">
        <v>0</v>
      </c>
      <c r="T3">
        <v>0</v>
      </c>
      <c r="U3">
        <v>0</v>
      </c>
      <c r="V3">
        <v>0</v>
      </c>
      <c r="W3">
        <v>0</v>
      </c>
      <c r="X3">
        <v>0</v>
      </c>
      <c r="Y3">
        <v>0</v>
      </c>
      <c r="Z3">
        <v>0</v>
      </c>
      <c r="AA3" s="8">
        <f>SUM(matriceresult_25[[#This Row],[ArrayExpress]:[UniProt]])</f>
        <v>15</v>
      </c>
      <c r="AC3" s="1" t="s">
        <v>2056</v>
      </c>
      <c r="AD3">
        <f>matriceresult_25[[#This Row],[ArrayExpress]]/matriceresult_25[[#This Row],[TOTAL]]</f>
        <v>0</v>
      </c>
      <c r="AE3">
        <f>matriceresult_25[[#This Row],[BioProject]]/matriceresult_25[[#This Row],[TOTAL]]</f>
        <v>0</v>
      </c>
      <c r="AF3">
        <f>matriceresult_25[[#This Row],[dbGaP]]/matriceresult_25[[#This Row],[TOTAL]]</f>
        <v>0</v>
      </c>
      <c r="AG3">
        <f>matriceresult_25[[#This Row],[DOI]]/matriceresult_25[[#This Row],[TOTAL]]</f>
        <v>0</v>
      </c>
      <c r="AH3">
        <f>matriceresult_25[[#This Row],[EMDB]]/matriceresult_25[[#This Row],[TOTAL]]</f>
        <v>0</v>
      </c>
      <c r="AI3">
        <f>matriceresult_25[[#This Row],[ENA]]/matriceresult_25[[#This Row],[TOTAL]]</f>
        <v>1</v>
      </c>
      <c r="AJ3">
        <f>matriceresult_25[[#This Row],[Ensembl]]/matriceresult_25[[#This Row],[TOTAL]]</f>
        <v>0</v>
      </c>
      <c r="AK3">
        <f>matriceresult_25[[#This Row],[EUDRACT]]/matriceresult_25[[#This Row],[TOTAL]]</f>
        <v>0</v>
      </c>
      <c r="AL3">
        <f>matriceresult_25[[#This Row],[GCA]]/matriceresult_25[[#This Row],[TOTAL]]</f>
        <v>0</v>
      </c>
      <c r="AM3">
        <f>matriceresult_25[[#This Row],[Gene Ontology (GO)]]/matriceresult_25[[#This Row],[TOTAL]]</f>
        <v>0</v>
      </c>
      <c r="AN3">
        <f>matriceresult_25[[#This Row],[GEO]]/matriceresult_25[[#This Row],[TOTAL]]</f>
        <v>0</v>
      </c>
      <c r="AO3">
        <f>matriceresult_25[[#This Row],[HPA]]/matriceresult_25[[#This Row],[TOTAL]]</f>
        <v>0</v>
      </c>
      <c r="AP3">
        <f>matriceresult_25[[#This Row],[IGSR/1000 Genomes]]/matriceresult_25[[#This Row],[TOTAL]]</f>
        <v>0</v>
      </c>
      <c r="AQ3">
        <f>matriceresult_25[[#This Row],[InterPro]]/matriceresult_25[[#This Row],[TOTAL]]</f>
        <v>0</v>
      </c>
      <c r="AR3">
        <f>matriceresult_25[[#This Row],[OMIM]]/matriceresult_25[[#This Row],[TOTAL]]</f>
        <v>0</v>
      </c>
      <c r="AS3">
        <f>matriceresult_25[[#This Row],[PDBe]]/matriceresult_25[[#This Row],[TOTAL]]</f>
        <v>0</v>
      </c>
      <c r="AT3">
        <f>matriceresult_25[[#This Row],[Pfam]]/matriceresult_25[[#This Row],[TOTAL]]</f>
        <v>0</v>
      </c>
      <c r="AU3">
        <f>matriceresult_25[[#This Row],[PRIDE]]/matriceresult_25[[#This Row],[TOTAL]]</f>
        <v>0</v>
      </c>
      <c r="AV3">
        <f>matriceresult_25[[#This Row],[RefSeq]]/matriceresult_25[[#This Row],[TOTAL]]</f>
        <v>0</v>
      </c>
      <c r="AW3">
        <f>matriceresult_25[[#This Row],[RefSNP]]/matriceresult_25[[#This Row],[TOTAL]]</f>
        <v>0</v>
      </c>
      <c r="AX3">
        <f>matriceresult_25[[#This Row],[RRID]]/matriceresult_25[[#This Row],[TOTAL]]</f>
        <v>0</v>
      </c>
      <c r="AY3">
        <f>matriceresult_25[[#This Row],[UniProt]]/matriceresult_25[[#This Row],[TOTAL]]</f>
        <v>0</v>
      </c>
      <c r="AZ3" s="8">
        <f>SUM(matriceresult_258[[#This Row],[ArrayExpress]:[UniProt]])</f>
        <v>1</v>
      </c>
    </row>
    <row r="4" spans="1:52" x14ac:dyDescent="0.25">
      <c r="A4" s="3" t="s">
        <v>2056</v>
      </c>
      <c r="B4" s="13" t="s">
        <v>111</v>
      </c>
      <c r="D4" s="1" t="s">
        <v>9</v>
      </c>
      <c r="E4">
        <v>0</v>
      </c>
      <c r="F4">
        <v>0</v>
      </c>
      <c r="G4">
        <v>0</v>
      </c>
      <c r="H4">
        <v>0</v>
      </c>
      <c r="I4">
        <v>0</v>
      </c>
      <c r="J4">
        <v>0</v>
      </c>
      <c r="K4">
        <v>0</v>
      </c>
      <c r="L4">
        <v>0</v>
      </c>
      <c r="M4">
        <v>0</v>
      </c>
      <c r="N4">
        <v>0</v>
      </c>
      <c r="O4">
        <v>0</v>
      </c>
      <c r="P4">
        <v>0</v>
      </c>
      <c r="Q4">
        <v>0</v>
      </c>
      <c r="R4">
        <v>0</v>
      </c>
      <c r="S4">
        <v>0</v>
      </c>
      <c r="T4">
        <v>1</v>
      </c>
      <c r="U4">
        <v>0</v>
      </c>
      <c r="V4">
        <v>0</v>
      </c>
      <c r="W4">
        <v>0</v>
      </c>
      <c r="X4">
        <v>0</v>
      </c>
      <c r="Y4">
        <v>0</v>
      </c>
      <c r="Z4">
        <v>0</v>
      </c>
      <c r="AA4" s="8">
        <f>SUM(matriceresult_25[[#This Row],[ArrayExpress]:[UniProt]])</f>
        <v>1</v>
      </c>
      <c r="AC4" s="1" t="s">
        <v>9</v>
      </c>
      <c r="AD4">
        <f>matriceresult_25[[#This Row],[ArrayExpress]]/matriceresult_25[[#This Row],[TOTAL]]</f>
        <v>0</v>
      </c>
      <c r="AE4">
        <f>matriceresult_25[[#This Row],[BioProject]]/matriceresult_25[[#This Row],[TOTAL]]</f>
        <v>0</v>
      </c>
      <c r="AF4">
        <f>matriceresult_25[[#This Row],[dbGaP]]/matriceresult_25[[#This Row],[TOTAL]]</f>
        <v>0</v>
      </c>
      <c r="AG4">
        <f>matriceresult_25[[#This Row],[DOI]]/matriceresult_25[[#This Row],[TOTAL]]</f>
        <v>0</v>
      </c>
      <c r="AH4">
        <f>matriceresult_25[[#This Row],[EMDB]]/matriceresult_25[[#This Row],[TOTAL]]</f>
        <v>0</v>
      </c>
      <c r="AI4">
        <f>matriceresult_25[[#This Row],[ENA]]/matriceresult_25[[#This Row],[TOTAL]]</f>
        <v>0</v>
      </c>
      <c r="AJ4">
        <f>matriceresult_25[[#This Row],[Ensembl]]/matriceresult_25[[#This Row],[TOTAL]]</f>
        <v>0</v>
      </c>
      <c r="AK4">
        <f>matriceresult_25[[#This Row],[EUDRACT]]/matriceresult_25[[#This Row],[TOTAL]]</f>
        <v>0</v>
      </c>
      <c r="AL4">
        <f>matriceresult_25[[#This Row],[GCA]]/matriceresult_25[[#This Row],[TOTAL]]</f>
        <v>0</v>
      </c>
      <c r="AM4">
        <f>matriceresult_25[[#This Row],[Gene Ontology (GO)]]/matriceresult_25[[#This Row],[TOTAL]]</f>
        <v>0</v>
      </c>
      <c r="AN4">
        <f>matriceresult_25[[#This Row],[GEO]]/matriceresult_25[[#This Row],[TOTAL]]</f>
        <v>0</v>
      </c>
      <c r="AO4">
        <f>matriceresult_25[[#This Row],[HPA]]/matriceresult_25[[#This Row],[TOTAL]]</f>
        <v>0</v>
      </c>
      <c r="AP4">
        <f>matriceresult_25[[#This Row],[IGSR/1000 Genomes]]/matriceresult_25[[#This Row],[TOTAL]]</f>
        <v>0</v>
      </c>
      <c r="AQ4">
        <f>matriceresult_25[[#This Row],[InterPro]]/matriceresult_25[[#This Row],[TOTAL]]</f>
        <v>0</v>
      </c>
      <c r="AR4">
        <f>matriceresult_25[[#This Row],[OMIM]]/matriceresult_25[[#This Row],[TOTAL]]</f>
        <v>0</v>
      </c>
      <c r="AS4">
        <f>matriceresult_25[[#This Row],[PDBe]]/matriceresult_25[[#This Row],[TOTAL]]</f>
        <v>1</v>
      </c>
      <c r="AT4">
        <f>matriceresult_25[[#This Row],[Pfam]]/matriceresult_25[[#This Row],[TOTAL]]</f>
        <v>0</v>
      </c>
      <c r="AU4">
        <f>matriceresult_25[[#This Row],[PRIDE]]/matriceresult_25[[#This Row],[TOTAL]]</f>
        <v>0</v>
      </c>
      <c r="AV4">
        <f>matriceresult_25[[#This Row],[RefSeq]]/matriceresult_25[[#This Row],[TOTAL]]</f>
        <v>0</v>
      </c>
      <c r="AW4">
        <f>matriceresult_25[[#This Row],[RefSNP]]/matriceresult_25[[#This Row],[TOTAL]]</f>
        <v>0</v>
      </c>
      <c r="AX4">
        <f>matriceresult_25[[#This Row],[RRID]]/matriceresult_25[[#This Row],[TOTAL]]</f>
        <v>0</v>
      </c>
      <c r="AY4">
        <f>matriceresult_25[[#This Row],[UniProt]]/matriceresult_25[[#This Row],[TOTAL]]</f>
        <v>0</v>
      </c>
      <c r="AZ4" s="8">
        <f>SUM(matriceresult_258[[#This Row],[ArrayExpress]:[UniProt]])</f>
        <v>1</v>
      </c>
    </row>
    <row r="5" spans="1:52" x14ac:dyDescent="0.25">
      <c r="A5" s="4" t="s">
        <v>2056</v>
      </c>
      <c r="B5" s="6" t="s">
        <v>111</v>
      </c>
      <c r="D5" s="1" t="s">
        <v>2077</v>
      </c>
      <c r="E5">
        <v>0</v>
      </c>
      <c r="F5">
        <v>0</v>
      </c>
      <c r="G5">
        <v>0</v>
      </c>
      <c r="H5">
        <v>0</v>
      </c>
      <c r="I5">
        <v>0</v>
      </c>
      <c r="J5">
        <v>1</v>
      </c>
      <c r="K5">
        <v>0</v>
      </c>
      <c r="L5">
        <v>0</v>
      </c>
      <c r="M5">
        <v>0</v>
      </c>
      <c r="N5">
        <v>0</v>
      </c>
      <c r="O5">
        <v>0</v>
      </c>
      <c r="P5">
        <v>0</v>
      </c>
      <c r="Q5">
        <v>0</v>
      </c>
      <c r="R5">
        <v>0</v>
      </c>
      <c r="S5">
        <v>0</v>
      </c>
      <c r="T5">
        <v>0</v>
      </c>
      <c r="U5">
        <v>0</v>
      </c>
      <c r="V5">
        <v>0</v>
      </c>
      <c r="W5">
        <v>0</v>
      </c>
      <c r="X5">
        <v>0</v>
      </c>
      <c r="Y5">
        <v>0</v>
      </c>
      <c r="Z5">
        <v>0</v>
      </c>
      <c r="AA5" s="8">
        <f>SUM(matriceresult_25[[#This Row],[ArrayExpress]:[UniProt]])</f>
        <v>1</v>
      </c>
      <c r="AC5" s="1" t="s">
        <v>2077</v>
      </c>
      <c r="AD5">
        <f>matriceresult_25[[#This Row],[ArrayExpress]]/matriceresult_25[[#This Row],[TOTAL]]</f>
        <v>0</v>
      </c>
      <c r="AE5">
        <f>matriceresult_25[[#This Row],[BioProject]]/matriceresult_25[[#This Row],[TOTAL]]</f>
        <v>0</v>
      </c>
      <c r="AF5">
        <f>matriceresult_25[[#This Row],[dbGaP]]/matriceresult_25[[#This Row],[TOTAL]]</f>
        <v>0</v>
      </c>
      <c r="AG5">
        <f>matriceresult_25[[#This Row],[DOI]]/matriceresult_25[[#This Row],[TOTAL]]</f>
        <v>0</v>
      </c>
      <c r="AH5">
        <f>matriceresult_25[[#This Row],[EMDB]]/matriceresult_25[[#This Row],[TOTAL]]</f>
        <v>0</v>
      </c>
      <c r="AI5">
        <f>matriceresult_25[[#This Row],[ENA]]/matriceresult_25[[#This Row],[TOTAL]]</f>
        <v>1</v>
      </c>
      <c r="AJ5">
        <f>matriceresult_25[[#This Row],[Ensembl]]/matriceresult_25[[#This Row],[TOTAL]]</f>
        <v>0</v>
      </c>
      <c r="AK5">
        <f>matriceresult_25[[#This Row],[EUDRACT]]/matriceresult_25[[#This Row],[TOTAL]]</f>
        <v>0</v>
      </c>
      <c r="AL5">
        <f>matriceresult_25[[#This Row],[GCA]]/matriceresult_25[[#This Row],[TOTAL]]</f>
        <v>0</v>
      </c>
      <c r="AM5">
        <f>matriceresult_25[[#This Row],[Gene Ontology (GO)]]/matriceresult_25[[#This Row],[TOTAL]]</f>
        <v>0</v>
      </c>
      <c r="AN5">
        <f>matriceresult_25[[#This Row],[GEO]]/matriceresult_25[[#This Row],[TOTAL]]</f>
        <v>0</v>
      </c>
      <c r="AO5">
        <f>matriceresult_25[[#This Row],[HPA]]/matriceresult_25[[#This Row],[TOTAL]]</f>
        <v>0</v>
      </c>
      <c r="AP5">
        <f>matriceresult_25[[#This Row],[IGSR/1000 Genomes]]/matriceresult_25[[#This Row],[TOTAL]]</f>
        <v>0</v>
      </c>
      <c r="AQ5">
        <f>matriceresult_25[[#This Row],[InterPro]]/matriceresult_25[[#This Row],[TOTAL]]</f>
        <v>0</v>
      </c>
      <c r="AR5">
        <f>matriceresult_25[[#This Row],[OMIM]]/matriceresult_25[[#This Row],[TOTAL]]</f>
        <v>0</v>
      </c>
      <c r="AS5">
        <f>matriceresult_25[[#This Row],[PDBe]]/matriceresult_25[[#This Row],[TOTAL]]</f>
        <v>0</v>
      </c>
      <c r="AT5">
        <f>matriceresult_25[[#This Row],[Pfam]]/matriceresult_25[[#This Row],[TOTAL]]</f>
        <v>0</v>
      </c>
      <c r="AU5">
        <f>matriceresult_25[[#This Row],[PRIDE]]/matriceresult_25[[#This Row],[TOTAL]]</f>
        <v>0</v>
      </c>
      <c r="AV5">
        <f>matriceresult_25[[#This Row],[RefSeq]]/matriceresult_25[[#This Row],[TOTAL]]</f>
        <v>0</v>
      </c>
      <c r="AW5">
        <f>matriceresult_25[[#This Row],[RefSNP]]/matriceresult_25[[#This Row],[TOTAL]]</f>
        <v>0</v>
      </c>
      <c r="AX5">
        <f>matriceresult_25[[#This Row],[RRID]]/matriceresult_25[[#This Row],[TOTAL]]</f>
        <v>0</v>
      </c>
      <c r="AY5">
        <f>matriceresult_25[[#This Row],[UniProt]]/matriceresult_25[[#This Row],[TOTAL]]</f>
        <v>0</v>
      </c>
      <c r="AZ5" s="8">
        <f>SUM(matriceresult_258[[#This Row],[ArrayExpress]:[UniProt]])</f>
        <v>1</v>
      </c>
    </row>
    <row r="6" spans="1:52" x14ac:dyDescent="0.25">
      <c r="A6" s="3" t="s">
        <v>2056</v>
      </c>
      <c r="B6" s="13" t="s">
        <v>111</v>
      </c>
      <c r="D6" s="1" t="s">
        <v>17</v>
      </c>
      <c r="E6">
        <v>0</v>
      </c>
      <c r="F6">
        <v>0</v>
      </c>
      <c r="G6">
        <v>0</v>
      </c>
      <c r="H6">
        <v>0</v>
      </c>
      <c r="I6">
        <v>0</v>
      </c>
      <c r="J6">
        <v>0</v>
      </c>
      <c r="K6">
        <v>0</v>
      </c>
      <c r="L6">
        <v>0</v>
      </c>
      <c r="M6">
        <v>0</v>
      </c>
      <c r="N6">
        <v>16</v>
      </c>
      <c r="O6">
        <v>0</v>
      </c>
      <c r="P6">
        <v>0</v>
      </c>
      <c r="Q6">
        <v>0</v>
      </c>
      <c r="R6">
        <v>0</v>
      </c>
      <c r="S6">
        <v>0</v>
      </c>
      <c r="T6">
        <v>0</v>
      </c>
      <c r="U6">
        <v>7</v>
      </c>
      <c r="V6">
        <v>0</v>
      </c>
      <c r="W6">
        <v>0</v>
      </c>
      <c r="X6">
        <v>0</v>
      </c>
      <c r="Y6">
        <v>0</v>
      </c>
      <c r="Z6">
        <v>17</v>
      </c>
      <c r="AA6" s="8">
        <f>SUM(matriceresult_25[[#This Row],[ArrayExpress]:[UniProt]])</f>
        <v>40</v>
      </c>
      <c r="AC6" s="1" t="s">
        <v>17</v>
      </c>
      <c r="AD6">
        <f>matriceresult_25[[#This Row],[ArrayExpress]]/matriceresult_25[[#This Row],[TOTAL]]</f>
        <v>0</v>
      </c>
      <c r="AE6">
        <f>matriceresult_25[[#This Row],[BioProject]]/matriceresult_25[[#This Row],[TOTAL]]</f>
        <v>0</v>
      </c>
      <c r="AF6">
        <f>matriceresult_25[[#This Row],[dbGaP]]/matriceresult_25[[#This Row],[TOTAL]]</f>
        <v>0</v>
      </c>
      <c r="AG6">
        <f>matriceresult_25[[#This Row],[DOI]]/matriceresult_25[[#This Row],[TOTAL]]</f>
        <v>0</v>
      </c>
      <c r="AH6">
        <f>matriceresult_25[[#This Row],[EMDB]]/matriceresult_25[[#This Row],[TOTAL]]</f>
        <v>0</v>
      </c>
      <c r="AI6">
        <f>matriceresult_25[[#This Row],[ENA]]/matriceresult_25[[#This Row],[TOTAL]]</f>
        <v>0</v>
      </c>
      <c r="AJ6">
        <f>matriceresult_25[[#This Row],[Ensembl]]/matriceresult_25[[#This Row],[TOTAL]]</f>
        <v>0</v>
      </c>
      <c r="AK6">
        <f>matriceresult_25[[#This Row],[EUDRACT]]/matriceresult_25[[#This Row],[TOTAL]]</f>
        <v>0</v>
      </c>
      <c r="AL6">
        <f>matriceresult_25[[#This Row],[GCA]]/matriceresult_25[[#This Row],[TOTAL]]</f>
        <v>0</v>
      </c>
      <c r="AM6">
        <f>matriceresult_25[[#This Row],[Gene Ontology (GO)]]/matriceresult_25[[#This Row],[TOTAL]]</f>
        <v>0.4</v>
      </c>
      <c r="AN6">
        <f>matriceresult_25[[#This Row],[GEO]]/matriceresult_25[[#This Row],[TOTAL]]</f>
        <v>0</v>
      </c>
      <c r="AO6">
        <f>matriceresult_25[[#This Row],[HPA]]/matriceresult_25[[#This Row],[TOTAL]]</f>
        <v>0</v>
      </c>
      <c r="AP6">
        <f>matriceresult_25[[#This Row],[IGSR/1000 Genomes]]/matriceresult_25[[#This Row],[TOTAL]]</f>
        <v>0</v>
      </c>
      <c r="AQ6">
        <f>matriceresult_25[[#This Row],[InterPro]]/matriceresult_25[[#This Row],[TOTAL]]</f>
        <v>0</v>
      </c>
      <c r="AR6">
        <f>matriceresult_25[[#This Row],[OMIM]]/matriceresult_25[[#This Row],[TOTAL]]</f>
        <v>0</v>
      </c>
      <c r="AS6">
        <f>matriceresult_25[[#This Row],[PDBe]]/matriceresult_25[[#This Row],[TOTAL]]</f>
        <v>0</v>
      </c>
      <c r="AT6">
        <f>matriceresult_25[[#This Row],[Pfam]]/matriceresult_25[[#This Row],[TOTAL]]</f>
        <v>0.17499999999999999</v>
      </c>
      <c r="AU6">
        <f>matriceresult_25[[#This Row],[PRIDE]]/matriceresult_25[[#This Row],[TOTAL]]</f>
        <v>0</v>
      </c>
      <c r="AV6">
        <f>matriceresult_25[[#This Row],[RefSeq]]/matriceresult_25[[#This Row],[TOTAL]]</f>
        <v>0</v>
      </c>
      <c r="AW6">
        <f>matriceresult_25[[#This Row],[RefSNP]]/matriceresult_25[[#This Row],[TOTAL]]</f>
        <v>0</v>
      </c>
      <c r="AX6">
        <f>matriceresult_25[[#This Row],[RRID]]/matriceresult_25[[#This Row],[TOTAL]]</f>
        <v>0</v>
      </c>
      <c r="AY6">
        <f>matriceresult_25[[#This Row],[UniProt]]/matriceresult_25[[#This Row],[TOTAL]]</f>
        <v>0.42499999999999999</v>
      </c>
      <c r="AZ6" s="8">
        <f>SUM(matriceresult_258[[#This Row],[ArrayExpress]:[UniProt]])</f>
        <v>1</v>
      </c>
    </row>
    <row r="7" spans="1:52" x14ac:dyDescent="0.25">
      <c r="A7" s="4" t="s">
        <v>2056</v>
      </c>
      <c r="B7" s="6" t="s">
        <v>111</v>
      </c>
      <c r="D7" s="1" t="s">
        <v>2082</v>
      </c>
      <c r="E7">
        <v>0</v>
      </c>
      <c r="F7">
        <v>0</v>
      </c>
      <c r="G7">
        <v>0</v>
      </c>
      <c r="H7">
        <v>0</v>
      </c>
      <c r="I7">
        <v>0</v>
      </c>
      <c r="J7">
        <v>1</v>
      </c>
      <c r="K7">
        <v>0</v>
      </c>
      <c r="L7">
        <v>0</v>
      </c>
      <c r="M7">
        <v>0</v>
      </c>
      <c r="N7">
        <v>0</v>
      </c>
      <c r="O7">
        <v>0</v>
      </c>
      <c r="P7">
        <v>0</v>
      </c>
      <c r="Q7">
        <v>0</v>
      </c>
      <c r="R7">
        <v>0</v>
      </c>
      <c r="S7">
        <v>0</v>
      </c>
      <c r="T7">
        <v>0</v>
      </c>
      <c r="U7">
        <v>0</v>
      </c>
      <c r="V7">
        <v>0</v>
      </c>
      <c r="W7">
        <v>0</v>
      </c>
      <c r="X7">
        <v>0</v>
      </c>
      <c r="Y7">
        <v>0</v>
      </c>
      <c r="Z7">
        <v>0</v>
      </c>
      <c r="AA7" s="8">
        <f>SUM(matriceresult_25[[#This Row],[ArrayExpress]:[UniProt]])</f>
        <v>1</v>
      </c>
      <c r="AC7" s="1" t="s">
        <v>2082</v>
      </c>
      <c r="AD7">
        <f>matriceresult_25[[#This Row],[ArrayExpress]]/matriceresult_25[[#This Row],[TOTAL]]</f>
        <v>0</v>
      </c>
      <c r="AE7">
        <f>matriceresult_25[[#This Row],[BioProject]]/matriceresult_25[[#This Row],[TOTAL]]</f>
        <v>0</v>
      </c>
      <c r="AF7">
        <f>matriceresult_25[[#This Row],[dbGaP]]/matriceresult_25[[#This Row],[TOTAL]]</f>
        <v>0</v>
      </c>
      <c r="AG7">
        <f>matriceresult_25[[#This Row],[DOI]]/matriceresult_25[[#This Row],[TOTAL]]</f>
        <v>0</v>
      </c>
      <c r="AH7">
        <f>matriceresult_25[[#This Row],[EMDB]]/matriceresult_25[[#This Row],[TOTAL]]</f>
        <v>0</v>
      </c>
      <c r="AI7">
        <f>matriceresult_25[[#This Row],[ENA]]/matriceresult_25[[#This Row],[TOTAL]]</f>
        <v>1</v>
      </c>
      <c r="AJ7">
        <f>matriceresult_25[[#This Row],[Ensembl]]/matriceresult_25[[#This Row],[TOTAL]]</f>
        <v>0</v>
      </c>
      <c r="AK7">
        <f>matriceresult_25[[#This Row],[EUDRACT]]/matriceresult_25[[#This Row],[TOTAL]]</f>
        <v>0</v>
      </c>
      <c r="AL7">
        <f>matriceresult_25[[#This Row],[GCA]]/matriceresult_25[[#This Row],[TOTAL]]</f>
        <v>0</v>
      </c>
      <c r="AM7">
        <f>matriceresult_25[[#This Row],[Gene Ontology (GO)]]/matriceresult_25[[#This Row],[TOTAL]]</f>
        <v>0</v>
      </c>
      <c r="AN7">
        <f>matriceresult_25[[#This Row],[GEO]]/matriceresult_25[[#This Row],[TOTAL]]</f>
        <v>0</v>
      </c>
      <c r="AO7">
        <f>matriceresult_25[[#This Row],[HPA]]/matriceresult_25[[#This Row],[TOTAL]]</f>
        <v>0</v>
      </c>
      <c r="AP7">
        <f>matriceresult_25[[#This Row],[IGSR/1000 Genomes]]/matriceresult_25[[#This Row],[TOTAL]]</f>
        <v>0</v>
      </c>
      <c r="AQ7">
        <f>matriceresult_25[[#This Row],[InterPro]]/matriceresult_25[[#This Row],[TOTAL]]</f>
        <v>0</v>
      </c>
      <c r="AR7">
        <f>matriceresult_25[[#This Row],[OMIM]]/matriceresult_25[[#This Row],[TOTAL]]</f>
        <v>0</v>
      </c>
      <c r="AS7">
        <f>matriceresult_25[[#This Row],[PDBe]]/matriceresult_25[[#This Row],[TOTAL]]</f>
        <v>0</v>
      </c>
      <c r="AT7">
        <f>matriceresult_25[[#This Row],[Pfam]]/matriceresult_25[[#This Row],[TOTAL]]</f>
        <v>0</v>
      </c>
      <c r="AU7">
        <f>matriceresult_25[[#This Row],[PRIDE]]/matriceresult_25[[#This Row],[TOTAL]]</f>
        <v>0</v>
      </c>
      <c r="AV7">
        <f>matriceresult_25[[#This Row],[RefSeq]]/matriceresult_25[[#This Row],[TOTAL]]</f>
        <v>0</v>
      </c>
      <c r="AW7">
        <f>matriceresult_25[[#This Row],[RefSNP]]/matriceresult_25[[#This Row],[TOTAL]]</f>
        <v>0</v>
      </c>
      <c r="AX7">
        <f>matriceresult_25[[#This Row],[RRID]]/matriceresult_25[[#This Row],[TOTAL]]</f>
        <v>0</v>
      </c>
      <c r="AY7">
        <f>matriceresult_25[[#This Row],[UniProt]]/matriceresult_25[[#This Row],[TOTAL]]</f>
        <v>0</v>
      </c>
      <c r="AZ7" s="8">
        <f>SUM(matriceresult_258[[#This Row],[ArrayExpress]:[UniProt]])</f>
        <v>1</v>
      </c>
    </row>
    <row r="8" spans="1:52" x14ac:dyDescent="0.25">
      <c r="A8" s="3" t="s">
        <v>2056</v>
      </c>
      <c r="B8" s="13" t="s">
        <v>111</v>
      </c>
      <c r="D8" s="1" t="s">
        <v>1089</v>
      </c>
      <c r="E8">
        <v>0</v>
      </c>
      <c r="F8">
        <v>0</v>
      </c>
      <c r="G8">
        <v>0</v>
      </c>
      <c r="H8">
        <v>0</v>
      </c>
      <c r="I8">
        <v>0</v>
      </c>
      <c r="J8">
        <v>1</v>
      </c>
      <c r="K8">
        <v>0</v>
      </c>
      <c r="L8">
        <v>0</v>
      </c>
      <c r="M8">
        <v>0</v>
      </c>
      <c r="N8">
        <v>0</v>
      </c>
      <c r="O8">
        <v>0</v>
      </c>
      <c r="P8">
        <v>0</v>
      </c>
      <c r="Q8">
        <v>0</v>
      </c>
      <c r="R8">
        <v>0</v>
      </c>
      <c r="S8">
        <v>0</v>
      </c>
      <c r="T8">
        <v>0</v>
      </c>
      <c r="U8">
        <v>0</v>
      </c>
      <c r="V8">
        <v>0</v>
      </c>
      <c r="W8">
        <v>0</v>
      </c>
      <c r="X8">
        <v>0</v>
      </c>
      <c r="Y8">
        <v>0</v>
      </c>
      <c r="Z8">
        <v>0</v>
      </c>
      <c r="AA8" s="8">
        <f>SUM(matriceresult_25[[#This Row],[ArrayExpress]:[UniProt]])</f>
        <v>1</v>
      </c>
      <c r="AC8" s="1" t="s">
        <v>1089</v>
      </c>
      <c r="AD8">
        <f>matriceresult_25[[#This Row],[ArrayExpress]]/matriceresult_25[[#This Row],[TOTAL]]</f>
        <v>0</v>
      </c>
      <c r="AE8">
        <f>matriceresult_25[[#This Row],[BioProject]]/matriceresult_25[[#This Row],[TOTAL]]</f>
        <v>0</v>
      </c>
      <c r="AF8">
        <f>matriceresult_25[[#This Row],[dbGaP]]/matriceresult_25[[#This Row],[TOTAL]]</f>
        <v>0</v>
      </c>
      <c r="AG8">
        <f>matriceresult_25[[#This Row],[DOI]]/matriceresult_25[[#This Row],[TOTAL]]</f>
        <v>0</v>
      </c>
      <c r="AH8">
        <f>matriceresult_25[[#This Row],[EMDB]]/matriceresult_25[[#This Row],[TOTAL]]</f>
        <v>0</v>
      </c>
      <c r="AI8">
        <f>matriceresult_25[[#This Row],[ENA]]/matriceresult_25[[#This Row],[TOTAL]]</f>
        <v>1</v>
      </c>
      <c r="AJ8">
        <f>matriceresult_25[[#This Row],[Ensembl]]/matriceresult_25[[#This Row],[TOTAL]]</f>
        <v>0</v>
      </c>
      <c r="AK8">
        <f>matriceresult_25[[#This Row],[EUDRACT]]/matriceresult_25[[#This Row],[TOTAL]]</f>
        <v>0</v>
      </c>
      <c r="AL8">
        <f>matriceresult_25[[#This Row],[GCA]]/matriceresult_25[[#This Row],[TOTAL]]</f>
        <v>0</v>
      </c>
      <c r="AM8">
        <f>matriceresult_25[[#This Row],[Gene Ontology (GO)]]/matriceresult_25[[#This Row],[TOTAL]]</f>
        <v>0</v>
      </c>
      <c r="AN8">
        <f>matriceresult_25[[#This Row],[GEO]]/matriceresult_25[[#This Row],[TOTAL]]</f>
        <v>0</v>
      </c>
      <c r="AO8">
        <f>matriceresult_25[[#This Row],[HPA]]/matriceresult_25[[#This Row],[TOTAL]]</f>
        <v>0</v>
      </c>
      <c r="AP8">
        <f>matriceresult_25[[#This Row],[IGSR/1000 Genomes]]/matriceresult_25[[#This Row],[TOTAL]]</f>
        <v>0</v>
      </c>
      <c r="AQ8">
        <f>matriceresult_25[[#This Row],[InterPro]]/matriceresult_25[[#This Row],[TOTAL]]</f>
        <v>0</v>
      </c>
      <c r="AR8">
        <f>matriceresult_25[[#This Row],[OMIM]]/matriceresult_25[[#This Row],[TOTAL]]</f>
        <v>0</v>
      </c>
      <c r="AS8">
        <f>matriceresult_25[[#This Row],[PDBe]]/matriceresult_25[[#This Row],[TOTAL]]</f>
        <v>0</v>
      </c>
      <c r="AT8">
        <f>matriceresult_25[[#This Row],[Pfam]]/matriceresult_25[[#This Row],[TOTAL]]</f>
        <v>0</v>
      </c>
      <c r="AU8">
        <f>matriceresult_25[[#This Row],[PRIDE]]/matriceresult_25[[#This Row],[TOTAL]]</f>
        <v>0</v>
      </c>
      <c r="AV8">
        <f>matriceresult_25[[#This Row],[RefSeq]]/matriceresult_25[[#This Row],[TOTAL]]</f>
        <v>0</v>
      </c>
      <c r="AW8">
        <f>matriceresult_25[[#This Row],[RefSNP]]/matriceresult_25[[#This Row],[TOTAL]]</f>
        <v>0</v>
      </c>
      <c r="AX8">
        <f>matriceresult_25[[#This Row],[RRID]]/matriceresult_25[[#This Row],[TOTAL]]</f>
        <v>0</v>
      </c>
      <c r="AY8">
        <f>matriceresult_25[[#This Row],[UniProt]]/matriceresult_25[[#This Row],[TOTAL]]</f>
        <v>0</v>
      </c>
      <c r="AZ8" s="8">
        <f>SUM(matriceresult_258[[#This Row],[ArrayExpress]:[UniProt]])</f>
        <v>1</v>
      </c>
    </row>
    <row r="9" spans="1:52" x14ac:dyDescent="0.25">
      <c r="A9" s="4" t="s">
        <v>2056</v>
      </c>
      <c r="B9" s="6" t="s">
        <v>111</v>
      </c>
      <c r="D9" s="1" t="s">
        <v>1093</v>
      </c>
      <c r="E9">
        <v>0</v>
      </c>
      <c r="F9">
        <v>0</v>
      </c>
      <c r="G9">
        <v>0</v>
      </c>
      <c r="H9">
        <v>0</v>
      </c>
      <c r="I9">
        <v>0</v>
      </c>
      <c r="J9">
        <v>0</v>
      </c>
      <c r="K9">
        <v>0</v>
      </c>
      <c r="L9">
        <v>0</v>
      </c>
      <c r="M9">
        <v>0</v>
      </c>
      <c r="N9">
        <v>0</v>
      </c>
      <c r="O9">
        <v>0</v>
      </c>
      <c r="P9">
        <v>0</v>
      </c>
      <c r="Q9">
        <v>0</v>
      </c>
      <c r="R9">
        <v>0</v>
      </c>
      <c r="S9">
        <v>0</v>
      </c>
      <c r="T9">
        <v>9</v>
      </c>
      <c r="U9">
        <v>0</v>
      </c>
      <c r="V9">
        <v>0</v>
      </c>
      <c r="W9">
        <v>0</v>
      </c>
      <c r="X9">
        <v>0</v>
      </c>
      <c r="Y9">
        <v>0</v>
      </c>
      <c r="Z9">
        <v>0</v>
      </c>
      <c r="AA9" s="8">
        <f>SUM(matriceresult_25[[#This Row],[ArrayExpress]:[UniProt]])</f>
        <v>9</v>
      </c>
      <c r="AC9" s="1" t="s">
        <v>1093</v>
      </c>
      <c r="AD9">
        <f>matriceresult_25[[#This Row],[ArrayExpress]]/matriceresult_25[[#This Row],[TOTAL]]</f>
        <v>0</v>
      </c>
      <c r="AE9">
        <f>matriceresult_25[[#This Row],[BioProject]]/matriceresult_25[[#This Row],[TOTAL]]</f>
        <v>0</v>
      </c>
      <c r="AF9">
        <f>matriceresult_25[[#This Row],[dbGaP]]/matriceresult_25[[#This Row],[TOTAL]]</f>
        <v>0</v>
      </c>
      <c r="AG9">
        <f>matriceresult_25[[#This Row],[DOI]]/matriceresult_25[[#This Row],[TOTAL]]</f>
        <v>0</v>
      </c>
      <c r="AH9">
        <f>matriceresult_25[[#This Row],[EMDB]]/matriceresult_25[[#This Row],[TOTAL]]</f>
        <v>0</v>
      </c>
      <c r="AI9">
        <f>matriceresult_25[[#This Row],[ENA]]/matriceresult_25[[#This Row],[TOTAL]]</f>
        <v>0</v>
      </c>
      <c r="AJ9">
        <f>matriceresult_25[[#This Row],[Ensembl]]/matriceresult_25[[#This Row],[TOTAL]]</f>
        <v>0</v>
      </c>
      <c r="AK9">
        <f>matriceresult_25[[#This Row],[EUDRACT]]/matriceresult_25[[#This Row],[TOTAL]]</f>
        <v>0</v>
      </c>
      <c r="AL9">
        <f>matriceresult_25[[#This Row],[GCA]]/matriceresult_25[[#This Row],[TOTAL]]</f>
        <v>0</v>
      </c>
      <c r="AM9">
        <f>matriceresult_25[[#This Row],[Gene Ontology (GO)]]/matriceresult_25[[#This Row],[TOTAL]]</f>
        <v>0</v>
      </c>
      <c r="AN9">
        <f>matriceresult_25[[#This Row],[GEO]]/matriceresult_25[[#This Row],[TOTAL]]</f>
        <v>0</v>
      </c>
      <c r="AO9">
        <f>matriceresult_25[[#This Row],[HPA]]/matriceresult_25[[#This Row],[TOTAL]]</f>
        <v>0</v>
      </c>
      <c r="AP9">
        <f>matriceresult_25[[#This Row],[IGSR/1000 Genomes]]/matriceresult_25[[#This Row],[TOTAL]]</f>
        <v>0</v>
      </c>
      <c r="AQ9">
        <f>matriceresult_25[[#This Row],[InterPro]]/matriceresult_25[[#This Row],[TOTAL]]</f>
        <v>0</v>
      </c>
      <c r="AR9">
        <f>matriceresult_25[[#This Row],[OMIM]]/matriceresult_25[[#This Row],[TOTAL]]</f>
        <v>0</v>
      </c>
      <c r="AS9">
        <f>matriceresult_25[[#This Row],[PDBe]]/matriceresult_25[[#This Row],[TOTAL]]</f>
        <v>1</v>
      </c>
      <c r="AT9">
        <f>matriceresult_25[[#This Row],[Pfam]]/matriceresult_25[[#This Row],[TOTAL]]</f>
        <v>0</v>
      </c>
      <c r="AU9">
        <f>matriceresult_25[[#This Row],[PRIDE]]/matriceresult_25[[#This Row],[TOTAL]]</f>
        <v>0</v>
      </c>
      <c r="AV9">
        <f>matriceresult_25[[#This Row],[RefSeq]]/matriceresult_25[[#This Row],[TOTAL]]</f>
        <v>0</v>
      </c>
      <c r="AW9">
        <f>matriceresult_25[[#This Row],[RefSNP]]/matriceresult_25[[#This Row],[TOTAL]]</f>
        <v>0</v>
      </c>
      <c r="AX9">
        <f>matriceresult_25[[#This Row],[RRID]]/matriceresult_25[[#This Row],[TOTAL]]</f>
        <v>0</v>
      </c>
      <c r="AY9">
        <f>matriceresult_25[[#This Row],[UniProt]]/matriceresult_25[[#This Row],[TOTAL]]</f>
        <v>0</v>
      </c>
      <c r="AZ9" s="8">
        <f>SUM(matriceresult_258[[#This Row],[ArrayExpress]:[UniProt]])</f>
        <v>1</v>
      </c>
    </row>
    <row r="10" spans="1:52" x14ac:dyDescent="0.25">
      <c r="A10" s="3" t="s">
        <v>2056</v>
      </c>
      <c r="B10" s="13" t="s">
        <v>111</v>
      </c>
      <c r="D10" s="1" t="s">
        <v>45</v>
      </c>
      <c r="E10">
        <v>0</v>
      </c>
      <c r="F10">
        <v>0</v>
      </c>
      <c r="G10">
        <v>0</v>
      </c>
      <c r="H10">
        <v>0</v>
      </c>
      <c r="I10">
        <v>0</v>
      </c>
      <c r="J10">
        <v>0</v>
      </c>
      <c r="K10">
        <v>0</v>
      </c>
      <c r="L10">
        <v>0</v>
      </c>
      <c r="M10">
        <v>0</v>
      </c>
      <c r="N10">
        <v>0</v>
      </c>
      <c r="O10">
        <v>0</v>
      </c>
      <c r="P10">
        <v>0</v>
      </c>
      <c r="Q10">
        <v>0</v>
      </c>
      <c r="R10">
        <v>0</v>
      </c>
      <c r="S10">
        <v>0</v>
      </c>
      <c r="T10">
        <v>4</v>
      </c>
      <c r="U10">
        <v>0</v>
      </c>
      <c r="V10">
        <v>0</v>
      </c>
      <c r="W10">
        <v>0</v>
      </c>
      <c r="X10">
        <v>0</v>
      </c>
      <c r="Y10">
        <v>0</v>
      </c>
      <c r="Z10">
        <v>0</v>
      </c>
      <c r="AA10" s="8">
        <f>SUM(matriceresult_25[[#This Row],[ArrayExpress]:[UniProt]])</f>
        <v>4</v>
      </c>
      <c r="AC10" s="1" t="s">
        <v>45</v>
      </c>
      <c r="AD10">
        <f>matriceresult_25[[#This Row],[ArrayExpress]]/matriceresult_25[[#This Row],[TOTAL]]</f>
        <v>0</v>
      </c>
      <c r="AE10">
        <f>matriceresult_25[[#This Row],[BioProject]]/matriceresult_25[[#This Row],[TOTAL]]</f>
        <v>0</v>
      </c>
      <c r="AF10">
        <f>matriceresult_25[[#This Row],[dbGaP]]/matriceresult_25[[#This Row],[TOTAL]]</f>
        <v>0</v>
      </c>
      <c r="AG10">
        <f>matriceresult_25[[#This Row],[DOI]]/matriceresult_25[[#This Row],[TOTAL]]</f>
        <v>0</v>
      </c>
      <c r="AH10">
        <f>matriceresult_25[[#This Row],[EMDB]]/matriceresult_25[[#This Row],[TOTAL]]</f>
        <v>0</v>
      </c>
      <c r="AI10">
        <f>matriceresult_25[[#This Row],[ENA]]/matriceresult_25[[#This Row],[TOTAL]]</f>
        <v>0</v>
      </c>
      <c r="AJ10">
        <f>matriceresult_25[[#This Row],[Ensembl]]/matriceresult_25[[#This Row],[TOTAL]]</f>
        <v>0</v>
      </c>
      <c r="AK10">
        <f>matriceresult_25[[#This Row],[EUDRACT]]/matriceresult_25[[#This Row],[TOTAL]]</f>
        <v>0</v>
      </c>
      <c r="AL10">
        <f>matriceresult_25[[#This Row],[GCA]]/matriceresult_25[[#This Row],[TOTAL]]</f>
        <v>0</v>
      </c>
      <c r="AM10">
        <f>matriceresult_25[[#This Row],[Gene Ontology (GO)]]/matriceresult_25[[#This Row],[TOTAL]]</f>
        <v>0</v>
      </c>
      <c r="AN10">
        <f>matriceresult_25[[#This Row],[GEO]]/matriceresult_25[[#This Row],[TOTAL]]</f>
        <v>0</v>
      </c>
      <c r="AO10">
        <f>matriceresult_25[[#This Row],[HPA]]/matriceresult_25[[#This Row],[TOTAL]]</f>
        <v>0</v>
      </c>
      <c r="AP10">
        <f>matriceresult_25[[#This Row],[IGSR/1000 Genomes]]/matriceresult_25[[#This Row],[TOTAL]]</f>
        <v>0</v>
      </c>
      <c r="AQ10">
        <f>matriceresult_25[[#This Row],[InterPro]]/matriceresult_25[[#This Row],[TOTAL]]</f>
        <v>0</v>
      </c>
      <c r="AR10">
        <f>matriceresult_25[[#This Row],[OMIM]]/matriceresult_25[[#This Row],[TOTAL]]</f>
        <v>0</v>
      </c>
      <c r="AS10">
        <f>matriceresult_25[[#This Row],[PDBe]]/matriceresult_25[[#This Row],[TOTAL]]</f>
        <v>1</v>
      </c>
      <c r="AT10">
        <f>matriceresult_25[[#This Row],[Pfam]]/matriceresult_25[[#This Row],[TOTAL]]</f>
        <v>0</v>
      </c>
      <c r="AU10">
        <f>matriceresult_25[[#This Row],[PRIDE]]/matriceresult_25[[#This Row],[TOTAL]]</f>
        <v>0</v>
      </c>
      <c r="AV10">
        <f>matriceresult_25[[#This Row],[RefSeq]]/matriceresult_25[[#This Row],[TOTAL]]</f>
        <v>0</v>
      </c>
      <c r="AW10">
        <f>matriceresult_25[[#This Row],[RefSNP]]/matriceresult_25[[#This Row],[TOTAL]]</f>
        <v>0</v>
      </c>
      <c r="AX10">
        <f>matriceresult_25[[#This Row],[RRID]]/matriceresult_25[[#This Row],[TOTAL]]</f>
        <v>0</v>
      </c>
      <c r="AY10">
        <f>matriceresult_25[[#This Row],[UniProt]]/matriceresult_25[[#This Row],[TOTAL]]</f>
        <v>0</v>
      </c>
      <c r="AZ10" s="8">
        <f>SUM(matriceresult_258[[#This Row],[ArrayExpress]:[UniProt]])</f>
        <v>1</v>
      </c>
    </row>
    <row r="11" spans="1:52" x14ac:dyDescent="0.25">
      <c r="A11" s="4" t="s">
        <v>2056</v>
      </c>
      <c r="B11" s="6" t="s">
        <v>111</v>
      </c>
      <c r="D11" s="1" t="s">
        <v>2086</v>
      </c>
      <c r="E11">
        <v>0</v>
      </c>
      <c r="F11">
        <v>0</v>
      </c>
      <c r="G11">
        <v>0</v>
      </c>
      <c r="H11">
        <v>0</v>
      </c>
      <c r="I11">
        <v>0</v>
      </c>
      <c r="J11">
        <v>0</v>
      </c>
      <c r="K11">
        <v>0</v>
      </c>
      <c r="L11">
        <v>0</v>
      </c>
      <c r="M11">
        <v>0</v>
      </c>
      <c r="N11">
        <v>0</v>
      </c>
      <c r="O11">
        <v>0</v>
      </c>
      <c r="P11">
        <v>0</v>
      </c>
      <c r="Q11">
        <v>0</v>
      </c>
      <c r="R11">
        <v>0</v>
      </c>
      <c r="S11">
        <v>0</v>
      </c>
      <c r="T11">
        <v>7</v>
      </c>
      <c r="U11">
        <v>0</v>
      </c>
      <c r="V11">
        <v>0</v>
      </c>
      <c r="W11">
        <v>0</v>
      </c>
      <c r="X11">
        <v>0</v>
      </c>
      <c r="Y11">
        <v>0</v>
      </c>
      <c r="Z11">
        <v>0</v>
      </c>
      <c r="AA11" s="8">
        <f>SUM(matriceresult_25[[#This Row],[ArrayExpress]:[UniProt]])</f>
        <v>7</v>
      </c>
      <c r="AC11" s="1" t="s">
        <v>2086</v>
      </c>
      <c r="AD11">
        <f>matriceresult_25[[#This Row],[ArrayExpress]]/matriceresult_25[[#This Row],[TOTAL]]</f>
        <v>0</v>
      </c>
      <c r="AE11">
        <f>matriceresult_25[[#This Row],[BioProject]]/matriceresult_25[[#This Row],[TOTAL]]</f>
        <v>0</v>
      </c>
      <c r="AF11">
        <f>matriceresult_25[[#This Row],[dbGaP]]/matriceresult_25[[#This Row],[TOTAL]]</f>
        <v>0</v>
      </c>
      <c r="AG11">
        <f>matriceresult_25[[#This Row],[DOI]]/matriceresult_25[[#This Row],[TOTAL]]</f>
        <v>0</v>
      </c>
      <c r="AH11">
        <f>matriceresult_25[[#This Row],[EMDB]]/matriceresult_25[[#This Row],[TOTAL]]</f>
        <v>0</v>
      </c>
      <c r="AI11">
        <f>matriceresult_25[[#This Row],[ENA]]/matriceresult_25[[#This Row],[TOTAL]]</f>
        <v>0</v>
      </c>
      <c r="AJ11">
        <f>matriceresult_25[[#This Row],[Ensembl]]/matriceresult_25[[#This Row],[TOTAL]]</f>
        <v>0</v>
      </c>
      <c r="AK11">
        <f>matriceresult_25[[#This Row],[EUDRACT]]/matriceresult_25[[#This Row],[TOTAL]]</f>
        <v>0</v>
      </c>
      <c r="AL11">
        <f>matriceresult_25[[#This Row],[GCA]]/matriceresult_25[[#This Row],[TOTAL]]</f>
        <v>0</v>
      </c>
      <c r="AM11">
        <f>matriceresult_25[[#This Row],[Gene Ontology (GO)]]/matriceresult_25[[#This Row],[TOTAL]]</f>
        <v>0</v>
      </c>
      <c r="AN11">
        <f>matriceresult_25[[#This Row],[GEO]]/matriceresult_25[[#This Row],[TOTAL]]</f>
        <v>0</v>
      </c>
      <c r="AO11">
        <f>matriceresult_25[[#This Row],[HPA]]/matriceresult_25[[#This Row],[TOTAL]]</f>
        <v>0</v>
      </c>
      <c r="AP11">
        <f>matriceresult_25[[#This Row],[IGSR/1000 Genomes]]/matriceresult_25[[#This Row],[TOTAL]]</f>
        <v>0</v>
      </c>
      <c r="AQ11">
        <f>matriceresult_25[[#This Row],[InterPro]]/matriceresult_25[[#This Row],[TOTAL]]</f>
        <v>0</v>
      </c>
      <c r="AR11">
        <f>matriceresult_25[[#This Row],[OMIM]]/matriceresult_25[[#This Row],[TOTAL]]</f>
        <v>0</v>
      </c>
      <c r="AS11">
        <f>matriceresult_25[[#This Row],[PDBe]]/matriceresult_25[[#This Row],[TOTAL]]</f>
        <v>1</v>
      </c>
      <c r="AT11">
        <f>matriceresult_25[[#This Row],[Pfam]]/matriceresult_25[[#This Row],[TOTAL]]</f>
        <v>0</v>
      </c>
      <c r="AU11">
        <f>matriceresult_25[[#This Row],[PRIDE]]/matriceresult_25[[#This Row],[TOTAL]]</f>
        <v>0</v>
      </c>
      <c r="AV11">
        <f>matriceresult_25[[#This Row],[RefSeq]]/matriceresult_25[[#This Row],[TOTAL]]</f>
        <v>0</v>
      </c>
      <c r="AW11">
        <f>matriceresult_25[[#This Row],[RefSNP]]/matriceresult_25[[#This Row],[TOTAL]]</f>
        <v>0</v>
      </c>
      <c r="AX11">
        <f>matriceresult_25[[#This Row],[RRID]]/matriceresult_25[[#This Row],[TOTAL]]</f>
        <v>0</v>
      </c>
      <c r="AY11">
        <f>matriceresult_25[[#This Row],[UniProt]]/matriceresult_25[[#This Row],[TOTAL]]</f>
        <v>0</v>
      </c>
      <c r="AZ11" s="8">
        <f>SUM(matriceresult_258[[#This Row],[ArrayExpress]:[UniProt]])</f>
        <v>1</v>
      </c>
    </row>
    <row r="12" spans="1:52" x14ac:dyDescent="0.25">
      <c r="A12" s="3" t="s">
        <v>2056</v>
      </c>
      <c r="B12" s="13" t="s">
        <v>111</v>
      </c>
      <c r="D12" s="1" t="s">
        <v>2096</v>
      </c>
      <c r="E12">
        <v>0</v>
      </c>
      <c r="F12">
        <v>0</v>
      </c>
      <c r="G12">
        <v>0</v>
      </c>
      <c r="H12">
        <v>0</v>
      </c>
      <c r="I12">
        <v>0</v>
      </c>
      <c r="J12">
        <v>0</v>
      </c>
      <c r="K12">
        <v>0</v>
      </c>
      <c r="L12">
        <v>0</v>
      </c>
      <c r="M12">
        <v>0</v>
      </c>
      <c r="N12">
        <v>0</v>
      </c>
      <c r="O12">
        <v>0</v>
      </c>
      <c r="P12">
        <v>0</v>
      </c>
      <c r="Q12">
        <v>0</v>
      </c>
      <c r="R12">
        <v>0</v>
      </c>
      <c r="S12">
        <v>0</v>
      </c>
      <c r="T12">
        <v>4</v>
      </c>
      <c r="U12">
        <v>0</v>
      </c>
      <c r="V12">
        <v>0</v>
      </c>
      <c r="W12">
        <v>0</v>
      </c>
      <c r="X12">
        <v>0</v>
      </c>
      <c r="Y12">
        <v>0</v>
      </c>
      <c r="Z12">
        <v>0</v>
      </c>
      <c r="AA12" s="8">
        <f>SUM(matriceresult_25[[#This Row],[ArrayExpress]:[UniProt]])</f>
        <v>4</v>
      </c>
      <c r="AC12" s="1" t="s">
        <v>2096</v>
      </c>
      <c r="AD12">
        <f>matriceresult_25[[#This Row],[ArrayExpress]]/matriceresult_25[[#This Row],[TOTAL]]</f>
        <v>0</v>
      </c>
      <c r="AE12">
        <f>matriceresult_25[[#This Row],[BioProject]]/matriceresult_25[[#This Row],[TOTAL]]</f>
        <v>0</v>
      </c>
      <c r="AF12">
        <f>matriceresult_25[[#This Row],[dbGaP]]/matriceresult_25[[#This Row],[TOTAL]]</f>
        <v>0</v>
      </c>
      <c r="AG12">
        <f>matriceresult_25[[#This Row],[DOI]]/matriceresult_25[[#This Row],[TOTAL]]</f>
        <v>0</v>
      </c>
      <c r="AH12">
        <f>matriceresult_25[[#This Row],[EMDB]]/matriceresult_25[[#This Row],[TOTAL]]</f>
        <v>0</v>
      </c>
      <c r="AI12">
        <f>matriceresult_25[[#This Row],[ENA]]/matriceresult_25[[#This Row],[TOTAL]]</f>
        <v>0</v>
      </c>
      <c r="AJ12">
        <f>matriceresult_25[[#This Row],[Ensembl]]/matriceresult_25[[#This Row],[TOTAL]]</f>
        <v>0</v>
      </c>
      <c r="AK12">
        <f>matriceresult_25[[#This Row],[EUDRACT]]/matriceresult_25[[#This Row],[TOTAL]]</f>
        <v>0</v>
      </c>
      <c r="AL12">
        <f>matriceresult_25[[#This Row],[GCA]]/matriceresult_25[[#This Row],[TOTAL]]</f>
        <v>0</v>
      </c>
      <c r="AM12">
        <f>matriceresult_25[[#This Row],[Gene Ontology (GO)]]/matriceresult_25[[#This Row],[TOTAL]]</f>
        <v>0</v>
      </c>
      <c r="AN12">
        <f>matriceresult_25[[#This Row],[GEO]]/matriceresult_25[[#This Row],[TOTAL]]</f>
        <v>0</v>
      </c>
      <c r="AO12">
        <f>matriceresult_25[[#This Row],[HPA]]/matriceresult_25[[#This Row],[TOTAL]]</f>
        <v>0</v>
      </c>
      <c r="AP12">
        <f>matriceresult_25[[#This Row],[IGSR/1000 Genomes]]/matriceresult_25[[#This Row],[TOTAL]]</f>
        <v>0</v>
      </c>
      <c r="AQ12">
        <f>matriceresult_25[[#This Row],[InterPro]]/matriceresult_25[[#This Row],[TOTAL]]</f>
        <v>0</v>
      </c>
      <c r="AR12">
        <f>matriceresult_25[[#This Row],[OMIM]]/matriceresult_25[[#This Row],[TOTAL]]</f>
        <v>0</v>
      </c>
      <c r="AS12">
        <f>matriceresult_25[[#This Row],[PDBe]]/matriceresult_25[[#This Row],[TOTAL]]</f>
        <v>1</v>
      </c>
      <c r="AT12">
        <f>matriceresult_25[[#This Row],[Pfam]]/matriceresult_25[[#This Row],[TOTAL]]</f>
        <v>0</v>
      </c>
      <c r="AU12">
        <f>matriceresult_25[[#This Row],[PRIDE]]/matriceresult_25[[#This Row],[TOTAL]]</f>
        <v>0</v>
      </c>
      <c r="AV12">
        <f>matriceresult_25[[#This Row],[RefSeq]]/matriceresult_25[[#This Row],[TOTAL]]</f>
        <v>0</v>
      </c>
      <c r="AW12">
        <f>matriceresult_25[[#This Row],[RefSNP]]/matriceresult_25[[#This Row],[TOTAL]]</f>
        <v>0</v>
      </c>
      <c r="AX12">
        <f>matriceresult_25[[#This Row],[RRID]]/matriceresult_25[[#This Row],[TOTAL]]</f>
        <v>0</v>
      </c>
      <c r="AY12">
        <f>matriceresult_25[[#This Row],[UniProt]]/matriceresult_25[[#This Row],[TOTAL]]</f>
        <v>0</v>
      </c>
      <c r="AZ12" s="8">
        <f>SUM(matriceresult_258[[#This Row],[ArrayExpress]:[UniProt]])</f>
        <v>1</v>
      </c>
    </row>
    <row r="13" spans="1:52" x14ac:dyDescent="0.25">
      <c r="A13" s="4" t="s">
        <v>2056</v>
      </c>
      <c r="B13" s="6" t="s">
        <v>111</v>
      </c>
      <c r="D13" s="1" t="s">
        <v>540</v>
      </c>
      <c r="E13">
        <v>0</v>
      </c>
      <c r="F13">
        <v>0</v>
      </c>
      <c r="G13">
        <v>0</v>
      </c>
      <c r="H13">
        <v>0</v>
      </c>
      <c r="I13">
        <v>0</v>
      </c>
      <c r="J13">
        <v>4</v>
      </c>
      <c r="K13">
        <v>0</v>
      </c>
      <c r="L13">
        <v>0</v>
      </c>
      <c r="M13">
        <v>0</v>
      </c>
      <c r="N13">
        <v>0</v>
      </c>
      <c r="O13">
        <v>0</v>
      </c>
      <c r="P13">
        <v>0</v>
      </c>
      <c r="Q13">
        <v>0</v>
      </c>
      <c r="R13">
        <v>0</v>
      </c>
      <c r="S13">
        <v>0</v>
      </c>
      <c r="T13">
        <v>0</v>
      </c>
      <c r="U13">
        <v>0</v>
      </c>
      <c r="V13">
        <v>0</v>
      </c>
      <c r="W13">
        <v>0</v>
      </c>
      <c r="X13">
        <v>0</v>
      </c>
      <c r="Y13">
        <v>0</v>
      </c>
      <c r="Z13">
        <v>0</v>
      </c>
      <c r="AA13" s="8">
        <f>SUM(matriceresult_25[[#This Row],[ArrayExpress]:[UniProt]])</f>
        <v>4</v>
      </c>
      <c r="AC13" s="1" t="s">
        <v>540</v>
      </c>
      <c r="AD13">
        <f>matriceresult_25[[#This Row],[ArrayExpress]]/matriceresult_25[[#This Row],[TOTAL]]</f>
        <v>0</v>
      </c>
      <c r="AE13">
        <f>matriceresult_25[[#This Row],[BioProject]]/matriceresult_25[[#This Row],[TOTAL]]</f>
        <v>0</v>
      </c>
      <c r="AF13">
        <f>matriceresult_25[[#This Row],[dbGaP]]/matriceresult_25[[#This Row],[TOTAL]]</f>
        <v>0</v>
      </c>
      <c r="AG13">
        <f>matriceresult_25[[#This Row],[DOI]]/matriceresult_25[[#This Row],[TOTAL]]</f>
        <v>0</v>
      </c>
      <c r="AH13">
        <f>matriceresult_25[[#This Row],[EMDB]]/matriceresult_25[[#This Row],[TOTAL]]</f>
        <v>0</v>
      </c>
      <c r="AI13">
        <f>matriceresult_25[[#This Row],[ENA]]/matriceresult_25[[#This Row],[TOTAL]]</f>
        <v>1</v>
      </c>
      <c r="AJ13">
        <f>matriceresult_25[[#This Row],[Ensembl]]/matriceresult_25[[#This Row],[TOTAL]]</f>
        <v>0</v>
      </c>
      <c r="AK13">
        <f>matriceresult_25[[#This Row],[EUDRACT]]/matriceresult_25[[#This Row],[TOTAL]]</f>
        <v>0</v>
      </c>
      <c r="AL13">
        <f>matriceresult_25[[#This Row],[GCA]]/matriceresult_25[[#This Row],[TOTAL]]</f>
        <v>0</v>
      </c>
      <c r="AM13">
        <f>matriceresult_25[[#This Row],[Gene Ontology (GO)]]/matriceresult_25[[#This Row],[TOTAL]]</f>
        <v>0</v>
      </c>
      <c r="AN13">
        <f>matriceresult_25[[#This Row],[GEO]]/matriceresult_25[[#This Row],[TOTAL]]</f>
        <v>0</v>
      </c>
      <c r="AO13">
        <f>matriceresult_25[[#This Row],[HPA]]/matriceresult_25[[#This Row],[TOTAL]]</f>
        <v>0</v>
      </c>
      <c r="AP13">
        <f>matriceresult_25[[#This Row],[IGSR/1000 Genomes]]/matriceresult_25[[#This Row],[TOTAL]]</f>
        <v>0</v>
      </c>
      <c r="AQ13">
        <f>matriceresult_25[[#This Row],[InterPro]]/matriceresult_25[[#This Row],[TOTAL]]</f>
        <v>0</v>
      </c>
      <c r="AR13">
        <f>matriceresult_25[[#This Row],[OMIM]]/matriceresult_25[[#This Row],[TOTAL]]</f>
        <v>0</v>
      </c>
      <c r="AS13">
        <f>matriceresult_25[[#This Row],[PDBe]]/matriceresult_25[[#This Row],[TOTAL]]</f>
        <v>0</v>
      </c>
      <c r="AT13">
        <f>matriceresult_25[[#This Row],[Pfam]]/matriceresult_25[[#This Row],[TOTAL]]</f>
        <v>0</v>
      </c>
      <c r="AU13">
        <f>matriceresult_25[[#This Row],[PRIDE]]/matriceresult_25[[#This Row],[TOTAL]]</f>
        <v>0</v>
      </c>
      <c r="AV13">
        <f>matriceresult_25[[#This Row],[RefSeq]]/matriceresult_25[[#This Row],[TOTAL]]</f>
        <v>0</v>
      </c>
      <c r="AW13">
        <f>matriceresult_25[[#This Row],[RefSNP]]/matriceresult_25[[#This Row],[TOTAL]]</f>
        <v>0</v>
      </c>
      <c r="AX13">
        <f>matriceresult_25[[#This Row],[RRID]]/matriceresult_25[[#This Row],[TOTAL]]</f>
        <v>0</v>
      </c>
      <c r="AY13">
        <f>matriceresult_25[[#This Row],[UniProt]]/matriceresult_25[[#This Row],[TOTAL]]</f>
        <v>0</v>
      </c>
      <c r="AZ13" s="8">
        <f>SUM(matriceresult_258[[#This Row],[ArrayExpress]:[UniProt]])</f>
        <v>1</v>
      </c>
    </row>
    <row r="14" spans="1:52" x14ac:dyDescent="0.25">
      <c r="A14" s="3" t="s">
        <v>2056</v>
      </c>
      <c r="B14" s="13" t="s">
        <v>111</v>
      </c>
      <c r="D14" s="1" t="s">
        <v>53</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2</v>
      </c>
      <c r="AA14" s="8">
        <f>SUM(matriceresult_25[[#This Row],[ArrayExpress]:[UniProt]])</f>
        <v>2</v>
      </c>
      <c r="AC14" s="1" t="s">
        <v>53</v>
      </c>
      <c r="AD14">
        <f>matriceresult_25[[#This Row],[ArrayExpress]]/matriceresult_25[[#This Row],[TOTAL]]</f>
        <v>0</v>
      </c>
      <c r="AE14">
        <f>matriceresult_25[[#This Row],[BioProject]]/matriceresult_25[[#This Row],[TOTAL]]</f>
        <v>0</v>
      </c>
      <c r="AF14">
        <f>matriceresult_25[[#This Row],[dbGaP]]/matriceresult_25[[#This Row],[TOTAL]]</f>
        <v>0</v>
      </c>
      <c r="AG14">
        <f>matriceresult_25[[#This Row],[DOI]]/matriceresult_25[[#This Row],[TOTAL]]</f>
        <v>0</v>
      </c>
      <c r="AH14">
        <f>matriceresult_25[[#This Row],[EMDB]]/matriceresult_25[[#This Row],[TOTAL]]</f>
        <v>0</v>
      </c>
      <c r="AI14">
        <f>matriceresult_25[[#This Row],[ENA]]/matriceresult_25[[#This Row],[TOTAL]]</f>
        <v>0</v>
      </c>
      <c r="AJ14">
        <f>matriceresult_25[[#This Row],[Ensembl]]/matriceresult_25[[#This Row],[TOTAL]]</f>
        <v>0</v>
      </c>
      <c r="AK14">
        <f>matriceresult_25[[#This Row],[EUDRACT]]/matriceresult_25[[#This Row],[TOTAL]]</f>
        <v>0</v>
      </c>
      <c r="AL14">
        <f>matriceresult_25[[#This Row],[GCA]]/matriceresult_25[[#This Row],[TOTAL]]</f>
        <v>0</v>
      </c>
      <c r="AM14">
        <f>matriceresult_25[[#This Row],[Gene Ontology (GO)]]/matriceresult_25[[#This Row],[TOTAL]]</f>
        <v>0</v>
      </c>
      <c r="AN14">
        <f>matriceresult_25[[#This Row],[GEO]]/matriceresult_25[[#This Row],[TOTAL]]</f>
        <v>0</v>
      </c>
      <c r="AO14">
        <f>matriceresult_25[[#This Row],[HPA]]/matriceresult_25[[#This Row],[TOTAL]]</f>
        <v>0</v>
      </c>
      <c r="AP14">
        <f>matriceresult_25[[#This Row],[IGSR/1000 Genomes]]/matriceresult_25[[#This Row],[TOTAL]]</f>
        <v>0</v>
      </c>
      <c r="AQ14">
        <f>matriceresult_25[[#This Row],[InterPro]]/matriceresult_25[[#This Row],[TOTAL]]</f>
        <v>0</v>
      </c>
      <c r="AR14">
        <f>matriceresult_25[[#This Row],[OMIM]]/matriceresult_25[[#This Row],[TOTAL]]</f>
        <v>0</v>
      </c>
      <c r="AS14">
        <f>matriceresult_25[[#This Row],[PDBe]]/matriceresult_25[[#This Row],[TOTAL]]</f>
        <v>0</v>
      </c>
      <c r="AT14">
        <f>matriceresult_25[[#This Row],[Pfam]]/matriceresult_25[[#This Row],[TOTAL]]</f>
        <v>0</v>
      </c>
      <c r="AU14">
        <f>matriceresult_25[[#This Row],[PRIDE]]/matriceresult_25[[#This Row],[TOTAL]]</f>
        <v>0</v>
      </c>
      <c r="AV14">
        <f>matriceresult_25[[#This Row],[RefSeq]]/matriceresult_25[[#This Row],[TOTAL]]</f>
        <v>0</v>
      </c>
      <c r="AW14">
        <f>matriceresult_25[[#This Row],[RefSNP]]/matriceresult_25[[#This Row],[TOTAL]]</f>
        <v>0</v>
      </c>
      <c r="AX14">
        <f>matriceresult_25[[#This Row],[RRID]]/matriceresult_25[[#This Row],[TOTAL]]</f>
        <v>0</v>
      </c>
      <c r="AY14">
        <f>matriceresult_25[[#This Row],[UniProt]]/matriceresult_25[[#This Row],[TOTAL]]</f>
        <v>1</v>
      </c>
      <c r="AZ14" s="8">
        <f>SUM(matriceresult_258[[#This Row],[ArrayExpress]:[UniProt]])</f>
        <v>1</v>
      </c>
    </row>
    <row r="15" spans="1:52" x14ac:dyDescent="0.25">
      <c r="A15" s="4" t="s">
        <v>2056</v>
      </c>
      <c r="B15" s="6" t="s">
        <v>111</v>
      </c>
      <c r="D15" s="1" t="s">
        <v>548</v>
      </c>
      <c r="E15">
        <v>0</v>
      </c>
      <c r="F15">
        <v>0</v>
      </c>
      <c r="G15">
        <v>0</v>
      </c>
      <c r="H15">
        <v>0</v>
      </c>
      <c r="I15">
        <v>0</v>
      </c>
      <c r="J15">
        <v>5</v>
      </c>
      <c r="K15">
        <v>0</v>
      </c>
      <c r="L15">
        <v>0</v>
      </c>
      <c r="M15">
        <v>0</v>
      </c>
      <c r="N15">
        <v>0</v>
      </c>
      <c r="O15">
        <v>1</v>
      </c>
      <c r="P15">
        <v>0</v>
      </c>
      <c r="Q15">
        <v>0</v>
      </c>
      <c r="R15">
        <v>0</v>
      </c>
      <c r="S15">
        <v>0</v>
      </c>
      <c r="T15">
        <v>0</v>
      </c>
      <c r="U15">
        <v>0</v>
      </c>
      <c r="V15">
        <v>0</v>
      </c>
      <c r="W15">
        <v>0</v>
      </c>
      <c r="X15">
        <v>0</v>
      </c>
      <c r="Y15">
        <v>0</v>
      </c>
      <c r="Z15">
        <v>0</v>
      </c>
      <c r="AA15" s="8">
        <f>SUM(matriceresult_25[[#This Row],[ArrayExpress]:[UniProt]])</f>
        <v>6</v>
      </c>
      <c r="AC15" s="1" t="s">
        <v>548</v>
      </c>
      <c r="AD15">
        <f>matriceresult_25[[#This Row],[ArrayExpress]]/matriceresult_25[[#This Row],[TOTAL]]</f>
        <v>0</v>
      </c>
      <c r="AE15">
        <f>matriceresult_25[[#This Row],[BioProject]]/matriceresult_25[[#This Row],[TOTAL]]</f>
        <v>0</v>
      </c>
      <c r="AF15">
        <f>matriceresult_25[[#This Row],[dbGaP]]/matriceresult_25[[#This Row],[TOTAL]]</f>
        <v>0</v>
      </c>
      <c r="AG15">
        <f>matriceresult_25[[#This Row],[DOI]]/matriceresult_25[[#This Row],[TOTAL]]</f>
        <v>0</v>
      </c>
      <c r="AH15">
        <f>matriceresult_25[[#This Row],[EMDB]]/matriceresult_25[[#This Row],[TOTAL]]</f>
        <v>0</v>
      </c>
      <c r="AI15">
        <f>matriceresult_25[[#This Row],[ENA]]/matriceresult_25[[#This Row],[TOTAL]]</f>
        <v>0.83333333333333337</v>
      </c>
      <c r="AJ15">
        <f>matriceresult_25[[#This Row],[Ensembl]]/matriceresult_25[[#This Row],[TOTAL]]</f>
        <v>0</v>
      </c>
      <c r="AK15">
        <f>matriceresult_25[[#This Row],[EUDRACT]]/matriceresult_25[[#This Row],[TOTAL]]</f>
        <v>0</v>
      </c>
      <c r="AL15">
        <f>matriceresult_25[[#This Row],[GCA]]/matriceresult_25[[#This Row],[TOTAL]]</f>
        <v>0</v>
      </c>
      <c r="AM15">
        <f>matriceresult_25[[#This Row],[Gene Ontology (GO)]]/matriceresult_25[[#This Row],[TOTAL]]</f>
        <v>0</v>
      </c>
      <c r="AN15">
        <f>matriceresult_25[[#This Row],[GEO]]/matriceresult_25[[#This Row],[TOTAL]]</f>
        <v>0.16666666666666666</v>
      </c>
      <c r="AO15">
        <f>matriceresult_25[[#This Row],[HPA]]/matriceresult_25[[#This Row],[TOTAL]]</f>
        <v>0</v>
      </c>
      <c r="AP15">
        <f>matriceresult_25[[#This Row],[IGSR/1000 Genomes]]/matriceresult_25[[#This Row],[TOTAL]]</f>
        <v>0</v>
      </c>
      <c r="AQ15">
        <f>matriceresult_25[[#This Row],[InterPro]]/matriceresult_25[[#This Row],[TOTAL]]</f>
        <v>0</v>
      </c>
      <c r="AR15">
        <f>matriceresult_25[[#This Row],[OMIM]]/matriceresult_25[[#This Row],[TOTAL]]</f>
        <v>0</v>
      </c>
      <c r="AS15">
        <f>matriceresult_25[[#This Row],[PDBe]]/matriceresult_25[[#This Row],[TOTAL]]</f>
        <v>0</v>
      </c>
      <c r="AT15">
        <f>matriceresult_25[[#This Row],[Pfam]]/matriceresult_25[[#This Row],[TOTAL]]</f>
        <v>0</v>
      </c>
      <c r="AU15">
        <f>matriceresult_25[[#This Row],[PRIDE]]/matriceresult_25[[#This Row],[TOTAL]]</f>
        <v>0</v>
      </c>
      <c r="AV15">
        <f>matriceresult_25[[#This Row],[RefSeq]]/matriceresult_25[[#This Row],[TOTAL]]</f>
        <v>0</v>
      </c>
      <c r="AW15">
        <f>matriceresult_25[[#This Row],[RefSNP]]/matriceresult_25[[#This Row],[TOTAL]]</f>
        <v>0</v>
      </c>
      <c r="AX15">
        <f>matriceresult_25[[#This Row],[RRID]]/matriceresult_25[[#This Row],[TOTAL]]</f>
        <v>0</v>
      </c>
      <c r="AY15">
        <f>matriceresult_25[[#This Row],[UniProt]]/matriceresult_25[[#This Row],[TOTAL]]</f>
        <v>0</v>
      </c>
      <c r="AZ15" s="8">
        <f>SUM(matriceresult_258[[#This Row],[ArrayExpress]:[UniProt]])</f>
        <v>1</v>
      </c>
    </row>
    <row r="16" spans="1:52" x14ac:dyDescent="0.25">
      <c r="A16" s="3" t="s">
        <v>2056</v>
      </c>
      <c r="B16" s="13" t="s">
        <v>111</v>
      </c>
      <c r="D16" s="1" t="s">
        <v>378</v>
      </c>
      <c r="E16">
        <v>0</v>
      </c>
      <c r="F16">
        <v>0</v>
      </c>
      <c r="G16">
        <v>0</v>
      </c>
      <c r="H16">
        <v>0</v>
      </c>
      <c r="I16">
        <v>0</v>
      </c>
      <c r="J16">
        <v>0</v>
      </c>
      <c r="K16">
        <v>0</v>
      </c>
      <c r="L16">
        <v>0</v>
      </c>
      <c r="M16">
        <v>0</v>
      </c>
      <c r="N16">
        <v>0</v>
      </c>
      <c r="O16">
        <v>0</v>
      </c>
      <c r="P16">
        <v>0</v>
      </c>
      <c r="Q16">
        <v>0</v>
      </c>
      <c r="R16">
        <v>0</v>
      </c>
      <c r="S16">
        <v>1</v>
      </c>
      <c r="T16">
        <v>0</v>
      </c>
      <c r="U16">
        <v>0</v>
      </c>
      <c r="V16">
        <v>0</v>
      </c>
      <c r="W16">
        <v>0</v>
      </c>
      <c r="X16">
        <v>0</v>
      </c>
      <c r="Y16">
        <v>0</v>
      </c>
      <c r="Z16">
        <v>0</v>
      </c>
      <c r="AA16" s="8">
        <f>SUM(matriceresult_25[[#This Row],[ArrayExpress]:[UniProt]])</f>
        <v>1</v>
      </c>
      <c r="AC16" s="1" t="s">
        <v>378</v>
      </c>
      <c r="AD16">
        <f>matriceresult_25[[#This Row],[ArrayExpress]]/matriceresult_25[[#This Row],[TOTAL]]</f>
        <v>0</v>
      </c>
      <c r="AE16">
        <f>matriceresult_25[[#This Row],[BioProject]]/matriceresult_25[[#This Row],[TOTAL]]</f>
        <v>0</v>
      </c>
      <c r="AF16">
        <f>matriceresult_25[[#This Row],[dbGaP]]/matriceresult_25[[#This Row],[TOTAL]]</f>
        <v>0</v>
      </c>
      <c r="AG16">
        <f>matriceresult_25[[#This Row],[DOI]]/matriceresult_25[[#This Row],[TOTAL]]</f>
        <v>0</v>
      </c>
      <c r="AH16">
        <f>matriceresult_25[[#This Row],[EMDB]]/matriceresult_25[[#This Row],[TOTAL]]</f>
        <v>0</v>
      </c>
      <c r="AI16">
        <f>matriceresult_25[[#This Row],[ENA]]/matriceresult_25[[#This Row],[TOTAL]]</f>
        <v>0</v>
      </c>
      <c r="AJ16">
        <f>matriceresult_25[[#This Row],[Ensembl]]/matriceresult_25[[#This Row],[TOTAL]]</f>
        <v>0</v>
      </c>
      <c r="AK16">
        <f>matriceresult_25[[#This Row],[EUDRACT]]/matriceresult_25[[#This Row],[TOTAL]]</f>
        <v>0</v>
      </c>
      <c r="AL16">
        <f>matriceresult_25[[#This Row],[GCA]]/matriceresult_25[[#This Row],[TOTAL]]</f>
        <v>0</v>
      </c>
      <c r="AM16">
        <f>matriceresult_25[[#This Row],[Gene Ontology (GO)]]/matriceresult_25[[#This Row],[TOTAL]]</f>
        <v>0</v>
      </c>
      <c r="AN16">
        <f>matriceresult_25[[#This Row],[GEO]]/matriceresult_25[[#This Row],[TOTAL]]</f>
        <v>0</v>
      </c>
      <c r="AO16">
        <f>matriceresult_25[[#This Row],[HPA]]/matriceresult_25[[#This Row],[TOTAL]]</f>
        <v>0</v>
      </c>
      <c r="AP16">
        <f>matriceresult_25[[#This Row],[IGSR/1000 Genomes]]/matriceresult_25[[#This Row],[TOTAL]]</f>
        <v>0</v>
      </c>
      <c r="AQ16">
        <f>matriceresult_25[[#This Row],[InterPro]]/matriceresult_25[[#This Row],[TOTAL]]</f>
        <v>0</v>
      </c>
      <c r="AR16">
        <f>matriceresult_25[[#This Row],[OMIM]]/matriceresult_25[[#This Row],[TOTAL]]</f>
        <v>1</v>
      </c>
      <c r="AS16">
        <f>matriceresult_25[[#This Row],[PDBe]]/matriceresult_25[[#This Row],[TOTAL]]</f>
        <v>0</v>
      </c>
      <c r="AT16">
        <f>matriceresult_25[[#This Row],[Pfam]]/matriceresult_25[[#This Row],[TOTAL]]</f>
        <v>0</v>
      </c>
      <c r="AU16">
        <f>matriceresult_25[[#This Row],[PRIDE]]/matriceresult_25[[#This Row],[TOTAL]]</f>
        <v>0</v>
      </c>
      <c r="AV16">
        <f>matriceresult_25[[#This Row],[RefSeq]]/matriceresult_25[[#This Row],[TOTAL]]</f>
        <v>0</v>
      </c>
      <c r="AW16">
        <f>matriceresult_25[[#This Row],[RefSNP]]/matriceresult_25[[#This Row],[TOTAL]]</f>
        <v>0</v>
      </c>
      <c r="AX16">
        <f>matriceresult_25[[#This Row],[RRID]]/matriceresult_25[[#This Row],[TOTAL]]</f>
        <v>0</v>
      </c>
      <c r="AY16">
        <f>matriceresult_25[[#This Row],[UniProt]]/matriceresult_25[[#This Row],[TOTAL]]</f>
        <v>0</v>
      </c>
      <c r="AZ16" s="8">
        <f>SUM(matriceresult_258[[#This Row],[ArrayExpress]:[UniProt]])</f>
        <v>1</v>
      </c>
    </row>
    <row r="17" spans="1:52" x14ac:dyDescent="0.25">
      <c r="A17" s="4" t="s">
        <v>2056</v>
      </c>
      <c r="B17" s="6" t="s">
        <v>111</v>
      </c>
      <c r="D17" s="1" t="s">
        <v>58</v>
      </c>
      <c r="E17">
        <v>0</v>
      </c>
      <c r="F17">
        <v>0</v>
      </c>
      <c r="G17">
        <v>0</v>
      </c>
      <c r="H17">
        <v>0</v>
      </c>
      <c r="I17">
        <v>0</v>
      </c>
      <c r="J17">
        <v>0</v>
      </c>
      <c r="K17">
        <v>0</v>
      </c>
      <c r="L17">
        <v>0</v>
      </c>
      <c r="M17">
        <v>0</v>
      </c>
      <c r="N17">
        <v>0</v>
      </c>
      <c r="O17">
        <v>0</v>
      </c>
      <c r="P17">
        <v>0</v>
      </c>
      <c r="Q17">
        <v>0</v>
      </c>
      <c r="R17">
        <v>0</v>
      </c>
      <c r="S17">
        <v>0</v>
      </c>
      <c r="T17">
        <v>0</v>
      </c>
      <c r="U17">
        <v>0</v>
      </c>
      <c r="V17">
        <v>0</v>
      </c>
      <c r="W17">
        <v>0</v>
      </c>
      <c r="X17">
        <v>24</v>
      </c>
      <c r="Y17">
        <v>0</v>
      </c>
      <c r="Z17">
        <v>0</v>
      </c>
      <c r="AA17" s="8">
        <f>SUM(matriceresult_25[[#This Row],[ArrayExpress]:[UniProt]])</f>
        <v>24</v>
      </c>
      <c r="AC17" s="1" t="s">
        <v>58</v>
      </c>
      <c r="AD17">
        <f>matriceresult_25[[#This Row],[ArrayExpress]]/matriceresult_25[[#This Row],[TOTAL]]</f>
        <v>0</v>
      </c>
      <c r="AE17">
        <f>matriceresult_25[[#This Row],[BioProject]]/matriceresult_25[[#This Row],[TOTAL]]</f>
        <v>0</v>
      </c>
      <c r="AF17">
        <f>matriceresult_25[[#This Row],[dbGaP]]/matriceresult_25[[#This Row],[TOTAL]]</f>
        <v>0</v>
      </c>
      <c r="AG17">
        <f>matriceresult_25[[#This Row],[DOI]]/matriceresult_25[[#This Row],[TOTAL]]</f>
        <v>0</v>
      </c>
      <c r="AH17">
        <f>matriceresult_25[[#This Row],[EMDB]]/matriceresult_25[[#This Row],[TOTAL]]</f>
        <v>0</v>
      </c>
      <c r="AI17">
        <f>matriceresult_25[[#This Row],[ENA]]/matriceresult_25[[#This Row],[TOTAL]]</f>
        <v>0</v>
      </c>
      <c r="AJ17">
        <f>matriceresult_25[[#This Row],[Ensembl]]/matriceresult_25[[#This Row],[TOTAL]]</f>
        <v>0</v>
      </c>
      <c r="AK17">
        <f>matriceresult_25[[#This Row],[EUDRACT]]/matriceresult_25[[#This Row],[TOTAL]]</f>
        <v>0</v>
      </c>
      <c r="AL17">
        <f>matriceresult_25[[#This Row],[GCA]]/matriceresult_25[[#This Row],[TOTAL]]</f>
        <v>0</v>
      </c>
      <c r="AM17">
        <f>matriceresult_25[[#This Row],[Gene Ontology (GO)]]/matriceresult_25[[#This Row],[TOTAL]]</f>
        <v>0</v>
      </c>
      <c r="AN17">
        <f>matriceresult_25[[#This Row],[GEO]]/matriceresult_25[[#This Row],[TOTAL]]</f>
        <v>0</v>
      </c>
      <c r="AO17">
        <f>matriceresult_25[[#This Row],[HPA]]/matriceresult_25[[#This Row],[TOTAL]]</f>
        <v>0</v>
      </c>
      <c r="AP17">
        <f>matriceresult_25[[#This Row],[IGSR/1000 Genomes]]/matriceresult_25[[#This Row],[TOTAL]]</f>
        <v>0</v>
      </c>
      <c r="AQ17">
        <f>matriceresult_25[[#This Row],[InterPro]]/matriceresult_25[[#This Row],[TOTAL]]</f>
        <v>0</v>
      </c>
      <c r="AR17">
        <f>matriceresult_25[[#This Row],[OMIM]]/matriceresult_25[[#This Row],[TOTAL]]</f>
        <v>0</v>
      </c>
      <c r="AS17">
        <f>matriceresult_25[[#This Row],[PDBe]]/matriceresult_25[[#This Row],[TOTAL]]</f>
        <v>0</v>
      </c>
      <c r="AT17">
        <f>matriceresult_25[[#This Row],[Pfam]]/matriceresult_25[[#This Row],[TOTAL]]</f>
        <v>0</v>
      </c>
      <c r="AU17">
        <f>matriceresult_25[[#This Row],[PRIDE]]/matriceresult_25[[#This Row],[TOTAL]]</f>
        <v>0</v>
      </c>
      <c r="AV17">
        <f>matriceresult_25[[#This Row],[RefSeq]]/matriceresult_25[[#This Row],[TOTAL]]</f>
        <v>0</v>
      </c>
      <c r="AW17">
        <f>matriceresult_25[[#This Row],[RefSNP]]/matriceresult_25[[#This Row],[TOTAL]]</f>
        <v>1</v>
      </c>
      <c r="AX17">
        <f>matriceresult_25[[#This Row],[RRID]]/matriceresult_25[[#This Row],[TOTAL]]</f>
        <v>0</v>
      </c>
      <c r="AY17">
        <f>matriceresult_25[[#This Row],[UniProt]]/matriceresult_25[[#This Row],[TOTAL]]</f>
        <v>0</v>
      </c>
      <c r="AZ17" s="8">
        <f>SUM(matriceresult_258[[#This Row],[ArrayExpress]:[UniProt]])</f>
        <v>1</v>
      </c>
    </row>
    <row r="18" spans="1:52" x14ac:dyDescent="0.25">
      <c r="A18" s="3" t="s">
        <v>9</v>
      </c>
      <c r="B18" s="13" t="s">
        <v>12</v>
      </c>
      <c r="D18" s="1" t="s">
        <v>564</v>
      </c>
      <c r="E18">
        <v>0</v>
      </c>
      <c r="F18">
        <v>0</v>
      </c>
      <c r="G18">
        <v>0</v>
      </c>
      <c r="H18">
        <v>0</v>
      </c>
      <c r="I18">
        <v>0</v>
      </c>
      <c r="J18">
        <v>1</v>
      </c>
      <c r="K18">
        <v>0</v>
      </c>
      <c r="L18">
        <v>0</v>
      </c>
      <c r="M18">
        <v>0</v>
      </c>
      <c r="N18">
        <v>0</v>
      </c>
      <c r="O18">
        <v>0</v>
      </c>
      <c r="P18">
        <v>0</v>
      </c>
      <c r="Q18">
        <v>0</v>
      </c>
      <c r="R18">
        <v>0</v>
      </c>
      <c r="S18">
        <v>0</v>
      </c>
      <c r="T18">
        <v>0</v>
      </c>
      <c r="U18">
        <v>0</v>
      </c>
      <c r="V18">
        <v>0</v>
      </c>
      <c r="W18">
        <v>0</v>
      </c>
      <c r="X18">
        <v>0</v>
      </c>
      <c r="Y18">
        <v>0</v>
      </c>
      <c r="Z18">
        <v>0</v>
      </c>
      <c r="AA18" s="8">
        <f>SUM(matriceresult_25[[#This Row],[ArrayExpress]:[UniProt]])</f>
        <v>1</v>
      </c>
      <c r="AC18" s="1" t="s">
        <v>564</v>
      </c>
      <c r="AD18">
        <f>matriceresult_25[[#This Row],[ArrayExpress]]/matriceresult_25[[#This Row],[TOTAL]]</f>
        <v>0</v>
      </c>
      <c r="AE18">
        <f>matriceresult_25[[#This Row],[BioProject]]/matriceresult_25[[#This Row],[TOTAL]]</f>
        <v>0</v>
      </c>
      <c r="AF18">
        <f>matriceresult_25[[#This Row],[dbGaP]]/matriceresult_25[[#This Row],[TOTAL]]</f>
        <v>0</v>
      </c>
      <c r="AG18">
        <f>matriceresult_25[[#This Row],[DOI]]/matriceresult_25[[#This Row],[TOTAL]]</f>
        <v>0</v>
      </c>
      <c r="AH18">
        <f>matriceresult_25[[#This Row],[EMDB]]/matriceresult_25[[#This Row],[TOTAL]]</f>
        <v>0</v>
      </c>
      <c r="AI18">
        <f>matriceresult_25[[#This Row],[ENA]]/matriceresult_25[[#This Row],[TOTAL]]</f>
        <v>1</v>
      </c>
      <c r="AJ18">
        <f>matriceresult_25[[#This Row],[Ensembl]]/matriceresult_25[[#This Row],[TOTAL]]</f>
        <v>0</v>
      </c>
      <c r="AK18">
        <f>matriceresult_25[[#This Row],[EUDRACT]]/matriceresult_25[[#This Row],[TOTAL]]</f>
        <v>0</v>
      </c>
      <c r="AL18">
        <f>matriceresult_25[[#This Row],[GCA]]/matriceresult_25[[#This Row],[TOTAL]]</f>
        <v>0</v>
      </c>
      <c r="AM18">
        <f>matriceresult_25[[#This Row],[Gene Ontology (GO)]]/matriceresult_25[[#This Row],[TOTAL]]</f>
        <v>0</v>
      </c>
      <c r="AN18">
        <f>matriceresult_25[[#This Row],[GEO]]/matriceresult_25[[#This Row],[TOTAL]]</f>
        <v>0</v>
      </c>
      <c r="AO18">
        <f>matriceresult_25[[#This Row],[HPA]]/matriceresult_25[[#This Row],[TOTAL]]</f>
        <v>0</v>
      </c>
      <c r="AP18">
        <f>matriceresult_25[[#This Row],[IGSR/1000 Genomes]]/matriceresult_25[[#This Row],[TOTAL]]</f>
        <v>0</v>
      </c>
      <c r="AQ18">
        <f>matriceresult_25[[#This Row],[InterPro]]/matriceresult_25[[#This Row],[TOTAL]]</f>
        <v>0</v>
      </c>
      <c r="AR18">
        <f>matriceresult_25[[#This Row],[OMIM]]/matriceresult_25[[#This Row],[TOTAL]]</f>
        <v>0</v>
      </c>
      <c r="AS18">
        <f>matriceresult_25[[#This Row],[PDBe]]/matriceresult_25[[#This Row],[TOTAL]]</f>
        <v>0</v>
      </c>
      <c r="AT18">
        <f>matriceresult_25[[#This Row],[Pfam]]/matriceresult_25[[#This Row],[TOTAL]]</f>
        <v>0</v>
      </c>
      <c r="AU18">
        <f>matriceresult_25[[#This Row],[PRIDE]]/matriceresult_25[[#This Row],[TOTAL]]</f>
        <v>0</v>
      </c>
      <c r="AV18">
        <f>matriceresult_25[[#This Row],[RefSeq]]/matriceresult_25[[#This Row],[TOTAL]]</f>
        <v>0</v>
      </c>
      <c r="AW18">
        <f>matriceresult_25[[#This Row],[RefSNP]]/matriceresult_25[[#This Row],[TOTAL]]</f>
        <v>0</v>
      </c>
      <c r="AX18">
        <f>matriceresult_25[[#This Row],[RRID]]/matriceresult_25[[#This Row],[TOTAL]]</f>
        <v>0</v>
      </c>
      <c r="AY18">
        <f>matriceresult_25[[#This Row],[UniProt]]/matriceresult_25[[#This Row],[TOTAL]]</f>
        <v>0</v>
      </c>
      <c r="AZ18" s="8">
        <f>SUM(matriceresult_258[[#This Row],[ArrayExpress]:[UniProt]])</f>
        <v>1</v>
      </c>
    </row>
    <row r="19" spans="1:52" x14ac:dyDescent="0.25">
      <c r="A19" s="4" t="s">
        <v>2077</v>
      </c>
      <c r="B19" s="6" t="s">
        <v>111</v>
      </c>
      <c r="D19" s="1" t="s">
        <v>1159</v>
      </c>
      <c r="E19">
        <v>0</v>
      </c>
      <c r="F19">
        <v>0</v>
      </c>
      <c r="G19">
        <v>0</v>
      </c>
      <c r="H19">
        <v>0</v>
      </c>
      <c r="I19">
        <v>0</v>
      </c>
      <c r="J19">
        <v>0</v>
      </c>
      <c r="K19">
        <v>0</v>
      </c>
      <c r="L19">
        <v>0</v>
      </c>
      <c r="M19">
        <v>0</v>
      </c>
      <c r="N19">
        <v>0</v>
      </c>
      <c r="O19">
        <v>0</v>
      </c>
      <c r="P19">
        <v>0</v>
      </c>
      <c r="Q19">
        <v>0</v>
      </c>
      <c r="R19">
        <v>0</v>
      </c>
      <c r="S19">
        <v>0</v>
      </c>
      <c r="T19">
        <v>5</v>
      </c>
      <c r="U19">
        <v>0</v>
      </c>
      <c r="V19">
        <v>0</v>
      </c>
      <c r="W19">
        <v>0</v>
      </c>
      <c r="X19">
        <v>0</v>
      </c>
      <c r="Y19">
        <v>0</v>
      </c>
      <c r="Z19">
        <v>0</v>
      </c>
      <c r="AA19" s="8">
        <f>SUM(matriceresult_25[[#This Row],[ArrayExpress]:[UniProt]])</f>
        <v>5</v>
      </c>
      <c r="AC19" s="1" t="s">
        <v>1159</v>
      </c>
      <c r="AD19">
        <f>matriceresult_25[[#This Row],[ArrayExpress]]/matriceresult_25[[#This Row],[TOTAL]]</f>
        <v>0</v>
      </c>
      <c r="AE19">
        <f>matriceresult_25[[#This Row],[BioProject]]/matriceresult_25[[#This Row],[TOTAL]]</f>
        <v>0</v>
      </c>
      <c r="AF19">
        <f>matriceresult_25[[#This Row],[dbGaP]]/matriceresult_25[[#This Row],[TOTAL]]</f>
        <v>0</v>
      </c>
      <c r="AG19">
        <f>matriceresult_25[[#This Row],[DOI]]/matriceresult_25[[#This Row],[TOTAL]]</f>
        <v>0</v>
      </c>
      <c r="AH19">
        <f>matriceresult_25[[#This Row],[EMDB]]/matriceresult_25[[#This Row],[TOTAL]]</f>
        <v>0</v>
      </c>
      <c r="AI19">
        <f>matriceresult_25[[#This Row],[ENA]]/matriceresult_25[[#This Row],[TOTAL]]</f>
        <v>0</v>
      </c>
      <c r="AJ19">
        <f>matriceresult_25[[#This Row],[Ensembl]]/matriceresult_25[[#This Row],[TOTAL]]</f>
        <v>0</v>
      </c>
      <c r="AK19">
        <f>matriceresult_25[[#This Row],[EUDRACT]]/matriceresult_25[[#This Row],[TOTAL]]</f>
        <v>0</v>
      </c>
      <c r="AL19">
        <f>matriceresult_25[[#This Row],[GCA]]/matriceresult_25[[#This Row],[TOTAL]]</f>
        <v>0</v>
      </c>
      <c r="AM19">
        <f>matriceresult_25[[#This Row],[Gene Ontology (GO)]]/matriceresult_25[[#This Row],[TOTAL]]</f>
        <v>0</v>
      </c>
      <c r="AN19">
        <f>matriceresult_25[[#This Row],[GEO]]/matriceresult_25[[#This Row],[TOTAL]]</f>
        <v>0</v>
      </c>
      <c r="AO19">
        <f>matriceresult_25[[#This Row],[HPA]]/matriceresult_25[[#This Row],[TOTAL]]</f>
        <v>0</v>
      </c>
      <c r="AP19">
        <f>matriceresult_25[[#This Row],[IGSR/1000 Genomes]]/matriceresult_25[[#This Row],[TOTAL]]</f>
        <v>0</v>
      </c>
      <c r="AQ19">
        <f>matriceresult_25[[#This Row],[InterPro]]/matriceresult_25[[#This Row],[TOTAL]]</f>
        <v>0</v>
      </c>
      <c r="AR19">
        <f>matriceresult_25[[#This Row],[OMIM]]/matriceresult_25[[#This Row],[TOTAL]]</f>
        <v>0</v>
      </c>
      <c r="AS19">
        <f>matriceresult_25[[#This Row],[PDBe]]/matriceresult_25[[#This Row],[TOTAL]]</f>
        <v>1</v>
      </c>
      <c r="AT19">
        <f>matriceresult_25[[#This Row],[Pfam]]/matriceresult_25[[#This Row],[TOTAL]]</f>
        <v>0</v>
      </c>
      <c r="AU19">
        <f>matriceresult_25[[#This Row],[PRIDE]]/matriceresult_25[[#This Row],[TOTAL]]</f>
        <v>0</v>
      </c>
      <c r="AV19">
        <f>matriceresult_25[[#This Row],[RefSeq]]/matriceresult_25[[#This Row],[TOTAL]]</f>
        <v>0</v>
      </c>
      <c r="AW19">
        <f>matriceresult_25[[#This Row],[RefSNP]]/matriceresult_25[[#This Row],[TOTAL]]</f>
        <v>0</v>
      </c>
      <c r="AX19">
        <f>matriceresult_25[[#This Row],[RRID]]/matriceresult_25[[#This Row],[TOTAL]]</f>
        <v>0</v>
      </c>
      <c r="AY19">
        <f>matriceresult_25[[#This Row],[UniProt]]/matriceresult_25[[#This Row],[TOTAL]]</f>
        <v>0</v>
      </c>
      <c r="AZ19" s="8">
        <f>SUM(matriceresult_258[[#This Row],[ArrayExpress]:[UniProt]])</f>
        <v>1</v>
      </c>
    </row>
    <row r="20" spans="1:52" x14ac:dyDescent="0.25">
      <c r="A20" s="3" t="s">
        <v>17</v>
      </c>
      <c r="B20" s="13" t="s">
        <v>20</v>
      </c>
      <c r="D20" s="1" t="s">
        <v>829</v>
      </c>
      <c r="E20">
        <v>0</v>
      </c>
      <c r="F20">
        <v>0</v>
      </c>
      <c r="G20">
        <v>0</v>
      </c>
      <c r="H20">
        <v>0</v>
      </c>
      <c r="I20">
        <v>0</v>
      </c>
      <c r="J20">
        <v>0</v>
      </c>
      <c r="K20">
        <v>0</v>
      </c>
      <c r="L20">
        <v>0</v>
      </c>
      <c r="M20">
        <v>0</v>
      </c>
      <c r="N20">
        <v>0</v>
      </c>
      <c r="O20">
        <v>0</v>
      </c>
      <c r="P20">
        <v>0</v>
      </c>
      <c r="Q20">
        <v>0</v>
      </c>
      <c r="R20">
        <v>0</v>
      </c>
      <c r="S20">
        <v>0</v>
      </c>
      <c r="T20">
        <v>7</v>
      </c>
      <c r="U20">
        <v>0</v>
      </c>
      <c r="V20">
        <v>0</v>
      </c>
      <c r="W20">
        <v>0</v>
      </c>
      <c r="X20">
        <v>0</v>
      </c>
      <c r="Y20">
        <v>0</v>
      </c>
      <c r="Z20">
        <v>0</v>
      </c>
      <c r="AA20" s="8">
        <f>SUM(matriceresult_25[[#This Row],[ArrayExpress]:[UniProt]])</f>
        <v>7</v>
      </c>
      <c r="AC20" s="1" t="s">
        <v>829</v>
      </c>
      <c r="AD20">
        <f>matriceresult_25[[#This Row],[ArrayExpress]]/matriceresult_25[[#This Row],[TOTAL]]</f>
        <v>0</v>
      </c>
      <c r="AE20">
        <f>matriceresult_25[[#This Row],[BioProject]]/matriceresult_25[[#This Row],[TOTAL]]</f>
        <v>0</v>
      </c>
      <c r="AF20">
        <f>matriceresult_25[[#This Row],[dbGaP]]/matriceresult_25[[#This Row],[TOTAL]]</f>
        <v>0</v>
      </c>
      <c r="AG20">
        <f>matriceresult_25[[#This Row],[DOI]]/matriceresult_25[[#This Row],[TOTAL]]</f>
        <v>0</v>
      </c>
      <c r="AH20">
        <f>matriceresult_25[[#This Row],[EMDB]]/matriceresult_25[[#This Row],[TOTAL]]</f>
        <v>0</v>
      </c>
      <c r="AI20">
        <f>matriceresult_25[[#This Row],[ENA]]/matriceresult_25[[#This Row],[TOTAL]]</f>
        <v>0</v>
      </c>
      <c r="AJ20">
        <f>matriceresult_25[[#This Row],[Ensembl]]/matriceresult_25[[#This Row],[TOTAL]]</f>
        <v>0</v>
      </c>
      <c r="AK20">
        <f>matriceresult_25[[#This Row],[EUDRACT]]/matriceresult_25[[#This Row],[TOTAL]]</f>
        <v>0</v>
      </c>
      <c r="AL20">
        <f>matriceresult_25[[#This Row],[GCA]]/matriceresult_25[[#This Row],[TOTAL]]</f>
        <v>0</v>
      </c>
      <c r="AM20">
        <f>matriceresult_25[[#This Row],[Gene Ontology (GO)]]/matriceresult_25[[#This Row],[TOTAL]]</f>
        <v>0</v>
      </c>
      <c r="AN20">
        <f>matriceresult_25[[#This Row],[GEO]]/matriceresult_25[[#This Row],[TOTAL]]</f>
        <v>0</v>
      </c>
      <c r="AO20">
        <f>matriceresult_25[[#This Row],[HPA]]/matriceresult_25[[#This Row],[TOTAL]]</f>
        <v>0</v>
      </c>
      <c r="AP20">
        <f>matriceresult_25[[#This Row],[IGSR/1000 Genomes]]/matriceresult_25[[#This Row],[TOTAL]]</f>
        <v>0</v>
      </c>
      <c r="AQ20">
        <f>matriceresult_25[[#This Row],[InterPro]]/matriceresult_25[[#This Row],[TOTAL]]</f>
        <v>0</v>
      </c>
      <c r="AR20">
        <f>matriceresult_25[[#This Row],[OMIM]]/matriceresult_25[[#This Row],[TOTAL]]</f>
        <v>0</v>
      </c>
      <c r="AS20">
        <f>matriceresult_25[[#This Row],[PDBe]]/matriceresult_25[[#This Row],[TOTAL]]</f>
        <v>1</v>
      </c>
      <c r="AT20">
        <f>matriceresult_25[[#This Row],[Pfam]]/matriceresult_25[[#This Row],[TOTAL]]</f>
        <v>0</v>
      </c>
      <c r="AU20">
        <f>matriceresult_25[[#This Row],[PRIDE]]/matriceresult_25[[#This Row],[TOTAL]]</f>
        <v>0</v>
      </c>
      <c r="AV20">
        <f>matriceresult_25[[#This Row],[RefSeq]]/matriceresult_25[[#This Row],[TOTAL]]</f>
        <v>0</v>
      </c>
      <c r="AW20">
        <f>matriceresult_25[[#This Row],[RefSNP]]/matriceresult_25[[#This Row],[TOTAL]]</f>
        <v>0</v>
      </c>
      <c r="AX20">
        <f>matriceresult_25[[#This Row],[RRID]]/matriceresult_25[[#This Row],[TOTAL]]</f>
        <v>0</v>
      </c>
      <c r="AY20">
        <f>matriceresult_25[[#This Row],[UniProt]]/matriceresult_25[[#This Row],[TOTAL]]</f>
        <v>0</v>
      </c>
      <c r="AZ20" s="8">
        <f>SUM(matriceresult_258[[#This Row],[ArrayExpress]:[UniProt]])</f>
        <v>1</v>
      </c>
    </row>
    <row r="21" spans="1:52" x14ac:dyDescent="0.25">
      <c r="A21" s="4" t="s">
        <v>17</v>
      </c>
      <c r="B21" s="6" t="s">
        <v>20</v>
      </c>
      <c r="D21" s="1" t="s">
        <v>569</v>
      </c>
      <c r="E21">
        <v>0</v>
      </c>
      <c r="F21">
        <v>0</v>
      </c>
      <c r="G21">
        <v>0</v>
      </c>
      <c r="H21">
        <v>0</v>
      </c>
      <c r="I21">
        <v>0</v>
      </c>
      <c r="J21">
        <v>0</v>
      </c>
      <c r="K21">
        <v>0</v>
      </c>
      <c r="L21">
        <v>0</v>
      </c>
      <c r="M21">
        <v>0</v>
      </c>
      <c r="N21">
        <v>0</v>
      </c>
      <c r="O21">
        <v>0</v>
      </c>
      <c r="P21">
        <v>0</v>
      </c>
      <c r="Q21">
        <v>0</v>
      </c>
      <c r="R21">
        <v>0</v>
      </c>
      <c r="S21">
        <v>0</v>
      </c>
      <c r="T21">
        <v>1</v>
      </c>
      <c r="U21">
        <v>0</v>
      </c>
      <c r="V21">
        <v>0</v>
      </c>
      <c r="W21">
        <v>0</v>
      </c>
      <c r="X21">
        <v>0</v>
      </c>
      <c r="Y21">
        <v>0</v>
      </c>
      <c r="Z21">
        <v>0</v>
      </c>
      <c r="AA21" s="8">
        <f>SUM(matriceresult_25[[#This Row],[ArrayExpress]:[UniProt]])</f>
        <v>1</v>
      </c>
      <c r="AC21" s="1" t="s">
        <v>569</v>
      </c>
      <c r="AD21">
        <f>matriceresult_25[[#This Row],[ArrayExpress]]/matriceresult_25[[#This Row],[TOTAL]]</f>
        <v>0</v>
      </c>
      <c r="AE21">
        <f>matriceresult_25[[#This Row],[BioProject]]/matriceresult_25[[#This Row],[TOTAL]]</f>
        <v>0</v>
      </c>
      <c r="AF21">
        <f>matriceresult_25[[#This Row],[dbGaP]]/matriceresult_25[[#This Row],[TOTAL]]</f>
        <v>0</v>
      </c>
      <c r="AG21">
        <f>matriceresult_25[[#This Row],[DOI]]/matriceresult_25[[#This Row],[TOTAL]]</f>
        <v>0</v>
      </c>
      <c r="AH21">
        <f>matriceresult_25[[#This Row],[EMDB]]/matriceresult_25[[#This Row],[TOTAL]]</f>
        <v>0</v>
      </c>
      <c r="AI21">
        <f>matriceresult_25[[#This Row],[ENA]]/matriceresult_25[[#This Row],[TOTAL]]</f>
        <v>0</v>
      </c>
      <c r="AJ21">
        <f>matriceresult_25[[#This Row],[Ensembl]]/matriceresult_25[[#This Row],[TOTAL]]</f>
        <v>0</v>
      </c>
      <c r="AK21">
        <f>matriceresult_25[[#This Row],[EUDRACT]]/matriceresult_25[[#This Row],[TOTAL]]</f>
        <v>0</v>
      </c>
      <c r="AL21">
        <f>matriceresult_25[[#This Row],[GCA]]/matriceresult_25[[#This Row],[TOTAL]]</f>
        <v>0</v>
      </c>
      <c r="AM21">
        <f>matriceresult_25[[#This Row],[Gene Ontology (GO)]]/matriceresult_25[[#This Row],[TOTAL]]</f>
        <v>0</v>
      </c>
      <c r="AN21">
        <f>matriceresult_25[[#This Row],[GEO]]/matriceresult_25[[#This Row],[TOTAL]]</f>
        <v>0</v>
      </c>
      <c r="AO21">
        <f>matriceresult_25[[#This Row],[HPA]]/matriceresult_25[[#This Row],[TOTAL]]</f>
        <v>0</v>
      </c>
      <c r="AP21">
        <f>matriceresult_25[[#This Row],[IGSR/1000 Genomes]]/matriceresult_25[[#This Row],[TOTAL]]</f>
        <v>0</v>
      </c>
      <c r="AQ21">
        <f>matriceresult_25[[#This Row],[InterPro]]/matriceresult_25[[#This Row],[TOTAL]]</f>
        <v>0</v>
      </c>
      <c r="AR21">
        <f>matriceresult_25[[#This Row],[OMIM]]/matriceresult_25[[#This Row],[TOTAL]]</f>
        <v>0</v>
      </c>
      <c r="AS21">
        <f>matriceresult_25[[#This Row],[PDBe]]/matriceresult_25[[#This Row],[TOTAL]]</f>
        <v>1</v>
      </c>
      <c r="AT21">
        <f>matriceresult_25[[#This Row],[Pfam]]/matriceresult_25[[#This Row],[TOTAL]]</f>
        <v>0</v>
      </c>
      <c r="AU21">
        <f>matriceresult_25[[#This Row],[PRIDE]]/matriceresult_25[[#This Row],[TOTAL]]</f>
        <v>0</v>
      </c>
      <c r="AV21">
        <f>matriceresult_25[[#This Row],[RefSeq]]/matriceresult_25[[#This Row],[TOTAL]]</f>
        <v>0</v>
      </c>
      <c r="AW21">
        <f>matriceresult_25[[#This Row],[RefSNP]]/matriceresult_25[[#This Row],[TOTAL]]</f>
        <v>0</v>
      </c>
      <c r="AX21">
        <f>matriceresult_25[[#This Row],[RRID]]/matriceresult_25[[#This Row],[TOTAL]]</f>
        <v>0</v>
      </c>
      <c r="AY21">
        <f>matriceresult_25[[#This Row],[UniProt]]/matriceresult_25[[#This Row],[TOTAL]]</f>
        <v>0</v>
      </c>
      <c r="AZ21" s="8">
        <f>SUM(matriceresult_258[[#This Row],[ArrayExpress]:[UniProt]])</f>
        <v>1</v>
      </c>
    </row>
    <row r="22" spans="1:52" x14ac:dyDescent="0.25">
      <c r="A22" s="3" t="s">
        <v>17</v>
      </c>
      <c r="B22" s="13" t="s">
        <v>20</v>
      </c>
      <c r="D22" s="1" t="s">
        <v>833</v>
      </c>
      <c r="E22">
        <v>0</v>
      </c>
      <c r="F22">
        <v>0</v>
      </c>
      <c r="G22">
        <v>0</v>
      </c>
      <c r="H22">
        <v>0</v>
      </c>
      <c r="I22">
        <v>0</v>
      </c>
      <c r="J22">
        <v>0</v>
      </c>
      <c r="K22">
        <v>0</v>
      </c>
      <c r="L22">
        <v>0</v>
      </c>
      <c r="M22">
        <v>0</v>
      </c>
      <c r="N22">
        <v>0</v>
      </c>
      <c r="O22">
        <v>0</v>
      </c>
      <c r="P22">
        <v>0</v>
      </c>
      <c r="Q22">
        <v>0</v>
      </c>
      <c r="R22">
        <v>0</v>
      </c>
      <c r="S22">
        <v>0</v>
      </c>
      <c r="T22">
        <v>3</v>
      </c>
      <c r="U22">
        <v>0</v>
      </c>
      <c r="V22">
        <v>0</v>
      </c>
      <c r="W22">
        <v>0</v>
      </c>
      <c r="X22">
        <v>0</v>
      </c>
      <c r="Y22">
        <v>0</v>
      </c>
      <c r="Z22">
        <v>0</v>
      </c>
      <c r="AA22" s="8">
        <f>SUM(matriceresult_25[[#This Row],[ArrayExpress]:[UniProt]])</f>
        <v>3</v>
      </c>
      <c r="AC22" s="1" t="s">
        <v>833</v>
      </c>
      <c r="AD22">
        <f>matriceresult_25[[#This Row],[ArrayExpress]]/matriceresult_25[[#This Row],[TOTAL]]</f>
        <v>0</v>
      </c>
      <c r="AE22">
        <f>matriceresult_25[[#This Row],[BioProject]]/matriceresult_25[[#This Row],[TOTAL]]</f>
        <v>0</v>
      </c>
      <c r="AF22">
        <f>matriceresult_25[[#This Row],[dbGaP]]/matriceresult_25[[#This Row],[TOTAL]]</f>
        <v>0</v>
      </c>
      <c r="AG22">
        <f>matriceresult_25[[#This Row],[DOI]]/matriceresult_25[[#This Row],[TOTAL]]</f>
        <v>0</v>
      </c>
      <c r="AH22">
        <f>matriceresult_25[[#This Row],[EMDB]]/matriceresult_25[[#This Row],[TOTAL]]</f>
        <v>0</v>
      </c>
      <c r="AI22">
        <f>matriceresult_25[[#This Row],[ENA]]/matriceresult_25[[#This Row],[TOTAL]]</f>
        <v>0</v>
      </c>
      <c r="AJ22">
        <f>matriceresult_25[[#This Row],[Ensembl]]/matriceresult_25[[#This Row],[TOTAL]]</f>
        <v>0</v>
      </c>
      <c r="AK22">
        <f>matriceresult_25[[#This Row],[EUDRACT]]/matriceresult_25[[#This Row],[TOTAL]]</f>
        <v>0</v>
      </c>
      <c r="AL22">
        <f>matriceresult_25[[#This Row],[GCA]]/matriceresult_25[[#This Row],[TOTAL]]</f>
        <v>0</v>
      </c>
      <c r="AM22">
        <f>matriceresult_25[[#This Row],[Gene Ontology (GO)]]/matriceresult_25[[#This Row],[TOTAL]]</f>
        <v>0</v>
      </c>
      <c r="AN22">
        <f>matriceresult_25[[#This Row],[GEO]]/matriceresult_25[[#This Row],[TOTAL]]</f>
        <v>0</v>
      </c>
      <c r="AO22">
        <f>matriceresult_25[[#This Row],[HPA]]/matriceresult_25[[#This Row],[TOTAL]]</f>
        <v>0</v>
      </c>
      <c r="AP22">
        <f>matriceresult_25[[#This Row],[IGSR/1000 Genomes]]/matriceresult_25[[#This Row],[TOTAL]]</f>
        <v>0</v>
      </c>
      <c r="AQ22">
        <f>matriceresult_25[[#This Row],[InterPro]]/matriceresult_25[[#This Row],[TOTAL]]</f>
        <v>0</v>
      </c>
      <c r="AR22">
        <f>matriceresult_25[[#This Row],[OMIM]]/matriceresult_25[[#This Row],[TOTAL]]</f>
        <v>0</v>
      </c>
      <c r="AS22">
        <f>matriceresult_25[[#This Row],[PDBe]]/matriceresult_25[[#This Row],[TOTAL]]</f>
        <v>1</v>
      </c>
      <c r="AT22">
        <f>matriceresult_25[[#This Row],[Pfam]]/matriceresult_25[[#This Row],[TOTAL]]</f>
        <v>0</v>
      </c>
      <c r="AU22">
        <f>matriceresult_25[[#This Row],[PRIDE]]/matriceresult_25[[#This Row],[TOTAL]]</f>
        <v>0</v>
      </c>
      <c r="AV22">
        <f>matriceresult_25[[#This Row],[RefSeq]]/matriceresult_25[[#This Row],[TOTAL]]</f>
        <v>0</v>
      </c>
      <c r="AW22">
        <f>matriceresult_25[[#This Row],[RefSNP]]/matriceresult_25[[#This Row],[TOTAL]]</f>
        <v>0</v>
      </c>
      <c r="AX22">
        <f>matriceresult_25[[#This Row],[RRID]]/matriceresult_25[[#This Row],[TOTAL]]</f>
        <v>0</v>
      </c>
      <c r="AY22">
        <f>matriceresult_25[[#This Row],[UniProt]]/matriceresult_25[[#This Row],[TOTAL]]</f>
        <v>0</v>
      </c>
      <c r="AZ22" s="8">
        <f>SUM(matriceresult_258[[#This Row],[ArrayExpress]:[UniProt]])</f>
        <v>1</v>
      </c>
    </row>
    <row r="23" spans="1:52" x14ac:dyDescent="0.25">
      <c r="A23" s="4" t="s">
        <v>17</v>
      </c>
      <c r="B23" s="6" t="s">
        <v>20</v>
      </c>
      <c r="D23" s="1" t="s">
        <v>382</v>
      </c>
      <c r="E23">
        <v>0</v>
      </c>
      <c r="F23">
        <v>0</v>
      </c>
      <c r="G23">
        <v>0</v>
      </c>
      <c r="H23">
        <v>0</v>
      </c>
      <c r="I23">
        <v>0</v>
      </c>
      <c r="J23">
        <v>7</v>
      </c>
      <c r="K23">
        <v>0</v>
      </c>
      <c r="L23">
        <v>0</v>
      </c>
      <c r="M23">
        <v>0</v>
      </c>
      <c r="N23">
        <v>0</v>
      </c>
      <c r="O23">
        <v>0</v>
      </c>
      <c r="P23">
        <v>0</v>
      </c>
      <c r="Q23">
        <v>0</v>
      </c>
      <c r="R23">
        <v>0</v>
      </c>
      <c r="S23">
        <v>0</v>
      </c>
      <c r="T23">
        <v>0</v>
      </c>
      <c r="U23">
        <v>0</v>
      </c>
      <c r="V23">
        <v>0</v>
      </c>
      <c r="W23">
        <v>0</v>
      </c>
      <c r="X23">
        <v>0</v>
      </c>
      <c r="Y23">
        <v>0</v>
      </c>
      <c r="Z23">
        <v>0</v>
      </c>
      <c r="AA23" s="8">
        <f>SUM(matriceresult_25[[#This Row],[ArrayExpress]:[UniProt]])</f>
        <v>7</v>
      </c>
      <c r="AC23" s="1" t="s">
        <v>382</v>
      </c>
      <c r="AD23">
        <f>matriceresult_25[[#This Row],[ArrayExpress]]/matriceresult_25[[#This Row],[TOTAL]]</f>
        <v>0</v>
      </c>
      <c r="AE23">
        <f>matriceresult_25[[#This Row],[BioProject]]/matriceresult_25[[#This Row],[TOTAL]]</f>
        <v>0</v>
      </c>
      <c r="AF23">
        <f>matriceresult_25[[#This Row],[dbGaP]]/matriceresult_25[[#This Row],[TOTAL]]</f>
        <v>0</v>
      </c>
      <c r="AG23">
        <f>matriceresult_25[[#This Row],[DOI]]/matriceresult_25[[#This Row],[TOTAL]]</f>
        <v>0</v>
      </c>
      <c r="AH23">
        <f>matriceresult_25[[#This Row],[EMDB]]/matriceresult_25[[#This Row],[TOTAL]]</f>
        <v>0</v>
      </c>
      <c r="AI23">
        <f>matriceresult_25[[#This Row],[ENA]]/matriceresult_25[[#This Row],[TOTAL]]</f>
        <v>1</v>
      </c>
      <c r="AJ23">
        <f>matriceresult_25[[#This Row],[Ensembl]]/matriceresult_25[[#This Row],[TOTAL]]</f>
        <v>0</v>
      </c>
      <c r="AK23">
        <f>matriceresult_25[[#This Row],[EUDRACT]]/matriceresult_25[[#This Row],[TOTAL]]</f>
        <v>0</v>
      </c>
      <c r="AL23">
        <f>matriceresult_25[[#This Row],[GCA]]/matriceresult_25[[#This Row],[TOTAL]]</f>
        <v>0</v>
      </c>
      <c r="AM23">
        <f>matriceresult_25[[#This Row],[Gene Ontology (GO)]]/matriceresult_25[[#This Row],[TOTAL]]</f>
        <v>0</v>
      </c>
      <c r="AN23">
        <f>matriceresult_25[[#This Row],[GEO]]/matriceresult_25[[#This Row],[TOTAL]]</f>
        <v>0</v>
      </c>
      <c r="AO23">
        <f>matriceresult_25[[#This Row],[HPA]]/matriceresult_25[[#This Row],[TOTAL]]</f>
        <v>0</v>
      </c>
      <c r="AP23">
        <f>matriceresult_25[[#This Row],[IGSR/1000 Genomes]]/matriceresult_25[[#This Row],[TOTAL]]</f>
        <v>0</v>
      </c>
      <c r="AQ23">
        <f>matriceresult_25[[#This Row],[InterPro]]/matriceresult_25[[#This Row],[TOTAL]]</f>
        <v>0</v>
      </c>
      <c r="AR23">
        <f>matriceresult_25[[#This Row],[OMIM]]/matriceresult_25[[#This Row],[TOTAL]]</f>
        <v>0</v>
      </c>
      <c r="AS23">
        <f>matriceresult_25[[#This Row],[PDBe]]/matriceresult_25[[#This Row],[TOTAL]]</f>
        <v>0</v>
      </c>
      <c r="AT23">
        <f>matriceresult_25[[#This Row],[Pfam]]/matriceresult_25[[#This Row],[TOTAL]]</f>
        <v>0</v>
      </c>
      <c r="AU23">
        <f>matriceresult_25[[#This Row],[PRIDE]]/matriceresult_25[[#This Row],[TOTAL]]</f>
        <v>0</v>
      </c>
      <c r="AV23">
        <f>matriceresult_25[[#This Row],[RefSeq]]/matriceresult_25[[#This Row],[TOTAL]]</f>
        <v>0</v>
      </c>
      <c r="AW23">
        <f>matriceresult_25[[#This Row],[RefSNP]]/matriceresult_25[[#This Row],[TOTAL]]</f>
        <v>0</v>
      </c>
      <c r="AX23">
        <f>matriceresult_25[[#This Row],[RRID]]/matriceresult_25[[#This Row],[TOTAL]]</f>
        <v>0</v>
      </c>
      <c r="AY23">
        <f>matriceresult_25[[#This Row],[UniProt]]/matriceresult_25[[#This Row],[TOTAL]]</f>
        <v>0</v>
      </c>
      <c r="AZ23" s="8">
        <f>SUM(matriceresult_258[[#This Row],[ArrayExpress]:[UniProt]])</f>
        <v>1</v>
      </c>
    </row>
    <row r="24" spans="1:52" x14ac:dyDescent="0.25">
      <c r="A24" s="3" t="s">
        <v>17</v>
      </c>
      <c r="B24" s="13" t="s">
        <v>28</v>
      </c>
      <c r="D24" s="1" t="s">
        <v>73</v>
      </c>
      <c r="E24">
        <v>0</v>
      </c>
      <c r="F24">
        <v>0</v>
      </c>
      <c r="G24">
        <v>0</v>
      </c>
      <c r="H24">
        <v>0</v>
      </c>
      <c r="I24">
        <v>0</v>
      </c>
      <c r="J24">
        <v>0</v>
      </c>
      <c r="K24">
        <v>0</v>
      </c>
      <c r="L24">
        <v>0</v>
      </c>
      <c r="M24">
        <v>0</v>
      </c>
      <c r="N24">
        <v>0</v>
      </c>
      <c r="O24">
        <v>0</v>
      </c>
      <c r="P24">
        <v>0</v>
      </c>
      <c r="Q24">
        <v>0</v>
      </c>
      <c r="R24">
        <v>0</v>
      </c>
      <c r="S24">
        <v>2</v>
      </c>
      <c r="T24">
        <v>0</v>
      </c>
      <c r="U24">
        <v>0</v>
      </c>
      <c r="V24">
        <v>0</v>
      </c>
      <c r="W24">
        <v>1</v>
      </c>
      <c r="X24">
        <v>2</v>
      </c>
      <c r="Y24">
        <v>0</v>
      </c>
      <c r="Z24">
        <v>0</v>
      </c>
      <c r="AA24" s="8">
        <f>SUM(matriceresult_25[[#This Row],[ArrayExpress]:[UniProt]])</f>
        <v>5</v>
      </c>
      <c r="AC24" s="1" t="s">
        <v>73</v>
      </c>
      <c r="AD24">
        <f>matriceresult_25[[#This Row],[ArrayExpress]]/matriceresult_25[[#This Row],[TOTAL]]</f>
        <v>0</v>
      </c>
      <c r="AE24">
        <f>matriceresult_25[[#This Row],[BioProject]]/matriceresult_25[[#This Row],[TOTAL]]</f>
        <v>0</v>
      </c>
      <c r="AF24">
        <f>matriceresult_25[[#This Row],[dbGaP]]/matriceresult_25[[#This Row],[TOTAL]]</f>
        <v>0</v>
      </c>
      <c r="AG24">
        <f>matriceresult_25[[#This Row],[DOI]]/matriceresult_25[[#This Row],[TOTAL]]</f>
        <v>0</v>
      </c>
      <c r="AH24">
        <f>matriceresult_25[[#This Row],[EMDB]]/matriceresult_25[[#This Row],[TOTAL]]</f>
        <v>0</v>
      </c>
      <c r="AI24">
        <f>matriceresult_25[[#This Row],[ENA]]/matriceresult_25[[#This Row],[TOTAL]]</f>
        <v>0</v>
      </c>
      <c r="AJ24">
        <f>matriceresult_25[[#This Row],[Ensembl]]/matriceresult_25[[#This Row],[TOTAL]]</f>
        <v>0</v>
      </c>
      <c r="AK24">
        <f>matriceresult_25[[#This Row],[EUDRACT]]/matriceresult_25[[#This Row],[TOTAL]]</f>
        <v>0</v>
      </c>
      <c r="AL24">
        <f>matriceresult_25[[#This Row],[GCA]]/matriceresult_25[[#This Row],[TOTAL]]</f>
        <v>0</v>
      </c>
      <c r="AM24">
        <f>matriceresult_25[[#This Row],[Gene Ontology (GO)]]/matriceresult_25[[#This Row],[TOTAL]]</f>
        <v>0</v>
      </c>
      <c r="AN24">
        <f>matriceresult_25[[#This Row],[GEO]]/matriceresult_25[[#This Row],[TOTAL]]</f>
        <v>0</v>
      </c>
      <c r="AO24">
        <f>matriceresult_25[[#This Row],[HPA]]/matriceresult_25[[#This Row],[TOTAL]]</f>
        <v>0</v>
      </c>
      <c r="AP24">
        <f>matriceresult_25[[#This Row],[IGSR/1000 Genomes]]/matriceresult_25[[#This Row],[TOTAL]]</f>
        <v>0</v>
      </c>
      <c r="AQ24">
        <f>matriceresult_25[[#This Row],[InterPro]]/matriceresult_25[[#This Row],[TOTAL]]</f>
        <v>0</v>
      </c>
      <c r="AR24">
        <f>matriceresult_25[[#This Row],[OMIM]]/matriceresult_25[[#This Row],[TOTAL]]</f>
        <v>0.4</v>
      </c>
      <c r="AS24">
        <f>matriceresult_25[[#This Row],[PDBe]]/matriceresult_25[[#This Row],[TOTAL]]</f>
        <v>0</v>
      </c>
      <c r="AT24">
        <f>matriceresult_25[[#This Row],[Pfam]]/matriceresult_25[[#This Row],[TOTAL]]</f>
        <v>0</v>
      </c>
      <c r="AU24">
        <f>matriceresult_25[[#This Row],[PRIDE]]/matriceresult_25[[#This Row],[TOTAL]]</f>
        <v>0</v>
      </c>
      <c r="AV24">
        <f>matriceresult_25[[#This Row],[RefSeq]]/matriceresult_25[[#This Row],[TOTAL]]</f>
        <v>0.2</v>
      </c>
      <c r="AW24">
        <f>matriceresult_25[[#This Row],[RefSNP]]/matriceresult_25[[#This Row],[TOTAL]]</f>
        <v>0.4</v>
      </c>
      <c r="AX24">
        <f>matriceresult_25[[#This Row],[RRID]]/matriceresult_25[[#This Row],[TOTAL]]</f>
        <v>0</v>
      </c>
      <c r="AY24">
        <f>matriceresult_25[[#This Row],[UniProt]]/matriceresult_25[[#This Row],[TOTAL]]</f>
        <v>0</v>
      </c>
      <c r="AZ24" s="8">
        <f>SUM(matriceresult_258[[#This Row],[ArrayExpress]:[UniProt]])</f>
        <v>1</v>
      </c>
    </row>
    <row r="25" spans="1:52" x14ac:dyDescent="0.25">
      <c r="A25" s="4" t="s">
        <v>17</v>
      </c>
      <c r="B25" s="6" t="s">
        <v>28</v>
      </c>
      <c r="D25" s="1" t="s">
        <v>1177</v>
      </c>
      <c r="E25">
        <v>0</v>
      </c>
      <c r="F25">
        <v>0</v>
      </c>
      <c r="G25">
        <v>0</v>
      </c>
      <c r="H25">
        <v>0</v>
      </c>
      <c r="I25">
        <v>0</v>
      </c>
      <c r="J25">
        <v>0</v>
      </c>
      <c r="K25">
        <v>0</v>
      </c>
      <c r="L25">
        <v>0</v>
      </c>
      <c r="M25">
        <v>0</v>
      </c>
      <c r="N25">
        <v>0</v>
      </c>
      <c r="O25">
        <v>3</v>
      </c>
      <c r="P25">
        <v>0</v>
      </c>
      <c r="Q25">
        <v>0</v>
      </c>
      <c r="R25">
        <v>0</v>
      </c>
      <c r="S25">
        <v>0</v>
      </c>
      <c r="T25">
        <v>0</v>
      </c>
      <c r="U25">
        <v>0</v>
      </c>
      <c r="V25">
        <v>0</v>
      </c>
      <c r="W25">
        <v>0</v>
      </c>
      <c r="X25">
        <v>0</v>
      </c>
      <c r="Y25">
        <v>0</v>
      </c>
      <c r="Z25">
        <v>0</v>
      </c>
      <c r="AA25" s="8">
        <f>SUM(matriceresult_25[[#This Row],[ArrayExpress]:[UniProt]])</f>
        <v>3</v>
      </c>
      <c r="AC25" s="1" t="s">
        <v>1177</v>
      </c>
      <c r="AD25">
        <f>matriceresult_25[[#This Row],[ArrayExpress]]/matriceresult_25[[#This Row],[TOTAL]]</f>
        <v>0</v>
      </c>
      <c r="AE25">
        <f>matriceresult_25[[#This Row],[BioProject]]/matriceresult_25[[#This Row],[TOTAL]]</f>
        <v>0</v>
      </c>
      <c r="AF25">
        <f>matriceresult_25[[#This Row],[dbGaP]]/matriceresult_25[[#This Row],[TOTAL]]</f>
        <v>0</v>
      </c>
      <c r="AG25">
        <f>matriceresult_25[[#This Row],[DOI]]/matriceresult_25[[#This Row],[TOTAL]]</f>
        <v>0</v>
      </c>
      <c r="AH25">
        <f>matriceresult_25[[#This Row],[EMDB]]/matriceresult_25[[#This Row],[TOTAL]]</f>
        <v>0</v>
      </c>
      <c r="AI25">
        <f>matriceresult_25[[#This Row],[ENA]]/matriceresult_25[[#This Row],[TOTAL]]</f>
        <v>0</v>
      </c>
      <c r="AJ25">
        <f>matriceresult_25[[#This Row],[Ensembl]]/matriceresult_25[[#This Row],[TOTAL]]</f>
        <v>0</v>
      </c>
      <c r="AK25">
        <f>matriceresult_25[[#This Row],[EUDRACT]]/matriceresult_25[[#This Row],[TOTAL]]</f>
        <v>0</v>
      </c>
      <c r="AL25">
        <f>matriceresult_25[[#This Row],[GCA]]/matriceresult_25[[#This Row],[TOTAL]]</f>
        <v>0</v>
      </c>
      <c r="AM25">
        <f>matriceresult_25[[#This Row],[Gene Ontology (GO)]]/matriceresult_25[[#This Row],[TOTAL]]</f>
        <v>0</v>
      </c>
      <c r="AN25">
        <f>matriceresult_25[[#This Row],[GEO]]/matriceresult_25[[#This Row],[TOTAL]]</f>
        <v>1</v>
      </c>
      <c r="AO25">
        <f>matriceresult_25[[#This Row],[HPA]]/matriceresult_25[[#This Row],[TOTAL]]</f>
        <v>0</v>
      </c>
      <c r="AP25">
        <f>matriceresult_25[[#This Row],[IGSR/1000 Genomes]]/matriceresult_25[[#This Row],[TOTAL]]</f>
        <v>0</v>
      </c>
      <c r="AQ25">
        <f>matriceresult_25[[#This Row],[InterPro]]/matriceresult_25[[#This Row],[TOTAL]]</f>
        <v>0</v>
      </c>
      <c r="AR25">
        <f>matriceresult_25[[#This Row],[OMIM]]/matriceresult_25[[#This Row],[TOTAL]]</f>
        <v>0</v>
      </c>
      <c r="AS25">
        <f>matriceresult_25[[#This Row],[PDBe]]/matriceresult_25[[#This Row],[TOTAL]]</f>
        <v>0</v>
      </c>
      <c r="AT25">
        <f>matriceresult_25[[#This Row],[Pfam]]/matriceresult_25[[#This Row],[TOTAL]]</f>
        <v>0</v>
      </c>
      <c r="AU25">
        <f>matriceresult_25[[#This Row],[PRIDE]]/matriceresult_25[[#This Row],[TOTAL]]</f>
        <v>0</v>
      </c>
      <c r="AV25">
        <f>matriceresult_25[[#This Row],[RefSeq]]/matriceresult_25[[#This Row],[TOTAL]]</f>
        <v>0</v>
      </c>
      <c r="AW25">
        <f>matriceresult_25[[#This Row],[RefSNP]]/matriceresult_25[[#This Row],[TOTAL]]</f>
        <v>0</v>
      </c>
      <c r="AX25">
        <f>matriceresult_25[[#This Row],[RRID]]/matriceresult_25[[#This Row],[TOTAL]]</f>
        <v>0</v>
      </c>
      <c r="AY25">
        <f>matriceresult_25[[#This Row],[UniProt]]/matriceresult_25[[#This Row],[TOTAL]]</f>
        <v>0</v>
      </c>
      <c r="AZ25" s="8">
        <f>SUM(matriceresult_258[[#This Row],[ArrayExpress]:[UniProt]])</f>
        <v>1</v>
      </c>
    </row>
    <row r="26" spans="1:52" x14ac:dyDescent="0.25">
      <c r="A26" s="3" t="s">
        <v>17</v>
      </c>
      <c r="B26" s="13" t="s">
        <v>28</v>
      </c>
      <c r="D26" s="1" t="s">
        <v>1186</v>
      </c>
      <c r="E26">
        <v>0</v>
      </c>
      <c r="F26">
        <v>0</v>
      </c>
      <c r="G26">
        <v>0</v>
      </c>
      <c r="H26">
        <v>0</v>
      </c>
      <c r="I26">
        <v>0</v>
      </c>
      <c r="J26">
        <v>4</v>
      </c>
      <c r="K26">
        <v>0</v>
      </c>
      <c r="L26">
        <v>0</v>
      </c>
      <c r="M26">
        <v>0</v>
      </c>
      <c r="N26">
        <v>0</v>
      </c>
      <c r="O26">
        <v>0</v>
      </c>
      <c r="P26">
        <v>0</v>
      </c>
      <c r="Q26">
        <v>0</v>
      </c>
      <c r="R26">
        <v>0</v>
      </c>
      <c r="S26">
        <v>0</v>
      </c>
      <c r="T26">
        <v>0</v>
      </c>
      <c r="U26">
        <v>0</v>
      </c>
      <c r="V26">
        <v>0</v>
      </c>
      <c r="W26">
        <v>0</v>
      </c>
      <c r="X26">
        <v>0</v>
      </c>
      <c r="Y26">
        <v>0</v>
      </c>
      <c r="Z26">
        <v>0</v>
      </c>
      <c r="AA26" s="8">
        <f>SUM(matriceresult_25[[#This Row],[ArrayExpress]:[UniProt]])</f>
        <v>4</v>
      </c>
      <c r="AC26" s="1" t="s">
        <v>1186</v>
      </c>
      <c r="AD26">
        <f>matriceresult_25[[#This Row],[ArrayExpress]]/matriceresult_25[[#This Row],[TOTAL]]</f>
        <v>0</v>
      </c>
      <c r="AE26">
        <f>matriceresult_25[[#This Row],[BioProject]]/matriceresult_25[[#This Row],[TOTAL]]</f>
        <v>0</v>
      </c>
      <c r="AF26">
        <f>matriceresult_25[[#This Row],[dbGaP]]/matriceresult_25[[#This Row],[TOTAL]]</f>
        <v>0</v>
      </c>
      <c r="AG26">
        <f>matriceresult_25[[#This Row],[DOI]]/matriceresult_25[[#This Row],[TOTAL]]</f>
        <v>0</v>
      </c>
      <c r="AH26">
        <f>matriceresult_25[[#This Row],[EMDB]]/matriceresult_25[[#This Row],[TOTAL]]</f>
        <v>0</v>
      </c>
      <c r="AI26">
        <f>matriceresult_25[[#This Row],[ENA]]/matriceresult_25[[#This Row],[TOTAL]]</f>
        <v>1</v>
      </c>
      <c r="AJ26">
        <f>matriceresult_25[[#This Row],[Ensembl]]/matriceresult_25[[#This Row],[TOTAL]]</f>
        <v>0</v>
      </c>
      <c r="AK26">
        <f>matriceresult_25[[#This Row],[EUDRACT]]/matriceresult_25[[#This Row],[TOTAL]]</f>
        <v>0</v>
      </c>
      <c r="AL26">
        <f>matriceresult_25[[#This Row],[GCA]]/matriceresult_25[[#This Row],[TOTAL]]</f>
        <v>0</v>
      </c>
      <c r="AM26">
        <f>matriceresult_25[[#This Row],[Gene Ontology (GO)]]/matriceresult_25[[#This Row],[TOTAL]]</f>
        <v>0</v>
      </c>
      <c r="AN26">
        <f>matriceresult_25[[#This Row],[GEO]]/matriceresult_25[[#This Row],[TOTAL]]</f>
        <v>0</v>
      </c>
      <c r="AO26">
        <f>matriceresult_25[[#This Row],[HPA]]/matriceresult_25[[#This Row],[TOTAL]]</f>
        <v>0</v>
      </c>
      <c r="AP26">
        <f>matriceresult_25[[#This Row],[IGSR/1000 Genomes]]/matriceresult_25[[#This Row],[TOTAL]]</f>
        <v>0</v>
      </c>
      <c r="AQ26">
        <f>matriceresult_25[[#This Row],[InterPro]]/matriceresult_25[[#This Row],[TOTAL]]</f>
        <v>0</v>
      </c>
      <c r="AR26">
        <f>matriceresult_25[[#This Row],[OMIM]]/matriceresult_25[[#This Row],[TOTAL]]</f>
        <v>0</v>
      </c>
      <c r="AS26">
        <f>matriceresult_25[[#This Row],[PDBe]]/matriceresult_25[[#This Row],[TOTAL]]</f>
        <v>0</v>
      </c>
      <c r="AT26">
        <f>matriceresult_25[[#This Row],[Pfam]]/matriceresult_25[[#This Row],[TOTAL]]</f>
        <v>0</v>
      </c>
      <c r="AU26">
        <f>matriceresult_25[[#This Row],[PRIDE]]/matriceresult_25[[#This Row],[TOTAL]]</f>
        <v>0</v>
      </c>
      <c r="AV26">
        <f>matriceresult_25[[#This Row],[RefSeq]]/matriceresult_25[[#This Row],[TOTAL]]</f>
        <v>0</v>
      </c>
      <c r="AW26">
        <f>matriceresult_25[[#This Row],[RefSNP]]/matriceresult_25[[#This Row],[TOTAL]]</f>
        <v>0</v>
      </c>
      <c r="AX26">
        <f>matriceresult_25[[#This Row],[RRID]]/matriceresult_25[[#This Row],[TOTAL]]</f>
        <v>0</v>
      </c>
      <c r="AY26">
        <f>matriceresult_25[[#This Row],[UniProt]]/matriceresult_25[[#This Row],[TOTAL]]</f>
        <v>0</v>
      </c>
      <c r="AZ26" s="8">
        <f>SUM(matriceresult_258[[#This Row],[ArrayExpress]:[UniProt]])</f>
        <v>1</v>
      </c>
    </row>
    <row r="27" spans="1:52" x14ac:dyDescent="0.25">
      <c r="A27" s="4" t="s">
        <v>17</v>
      </c>
      <c r="B27" s="6" t="s">
        <v>28</v>
      </c>
      <c r="D27" s="1" t="s">
        <v>573</v>
      </c>
      <c r="E27">
        <v>0</v>
      </c>
      <c r="F27">
        <v>0</v>
      </c>
      <c r="G27">
        <v>0</v>
      </c>
      <c r="H27">
        <v>0</v>
      </c>
      <c r="I27">
        <v>0</v>
      </c>
      <c r="J27">
        <v>0</v>
      </c>
      <c r="K27">
        <v>0</v>
      </c>
      <c r="L27">
        <v>0</v>
      </c>
      <c r="M27">
        <v>0</v>
      </c>
      <c r="N27">
        <v>0</v>
      </c>
      <c r="O27">
        <v>1</v>
      </c>
      <c r="P27">
        <v>0</v>
      </c>
      <c r="Q27">
        <v>0</v>
      </c>
      <c r="R27">
        <v>0</v>
      </c>
      <c r="S27">
        <v>0</v>
      </c>
      <c r="T27">
        <v>0</v>
      </c>
      <c r="U27">
        <v>0</v>
      </c>
      <c r="V27">
        <v>0</v>
      </c>
      <c r="W27">
        <v>0</v>
      </c>
      <c r="X27">
        <v>0</v>
      </c>
      <c r="Y27">
        <v>0</v>
      </c>
      <c r="Z27">
        <v>0</v>
      </c>
      <c r="AA27" s="8">
        <f>SUM(matriceresult_25[[#This Row],[ArrayExpress]:[UniProt]])</f>
        <v>1</v>
      </c>
      <c r="AC27" s="1" t="s">
        <v>573</v>
      </c>
      <c r="AD27">
        <f>matriceresult_25[[#This Row],[ArrayExpress]]/matriceresult_25[[#This Row],[TOTAL]]</f>
        <v>0</v>
      </c>
      <c r="AE27">
        <f>matriceresult_25[[#This Row],[BioProject]]/matriceresult_25[[#This Row],[TOTAL]]</f>
        <v>0</v>
      </c>
      <c r="AF27">
        <f>matriceresult_25[[#This Row],[dbGaP]]/matriceresult_25[[#This Row],[TOTAL]]</f>
        <v>0</v>
      </c>
      <c r="AG27">
        <f>matriceresult_25[[#This Row],[DOI]]/matriceresult_25[[#This Row],[TOTAL]]</f>
        <v>0</v>
      </c>
      <c r="AH27">
        <f>matriceresult_25[[#This Row],[EMDB]]/matriceresult_25[[#This Row],[TOTAL]]</f>
        <v>0</v>
      </c>
      <c r="AI27">
        <f>matriceresult_25[[#This Row],[ENA]]/matriceresult_25[[#This Row],[TOTAL]]</f>
        <v>0</v>
      </c>
      <c r="AJ27">
        <f>matriceresult_25[[#This Row],[Ensembl]]/matriceresult_25[[#This Row],[TOTAL]]</f>
        <v>0</v>
      </c>
      <c r="AK27">
        <f>matriceresult_25[[#This Row],[EUDRACT]]/matriceresult_25[[#This Row],[TOTAL]]</f>
        <v>0</v>
      </c>
      <c r="AL27">
        <f>matriceresult_25[[#This Row],[GCA]]/matriceresult_25[[#This Row],[TOTAL]]</f>
        <v>0</v>
      </c>
      <c r="AM27">
        <f>matriceresult_25[[#This Row],[Gene Ontology (GO)]]/matriceresult_25[[#This Row],[TOTAL]]</f>
        <v>0</v>
      </c>
      <c r="AN27">
        <f>matriceresult_25[[#This Row],[GEO]]/matriceresult_25[[#This Row],[TOTAL]]</f>
        <v>1</v>
      </c>
      <c r="AO27">
        <f>matriceresult_25[[#This Row],[HPA]]/matriceresult_25[[#This Row],[TOTAL]]</f>
        <v>0</v>
      </c>
      <c r="AP27">
        <f>matriceresult_25[[#This Row],[IGSR/1000 Genomes]]/matriceresult_25[[#This Row],[TOTAL]]</f>
        <v>0</v>
      </c>
      <c r="AQ27">
        <f>matriceresult_25[[#This Row],[InterPro]]/matriceresult_25[[#This Row],[TOTAL]]</f>
        <v>0</v>
      </c>
      <c r="AR27">
        <f>matriceresult_25[[#This Row],[OMIM]]/matriceresult_25[[#This Row],[TOTAL]]</f>
        <v>0</v>
      </c>
      <c r="AS27">
        <f>matriceresult_25[[#This Row],[PDBe]]/matriceresult_25[[#This Row],[TOTAL]]</f>
        <v>0</v>
      </c>
      <c r="AT27">
        <f>matriceresult_25[[#This Row],[Pfam]]/matriceresult_25[[#This Row],[TOTAL]]</f>
        <v>0</v>
      </c>
      <c r="AU27">
        <f>matriceresult_25[[#This Row],[PRIDE]]/matriceresult_25[[#This Row],[TOTAL]]</f>
        <v>0</v>
      </c>
      <c r="AV27">
        <f>matriceresult_25[[#This Row],[RefSeq]]/matriceresult_25[[#This Row],[TOTAL]]</f>
        <v>0</v>
      </c>
      <c r="AW27">
        <f>matriceresult_25[[#This Row],[RefSNP]]/matriceresult_25[[#This Row],[TOTAL]]</f>
        <v>0</v>
      </c>
      <c r="AX27">
        <f>matriceresult_25[[#This Row],[RRID]]/matriceresult_25[[#This Row],[TOTAL]]</f>
        <v>0</v>
      </c>
      <c r="AY27">
        <f>matriceresult_25[[#This Row],[UniProt]]/matriceresult_25[[#This Row],[TOTAL]]</f>
        <v>0</v>
      </c>
      <c r="AZ27" s="8">
        <f>SUM(matriceresult_258[[#This Row],[ArrayExpress]:[UniProt]])</f>
        <v>1</v>
      </c>
    </row>
    <row r="28" spans="1:52" x14ac:dyDescent="0.25">
      <c r="A28" s="3" t="s">
        <v>17</v>
      </c>
      <c r="B28" s="13" t="s">
        <v>28</v>
      </c>
      <c r="D28" s="1" t="s">
        <v>577</v>
      </c>
      <c r="E28">
        <v>0</v>
      </c>
      <c r="F28">
        <v>0</v>
      </c>
      <c r="G28">
        <v>0</v>
      </c>
      <c r="H28">
        <v>0</v>
      </c>
      <c r="I28">
        <v>0</v>
      </c>
      <c r="J28">
        <v>0</v>
      </c>
      <c r="K28">
        <v>0</v>
      </c>
      <c r="L28">
        <v>0</v>
      </c>
      <c r="M28">
        <v>0</v>
      </c>
      <c r="N28">
        <v>0</v>
      </c>
      <c r="O28">
        <v>1</v>
      </c>
      <c r="P28">
        <v>0</v>
      </c>
      <c r="Q28">
        <v>0</v>
      </c>
      <c r="R28">
        <v>0</v>
      </c>
      <c r="S28">
        <v>0</v>
      </c>
      <c r="T28">
        <v>0</v>
      </c>
      <c r="U28">
        <v>0</v>
      </c>
      <c r="V28">
        <v>0</v>
      </c>
      <c r="W28">
        <v>0</v>
      </c>
      <c r="X28">
        <v>0</v>
      </c>
      <c r="Y28">
        <v>0</v>
      </c>
      <c r="Z28">
        <v>0</v>
      </c>
      <c r="AA28" s="8">
        <f>SUM(matriceresult_25[[#This Row],[ArrayExpress]:[UniProt]])</f>
        <v>1</v>
      </c>
      <c r="AC28" s="1" t="s">
        <v>577</v>
      </c>
      <c r="AD28">
        <f>matriceresult_25[[#This Row],[ArrayExpress]]/matriceresult_25[[#This Row],[TOTAL]]</f>
        <v>0</v>
      </c>
      <c r="AE28">
        <f>matriceresult_25[[#This Row],[BioProject]]/matriceresult_25[[#This Row],[TOTAL]]</f>
        <v>0</v>
      </c>
      <c r="AF28">
        <f>matriceresult_25[[#This Row],[dbGaP]]/matriceresult_25[[#This Row],[TOTAL]]</f>
        <v>0</v>
      </c>
      <c r="AG28">
        <f>matriceresult_25[[#This Row],[DOI]]/matriceresult_25[[#This Row],[TOTAL]]</f>
        <v>0</v>
      </c>
      <c r="AH28">
        <f>matriceresult_25[[#This Row],[EMDB]]/matriceresult_25[[#This Row],[TOTAL]]</f>
        <v>0</v>
      </c>
      <c r="AI28">
        <f>matriceresult_25[[#This Row],[ENA]]/matriceresult_25[[#This Row],[TOTAL]]</f>
        <v>0</v>
      </c>
      <c r="AJ28">
        <f>matriceresult_25[[#This Row],[Ensembl]]/matriceresult_25[[#This Row],[TOTAL]]</f>
        <v>0</v>
      </c>
      <c r="AK28">
        <f>matriceresult_25[[#This Row],[EUDRACT]]/matriceresult_25[[#This Row],[TOTAL]]</f>
        <v>0</v>
      </c>
      <c r="AL28">
        <f>matriceresult_25[[#This Row],[GCA]]/matriceresult_25[[#This Row],[TOTAL]]</f>
        <v>0</v>
      </c>
      <c r="AM28">
        <f>matriceresult_25[[#This Row],[Gene Ontology (GO)]]/matriceresult_25[[#This Row],[TOTAL]]</f>
        <v>0</v>
      </c>
      <c r="AN28">
        <f>matriceresult_25[[#This Row],[GEO]]/matriceresult_25[[#This Row],[TOTAL]]</f>
        <v>1</v>
      </c>
      <c r="AO28">
        <f>matriceresult_25[[#This Row],[HPA]]/matriceresult_25[[#This Row],[TOTAL]]</f>
        <v>0</v>
      </c>
      <c r="AP28">
        <f>matriceresult_25[[#This Row],[IGSR/1000 Genomes]]/matriceresult_25[[#This Row],[TOTAL]]</f>
        <v>0</v>
      </c>
      <c r="AQ28">
        <f>matriceresult_25[[#This Row],[InterPro]]/matriceresult_25[[#This Row],[TOTAL]]</f>
        <v>0</v>
      </c>
      <c r="AR28">
        <f>matriceresult_25[[#This Row],[OMIM]]/matriceresult_25[[#This Row],[TOTAL]]</f>
        <v>0</v>
      </c>
      <c r="AS28">
        <f>matriceresult_25[[#This Row],[PDBe]]/matriceresult_25[[#This Row],[TOTAL]]</f>
        <v>0</v>
      </c>
      <c r="AT28">
        <f>matriceresult_25[[#This Row],[Pfam]]/matriceresult_25[[#This Row],[TOTAL]]</f>
        <v>0</v>
      </c>
      <c r="AU28">
        <f>matriceresult_25[[#This Row],[PRIDE]]/matriceresult_25[[#This Row],[TOTAL]]</f>
        <v>0</v>
      </c>
      <c r="AV28">
        <f>matriceresult_25[[#This Row],[RefSeq]]/matriceresult_25[[#This Row],[TOTAL]]</f>
        <v>0</v>
      </c>
      <c r="AW28">
        <f>matriceresult_25[[#This Row],[RefSNP]]/matriceresult_25[[#This Row],[TOTAL]]</f>
        <v>0</v>
      </c>
      <c r="AX28">
        <f>matriceresult_25[[#This Row],[RRID]]/matriceresult_25[[#This Row],[TOTAL]]</f>
        <v>0</v>
      </c>
      <c r="AY28">
        <f>matriceresult_25[[#This Row],[UniProt]]/matriceresult_25[[#This Row],[TOTAL]]</f>
        <v>0</v>
      </c>
      <c r="AZ28" s="8">
        <f>SUM(matriceresult_258[[#This Row],[ArrayExpress]:[UniProt]])</f>
        <v>1</v>
      </c>
    </row>
    <row r="29" spans="1:52" x14ac:dyDescent="0.25">
      <c r="A29" s="4" t="s">
        <v>17</v>
      </c>
      <c r="B29" s="6" t="s">
        <v>28</v>
      </c>
      <c r="D29" s="1" t="s">
        <v>83</v>
      </c>
      <c r="E29">
        <v>0</v>
      </c>
      <c r="F29">
        <v>0</v>
      </c>
      <c r="G29">
        <v>0</v>
      </c>
      <c r="H29">
        <v>0</v>
      </c>
      <c r="I29">
        <v>0</v>
      </c>
      <c r="J29">
        <v>0</v>
      </c>
      <c r="K29">
        <v>0</v>
      </c>
      <c r="L29">
        <v>0</v>
      </c>
      <c r="M29">
        <v>0</v>
      </c>
      <c r="N29">
        <v>0</v>
      </c>
      <c r="O29">
        <v>0</v>
      </c>
      <c r="P29">
        <v>0</v>
      </c>
      <c r="Q29">
        <v>0</v>
      </c>
      <c r="R29">
        <v>0</v>
      </c>
      <c r="S29">
        <v>0</v>
      </c>
      <c r="T29">
        <v>1</v>
      </c>
      <c r="U29">
        <v>0</v>
      </c>
      <c r="V29">
        <v>0</v>
      </c>
      <c r="W29">
        <v>0</v>
      </c>
      <c r="X29">
        <v>0</v>
      </c>
      <c r="Y29">
        <v>0</v>
      </c>
      <c r="Z29">
        <v>0</v>
      </c>
      <c r="AA29" s="8">
        <f>SUM(matriceresult_25[[#This Row],[ArrayExpress]:[UniProt]])</f>
        <v>1</v>
      </c>
      <c r="AC29" s="1" t="s">
        <v>83</v>
      </c>
      <c r="AD29">
        <f>matriceresult_25[[#This Row],[ArrayExpress]]/matriceresult_25[[#This Row],[TOTAL]]</f>
        <v>0</v>
      </c>
      <c r="AE29">
        <f>matriceresult_25[[#This Row],[BioProject]]/matriceresult_25[[#This Row],[TOTAL]]</f>
        <v>0</v>
      </c>
      <c r="AF29">
        <f>matriceresult_25[[#This Row],[dbGaP]]/matriceresult_25[[#This Row],[TOTAL]]</f>
        <v>0</v>
      </c>
      <c r="AG29">
        <f>matriceresult_25[[#This Row],[DOI]]/matriceresult_25[[#This Row],[TOTAL]]</f>
        <v>0</v>
      </c>
      <c r="AH29">
        <f>matriceresult_25[[#This Row],[EMDB]]/matriceresult_25[[#This Row],[TOTAL]]</f>
        <v>0</v>
      </c>
      <c r="AI29">
        <f>matriceresult_25[[#This Row],[ENA]]/matriceresult_25[[#This Row],[TOTAL]]</f>
        <v>0</v>
      </c>
      <c r="AJ29">
        <f>matriceresult_25[[#This Row],[Ensembl]]/matriceresult_25[[#This Row],[TOTAL]]</f>
        <v>0</v>
      </c>
      <c r="AK29">
        <f>matriceresult_25[[#This Row],[EUDRACT]]/matriceresult_25[[#This Row],[TOTAL]]</f>
        <v>0</v>
      </c>
      <c r="AL29">
        <f>matriceresult_25[[#This Row],[GCA]]/matriceresult_25[[#This Row],[TOTAL]]</f>
        <v>0</v>
      </c>
      <c r="AM29">
        <f>matriceresult_25[[#This Row],[Gene Ontology (GO)]]/matriceresult_25[[#This Row],[TOTAL]]</f>
        <v>0</v>
      </c>
      <c r="AN29">
        <f>matriceresult_25[[#This Row],[GEO]]/matriceresult_25[[#This Row],[TOTAL]]</f>
        <v>0</v>
      </c>
      <c r="AO29">
        <f>matriceresult_25[[#This Row],[HPA]]/matriceresult_25[[#This Row],[TOTAL]]</f>
        <v>0</v>
      </c>
      <c r="AP29">
        <f>matriceresult_25[[#This Row],[IGSR/1000 Genomes]]/matriceresult_25[[#This Row],[TOTAL]]</f>
        <v>0</v>
      </c>
      <c r="AQ29">
        <f>matriceresult_25[[#This Row],[InterPro]]/matriceresult_25[[#This Row],[TOTAL]]</f>
        <v>0</v>
      </c>
      <c r="AR29">
        <f>matriceresult_25[[#This Row],[OMIM]]/matriceresult_25[[#This Row],[TOTAL]]</f>
        <v>0</v>
      </c>
      <c r="AS29">
        <f>matriceresult_25[[#This Row],[PDBe]]/matriceresult_25[[#This Row],[TOTAL]]</f>
        <v>1</v>
      </c>
      <c r="AT29">
        <f>matriceresult_25[[#This Row],[Pfam]]/matriceresult_25[[#This Row],[TOTAL]]</f>
        <v>0</v>
      </c>
      <c r="AU29">
        <f>matriceresult_25[[#This Row],[PRIDE]]/matriceresult_25[[#This Row],[TOTAL]]</f>
        <v>0</v>
      </c>
      <c r="AV29">
        <f>matriceresult_25[[#This Row],[RefSeq]]/matriceresult_25[[#This Row],[TOTAL]]</f>
        <v>0</v>
      </c>
      <c r="AW29">
        <f>matriceresult_25[[#This Row],[RefSNP]]/matriceresult_25[[#This Row],[TOTAL]]</f>
        <v>0</v>
      </c>
      <c r="AX29">
        <f>matriceresult_25[[#This Row],[RRID]]/matriceresult_25[[#This Row],[TOTAL]]</f>
        <v>0</v>
      </c>
      <c r="AY29">
        <f>matriceresult_25[[#This Row],[UniProt]]/matriceresult_25[[#This Row],[TOTAL]]</f>
        <v>0</v>
      </c>
      <c r="AZ29" s="8">
        <f>SUM(matriceresult_258[[#This Row],[ArrayExpress]:[UniProt]])</f>
        <v>1</v>
      </c>
    </row>
    <row r="30" spans="1:52" x14ac:dyDescent="0.25">
      <c r="A30" s="3" t="s">
        <v>17</v>
      </c>
      <c r="B30" s="13" t="s">
        <v>28</v>
      </c>
      <c r="D30" s="1" t="s">
        <v>2134</v>
      </c>
      <c r="E30">
        <v>0</v>
      </c>
      <c r="F30">
        <v>0</v>
      </c>
      <c r="G30">
        <v>0</v>
      </c>
      <c r="H30">
        <v>0</v>
      </c>
      <c r="I30">
        <v>0</v>
      </c>
      <c r="J30">
        <v>0</v>
      </c>
      <c r="K30">
        <v>0</v>
      </c>
      <c r="L30">
        <v>0</v>
      </c>
      <c r="M30">
        <v>0</v>
      </c>
      <c r="N30">
        <v>0</v>
      </c>
      <c r="O30">
        <v>0</v>
      </c>
      <c r="P30">
        <v>0</v>
      </c>
      <c r="Q30">
        <v>0</v>
      </c>
      <c r="R30">
        <v>0</v>
      </c>
      <c r="S30">
        <v>0</v>
      </c>
      <c r="T30">
        <v>3</v>
      </c>
      <c r="U30">
        <v>0</v>
      </c>
      <c r="V30">
        <v>0</v>
      </c>
      <c r="W30">
        <v>0</v>
      </c>
      <c r="X30">
        <v>0</v>
      </c>
      <c r="Y30">
        <v>0</v>
      </c>
      <c r="Z30">
        <v>0</v>
      </c>
      <c r="AA30" s="8">
        <f>SUM(matriceresult_25[[#This Row],[ArrayExpress]:[UniProt]])</f>
        <v>3</v>
      </c>
      <c r="AC30" s="1" t="s">
        <v>2134</v>
      </c>
      <c r="AD30">
        <f>matriceresult_25[[#This Row],[ArrayExpress]]/matriceresult_25[[#This Row],[TOTAL]]</f>
        <v>0</v>
      </c>
      <c r="AE30">
        <f>matriceresult_25[[#This Row],[BioProject]]/matriceresult_25[[#This Row],[TOTAL]]</f>
        <v>0</v>
      </c>
      <c r="AF30">
        <f>matriceresult_25[[#This Row],[dbGaP]]/matriceresult_25[[#This Row],[TOTAL]]</f>
        <v>0</v>
      </c>
      <c r="AG30">
        <f>matriceresult_25[[#This Row],[DOI]]/matriceresult_25[[#This Row],[TOTAL]]</f>
        <v>0</v>
      </c>
      <c r="AH30">
        <f>matriceresult_25[[#This Row],[EMDB]]/matriceresult_25[[#This Row],[TOTAL]]</f>
        <v>0</v>
      </c>
      <c r="AI30">
        <f>matriceresult_25[[#This Row],[ENA]]/matriceresult_25[[#This Row],[TOTAL]]</f>
        <v>0</v>
      </c>
      <c r="AJ30">
        <f>matriceresult_25[[#This Row],[Ensembl]]/matriceresult_25[[#This Row],[TOTAL]]</f>
        <v>0</v>
      </c>
      <c r="AK30">
        <f>matriceresult_25[[#This Row],[EUDRACT]]/matriceresult_25[[#This Row],[TOTAL]]</f>
        <v>0</v>
      </c>
      <c r="AL30">
        <f>matriceresult_25[[#This Row],[GCA]]/matriceresult_25[[#This Row],[TOTAL]]</f>
        <v>0</v>
      </c>
      <c r="AM30">
        <f>matriceresult_25[[#This Row],[Gene Ontology (GO)]]/matriceresult_25[[#This Row],[TOTAL]]</f>
        <v>0</v>
      </c>
      <c r="AN30">
        <f>matriceresult_25[[#This Row],[GEO]]/matriceresult_25[[#This Row],[TOTAL]]</f>
        <v>0</v>
      </c>
      <c r="AO30">
        <f>matriceresult_25[[#This Row],[HPA]]/matriceresult_25[[#This Row],[TOTAL]]</f>
        <v>0</v>
      </c>
      <c r="AP30">
        <f>matriceresult_25[[#This Row],[IGSR/1000 Genomes]]/matriceresult_25[[#This Row],[TOTAL]]</f>
        <v>0</v>
      </c>
      <c r="AQ30">
        <f>matriceresult_25[[#This Row],[InterPro]]/matriceresult_25[[#This Row],[TOTAL]]</f>
        <v>0</v>
      </c>
      <c r="AR30">
        <f>matriceresult_25[[#This Row],[OMIM]]/matriceresult_25[[#This Row],[TOTAL]]</f>
        <v>0</v>
      </c>
      <c r="AS30">
        <f>matriceresult_25[[#This Row],[PDBe]]/matriceresult_25[[#This Row],[TOTAL]]</f>
        <v>1</v>
      </c>
      <c r="AT30">
        <f>matriceresult_25[[#This Row],[Pfam]]/matriceresult_25[[#This Row],[TOTAL]]</f>
        <v>0</v>
      </c>
      <c r="AU30">
        <f>matriceresult_25[[#This Row],[PRIDE]]/matriceresult_25[[#This Row],[TOTAL]]</f>
        <v>0</v>
      </c>
      <c r="AV30">
        <f>matriceresult_25[[#This Row],[RefSeq]]/matriceresult_25[[#This Row],[TOTAL]]</f>
        <v>0</v>
      </c>
      <c r="AW30">
        <f>matriceresult_25[[#This Row],[RefSNP]]/matriceresult_25[[#This Row],[TOTAL]]</f>
        <v>0</v>
      </c>
      <c r="AX30">
        <f>matriceresult_25[[#This Row],[RRID]]/matriceresult_25[[#This Row],[TOTAL]]</f>
        <v>0</v>
      </c>
      <c r="AY30">
        <f>matriceresult_25[[#This Row],[UniProt]]/matriceresult_25[[#This Row],[TOTAL]]</f>
        <v>0</v>
      </c>
      <c r="AZ30" s="8">
        <f>SUM(matriceresult_258[[#This Row],[ArrayExpress]:[UniProt]])</f>
        <v>1</v>
      </c>
    </row>
    <row r="31" spans="1:52" x14ac:dyDescent="0.25">
      <c r="A31" s="4" t="s">
        <v>17</v>
      </c>
      <c r="B31" s="6" t="s">
        <v>20</v>
      </c>
      <c r="D31" s="1" t="s">
        <v>87</v>
      </c>
      <c r="E31">
        <v>0</v>
      </c>
      <c r="F31">
        <v>0</v>
      </c>
      <c r="G31">
        <v>0</v>
      </c>
      <c r="H31">
        <v>0</v>
      </c>
      <c r="I31">
        <v>0</v>
      </c>
      <c r="J31">
        <v>0</v>
      </c>
      <c r="K31">
        <v>0</v>
      </c>
      <c r="L31">
        <v>0</v>
      </c>
      <c r="M31">
        <v>0</v>
      </c>
      <c r="N31">
        <v>0</v>
      </c>
      <c r="O31">
        <v>0</v>
      </c>
      <c r="P31">
        <v>0</v>
      </c>
      <c r="Q31">
        <v>0</v>
      </c>
      <c r="R31">
        <v>0</v>
      </c>
      <c r="S31">
        <v>0</v>
      </c>
      <c r="T31">
        <v>19</v>
      </c>
      <c r="U31">
        <v>0</v>
      </c>
      <c r="V31">
        <v>0</v>
      </c>
      <c r="W31">
        <v>0</v>
      </c>
      <c r="X31">
        <v>0</v>
      </c>
      <c r="Y31">
        <v>0</v>
      </c>
      <c r="Z31">
        <v>0</v>
      </c>
      <c r="AA31" s="8">
        <f>SUM(matriceresult_25[[#This Row],[ArrayExpress]:[UniProt]])</f>
        <v>19</v>
      </c>
      <c r="AC31" s="1" t="s">
        <v>87</v>
      </c>
      <c r="AD31">
        <f>matriceresult_25[[#This Row],[ArrayExpress]]/matriceresult_25[[#This Row],[TOTAL]]</f>
        <v>0</v>
      </c>
      <c r="AE31">
        <f>matriceresult_25[[#This Row],[BioProject]]/matriceresult_25[[#This Row],[TOTAL]]</f>
        <v>0</v>
      </c>
      <c r="AF31">
        <f>matriceresult_25[[#This Row],[dbGaP]]/matriceresult_25[[#This Row],[TOTAL]]</f>
        <v>0</v>
      </c>
      <c r="AG31">
        <f>matriceresult_25[[#This Row],[DOI]]/matriceresult_25[[#This Row],[TOTAL]]</f>
        <v>0</v>
      </c>
      <c r="AH31">
        <f>matriceresult_25[[#This Row],[EMDB]]/matriceresult_25[[#This Row],[TOTAL]]</f>
        <v>0</v>
      </c>
      <c r="AI31">
        <f>matriceresult_25[[#This Row],[ENA]]/matriceresult_25[[#This Row],[TOTAL]]</f>
        <v>0</v>
      </c>
      <c r="AJ31">
        <f>matriceresult_25[[#This Row],[Ensembl]]/matriceresult_25[[#This Row],[TOTAL]]</f>
        <v>0</v>
      </c>
      <c r="AK31">
        <f>matriceresult_25[[#This Row],[EUDRACT]]/matriceresult_25[[#This Row],[TOTAL]]</f>
        <v>0</v>
      </c>
      <c r="AL31">
        <f>matriceresult_25[[#This Row],[GCA]]/matriceresult_25[[#This Row],[TOTAL]]</f>
        <v>0</v>
      </c>
      <c r="AM31">
        <f>matriceresult_25[[#This Row],[Gene Ontology (GO)]]/matriceresult_25[[#This Row],[TOTAL]]</f>
        <v>0</v>
      </c>
      <c r="AN31">
        <f>matriceresult_25[[#This Row],[GEO]]/matriceresult_25[[#This Row],[TOTAL]]</f>
        <v>0</v>
      </c>
      <c r="AO31">
        <f>matriceresult_25[[#This Row],[HPA]]/matriceresult_25[[#This Row],[TOTAL]]</f>
        <v>0</v>
      </c>
      <c r="AP31">
        <f>matriceresult_25[[#This Row],[IGSR/1000 Genomes]]/matriceresult_25[[#This Row],[TOTAL]]</f>
        <v>0</v>
      </c>
      <c r="AQ31">
        <f>matriceresult_25[[#This Row],[InterPro]]/matriceresult_25[[#This Row],[TOTAL]]</f>
        <v>0</v>
      </c>
      <c r="AR31">
        <f>matriceresult_25[[#This Row],[OMIM]]/matriceresult_25[[#This Row],[TOTAL]]</f>
        <v>0</v>
      </c>
      <c r="AS31">
        <f>matriceresult_25[[#This Row],[PDBe]]/matriceresult_25[[#This Row],[TOTAL]]</f>
        <v>1</v>
      </c>
      <c r="AT31">
        <f>matriceresult_25[[#This Row],[Pfam]]/matriceresult_25[[#This Row],[TOTAL]]</f>
        <v>0</v>
      </c>
      <c r="AU31">
        <f>matriceresult_25[[#This Row],[PRIDE]]/matriceresult_25[[#This Row],[TOTAL]]</f>
        <v>0</v>
      </c>
      <c r="AV31">
        <f>matriceresult_25[[#This Row],[RefSeq]]/matriceresult_25[[#This Row],[TOTAL]]</f>
        <v>0</v>
      </c>
      <c r="AW31">
        <f>matriceresult_25[[#This Row],[RefSNP]]/matriceresult_25[[#This Row],[TOTAL]]</f>
        <v>0</v>
      </c>
      <c r="AX31">
        <f>matriceresult_25[[#This Row],[RRID]]/matriceresult_25[[#This Row],[TOTAL]]</f>
        <v>0</v>
      </c>
      <c r="AY31">
        <f>matriceresult_25[[#This Row],[UniProt]]/matriceresult_25[[#This Row],[TOTAL]]</f>
        <v>0</v>
      </c>
      <c r="AZ31" s="8">
        <f>SUM(matriceresult_258[[#This Row],[ArrayExpress]:[UniProt]])</f>
        <v>1</v>
      </c>
    </row>
    <row r="32" spans="1:52" x14ac:dyDescent="0.25">
      <c r="A32" s="3" t="s">
        <v>17</v>
      </c>
      <c r="B32" s="13" t="s">
        <v>20</v>
      </c>
      <c r="D32" s="1" t="s">
        <v>2144</v>
      </c>
      <c r="E32">
        <v>0</v>
      </c>
      <c r="F32">
        <v>0</v>
      </c>
      <c r="G32">
        <v>0</v>
      </c>
      <c r="H32">
        <v>0</v>
      </c>
      <c r="I32">
        <v>0</v>
      </c>
      <c r="J32">
        <v>1</v>
      </c>
      <c r="K32">
        <v>0</v>
      </c>
      <c r="L32">
        <v>0</v>
      </c>
      <c r="M32">
        <v>0</v>
      </c>
      <c r="N32">
        <v>0</v>
      </c>
      <c r="O32">
        <v>0</v>
      </c>
      <c r="P32">
        <v>0</v>
      </c>
      <c r="Q32">
        <v>0</v>
      </c>
      <c r="R32">
        <v>0</v>
      </c>
      <c r="S32">
        <v>0</v>
      </c>
      <c r="T32">
        <v>0</v>
      </c>
      <c r="U32">
        <v>0</v>
      </c>
      <c r="V32">
        <v>0</v>
      </c>
      <c r="W32">
        <v>0</v>
      </c>
      <c r="X32">
        <v>0</v>
      </c>
      <c r="Y32">
        <v>0</v>
      </c>
      <c r="Z32">
        <v>0</v>
      </c>
      <c r="AA32" s="8">
        <f>SUM(matriceresult_25[[#This Row],[ArrayExpress]:[UniProt]])</f>
        <v>1</v>
      </c>
      <c r="AC32" s="1" t="s">
        <v>2144</v>
      </c>
      <c r="AD32">
        <f>matriceresult_25[[#This Row],[ArrayExpress]]/matriceresult_25[[#This Row],[TOTAL]]</f>
        <v>0</v>
      </c>
      <c r="AE32">
        <f>matriceresult_25[[#This Row],[BioProject]]/matriceresult_25[[#This Row],[TOTAL]]</f>
        <v>0</v>
      </c>
      <c r="AF32">
        <f>matriceresult_25[[#This Row],[dbGaP]]/matriceresult_25[[#This Row],[TOTAL]]</f>
        <v>0</v>
      </c>
      <c r="AG32">
        <f>matriceresult_25[[#This Row],[DOI]]/matriceresult_25[[#This Row],[TOTAL]]</f>
        <v>0</v>
      </c>
      <c r="AH32">
        <f>matriceresult_25[[#This Row],[EMDB]]/matriceresult_25[[#This Row],[TOTAL]]</f>
        <v>0</v>
      </c>
      <c r="AI32">
        <f>matriceresult_25[[#This Row],[ENA]]/matriceresult_25[[#This Row],[TOTAL]]</f>
        <v>1</v>
      </c>
      <c r="AJ32">
        <f>matriceresult_25[[#This Row],[Ensembl]]/matriceresult_25[[#This Row],[TOTAL]]</f>
        <v>0</v>
      </c>
      <c r="AK32">
        <f>matriceresult_25[[#This Row],[EUDRACT]]/matriceresult_25[[#This Row],[TOTAL]]</f>
        <v>0</v>
      </c>
      <c r="AL32">
        <f>matriceresult_25[[#This Row],[GCA]]/matriceresult_25[[#This Row],[TOTAL]]</f>
        <v>0</v>
      </c>
      <c r="AM32">
        <f>matriceresult_25[[#This Row],[Gene Ontology (GO)]]/matriceresult_25[[#This Row],[TOTAL]]</f>
        <v>0</v>
      </c>
      <c r="AN32">
        <f>matriceresult_25[[#This Row],[GEO]]/matriceresult_25[[#This Row],[TOTAL]]</f>
        <v>0</v>
      </c>
      <c r="AO32">
        <f>matriceresult_25[[#This Row],[HPA]]/matriceresult_25[[#This Row],[TOTAL]]</f>
        <v>0</v>
      </c>
      <c r="AP32">
        <f>matriceresult_25[[#This Row],[IGSR/1000 Genomes]]/matriceresult_25[[#This Row],[TOTAL]]</f>
        <v>0</v>
      </c>
      <c r="AQ32">
        <f>matriceresult_25[[#This Row],[InterPro]]/matriceresult_25[[#This Row],[TOTAL]]</f>
        <v>0</v>
      </c>
      <c r="AR32">
        <f>matriceresult_25[[#This Row],[OMIM]]/matriceresult_25[[#This Row],[TOTAL]]</f>
        <v>0</v>
      </c>
      <c r="AS32">
        <f>matriceresult_25[[#This Row],[PDBe]]/matriceresult_25[[#This Row],[TOTAL]]</f>
        <v>0</v>
      </c>
      <c r="AT32">
        <f>matriceresult_25[[#This Row],[Pfam]]/matriceresult_25[[#This Row],[TOTAL]]</f>
        <v>0</v>
      </c>
      <c r="AU32">
        <f>matriceresult_25[[#This Row],[PRIDE]]/matriceresult_25[[#This Row],[TOTAL]]</f>
        <v>0</v>
      </c>
      <c r="AV32">
        <f>matriceresult_25[[#This Row],[RefSeq]]/matriceresult_25[[#This Row],[TOTAL]]</f>
        <v>0</v>
      </c>
      <c r="AW32">
        <f>matriceresult_25[[#This Row],[RefSNP]]/matriceresult_25[[#This Row],[TOTAL]]</f>
        <v>0</v>
      </c>
      <c r="AX32">
        <f>matriceresult_25[[#This Row],[RRID]]/matriceresult_25[[#This Row],[TOTAL]]</f>
        <v>0</v>
      </c>
      <c r="AY32">
        <f>matriceresult_25[[#This Row],[UniProt]]/matriceresult_25[[#This Row],[TOTAL]]</f>
        <v>0</v>
      </c>
      <c r="AZ32" s="8">
        <f>SUM(matriceresult_258[[#This Row],[ArrayExpress]:[UniProt]])</f>
        <v>1</v>
      </c>
    </row>
    <row r="33" spans="1:52" x14ac:dyDescent="0.25">
      <c r="A33" s="4" t="s">
        <v>17</v>
      </c>
      <c r="B33" s="6" t="s">
        <v>20</v>
      </c>
      <c r="D33" s="1" t="s">
        <v>2149</v>
      </c>
      <c r="E33">
        <v>0</v>
      </c>
      <c r="F33">
        <v>0</v>
      </c>
      <c r="G33">
        <v>0</v>
      </c>
      <c r="H33">
        <v>0</v>
      </c>
      <c r="I33">
        <v>0</v>
      </c>
      <c r="J33">
        <v>0</v>
      </c>
      <c r="K33">
        <v>0</v>
      </c>
      <c r="L33">
        <v>0</v>
      </c>
      <c r="M33">
        <v>0</v>
      </c>
      <c r="N33">
        <v>0</v>
      </c>
      <c r="O33">
        <v>0</v>
      </c>
      <c r="P33">
        <v>0</v>
      </c>
      <c r="Q33">
        <v>0</v>
      </c>
      <c r="R33">
        <v>0</v>
      </c>
      <c r="S33">
        <v>0</v>
      </c>
      <c r="T33">
        <v>3</v>
      </c>
      <c r="U33">
        <v>1</v>
      </c>
      <c r="V33">
        <v>0</v>
      </c>
      <c r="W33">
        <v>0</v>
      </c>
      <c r="X33">
        <v>0</v>
      </c>
      <c r="Y33">
        <v>0</v>
      </c>
      <c r="Z33">
        <v>0</v>
      </c>
      <c r="AA33" s="8">
        <f>SUM(matriceresult_25[[#This Row],[ArrayExpress]:[UniProt]])</f>
        <v>4</v>
      </c>
      <c r="AC33" s="1" t="s">
        <v>2149</v>
      </c>
      <c r="AD33">
        <f>matriceresult_25[[#This Row],[ArrayExpress]]/matriceresult_25[[#This Row],[TOTAL]]</f>
        <v>0</v>
      </c>
      <c r="AE33">
        <f>matriceresult_25[[#This Row],[BioProject]]/matriceresult_25[[#This Row],[TOTAL]]</f>
        <v>0</v>
      </c>
      <c r="AF33">
        <f>matriceresult_25[[#This Row],[dbGaP]]/matriceresult_25[[#This Row],[TOTAL]]</f>
        <v>0</v>
      </c>
      <c r="AG33">
        <f>matriceresult_25[[#This Row],[DOI]]/matriceresult_25[[#This Row],[TOTAL]]</f>
        <v>0</v>
      </c>
      <c r="AH33">
        <f>matriceresult_25[[#This Row],[EMDB]]/matriceresult_25[[#This Row],[TOTAL]]</f>
        <v>0</v>
      </c>
      <c r="AI33">
        <f>matriceresult_25[[#This Row],[ENA]]/matriceresult_25[[#This Row],[TOTAL]]</f>
        <v>0</v>
      </c>
      <c r="AJ33">
        <f>matriceresult_25[[#This Row],[Ensembl]]/matriceresult_25[[#This Row],[TOTAL]]</f>
        <v>0</v>
      </c>
      <c r="AK33">
        <f>matriceresult_25[[#This Row],[EUDRACT]]/matriceresult_25[[#This Row],[TOTAL]]</f>
        <v>0</v>
      </c>
      <c r="AL33">
        <f>matriceresult_25[[#This Row],[GCA]]/matriceresult_25[[#This Row],[TOTAL]]</f>
        <v>0</v>
      </c>
      <c r="AM33">
        <f>matriceresult_25[[#This Row],[Gene Ontology (GO)]]/matriceresult_25[[#This Row],[TOTAL]]</f>
        <v>0</v>
      </c>
      <c r="AN33">
        <f>matriceresult_25[[#This Row],[GEO]]/matriceresult_25[[#This Row],[TOTAL]]</f>
        <v>0</v>
      </c>
      <c r="AO33">
        <f>matriceresult_25[[#This Row],[HPA]]/matriceresult_25[[#This Row],[TOTAL]]</f>
        <v>0</v>
      </c>
      <c r="AP33">
        <f>matriceresult_25[[#This Row],[IGSR/1000 Genomes]]/matriceresult_25[[#This Row],[TOTAL]]</f>
        <v>0</v>
      </c>
      <c r="AQ33">
        <f>matriceresult_25[[#This Row],[InterPro]]/matriceresult_25[[#This Row],[TOTAL]]</f>
        <v>0</v>
      </c>
      <c r="AR33">
        <f>matriceresult_25[[#This Row],[OMIM]]/matriceresult_25[[#This Row],[TOTAL]]</f>
        <v>0</v>
      </c>
      <c r="AS33">
        <f>matriceresult_25[[#This Row],[PDBe]]/matriceresult_25[[#This Row],[TOTAL]]</f>
        <v>0.75</v>
      </c>
      <c r="AT33">
        <f>matriceresult_25[[#This Row],[Pfam]]/matriceresult_25[[#This Row],[TOTAL]]</f>
        <v>0.25</v>
      </c>
      <c r="AU33">
        <f>matriceresult_25[[#This Row],[PRIDE]]/matriceresult_25[[#This Row],[TOTAL]]</f>
        <v>0</v>
      </c>
      <c r="AV33">
        <f>matriceresult_25[[#This Row],[RefSeq]]/matriceresult_25[[#This Row],[TOTAL]]</f>
        <v>0</v>
      </c>
      <c r="AW33">
        <f>matriceresult_25[[#This Row],[RefSNP]]/matriceresult_25[[#This Row],[TOTAL]]</f>
        <v>0</v>
      </c>
      <c r="AX33">
        <f>matriceresult_25[[#This Row],[RRID]]/matriceresult_25[[#This Row],[TOTAL]]</f>
        <v>0</v>
      </c>
      <c r="AY33">
        <f>matriceresult_25[[#This Row],[UniProt]]/matriceresult_25[[#This Row],[TOTAL]]</f>
        <v>0</v>
      </c>
      <c r="AZ33" s="8">
        <f>SUM(matriceresult_258[[#This Row],[ArrayExpress]:[UniProt]])</f>
        <v>1</v>
      </c>
    </row>
    <row r="34" spans="1:52" x14ac:dyDescent="0.25">
      <c r="A34" s="3" t="s">
        <v>17</v>
      </c>
      <c r="B34" s="13" t="s">
        <v>167</v>
      </c>
      <c r="D34" s="1" t="s">
        <v>2163</v>
      </c>
      <c r="E34">
        <v>0</v>
      </c>
      <c r="F34">
        <v>0</v>
      </c>
      <c r="G34">
        <v>0</v>
      </c>
      <c r="H34">
        <v>0</v>
      </c>
      <c r="I34">
        <v>0</v>
      </c>
      <c r="J34">
        <v>0</v>
      </c>
      <c r="K34">
        <v>0</v>
      </c>
      <c r="L34">
        <v>0</v>
      </c>
      <c r="M34">
        <v>0</v>
      </c>
      <c r="N34">
        <v>0</v>
      </c>
      <c r="O34">
        <v>0</v>
      </c>
      <c r="P34">
        <v>0</v>
      </c>
      <c r="Q34">
        <v>0</v>
      </c>
      <c r="R34">
        <v>0</v>
      </c>
      <c r="S34">
        <v>0</v>
      </c>
      <c r="T34">
        <v>2</v>
      </c>
      <c r="U34">
        <v>0</v>
      </c>
      <c r="V34">
        <v>0</v>
      </c>
      <c r="W34">
        <v>0</v>
      </c>
      <c r="X34">
        <v>0</v>
      </c>
      <c r="Y34">
        <v>0</v>
      </c>
      <c r="Z34">
        <v>0</v>
      </c>
      <c r="AA34" s="8">
        <f>SUM(matriceresult_25[[#This Row],[ArrayExpress]:[UniProt]])</f>
        <v>2</v>
      </c>
      <c r="AC34" s="1" t="s">
        <v>2163</v>
      </c>
      <c r="AD34">
        <f>matriceresult_25[[#This Row],[ArrayExpress]]/matriceresult_25[[#This Row],[TOTAL]]</f>
        <v>0</v>
      </c>
      <c r="AE34">
        <f>matriceresult_25[[#This Row],[BioProject]]/matriceresult_25[[#This Row],[TOTAL]]</f>
        <v>0</v>
      </c>
      <c r="AF34">
        <f>matriceresult_25[[#This Row],[dbGaP]]/matriceresult_25[[#This Row],[TOTAL]]</f>
        <v>0</v>
      </c>
      <c r="AG34">
        <f>matriceresult_25[[#This Row],[DOI]]/matriceresult_25[[#This Row],[TOTAL]]</f>
        <v>0</v>
      </c>
      <c r="AH34">
        <f>matriceresult_25[[#This Row],[EMDB]]/matriceresult_25[[#This Row],[TOTAL]]</f>
        <v>0</v>
      </c>
      <c r="AI34">
        <f>matriceresult_25[[#This Row],[ENA]]/matriceresult_25[[#This Row],[TOTAL]]</f>
        <v>0</v>
      </c>
      <c r="AJ34">
        <f>matriceresult_25[[#This Row],[Ensembl]]/matriceresult_25[[#This Row],[TOTAL]]</f>
        <v>0</v>
      </c>
      <c r="AK34">
        <f>matriceresult_25[[#This Row],[EUDRACT]]/matriceresult_25[[#This Row],[TOTAL]]</f>
        <v>0</v>
      </c>
      <c r="AL34">
        <f>matriceresult_25[[#This Row],[GCA]]/matriceresult_25[[#This Row],[TOTAL]]</f>
        <v>0</v>
      </c>
      <c r="AM34">
        <f>matriceresult_25[[#This Row],[Gene Ontology (GO)]]/matriceresult_25[[#This Row],[TOTAL]]</f>
        <v>0</v>
      </c>
      <c r="AN34">
        <f>matriceresult_25[[#This Row],[GEO]]/matriceresult_25[[#This Row],[TOTAL]]</f>
        <v>0</v>
      </c>
      <c r="AO34">
        <f>matriceresult_25[[#This Row],[HPA]]/matriceresult_25[[#This Row],[TOTAL]]</f>
        <v>0</v>
      </c>
      <c r="AP34">
        <f>matriceresult_25[[#This Row],[IGSR/1000 Genomes]]/matriceresult_25[[#This Row],[TOTAL]]</f>
        <v>0</v>
      </c>
      <c r="AQ34">
        <f>matriceresult_25[[#This Row],[InterPro]]/matriceresult_25[[#This Row],[TOTAL]]</f>
        <v>0</v>
      </c>
      <c r="AR34">
        <f>matriceresult_25[[#This Row],[OMIM]]/matriceresult_25[[#This Row],[TOTAL]]</f>
        <v>0</v>
      </c>
      <c r="AS34">
        <f>matriceresult_25[[#This Row],[PDBe]]/matriceresult_25[[#This Row],[TOTAL]]</f>
        <v>1</v>
      </c>
      <c r="AT34">
        <f>matriceresult_25[[#This Row],[Pfam]]/matriceresult_25[[#This Row],[TOTAL]]</f>
        <v>0</v>
      </c>
      <c r="AU34">
        <f>matriceresult_25[[#This Row],[PRIDE]]/matriceresult_25[[#This Row],[TOTAL]]</f>
        <v>0</v>
      </c>
      <c r="AV34">
        <f>matriceresult_25[[#This Row],[RefSeq]]/matriceresult_25[[#This Row],[TOTAL]]</f>
        <v>0</v>
      </c>
      <c r="AW34">
        <f>matriceresult_25[[#This Row],[RefSNP]]/matriceresult_25[[#This Row],[TOTAL]]</f>
        <v>0</v>
      </c>
      <c r="AX34">
        <f>matriceresult_25[[#This Row],[RRID]]/matriceresult_25[[#This Row],[TOTAL]]</f>
        <v>0</v>
      </c>
      <c r="AY34">
        <f>matriceresult_25[[#This Row],[UniProt]]/matriceresult_25[[#This Row],[TOTAL]]</f>
        <v>0</v>
      </c>
      <c r="AZ34" s="8">
        <f>SUM(matriceresult_258[[#This Row],[ArrayExpress]:[UniProt]])</f>
        <v>1</v>
      </c>
    </row>
    <row r="35" spans="1:52" x14ac:dyDescent="0.25">
      <c r="A35" s="4" t="s">
        <v>17</v>
      </c>
      <c r="B35" s="6" t="s">
        <v>167</v>
      </c>
      <c r="D35" s="1" t="s">
        <v>586</v>
      </c>
      <c r="E35">
        <v>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s="8">
        <f>SUM(matriceresult_25[[#This Row],[ArrayExpress]:[UniProt]])</f>
        <v>1</v>
      </c>
      <c r="AC35" s="1" t="s">
        <v>586</v>
      </c>
      <c r="AD35">
        <f>matriceresult_25[[#This Row],[ArrayExpress]]/matriceresult_25[[#This Row],[TOTAL]]</f>
        <v>1</v>
      </c>
      <c r="AE35">
        <f>matriceresult_25[[#This Row],[BioProject]]/matriceresult_25[[#This Row],[TOTAL]]</f>
        <v>0</v>
      </c>
      <c r="AF35">
        <f>matriceresult_25[[#This Row],[dbGaP]]/matriceresult_25[[#This Row],[TOTAL]]</f>
        <v>0</v>
      </c>
      <c r="AG35">
        <f>matriceresult_25[[#This Row],[DOI]]/matriceresult_25[[#This Row],[TOTAL]]</f>
        <v>0</v>
      </c>
      <c r="AH35">
        <f>matriceresult_25[[#This Row],[EMDB]]/matriceresult_25[[#This Row],[TOTAL]]</f>
        <v>0</v>
      </c>
      <c r="AI35">
        <f>matriceresult_25[[#This Row],[ENA]]/matriceresult_25[[#This Row],[TOTAL]]</f>
        <v>0</v>
      </c>
      <c r="AJ35">
        <f>matriceresult_25[[#This Row],[Ensembl]]/matriceresult_25[[#This Row],[TOTAL]]</f>
        <v>0</v>
      </c>
      <c r="AK35">
        <f>matriceresult_25[[#This Row],[EUDRACT]]/matriceresult_25[[#This Row],[TOTAL]]</f>
        <v>0</v>
      </c>
      <c r="AL35">
        <f>matriceresult_25[[#This Row],[GCA]]/matriceresult_25[[#This Row],[TOTAL]]</f>
        <v>0</v>
      </c>
      <c r="AM35">
        <f>matriceresult_25[[#This Row],[Gene Ontology (GO)]]/matriceresult_25[[#This Row],[TOTAL]]</f>
        <v>0</v>
      </c>
      <c r="AN35">
        <f>matriceresult_25[[#This Row],[GEO]]/matriceresult_25[[#This Row],[TOTAL]]</f>
        <v>0</v>
      </c>
      <c r="AO35">
        <f>matriceresult_25[[#This Row],[HPA]]/matriceresult_25[[#This Row],[TOTAL]]</f>
        <v>0</v>
      </c>
      <c r="AP35">
        <f>matriceresult_25[[#This Row],[IGSR/1000 Genomes]]/matriceresult_25[[#This Row],[TOTAL]]</f>
        <v>0</v>
      </c>
      <c r="AQ35">
        <f>matriceresult_25[[#This Row],[InterPro]]/matriceresult_25[[#This Row],[TOTAL]]</f>
        <v>0</v>
      </c>
      <c r="AR35">
        <f>matriceresult_25[[#This Row],[OMIM]]/matriceresult_25[[#This Row],[TOTAL]]</f>
        <v>0</v>
      </c>
      <c r="AS35">
        <f>matriceresult_25[[#This Row],[PDBe]]/matriceresult_25[[#This Row],[TOTAL]]</f>
        <v>0</v>
      </c>
      <c r="AT35">
        <f>matriceresult_25[[#This Row],[Pfam]]/matriceresult_25[[#This Row],[TOTAL]]</f>
        <v>0</v>
      </c>
      <c r="AU35">
        <f>matriceresult_25[[#This Row],[PRIDE]]/matriceresult_25[[#This Row],[TOTAL]]</f>
        <v>0</v>
      </c>
      <c r="AV35">
        <f>matriceresult_25[[#This Row],[RefSeq]]/matriceresult_25[[#This Row],[TOTAL]]</f>
        <v>0</v>
      </c>
      <c r="AW35">
        <f>matriceresult_25[[#This Row],[RefSNP]]/matriceresult_25[[#This Row],[TOTAL]]</f>
        <v>0</v>
      </c>
      <c r="AX35">
        <f>matriceresult_25[[#This Row],[RRID]]/matriceresult_25[[#This Row],[TOTAL]]</f>
        <v>0</v>
      </c>
      <c r="AY35">
        <f>matriceresult_25[[#This Row],[UniProt]]/matriceresult_25[[#This Row],[TOTAL]]</f>
        <v>0</v>
      </c>
      <c r="AZ35" s="8">
        <f>SUM(matriceresult_258[[#This Row],[ArrayExpress]:[UniProt]])</f>
        <v>1</v>
      </c>
    </row>
    <row r="36" spans="1:52" x14ac:dyDescent="0.25">
      <c r="A36" s="3" t="s">
        <v>17</v>
      </c>
      <c r="B36" s="13" t="s">
        <v>167</v>
      </c>
      <c r="D36" s="1" t="s">
        <v>92</v>
      </c>
      <c r="E36">
        <v>0</v>
      </c>
      <c r="F36">
        <v>0</v>
      </c>
      <c r="G36">
        <v>0</v>
      </c>
      <c r="H36">
        <v>0</v>
      </c>
      <c r="I36">
        <v>0</v>
      </c>
      <c r="J36">
        <v>0</v>
      </c>
      <c r="K36">
        <v>0</v>
      </c>
      <c r="L36">
        <v>0</v>
      </c>
      <c r="M36">
        <v>0</v>
      </c>
      <c r="N36">
        <v>0</v>
      </c>
      <c r="O36">
        <v>0</v>
      </c>
      <c r="P36">
        <v>0</v>
      </c>
      <c r="Q36">
        <v>0</v>
      </c>
      <c r="R36">
        <v>0</v>
      </c>
      <c r="S36">
        <v>0</v>
      </c>
      <c r="T36">
        <v>0</v>
      </c>
      <c r="U36">
        <v>0</v>
      </c>
      <c r="V36">
        <v>0</v>
      </c>
      <c r="W36">
        <v>0</v>
      </c>
      <c r="X36">
        <v>9</v>
      </c>
      <c r="Y36">
        <v>0</v>
      </c>
      <c r="Z36">
        <v>0</v>
      </c>
      <c r="AA36" s="8">
        <f>SUM(matriceresult_25[[#This Row],[ArrayExpress]:[UniProt]])</f>
        <v>9</v>
      </c>
      <c r="AC36" s="1" t="s">
        <v>92</v>
      </c>
      <c r="AD36">
        <f>matriceresult_25[[#This Row],[ArrayExpress]]/matriceresult_25[[#This Row],[TOTAL]]</f>
        <v>0</v>
      </c>
      <c r="AE36">
        <f>matriceresult_25[[#This Row],[BioProject]]/matriceresult_25[[#This Row],[TOTAL]]</f>
        <v>0</v>
      </c>
      <c r="AF36">
        <f>matriceresult_25[[#This Row],[dbGaP]]/matriceresult_25[[#This Row],[TOTAL]]</f>
        <v>0</v>
      </c>
      <c r="AG36">
        <f>matriceresult_25[[#This Row],[DOI]]/matriceresult_25[[#This Row],[TOTAL]]</f>
        <v>0</v>
      </c>
      <c r="AH36">
        <f>matriceresult_25[[#This Row],[EMDB]]/matriceresult_25[[#This Row],[TOTAL]]</f>
        <v>0</v>
      </c>
      <c r="AI36">
        <f>matriceresult_25[[#This Row],[ENA]]/matriceresult_25[[#This Row],[TOTAL]]</f>
        <v>0</v>
      </c>
      <c r="AJ36">
        <f>matriceresult_25[[#This Row],[Ensembl]]/matriceresult_25[[#This Row],[TOTAL]]</f>
        <v>0</v>
      </c>
      <c r="AK36">
        <f>matriceresult_25[[#This Row],[EUDRACT]]/matriceresult_25[[#This Row],[TOTAL]]</f>
        <v>0</v>
      </c>
      <c r="AL36">
        <f>matriceresult_25[[#This Row],[GCA]]/matriceresult_25[[#This Row],[TOTAL]]</f>
        <v>0</v>
      </c>
      <c r="AM36">
        <f>matriceresult_25[[#This Row],[Gene Ontology (GO)]]/matriceresult_25[[#This Row],[TOTAL]]</f>
        <v>0</v>
      </c>
      <c r="AN36">
        <f>matriceresult_25[[#This Row],[GEO]]/matriceresult_25[[#This Row],[TOTAL]]</f>
        <v>0</v>
      </c>
      <c r="AO36">
        <f>matriceresult_25[[#This Row],[HPA]]/matriceresult_25[[#This Row],[TOTAL]]</f>
        <v>0</v>
      </c>
      <c r="AP36">
        <f>matriceresult_25[[#This Row],[IGSR/1000 Genomes]]/matriceresult_25[[#This Row],[TOTAL]]</f>
        <v>0</v>
      </c>
      <c r="AQ36">
        <f>matriceresult_25[[#This Row],[InterPro]]/matriceresult_25[[#This Row],[TOTAL]]</f>
        <v>0</v>
      </c>
      <c r="AR36">
        <f>matriceresult_25[[#This Row],[OMIM]]/matriceresult_25[[#This Row],[TOTAL]]</f>
        <v>0</v>
      </c>
      <c r="AS36">
        <f>matriceresult_25[[#This Row],[PDBe]]/matriceresult_25[[#This Row],[TOTAL]]</f>
        <v>0</v>
      </c>
      <c r="AT36">
        <f>matriceresult_25[[#This Row],[Pfam]]/matriceresult_25[[#This Row],[TOTAL]]</f>
        <v>0</v>
      </c>
      <c r="AU36">
        <f>matriceresult_25[[#This Row],[PRIDE]]/matriceresult_25[[#This Row],[TOTAL]]</f>
        <v>0</v>
      </c>
      <c r="AV36">
        <f>matriceresult_25[[#This Row],[RefSeq]]/matriceresult_25[[#This Row],[TOTAL]]</f>
        <v>0</v>
      </c>
      <c r="AW36">
        <f>matriceresult_25[[#This Row],[RefSNP]]/matriceresult_25[[#This Row],[TOTAL]]</f>
        <v>1</v>
      </c>
      <c r="AX36">
        <f>matriceresult_25[[#This Row],[RRID]]/matriceresult_25[[#This Row],[TOTAL]]</f>
        <v>0</v>
      </c>
      <c r="AY36">
        <f>matriceresult_25[[#This Row],[UniProt]]/matriceresult_25[[#This Row],[TOTAL]]</f>
        <v>0</v>
      </c>
      <c r="AZ36" s="8">
        <f>SUM(matriceresult_258[[#This Row],[ArrayExpress]:[UniProt]])</f>
        <v>1</v>
      </c>
    </row>
    <row r="37" spans="1:52" x14ac:dyDescent="0.25">
      <c r="A37" s="4" t="s">
        <v>17</v>
      </c>
      <c r="B37" s="6" t="s">
        <v>167</v>
      </c>
      <c r="D37" s="1" t="s">
        <v>99</v>
      </c>
      <c r="E37">
        <v>0</v>
      </c>
      <c r="F37">
        <v>0</v>
      </c>
      <c r="G37">
        <v>0</v>
      </c>
      <c r="H37">
        <v>0</v>
      </c>
      <c r="I37">
        <v>0</v>
      </c>
      <c r="J37">
        <v>0</v>
      </c>
      <c r="K37">
        <v>0</v>
      </c>
      <c r="L37">
        <v>0</v>
      </c>
      <c r="M37">
        <v>0</v>
      </c>
      <c r="N37">
        <v>0</v>
      </c>
      <c r="O37">
        <v>0</v>
      </c>
      <c r="P37">
        <v>0</v>
      </c>
      <c r="Q37">
        <v>0</v>
      </c>
      <c r="R37">
        <v>0</v>
      </c>
      <c r="S37">
        <v>0</v>
      </c>
      <c r="T37">
        <v>0</v>
      </c>
      <c r="U37">
        <v>0</v>
      </c>
      <c r="V37">
        <v>0</v>
      </c>
      <c r="W37">
        <v>0</v>
      </c>
      <c r="X37">
        <v>1</v>
      </c>
      <c r="Y37">
        <v>0</v>
      </c>
      <c r="Z37">
        <v>0</v>
      </c>
      <c r="AA37" s="8">
        <f>SUM(matriceresult_25[[#This Row],[ArrayExpress]:[UniProt]])</f>
        <v>1</v>
      </c>
      <c r="AC37" s="1" t="s">
        <v>99</v>
      </c>
      <c r="AD37">
        <f>matriceresult_25[[#This Row],[ArrayExpress]]/matriceresult_25[[#This Row],[TOTAL]]</f>
        <v>0</v>
      </c>
      <c r="AE37">
        <f>matriceresult_25[[#This Row],[BioProject]]/matriceresult_25[[#This Row],[TOTAL]]</f>
        <v>0</v>
      </c>
      <c r="AF37">
        <f>matriceresult_25[[#This Row],[dbGaP]]/matriceresult_25[[#This Row],[TOTAL]]</f>
        <v>0</v>
      </c>
      <c r="AG37">
        <f>matriceresult_25[[#This Row],[DOI]]/matriceresult_25[[#This Row],[TOTAL]]</f>
        <v>0</v>
      </c>
      <c r="AH37">
        <f>matriceresult_25[[#This Row],[EMDB]]/matriceresult_25[[#This Row],[TOTAL]]</f>
        <v>0</v>
      </c>
      <c r="AI37">
        <f>matriceresult_25[[#This Row],[ENA]]/matriceresult_25[[#This Row],[TOTAL]]</f>
        <v>0</v>
      </c>
      <c r="AJ37">
        <f>matriceresult_25[[#This Row],[Ensembl]]/matriceresult_25[[#This Row],[TOTAL]]</f>
        <v>0</v>
      </c>
      <c r="AK37">
        <f>matriceresult_25[[#This Row],[EUDRACT]]/matriceresult_25[[#This Row],[TOTAL]]</f>
        <v>0</v>
      </c>
      <c r="AL37">
        <f>matriceresult_25[[#This Row],[GCA]]/matriceresult_25[[#This Row],[TOTAL]]</f>
        <v>0</v>
      </c>
      <c r="AM37">
        <f>matriceresult_25[[#This Row],[Gene Ontology (GO)]]/matriceresult_25[[#This Row],[TOTAL]]</f>
        <v>0</v>
      </c>
      <c r="AN37">
        <f>matriceresult_25[[#This Row],[GEO]]/matriceresult_25[[#This Row],[TOTAL]]</f>
        <v>0</v>
      </c>
      <c r="AO37">
        <f>matriceresult_25[[#This Row],[HPA]]/matriceresult_25[[#This Row],[TOTAL]]</f>
        <v>0</v>
      </c>
      <c r="AP37">
        <f>matriceresult_25[[#This Row],[IGSR/1000 Genomes]]/matriceresult_25[[#This Row],[TOTAL]]</f>
        <v>0</v>
      </c>
      <c r="AQ37">
        <f>matriceresult_25[[#This Row],[InterPro]]/matriceresult_25[[#This Row],[TOTAL]]</f>
        <v>0</v>
      </c>
      <c r="AR37">
        <f>matriceresult_25[[#This Row],[OMIM]]/matriceresult_25[[#This Row],[TOTAL]]</f>
        <v>0</v>
      </c>
      <c r="AS37">
        <f>matriceresult_25[[#This Row],[PDBe]]/matriceresult_25[[#This Row],[TOTAL]]</f>
        <v>0</v>
      </c>
      <c r="AT37">
        <f>matriceresult_25[[#This Row],[Pfam]]/matriceresult_25[[#This Row],[TOTAL]]</f>
        <v>0</v>
      </c>
      <c r="AU37">
        <f>matriceresult_25[[#This Row],[PRIDE]]/matriceresult_25[[#This Row],[TOTAL]]</f>
        <v>0</v>
      </c>
      <c r="AV37">
        <f>matriceresult_25[[#This Row],[RefSeq]]/matriceresult_25[[#This Row],[TOTAL]]</f>
        <v>0</v>
      </c>
      <c r="AW37">
        <f>matriceresult_25[[#This Row],[RefSNP]]/matriceresult_25[[#This Row],[TOTAL]]</f>
        <v>1</v>
      </c>
      <c r="AX37">
        <f>matriceresult_25[[#This Row],[RRID]]/matriceresult_25[[#This Row],[TOTAL]]</f>
        <v>0</v>
      </c>
      <c r="AY37">
        <f>matriceresult_25[[#This Row],[UniProt]]/matriceresult_25[[#This Row],[TOTAL]]</f>
        <v>0</v>
      </c>
      <c r="AZ37" s="8">
        <f>SUM(matriceresult_258[[#This Row],[ArrayExpress]:[UniProt]])</f>
        <v>1</v>
      </c>
    </row>
    <row r="38" spans="1:52" x14ac:dyDescent="0.25">
      <c r="A38" s="3" t="s">
        <v>17</v>
      </c>
      <c r="B38" s="13" t="s">
        <v>167</v>
      </c>
      <c r="D38" s="1" t="s">
        <v>2171</v>
      </c>
      <c r="E38">
        <v>0</v>
      </c>
      <c r="F38">
        <v>0</v>
      </c>
      <c r="G38">
        <v>0</v>
      </c>
      <c r="H38">
        <v>0</v>
      </c>
      <c r="I38">
        <v>0</v>
      </c>
      <c r="J38">
        <v>0</v>
      </c>
      <c r="K38">
        <v>1</v>
      </c>
      <c r="L38">
        <v>0</v>
      </c>
      <c r="M38">
        <v>0</v>
      </c>
      <c r="N38">
        <v>0</v>
      </c>
      <c r="O38">
        <v>0</v>
      </c>
      <c r="P38">
        <v>0</v>
      </c>
      <c r="Q38">
        <v>0</v>
      </c>
      <c r="R38">
        <v>0</v>
      </c>
      <c r="S38">
        <v>0</v>
      </c>
      <c r="T38">
        <v>0</v>
      </c>
      <c r="U38">
        <v>0</v>
      </c>
      <c r="V38">
        <v>0</v>
      </c>
      <c r="W38">
        <v>0</v>
      </c>
      <c r="X38">
        <v>0</v>
      </c>
      <c r="Y38">
        <v>0</v>
      </c>
      <c r="Z38">
        <v>0</v>
      </c>
      <c r="AA38" s="8">
        <f>SUM(matriceresult_25[[#This Row],[ArrayExpress]:[UniProt]])</f>
        <v>1</v>
      </c>
      <c r="AC38" s="1" t="s">
        <v>2171</v>
      </c>
      <c r="AD38">
        <f>matriceresult_25[[#This Row],[ArrayExpress]]/matriceresult_25[[#This Row],[TOTAL]]</f>
        <v>0</v>
      </c>
      <c r="AE38">
        <f>matriceresult_25[[#This Row],[BioProject]]/matriceresult_25[[#This Row],[TOTAL]]</f>
        <v>0</v>
      </c>
      <c r="AF38">
        <f>matriceresult_25[[#This Row],[dbGaP]]/matriceresult_25[[#This Row],[TOTAL]]</f>
        <v>0</v>
      </c>
      <c r="AG38">
        <f>matriceresult_25[[#This Row],[DOI]]/matriceresult_25[[#This Row],[TOTAL]]</f>
        <v>0</v>
      </c>
      <c r="AH38">
        <f>matriceresult_25[[#This Row],[EMDB]]/matriceresult_25[[#This Row],[TOTAL]]</f>
        <v>0</v>
      </c>
      <c r="AI38">
        <f>matriceresult_25[[#This Row],[ENA]]/matriceresult_25[[#This Row],[TOTAL]]</f>
        <v>0</v>
      </c>
      <c r="AJ38">
        <f>matriceresult_25[[#This Row],[Ensembl]]/matriceresult_25[[#This Row],[TOTAL]]</f>
        <v>1</v>
      </c>
      <c r="AK38">
        <f>matriceresult_25[[#This Row],[EUDRACT]]/matriceresult_25[[#This Row],[TOTAL]]</f>
        <v>0</v>
      </c>
      <c r="AL38">
        <f>matriceresult_25[[#This Row],[GCA]]/matriceresult_25[[#This Row],[TOTAL]]</f>
        <v>0</v>
      </c>
      <c r="AM38">
        <f>matriceresult_25[[#This Row],[Gene Ontology (GO)]]/matriceresult_25[[#This Row],[TOTAL]]</f>
        <v>0</v>
      </c>
      <c r="AN38">
        <f>matriceresult_25[[#This Row],[GEO]]/matriceresult_25[[#This Row],[TOTAL]]</f>
        <v>0</v>
      </c>
      <c r="AO38">
        <f>matriceresult_25[[#This Row],[HPA]]/matriceresult_25[[#This Row],[TOTAL]]</f>
        <v>0</v>
      </c>
      <c r="AP38">
        <f>matriceresult_25[[#This Row],[IGSR/1000 Genomes]]/matriceresult_25[[#This Row],[TOTAL]]</f>
        <v>0</v>
      </c>
      <c r="AQ38">
        <f>matriceresult_25[[#This Row],[InterPro]]/matriceresult_25[[#This Row],[TOTAL]]</f>
        <v>0</v>
      </c>
      <c r="AR38">
        <f>matriceresult_25[[#This Row],[OMIM]]/matriceresult_25[[#This Row],[TOTAL]]</f>
        <v>0</v>
      </c>
      <c r="AS38">
        <f>matriceresult_25[[#This Row],[PDBe]]/matriceresult_25[[#This Row],[TOTAL]]</f>
        <v>0</v>
      </c>
      <c r="AT38">
        <f>matriceresult_25[[#This Row],[Pfam]]/matriceresult_25[[#This Row],[TOTAL]]</f>
        <v>0</v>
      </c>
      <c r="AU38">
        <f>matriceresult_25[[#This Row],[PRIDE]]/matriceresult_25[[#This Row],[TOTAL]]</f>
        <v>0</v>
      </c>
      <c r="AV38">
        <f>matriceresult_25[[#This Row],[RefSeq]]/matriceresult_25[[#This Row],[TOTAL]]</f>
        <v>0</v>
      </c>
      <c r="AW38">
        <f>matriceresult_25[[#This Row],[RefSNP]]/matriceresult_25[[#This Row],[TOTAL]]</f>
        <v>0</v>
      </c>
      <c r="AX38">
        <f>matriceresult_25[[#This Row],[RRID]]/matriceresult_25[[#This Row],[TOTAL]]</f>
        <v>0</v>
      </c>
      <c r="AY38">
        <f>matriceresult_25[[#This Row],[UniProt]]/matriceresult_25[[#This Row],[TOTAL]]</f>
        <v>0</v>
      </c>
      <c r="AZ38" s="8">
        <f>SUM(matriceresult_258[[#This Row],[ArrayExpress]:[UniProt]])</f>
        <v>1</v>
      </c>
    </row>
    <row r="39" spans="1:52" x14ac:dyDescent="0.25">
      <c r="A39" s="4" t="s">
        <v>17</v>
      </c>
      <c r="B39" s="6" t="s">
        <v>167</v>
      </c>
      <c r="D39" s="1" t="s">
        <v>393</v>
      </c>
      <c r="E39">
        <v>0</v>
      </c>
      <c r="F39">
        <v>0</v>
      </c>
      <c r="G39">
        <v>0</v>
      </c>
      <c r="H39">
        <v>0</v>
      </c>
      <c r="I39">
        <v>0</v>
      </c>
      <c r="J39">
        <v>0</v>
      </c>
      <c r="K39">
        <v>0</v>
      </c>
      <c r="L39">
        <v>0</v>
      </c>
      <c r="M39">
        <v>0</v>
      </c>
      <c r="N39">
        <v>0</v>
      </c>
      <c r="O39">
        <v>0</v>
      </c>
      <c r="P39">
        <v>0</v>
      </c>
      <c r="Q39">
        <v>0</v>
      </c>
      <c r="R39">
        <v>0</v>
      </c>
      <c r="S39">
        <v>2</v>
      </c>
      <c r="T39">
        <v>0</v>
      </c>
      <c r="U39">
        <v>0</v>
      </c>
      <c r="V39">
        <v>0</v>
      </c>
      <c r="W39">
        <v>0</v>
      </c>
      <c r="X39">
        <v>0</v>
      </c>
      <c r="Y39">
        <v>0</v>
      </c>
      <c r="Z39">
        <v>0</v>
      </c>
      <c r="AA39" s="8">
        <f>SUM(matriceresult_25[[#This Row],[ArrayExpress]:[UniProt]])</f>
        <v>2</v>
      </c>
      <c r="AC39" s="1" t="s">
        <v>393</v>
      </c>
      <c r="AD39">
        <f>matriceresult_25[[#This Row],[ArrayExpress]]/matriceresult_25[[#This Row],[TOTAL]]</f>
        <v>0</v>
      </c>
      <c r="AE39">
        <f>matriceresult_25[[#This Row],[BioProject]]/matriceresult_25[[#This Row],[TOTAL]]</f>
        <v>0</v>
      </c>
      <c r="AF39">
        <f>matriceresult_25[[#This Row],[dbGaP]]/matriceresult_25[[#This Row],[TOTAL]]</f>
        <v>0</v>
      </c>
      <c r="AG39">
        <f>matriceresult_25[[#This Row],[DOI]]/matriceresult_25[[#This Row],[TOTAL]]</f>
        <v>0</v>
      </c>
      <c r="AH39">
        <f>matriceresult_25[[#This Row],[EMDB]]/matriceresult_25[[#This Row],[TOTAL]]</f>
        <v>0</v>
      </c>
      <c r="AI39">
        <f>matriceresult_25[[#This Row],[ENA]]/matriceresult_25[[#This Row],[TOTAL]]</f>
        <v>0</v>
      </c>
      <c r="AJ39">
        <f>matriceresult_25[[#This Row],[Ensembl]]/matriceresult_25[[#This Row],[TOTAL]]</f>
        <v>0</v>
      </c>
      <c r="AK39">
        <f>matriceresult_25[[#This Row],[EUDRACT]]/matriceresult_25[[#This Row],[TOTAL]]</f>
        <v>0</v>
      </c>
      <c r="AL39">
        <f>matriceresult_25[[#This Row],[GCA]]/matriceresult_25[[#This Row],[TOTAL]]</f>
        <v>0</v>
      </c>
      <c r="AM39">
        <f>matriceresult_25[[#This Row],[Gene Ontology (GO)]]/matriceresult_25[[#This Row],[TOTAL]]</f>
        <v>0</v>
      </c>
      <c r="AN39">
        <f>matriceresult_25[[#This Row],[GEO]]/matriceresult_25[[#This Row],[TOTAL]]</f>
        <v>0</v>
      </c>
      <c r="AO39">
        <f>matriceresult_25[[#This Row],[HPA]]/matriceresult_25[[#This Row],[TOTAL]]</f>
        <v>0</v>
      </c>
      <c r="AP39">
        <f>matriceresult_25[[#This Row],[IGSR/1000 Genomes]]/matriceresult_25[[#This Row],[TOTAL]]</f>
        <v>0</v>
      </c>
      <c r="AQ39">
        <f>matriceresult_25[[#This Row],[InterPro]]/matriceresult_25[[#This Row],[TOTAL]]</f>
        <v>0</v>
      </c>
      <c r="AR39">
        <f>matriceresult_25[[#This Row],[OMIM]]/matriceresult_25[[#This Row],[TOTAL]]</f>
        <v>1</v>
      </c>
      <c r="AS39">
        <f>matriceresult_25[[#This Row],[PDBe]]/matriceresult_25[[#This Row],[TOTAL]]</f>
        <v>0</v>
      </c>
      <c r="AT39">
        <f>matriceresult_25[[#This Row],[Pfam]]/matriceresult_25[[#This Row],[TOTAL]]</f>
        <v>0</v>
      </c>
      <c r="AU39">
        <f>matriceresult_25[[#This Row],[PRIDE]]/matriceresult_25[[#This Row],[TOTAL]]</f>
        <v>0</v>
      </c>
      <c r="AV39">
        <f>matriceresult_25[[#This Row],[RefSeq]]/matriceresult_25[[#This Row],[TOTAL]]</f>
        <v>0</v>
      </c>
      <c r="AW39">
        <f>matriceresult_25[[#This Row],[RefSNP]]/matriceresult_25[[#This Row],[TOTAL]]</f>
        <v>0</v>
      </c>
      <c r="AX39">
        <f>matriceresult_25[[#This Row],[RRID]]/matriceresult_25[[#This Row],[TOTAL]]</f>
        <v>0</v>
      </c>
      <c r="AY39">
        <f>matriceresult_25[[#This Row],[UniProt]]/matriceresult_25[[#This Row],[TOTAL]]</f>
        <v>0</v>
      </c>
      <c r="AZ39" s="8">
        <f>SUM(matriceresult_258[[#This Row],[ArrayExpress]:[UniProt]])</f>
        <v>1</v>
      </c>
    </row>
    <row r="40" spans="1:52" x14ac:dyDescent="0.25">
      <c r="A40" s="3" t="s">
        <v>17</v>
      </c>
      <c r="B40" s="13" t="s">
        <v>20</v>
      </c>
      <c r="D40" s="1" t="s">
        <v>400</v>
      </c>
      <c r="E40">
        <v>0</v>
      </c>
      <c r="F40">
        <v>0</v>
      </c>
      <c r="G40">
        <v>0</v>
      </c>
      <c r="H40">
        <v>0</v>
      </c>
      <c r="I40">
        <v>0</v>
      </c>
      <c r="J40">
        <v>0</v>
      </c>
      <c r="K40">
        <v>0</v>
      </c>
      <c r="L40">
        <v>0</v>
      </c>
      <c r="M40">
        <v>0</v>
      </c>
      <c r="N40">
        <v>0</v>
      </c>
      <c r="O40">
        <v>0</v>
      </c>
      <c r="P40">
        <v>0</v>
      </c>
      <c r="Q40">
        <v>0</v>
      </c>
      <c r="R40">
        <v>0</v>
      </c>
      <c r="S40">
        <v>0</v>
      </c>
      <c r="T40">
        <v>9</v>
      </c>
      <c r="U40">
        <v>0</v>
      </c>
      <c r="V40">
        <v>0</v>
      </c>
      <c r="W40">
        <v>0</v>
      </c>
      <c r="X40">
        <v>0</v>
      </c>
      <c r="Y40">
        <v>0</v>
      </c>
      <c r="Z40">
        <v>0</v>
      </c>
      <c r="AA40" s="8">
        <f>SUM(matriceresult_25[[#This Row],[ArrayExpress]:[UniProt]])</f>
        <v>9</v>
      </c>
      <c r="AC40" s="1" t="s">
        <v>400</v>
      </c>
      <c r="AD40">
        <f>matriceresult_25[[#This Row],[ArrayExpress]]/matriceresult_25[[#This Row],[TOTAL]]</f>
        <v>0</v>
      </c>
      <c r="AE40">
        <f>matriceresult_25[[#This Row],[BioProject]]/matriceresult_25[[#This Row],[TOTAL]]</f>
        <v>0</v>
      </c>
      <c r="AF40">
        <f>matriceresult_25[[#This Row],[dbGaP]]/matriceresult_25[[#This Row],[TOTAL]]</f>
        <v>0</v>
      </c>
      <c r="AG40">
        <f>matriceresult_25[[#This Row],[DOI]]/matriceresult_25[[#This Row],[TOTAL]]</f>
        <v>0</v>
      </c>
      <c r="AH40">
        <f>matriceresult_25[[#This Row],[EMDB]]/matriceresult_25[[#This Row],[TOTAL]]</f>
        <v>0</v>
      </c>
      <c r="AI40">
        <f>matriceresult_25[[#This Row],[ENA]]/matriceresult_25[[#This Row],[TOTAL]]</f>
        <v>0</v>
      </c>
      <c r="AJ40">
        <f>matriceresult_25[[#This Row],[Ensembl]]/matriceresult_25[[#This Row],[TOTAL]]</f>
        <v>0</v>
      </c>
      <c r="AK40">
        <f>matriceresult_25[[#This Row],[EUDRACT]]/matriceresult_25[[#This Row],[TOTAL]]</f>
        <v>0</v>
      </c>
      <c r="AL40">
        <f>matriceresult_25[[#This Row],[GCA]]/matriceresult_25[[#This Row],[TOTAL]]</f>
        <v>0</v>
      </c>
      <c r="AM40">
        <f>matriceresult_25[[#This Row],[Gene Ontology (GO)]]/matriceresult_25[[#This Row],[TOTAL]]</f>
        <v>0</v>
      </c>
      <c r="AN40">
        <f>matriceresult_25[[#This Row],[GEO]]/matriceresult_25[[#This Row],[TOTAL]]</f>
        <v>0</v>
      </c>
      <c r="AO40">
        <f>matriceresult_25[[#This Row],[HPA]]/matriceresult_25[[#This Row],[TOTAL]]</f>
        <v>0</v>
      </c>
      <c r="AP40">
        <f>matriceresult_25[[#This Row],[IGSR/1000 Genomes]]/matriceresult_25[[#This Row],[TOTAL]]</f>
        <v>0</v>
      </c>
      <c r="AQ40">
        <f>matriceresult_25[[#This Row],[InterPro]]/matriceresult_25[[#This Row],[TOTAL]]</f>
        <v>0</v>
      </c>
      <c r="AR40">
        <f>matriceresult_25[[#This Row],[OMIM]]/matriceresult_25[[#This Row],[TOTAL]]</f>
        <v>0</v>
      </c>
      <c r="AS40">
        <f>matriceresult_25[[#This Row],[PDBe]]/matriceresult_25[[#This Row],[TOTAL]]</f>
        <v>1</v>
      </c>
      <c r="AT40">
        <f>matriceresult_25[[#This Row],[Pfam]]/matriceresult_25[[#This Row],[TOTAL]]</f>
        <v>0</v>
      </c>
      <c r="AU40">
        <f>matriceresult_25[[#This Row],[PRIDE]]/matriceresult_25[[#This Row],[TOTAL]]</f>
        <v>0</v>
      </c>
      <c r="AV40">
        <f>matriceresult_25[[#This Row],[RefSeq]]/matriceresult_25[[#This Row],[TOTAL]]</f>
        <v>0</v>
      </c>
      <c r="AW40">
        <f>matriceresult_25[[#This Row],[RefSNP]]/matriceresult_25[[#This Row],[TOTAL]]</f>
        <v>0</v>
      </c>
      <c r="AX40">
        <f>matriceresult_25[[#This Row],[RRID]]/matriceresult_25[[#This Row],[TOTAL]]</f>
        <v>0</v>
      </c>
      <c r="AY40">
        <f>matriceresult_25[[#This Row],[UniProt]]/matriceresult_25[[#This Row],[TOTAL]]</f>
        <v>0</v>
      </c>
      <c r="AZ40" s="8">
        <f>SUM(matriceresult_258[[#This Row],[ArrayExpress]:[UniProt]])</f>
        <v>1</v>
      </c>
    </row>
    <row r="41" spans="1:52" x14ac:dyDescent="0.25">
      <c r="A41" s="4" t="s">
        <v>17</v>
      </c>
      <c r="B41" s="6" t="s">
        <v>167</v>
      </c>
      <c r="D41" s="1" t="s">
        <v>592</v>
      </c>
      <c r="E41">
        <v>0</v>
      </c>
      <c r="F41">
        <v>0</v>
      </c>
      <c r="G41">
        <v>0</v>
      </c>
      <c r="H41">
        <v>0</v>
      </c>
      <c r="I41">
        <v>0</v>
      </c>
      <c r="J41">
        <v>12</v>
      </c>
      <c r="K41">
        <v>0</v>
      </c>
      <c r="L41">
        <v>0</v>
      </c>
      <c r="M41">
        <v>0</v>
      </c>
      <c r="N41">
        <v>0</v>
      </c>
      <c r="O41">
        <v>0</v>
      </c>
      <c r="P41">
        <v>0</v>
      </c>
      <c r="Q41">
        <v>0</v>
      </c>
      <c r="R41">
        <v>0</v>
      </c>
      <c r="S41">
        <v>0</v>
      </c>
      <c r="T41">
        <v>0</v>
      </c>
      <c r="U41">
        <v>0</v>
      </c>
      <c r="V41">
        <v>0</v>
      </c>
      <c r="W41">
        <v>0</v>
      </c>
      <c r="X41">
        <v>0</v>
      </c>
      <c r="Y41">
        <v>0</v>
      </c>
      <c r="Z41">
        <v>0</v>
      </c>
      <c r="AA41" s="8">
        <f>SUM(matriceresult_25[[#This Row],[ArrayExpress]:[UniProt]])</f>
        <v>12</v>
      </c>
      <c r="AC41" s="1" t="s">
        <v>592</v>
      </c>
      <c r="AD41">
        <f>matriceresult_25[[#This Row],[ArrayExpress]]/matriceresult_25[[#This Row],[TOTAL]]</f>
        <v>0</v>
      </c>
      <c r="AE41">
        <f>matriceresult_25[[#This Row],[BioProject]]/matriceresult_25[[#This Row],[TOTAL]]</f>
        <v>0</v>
      </c>
      <c r="AF41">
        <f>matriceresult_25[[#This Row],[dbGaP]]/matriceresult_25[[#This Row],[TOTAL]]</f>
        <v>0</v>
      </c>
      <c r="AG41">
        <f>matriceresult_25[[#This Row],[DOI]]/matriceresult_25[[#This Row],[TOTAL]]</f>
        <v>0</v>
      </c>
      <c r="AH41">
        <f>matriceresult_25[[#This Row],[EMDB]]/matriceresult_25[[#This Row],[TOTAL]]</f>
        <v>0</v>
      </c>
      <c r="AI41">
        <f>matriceresult_25[[#This Row],[ENA]]/matriceresult_25[[#This Row],[TOTAL]]</f>
        <v>1</v>
      </c>
      <c r="AJ41">
        <f>matriceresult_25[[#This Row],[Ensembl]]/matriceresult_25[[#This Row],[TOTAL]]</f>
        <v>0</v>
      </c>
      <c r="AK41">
        <f>matriceresult_25[[#This Row],[EUDRACT]]/matriceresult_25[[#This Row],[TOTAL]]</f>
        <v>0</v>
      </c>
      <c r="AL41">
        <f>matriceresult_25[[#This Row],[GCA]]/matriceresult_25[[#This Row],[TOTAL]]</f>
        <v>0</v>
      </c>
      <c r="AM41">
        <f>matriceresult_25[[#This Row],[Gene Ontology (GO)]]/matriceresult_25[[#This Row],[TOTAL]]</f>
        <v>0</v>
      </c>
      <c r="AN41">
        <f>matriceresult_25[[#This Row],[GEO]]/matriceresult_25[[#This Row],[TOTAL]]</f>
        <v>0</v>
      </c>
      <c r="AO41">
        <f>matriceresult_25[[#This Row],[HPA]]/matriceresult_25[[#This Row],[TOTAL]]</f>
        <v>0</v>
      </c>
      <c r="AP41">
        <f>matriceresult_25[[#This Row],[IGSR/1000 Genomes]]/matriceresult_25[[#This Row],[TOTAL]]</f>
        <v>0</v>
      </c>
      <c r="AQ41">
        <f>matriceresult_25[[#This Row],[InterPro]]/matriceresult_25[[#This Row],[TOTAL]]</f>
        <v>0</v>
      </c>
      <c r="AR41">
        <f>matriceresult_25[[#This Row],[OMIM]]/matriceresult_25[[#This Row],[TOTAL]]</f>
        <v>0</v>
      </c>
      <c r="AS41">
        <f>matriceresult_25[[#This Row],[PDBe]]/matriceresult_25[[#This Row],[TOTAL]]</f>
        <v>0</v>
      </c>
      <c r="AT41">
        <f>matriceresult_25[[#This Row],[Pfam]]/matriceresult_25[[#This Row],[TOTAL]]</f>
        <v>0</v>
      </c>
      <c r="AU41">
        <f>matriceresult_25[[#This Row],[PRIDE]]/matriceresult_25[[#This Row],[TOTAL]]</f>
        <v>0</v>
      </c>
      <c r="AV41">
        <f>matriceresult_25[[#This Row],[RefSeq]]/matriceresult_25[[#This Row],[TOTAL]]</f>
        <v>0</v>
      </c>
      <c r="AW41">
        <f>matriceresult_25[[#This Row],[RefSNP]]/matriceresult_25[[#This Row],[TOTAL]]</f>
        <v>0</v>
      </c>
      <c r="AX41">
        <f>matriceresult_25[[#This Row],[RRID]]/matriceresult_25[[#This Row],[TOTAL]]</f>
        <v>0</v>
      </c>
      <c r="AY41">
        <f>matriceresult_25[[#This Row],[UniProt]]/matriceresult_25[[#This Row],[TOTAL]]</f>
        <v>0</v>
      </c>
      <c r="AZ41" s="8">
        <f>SUM(matriceresult_258[[#This Row],[ArrayExpress]:[UniProt]])</f>
        <v>1</v>
      </c>
    </row>
    <row r="42" spans="1:52" x14ac:dyDescent="0.25">
      <c r="A42" s="3" t="s">
        <v>17</v>
      </c>
      <c r="B42" s="13" t="s">
        <v>167</v>
      </c>
      <c r="D42" s="1" t="s">
        <v>406</v>
      </c>
      <c r="E42">
        <v>0</v>
      </c>
      <c r="F42">
        <v>0</v>
      </c>
      <c r="G42">
        <v>0</v>
      </c>
      <c r="H42">
        <v>0</v>
      </c>
      <c r="I42">
        <v>0</v>
      </c>
      <c r="J42">
        <v>2</v>
      </c>
      <c r="K42">
        <v>0</v>
      </c>
      <c r="L42">
        <v>0</v>
      </c>
      <c r="M42">
        <v>0</v>
      </c>
      <c r="N42">
        <v>0</v>
      </c>
      <c r="O42">
        <v>0</v>
      </c>
      <c r="P42">
        <v>0</v>
      </c>
      <c r="Q42">
        <v>0</v>
      </c>
      <c r="R42">
        <v>0</v>
      </c>
      <c r="S42">
        <v>0</v>
      </c>
      <c r="T42">
        <v>9</v>
      </c>
      <c r="U42">
        <v>0</v>
      </c>
      <c r="V42">
        <v>0</v>
      </c>
      <c r="W42">
        <v>0</v>
      </c>
      <c r="X42">
        <v>0</v>
      </c>
      <c r="Y42">
        <v>0</v>
      </c>
      <c r="Z42">
        <v>0</v>
      </c>
      <c r="AA42" s="8">
        <f>SUM(matriceresult_25[[#This Row],[ArrayExpress]:[UniProt]])</f>
        <v>11</v>
      </c>
      <c r="AC42" s="1" t="s">
        <v>406</v>
      </c>
      <c r="AD42">
        <f>matriceresult_25[[#This Row],[ArrayExpress]]/matriceresult_25[[#This Row],[TOTAL]]</f>
        <v>0</v>
      </c>
      <c r="AE42">
        <f>matriceresult_25[[#This Row],[BioProject]]/matriceresult_25[[#This Row],[TOTAL]]</f>
        <v>0</v>
      </c>
      <c r="AF42">
        <f>matriceresult_25[[#This Row],[dbGaP]]/matriceresult_25[[#This Row],[TOTAL]]</f>
        <v>0</v>
      </c>
      <c r="AG42">
        <f>matriceresult_25[[#This Row],[DOI]]/matriceresult_25[[#This Row],[TOTAL]]</f>
        <v>0</v>
      </c>
      <c r="AH42">
        <f>matriceresult_25[[#This Row],[EMDB]]/matriceresult_25[[#This Row],[TOTAL]]</f>
        <v>0</v>
      </c>
      <c r="AI42">
        <f>matriceresult_25[[#This Row],[ENA]]/matriceresult_25[[#This Row],[TOTAL]]</f>
        <v>0.18181818181818182</v>
      </c>
      <c r="AJ42">
        <f>matriceresult_25[[#This Row],[Ensembl]]/matriceresult_25[[#This Row],[TOTAL]]</f>
        <v>0</v>
      </c>
      <c r="AK42">
        <f>matriceresult_25[[#This Row],[EUDRACT]]/matriceresult_25[[#This Row],[TOTAL]]</f>
        <v>0</v>
      </c>
      <c r="AL42">
        <f>matriceresult_25[[#This Row],[GCA]]/matriceresult_25[[#This Row],[TOTAL]]</f>
        <v>0</v>
      </c>
      <c r="AM42">
        <f>matriceresult_25[[#This Row],[Gene Ontology (GO)]]/matriceresult_25[[#This Row],[TOTAL]]</f>
        <v>0</v>
      </c>
      <c r="AN42">
        <f>matriceresult_25[[#This Row],[GEO]]/matriceresult_25[[#This Row],[TOTAL]]</f>
        <v>0</v>
      </c>
      <c r="AO42">
        <f>matriceresult_25[[#This Row],[HPA]]/matriceresult_25[[#This Row],[TOTAL]]</f>
        <v>0</v>
      </c>
      <c r="AP42">
        <f>matriceresult_25[[#This Row],[IGSR/1000 Genomes]]/matriceresult_25[[#This Row],[TOTAL]]</f>
        <v>0</v>
      </c>
      <c r="AQ42">
        <f>matriceresult_25[[#This Row],[InterPro]]/matriceresult_25[[#This Row],[TOTAL]]</f>
        <v>0</v>
      </c>
      <c r="AR42">
        <f>matriceresult_25[[#This Row],[OMIM]]/matriceresult_25[[#This Row],[TOTAL]]</f>
        <v>0</v>
      </c>
      <c r="AS42">
        <f>matriceresult_25[[#This Row],[PDBe]]/matriceresult_25[[#This Row],[TOTAL]]</f>
        <v>0.81818181818181823</v>
      </c>
      <c r="AT42">
        <f>matriceresult_25[[#This Row],[Pfam]]/matriceresult_25[[#This Row],[TOTAL]]</f>
        <v>0</v>
      </c>
      <c r="AU42">
        <f>matriceresult_25[[#This Row],[PRIDE]]/matriceresult_25[[#This Row],[TOTAL]]</f>
        <v>0</v>
      </c>
      <c r="AV42">
        <f>matriceresult_25[[#This Row],[RefSeq]]/matriceresult_25[[#This Row],[TOTAL]]</f>
        <v>0</v>
      </c>
      <c r="AW42">
        <f>matriceresult_25[[#This Row],[RefSNP]]/matriceresult_25[[#This Row],[TOTAL]]</f>
        <v>0</v>
      </c>
      <c r="AX42">
        <f>matriceresult_25[[#This Row],[RRID]]/matriceresult_25[[#This Row],[TOTAL]]</f>
        <v>0</v>
      </c>
      <c r="AY42">
        <f>matriceresult_25[[#This Row],[UniProt]]/matriceresult_25[[#This Row],[TOTAL]]</f>
        <v>0</v>
      </c>
      <c r="AZ42" s="8">
        <f>SUM(matriceresult_258[[#This Row],[ArrayExpress]:[UniProt]])</f>
        <v>1</v>
      </c>
    </row>
    <row r="43" spans="1:52" x14ac:dyDescent="0.25">
      <c r="A43" s="4" t="s">
        <v>17</v>
      </c>
      <c r="B43" s="6" t="s">
        <v>20</v>
      </c>
      <c r="D43" s="1" t="s">
        <v>2222</v>
      </c>
      <c r="E43">
        <v>0</v>
      </c>
      <c r="F43">
        <v>0</v>
      </c>
      <c r="G43">
        <v>0</v>
      </c>
      <c r="H43">
        <v>0</v>
      </c>
      <c r="I43">
        <v>0</v>
      </c>
      <c r="J43">
        <v>1</v>
      </c>
      <c r="K43">
        <v>0</v>
      </c>
      <c r="L43">
        <v>0</v>
      </c>
      <c r="M43">
        <v>0</v>
      </c>
      <c r="N43">
        <v>0</v>
      </c>
      <c r="O43">
        <v>0</v>
      </c>
      <c r="P43">
        <v>0</v>
      </c>
      <c r="Q43">
        <v>0</v>
      </c>
      <c r="R43">
        <v>0</v>
      </c>
      <c r="S43">
        <v>0</v>
      </c>
      <c r="T43">
        <v>0</v>
      </c>
      <c r="U43">
        <v>0</v>
      </c>
      <c r="V43">
        <v>0</v>
      </c>
      <c r="W43">
        <v>0</v>
      </c>
      <c r="X43">
        <v>0</v>
      </c>
      <c r="Y43">
        <v>0</v>
      </c>
      <c r="Z43">
        <v>0</v>
      </c>
      <c r="AA43" s="8">
        <f>SUM(matriceresult_25[[#This Row],[ArrayExpress]:[UniProt]])</f>
        <v>1</v>
      </c>
      <c r="AC43" s="1" t="s">
        <v>2222</v>
      </c>
      <c r="AD43">
        <f>matriceresult_25[[#This Row],[ArrayExpress]]/matriceresult_25[[#This Row],[TOTAL]]</f>
        <v>0</v>
      </c>
      <c r="AE43">
        <f>matriceresult_25[[#This Row],[BioProject]]/matriceresult_25[[#This Row],[TOTAL]]</f>
        <v>0</v>
      </c>
      <c r="AF43">
        <f>matriceresult_25[[#This Row],[dbGaP]]/matriceresult_25[[#This Row],[TOTAL]]</f>
        <v>0</v>
      </c>
      <c r="AG43">
        <f>matriceresult_25[[#This Row],[DOI]]/matriceresult_25[[#This Row],[TOTAL]]</f>
        <v>0</v>
      </c>
      <c r="AH43">
        <f>matriceresult_25[[#This Row],[EMDB]]/matriceresult_25[[#This Row],[TOTAL]]</f>
        <v>0</v>
      </c>
      <c r="AI43">
        <f>matriceresult_25[[#This Row],[ENA]]/matriceresult_25[[#This Row],[TOTAL]]</f>
        <v>1</v>
      </c>
      <c r="AJ43">
        <f>matriceresult_25[[#This Row],[Ensembl]]/matriceresult_25[[#This Row],[TOTAL]]</f>
        <v>0</v>
      </c>
      <c r="AK43">
        <f>matriceresult_25[[#This Row],[EUDRACT]]/matriceresult_25[[#This Row],[TOTAL]]</f>
        <v>0</v>
      </c>
      <c r="AL43">
        <f>matriceresult_25[[#This Row],[GCA]]/matriceresult_25[[#This Row],[TOTAL]]</f>
        <v>0</v>
      </c>
      <c r="AM43">
        <f>matriceresult_25[[#This Row],[Gene Ontology (GO)]]/matriceresult_25[[#This Row],[TOTAL]]</f>
        <v>0</v>
      </c>
      <c r="AN43">
        <f>matriceresult_25[[#This Row],[GEO]]/matriceresult_25[[#This Row],[TOTAL]]</f>
        <v>0</v>
      </c>
      <c r="AO43">
        <f>matriceresult_25[[#This Row],[HPA]]/matriceresult_25[[#This Row],[TOTAL]]</f>
        <v>0</v>
      </c>
      <c r="AP43">
        <f>matriceresult_25[[#This Row],[IGSR/1000 Genomes]]/matriceresult_25[[#This Row],[TOTAL]]</f>
        <v>0</v>
      </c>
      <c r="AQ43">
        <f>matriceresult_25[[#This Row],[InterPro]]/matriceresult_25[[#This Row],[TOTAL]]</f>
        <v>0</v>
      </c>
      <c r="AR43">
        <f>matriceresult_25[[#This Row],[OMIM]]/matriceresult_25[[#This Row],[TOTAL]]</f>
        <v>0</v>
      </c>
      <c r="AS43">
        <f>matriceresult_25[[#This Row],[PDBe]]/matriceresult_25[[#This Row],[TOTAL]]</f>
        <v>0</v>
      </c>
      <c r="AT43">
        <f>matriceresult_25[[#This Row],[Pfam]]/matriceresult_25[[#This Row],[TOTAL]]</f>
        <v>0</v>
      </c>
      <c r="AU43">
        <f>matriceresult_25[[#This Row],[PRIDE]]/matriceresult_25[[#This Row],[TOTAL]]</f>
        <v>0</v>
      </c>
      <c r="AV43">
        <f>matriceresult_25[[#This Row],[RefSeq]]/matriceresult_25[[#This Row],[TOTAL]]</f>
        <v>0</v>
      </c>
      <c r="AW43">
        <f>matriceresult_25[[#This Row],[RefSNP]]/matriceresult_25[[#This Row],[TOTAL]]</f>
        <v>0</v>
      </c>
      <c r="AX43">
        <f>matriceresult_25[[#This Row],[RRID]]/matriceresult_25[[#This Row],[TOTAL]]</f>
        <v>0</v>
      </c>
      <c r="AY43">
        <f>matriceresult_25[[#This Row],[UniProt]]/matriceresult_25[[#This Row],[TOTAL]]</f>
        <v>0</v>
      </c>
      <c r="AZ43" s="8">
        <f>SUM(matriceresult_258[[#This Row],[ArrayExpress]:[UniProt]])</f>
        <v>1</v>
      </c>
    </row>
    <row r="44" spans="1:52" x14ac:dyDescent="0.25">
      <c r="A44" s="3" t="s">
        <v>17</v>
      </c>
      <c r="B44" s="13" t="s">
        <v>167</v>
      </c>
      <c r="D44" s="1" t="s">
        <v>839</v>
      </c>
      <c r="E44">
        <v>0</v>
      </c>
      <c r="F44">
        <v>0</v>
      </c>
      <c r="G44">
        <v>0</v>
      </c>
      <c r="H44">
        <v>0</v>
      </c>
      <c r="I44">
        <v>0</v>
      </c>
      <c r="J44">
        <v>0</v>
      </c>
      <c r="K44">
        <v>0</v>
      </c>
      <c r="L44">
        <v>0</v>
      </c>
      <c r="M44">
        <v>1</v>
      </c>
      <c r="N44">
        <v>0</v>
      </c>
      <c r="O44">
        <v>0</v>
      </c>
      <c r="P44">
        <v>0</v>
      </c>
      <c r="Q44">
        <v>0</v>
      </c>
      <c r="R44">
        <v>0</v>
      </c>
      <c r="S44">
        <v>0</v>
      </c>
      <c r="T44">
        <v>0</v>
      </c>
      <c r="U44">
        <v>0</v>
      </c>
      <c r="V44">
        <v>0</v>
      </c>
      <c r="W44">
        <v>0</v>
      </c>
      <c r="X44">
        <v>0</v>
      </c>
      <c r="Y44">
        <v>0</v>
      </c>
      <c r="Z44">
        <v>0</v>
      </c>
      <c r="AA44" s="8">
        <f>SUM(matriceresult_25[[#This Row],[ArrayExpress]:[UniProt]])</f>
        <v>1</v>
      </c>
      <c r="AC44" s="1" t="s">
        <v>839</v>
      </c>
      <c r="AD44">
        <f>matriceresult_25[[#This Row],[ArrayExpress]]/matriceresult_25[[#This Row],[TOTAL]]</f>
        <v>0</v>
      </c>
      <c r="AE44">
        <f>matriceresult_25[[#This Row],[BioProject]]/matriceresult_25[[#This Row],[TOTAL]]</f>
        <v>0</v>
      </c>
      <c r="AF44">
        <f>matriceresult_25[[#This Row],[dbGaP]]/matriceresult_25[[#This Row],[TOTAL]]</f>
        <v>0</v>
      </c>
      <c r="AG44">
        <f>matriceresult_25[[#This Row],[DOI]]/matriceresult_25[[#This Row],[TOTAL]]</f>
        <v>0</v>
      </c>
      <c r="AH44">
        <f>matriceresult_25[[#This Row],[EMDB]]/matriceresult_25[[#This Row],[TOTAL]]</f>
        <v>0</v>
      </c>
      <c r="AI44">
        <f>matriceresult_25[[#This Row],[ENA]]/matriceresult_25[[#This Row],[TOTAL]]</f>
        <v>0</v>
      </c>
      <c r="AJ44">
        <f>matriceresult_25[[#This Row],[Ensembl]]/matriceresult_25[[#This Row],[TOTAL]]</f>
        <v>0</v>
      </c>
      <c r="AK44">
        <f>matriceresult_25[[#This Row],[EUDRACT]]/matriceresult_25[[#This Row],[TOTAL]]</f>
        <v>0</v>
      </c>
      <c r="AL44">
        <f>matriceresult_25[[#This Row],[GCA]]/matriceresult_25[[#This Row],[TOTAL]]</f>
        <v>1</v>
      </c>
      <c r="AM44">
        <f>matriceresult_25[[#This Row],[Gene Ontology (GO)]]/matriceresult_25[[#This Row],[TOTAL]]</f>
        <v>0</v>
      </c>
      <c r="AN44">
        <f>matriceresult_25[[#This Row],[GEO]]/matriceresult_25[[#This Row],[TOTAL]]</f>
        <v>0</v>
      </c>
      <c r="AO44">
        <f>matriceresult_25[[#This Row],[HPA]]/matriceresult_25[[#This Row],[TOTAL]]</f>
        <v>0</v>
      </c>
      <c r="AP44">
        <f>matriceresult_25[[#This Row],[IGSR/1000 Genomes]]/matriceresult_25[[#This Row],[TOTAL]]</f>
        <v>0</v>
      </c>
      <c r="AQ44">
        <f>matriceresult_25[[#This Row],[InterPro]]/matriceresult_25[[#This Row],[TOTAL]]</f>
        <v>0</v>
      </c>
      <c r="AR44">
        <f>matriceresult_25[[#This Row],[OMIM]]/matriceresult_25[[#This Row],[TOTAL]]</f>
        <v>0</v>
      </c>
      <c r="AS44">
        <f>matriceresult_25[[#This Row],[PDBe]]/matriceresult_25[[#This Row],[TOTAL]]</f>
        <v>0</v>
      </c>
      <c r="AT44">
        <f>matriceresult_25[[#This Row],[Pfam]]/matriceresult_25[[#This Row],[TOTAL]]</f>
        <v>0</v>
      </c>
      <c r="AU44">
        <f>matriceresult_25[[#This Row],[PRIDE]]/matriceresult_25[[#This Row],[TOTAL]]</f>
        <v>0</v>
      </c>
      <c r="AV44">
        <f>matriceresult_25[[#This Row],[RefSeq]]/matriceresult_25[[#This Row],[TOTAL]]</f>
        <v>0</v>
      </c>
      <c r="AW44">
        <f>matriceresult_25[[#This Row],[RefSNP]]/matriceresult_25[[#This Row],[TOTAL]]</f>
        <v>0</v>
      </c>
      <c r="AX44">
        <f>matriceresult_25[[#This Row],[RRID]]/matriceresult_25[[#This Row],[TOTAL]]</f>
        <v>0</v>
      </c>
      <c r="AY44">
        <f>matriceresult_25[[#This Row],[UniProt]]/matriceresult_25[[#This Row],[TOTAL]]</f>
        <v>0</v>
      </c>
      <c r="AZ44" s="8">
        <f>SUM(matriceresult_258[[#This Row],[ArrayExpress]:[UniProt]])</f>
        <v>1</v>
      </c>
    </row>
    <row r="45" spans="1:52" x14ac:dyDescent="0.25">
      <c r="A45" s="4" t="s">
        <v>17</v>
      </c>
      <c r="B45" s="6" t="s">
        <v>20</v>
      </c>
      <c r="D45" s="1" t="s">
        <v>104</v>
      </c>
      <c r="E45">
        <v>0</v>
      </c>
      <c r="F45">
        <v>0</v>
      </c>
      <c r="G45">
        <v>0</v>
      </c>
      <c r="H45">
        <v>0</v>
      </c>
      <c r="I45">
        <v>0</v>
      </c>
      <c r="J45">
        <v>0</v>
      </c>
      <c r="K45">
        <v>0</v>
      </c>
      <c r="L45">
        <v>0</v>
      </c>
      <c r="M45">
        <v>0</v>
      </c>
      <c r="N45">
        <v>0</v>
      </c>
      <c r="O45">
        <v>0</v>
      </c>
      <c r="P45">
        <v>0</v>
      </c>
      <c r="Q45">
        <v>0</v>
      </c>
      <c r="R45">
        <v>0</v>
      </c>
      <c r="S45">
        <v>0</v>
      </c>
      <c r="T45">
        <v>8</v>
      </c>
      <c r="U45">
        <v>0</v>
      </c>
      <c r="V45">
        <v>0</v>
      </c>
      <c r="W45">
        <v>0</v>
      </c>
      <c r="X45">
        <v>0</v>
      </c>
      <c r="Y45">
        <v>0</v>
      </c>
      <c r="Z45">
        <v>0</v>
      </c>
      <c r="AA45" s="8">
        <f>SUM(matriceresult_25[[#This Row],[ArrayExpress]:[UniProt]])</f>
        <v>8</v>
      </c>
      <c r="AC45" s="1" t="s">
        <v>104</v>
      </c>
      <c r="AD45">
        <f>matriceresult_25[[#This Row],[ArrayExpress]]/matriceresult_25[[#This Row],[TOTAL]]</f>
        <v>0</v>
      </c>
      <c r="AE45">
        <f>matriceresult_25[[#This Row],[BioProject]]/matriceresult_25[[#This Row],[TOTAL]]</f>
        <v>0</v>
      </c>
      <c r="AF45">
        <f>matriceresult_25[[#This Row],[dbGaP]]/matriceresult_25[[#This Row],[TOTAL]]</f>
        <v>0</v>
      </c>
      <c r="AG45">
        <f>matriceresult_25[[#This Row],[DOI]]/matriceresult_25[[#This Row],[TOTAL]]</f>
        <v>0</v>
      </c>
      <c r="AH45">
        <f>matriceresult_25[[#This Row],[EMDB]]/matriceresult_25[[#This Row],[TOTAL]]</f>
        <v>0</v>
      </c>
      <c r="AI45">
        <f>matriceresult_25[[#This Row],[ENA]]/matriceresult_25[[#This Row],[TOTAL]]</f>
        <v>0</v>
      </c>
      <c r="AJ45">
        <f>matriceresult_25[[#This Row],[Ensembl]]/matriceresult_25[[#This Row],[TOTAL]]</f>
        <v>0</v>
      </c>
      <c r="AK45">
        <f>matriceresult_25[[#This Row],[EUDRACT]]/matriceresult_25[[#This Row],[TOTAL]]</f>
        <v>0</v>
      </c>
      <c r="AL45">
        <f>matriceresult_25[[#This Row],[GCA]]/matriceresult_25[[#This Row],[TOTAL]]</f>
        <v>0</v>
      </c>
      <c r="AM45">
        <f>matriceresult_25[[#This Row],[Gene Ontology (GO)]]/matriceresult_25[[#This Row],[TOTAL]]</f>
        <v>0</v>
      </c>
      <c r="AN45">
        <f>matriceresult_25[[#This Row],[GEO]]/matriceresult_25[[#This Row],[TOTAL]]</f>
        <v>0</v>
      </c>
      <c r="AO45">
        <f>matriceresult_25[[#This Row],[HPA]]/matriceresult_25[[#This Row],[TOTAL]]</f>
        <v>0</v>
      </c>
      <c r="AP45">
        <f>matriceresult_25[[#This Row],[IGSR/1000 Genomes]]/matriceresult_25[[#This Row],[TOTAL]]</f>
        <v>0</v>
      </c>
      <c r="AQ45">
        <f>matriceresult_25[[#This Row],[InterPro]]/matriceresult_25[[#This Row],[TOTAL]]</f>
        <v>0</v>
      </c>
      <c r="AR45">
        <f>matriceresult_25[[#This Row],[OMIM]]/matriceresult_25[[#This Row],[TOTAL]]</f>
        <v>0</v>
      </c>
      <c r="AS45">
        <f>matriceresult_25[[#This Row],[PDBe]]/matriceresult_25[[#This Row],[TOTAL]]</f>
        <v>1</v>
      </c>
      <c r="AT45">
        <f>matriceresult_25[[#This Row],[Pfam]]/matriceresult_25[[#This Row],[TOTAL]]</f>
        <v>0</v>
      </c>
      <c r="AU45">
        <f>matriceresult_25[[#This Row],[PRIDE]]/matriceresult_25[[#This Row],[TOTAL]]</f>
        <v>0</v>
      </c>
      <c r="AV45">
        <f>matriceresult_25[[#This Row],[RefSeq]]/matriceresult_25[[#This Row],[TOTAL]]</f>
        <v>0</v>
      </c>
      <c r="AW45">
        <f>matriceresult_25[[#This Row],[RefSNP]]/matriceresult_25[[#This Row],[TOTAL]]</f>
        <v>0</v>
      </c>
      <c r="AX45">
        <f>matriceresult_25[[#This Row],[RRID]]/matriceresult_25[[#This Row],[TOTAL]]</f>
        <v>0</v>
      </c>
      <c r="AY45">
        <f>matriceresult_25[[#This Row],[UniProt]]/matriceresult_25[[#This Row],[TOTAL]]</f>
        <v>0</v>
      </c>
      <c r="AZ45" s="8">
        <f>SUM(matriceresult_258[[#This Row],[ArrayExpress]:[UniProt]])</f>
        <v>1</v>
      </c>
    </row>
    <row r="46" spans="1:52" x14ac:dyDescent="0.25">
      <c r="A46" s="3" t="s">
        <v>17</v>
      </c>
      <c r="B46" s="13" t="s">
        <v>20</v>
      </c>
      <c r="D46" s="1" t="s">
        <v>410</v>
      </c>
      <c r="E46">
        <v>0</v>
      </c>
      <c r="F46">
        <v>0</v>
      </c>
      <c r="G46">
        <v>0</v>
      </c>
      <c r="H46">
        <v>0</v>
      </c>
      <c r="I46">
        <v>0</v>
      </c>
      <c r="J46">
        <v>1</v>
      </c>
      <c r="K46">
        <v>0</v>
      </c>
      <c r="L46">
        <v>0</v>
      </c>
      <c r="M46">
        <v>0</v>
      </c>
      <c r="N46">
        <v>0</v>
      </c>
      <c r="O46">
        <v>0</v>
      </c>
      <c r="P46">
        <v>0</v>
      </c>
      <c r="Q46">
        <v>0</v>
      </c>
      <c r="R46">
        <v>0</v>
      </c>
      <c r="S46">
        <v>0</v>
      </c>
      <c r="T46">
        <v>0</v>
      </c>
      <c r="U46">
        <v>0</v>
      </c>
      <c r="V46">
        <v>0</v>
      </c>
      <c r="W46">
        <v>0</v>
      </c>
      <c r="X46">
        <v>0</v>
      </c>
      <c r="Y46">
        <v>0</v>
      </c>
      <c r="Z46">
        <v>0</v>
      </c>
      <c r="AA46" s="8">
        <f>SUM(matriceresult_25[[#This Row],[ArrayExpress]:[UniProt]])</f>
        <v>1</v>
      </c>
      <c r="AC46" s="1" t="s">
        <v>410</v>
      </c>
      <c r="AD46">
        <f>matriceresult_25[[#This Row],[ArrayExpress]]/matriceresult_25[[#This Row],[TOTAL]]</f>
        <v>0</v>
      </c>
      <c r="AE46">
        <f>matriceresult_25[[#This Row],[BioProject]]/matriceresult_25[[#This Row],[TOTAL]]</f>
        <v>0</v>
      </c>
      <c r="AF46">
        <f>matriceresult_25[[#This Row],[dbGaP]]/matriceresult_25[[#This Row],[TOTAL]]</f>
        <v>0</v>
      </c>
      <c r="AG46">
        <f>matriceresult_25[[#This Row],[DOI]]/matriceresult_25[[#This Row],[TOTAL]]</f>
        <v>0</v>
      </c>
      <c r="AH46">
        <f>matriceresult_25[[#This Row],[EMDB]]/matriceresult_25[[#This Row],[TOTAL]]</f>
        <v>0</v>
      </c>
      <c r="AI46">
        <f>matriceresult_25[[#This Row],[ENA]]/matriceresult_25[[#This Row],[TOTAL]]</f>
        <v>1</v>
      </c>
      <c r="AJ46">
        <f>matriceresult_25[[#This Row],[Ensembl]]/matriceresult_25[[#This Row],[TOTAL]]</f>
        <v>0</v>
      </c>
      <c r="AK46">
        <f>matriceresult_25[[#This Row],[EUDRACT]]/matriceresult_25[[#This Row],[TOTAL]]</f>
        <v>0</v>
      </c>
      <c r="AL46">
        <f>matriceresult_25[[#This Row],[GCA]]/matriceresult_25[[#This Row],[TOTAL]]</f>
        <v>0</v>
      </c>
      <c r="AM46">
        <f>matriceresult_25[[#This Row],[Gene Ontology (GO)]]/matriceresult_25[[#This Row],[TOTAL]]</f>
        <v>0</v>
      </c>
      <c r="AN46">
        <f>matriceresult_25[[#This Row],[GEO]]/matriceresult_25[[#This Row],[TOTAL]]</f>
        <v>0</v>
      </c>
      <c r="AO46">
        <f>matriceresult_25[[#This Row],[HPA]]/matriceresult_25[[#This Row],[TOTAL]]</f>
        <v>0</v>
      </c>
      <c r="AP46">
        <f>matriceresult_25[[#This Row],[IGSR/1000 Genomes]]/matriceresult_25[[#This Row],[TOTAL]]</f>
        <v>0</v>
      </c>
      <c r="AQ46">
        <f>matriceresult_25[[#This Row],[InterPro]]/matriceresult_25[[#This Row],[TOTAL]]</f>
        <v>0</v>
      </c>
      <c r="AR46">
        <f>matriceresult_25[[#This Row],[OMIM]]/matriceresult_25[[#This Row],[TOTAL]]</f>
        <v>0</v>
      </c>
      <c r="AS46">
        <f>matriceresult_25[[#This Row],[PDBe]]/matriceresult_25[[#This Row],[TOTAL]]</f>
        <v>0</v>
      </c>
      <c r="AT46">
        <f>matriceresult_25[[#This Row],[Pfam]]/matriceresult_25[[#This Row],[TOTAL]]</f>
        <v>0</v>
      </c>
      <c r="AU46">
        <f>matriceresult_25[[#This Row],[PRIDE]]/matriceresult_25[[#This Row],[TOTAL]]</f>
        <v>0</v>
      </c>
      <c r="AV46">
        <f>matriceresult_25[[#This Row],[RefSeq]]/matriceresult_25[[#This Row],[TOTAL]]</f>
        <v>0</v>
      </c>
      <c r="AW46">
        <f>matriceresult_25[[#This Row],[RefSNP]]/matriceresult_25[[#This Row],[TOTAL]]</f>
        <v>0</v>
      </c>
      <c r="AX46">
        <f>matriceresult_25[[#This Row],[RRID]]/matriceresult_25[[#This Row],[TOTAL]]</f>
        <v>0</v>
      </c>
      <c r="AY46">
        <f>matriceresult_25[[#This Row],[UniProt]]/matriceresult_25[[#This Row],[TOTAL]]</f>
        <v>0</v>
      </c>
      <c r="AZ46" s="8">
        <f>SUM(matriceresult_258[[#This Row],[ArrayExpress]:[UniProt]])</f>
        <v>1</v>
      </c>
    </row>
    <row r="47" spans="1:52" x14ac:dyDescent="0.25">
      <c r="A47" s="4" t="s">
        <v>17</v>
      </c>
      <c r="B47" s="6" t="s">
        <v>167</v>
      </c>
      <c r="D47" s="1" t="s">
        <v>528</v>
      </c>
      <c r="E47">
        <v>0</v>
      </c>
      <c r="F47">
        <v>0</v>
      </c>
      <c r="G47">
        <v>0</v>
      </c>
      <c r="H47">
        <v>0</v>
      </c>
      <c r="I47">
        <v>0</v>
      </c>
      <c r="J47">
        <v>3</v>
      </c>
      <c r="K47">
        <v>0</v>
      </c>
      <c r="L47">
        <v>0</v>
      </c>
      <c r="M47">
        <v>0</v>
      </c>
      <c r="N47">
        <v>0</v>
      </c>
      <c r="O47">
        <v>0</v>
      </c>
      <c r="P47">
        <v>0</v>
      </c>
      <c r="Q47">
        <v>0</v>
      </c>
      <c r="R47">
        <v>0</v>
      </c>
      <c r="S47">
        <v>0</v>
      </c>
      <c r="T47">
        <v>0</v>
      </c>
      <c r="U47">
        <v>0</v>
      </c>
      <c r="V47">
        <v>0</v>
      </c>
      <c r="W47">
        <v>0</v>
      </c>
      <c r="X47">
        <v>0</v>
      </c>
      <c r="Y47">
        <v>0</v>
      </c>
      <c r="Z47">
        <v>0</v>
      </c>
      <c r="AA47" s="8">
        <f>SUM(matriceresult_25[[#This Row],[ArrayExpress]:[UniProt]])</f>
        <v>3</v>
      </c>
      <c r="AC47" s="1" t="s">
        <v>528</v>
      </c>
      <c r="AD47">
        <f>matriceresult_25[[#This Row],[ArrayExpress]]/matriceresult_25[[#This Row],[TOTAL]]</f>
        <v>0</v>
      </c>
      <c r="AE47">
        <f>matriceresult_25[[#This Row],[BioProject]]/matriceresult_25[[#This Row],[TOTAL]]</f>
        <v>0</v>
      </c>
      <c r="AF47">
        <f>matriceresult_25[[#This Row],[dbGaP]]/matriceresult_25[[#This Row],[TOTAL]]</f>
        <v>0</v>
      </c>
      <c r="AG47">
        <f>matriceresult_25[[#This Row],[DOI]]/matriceresult_25[[#This Row],[TOTAL]]</f>
        <v>0</v>
      </c>
      <c r="AH47">
        <f>matriceresult_25[[#This Row],[EMDB]]/matriceresult_25[[#This Row],[TOTAL]]</f>
        <v>0</v>
      </c>
      <c r="AI47">
        <f>matriceresult_25[[#This Row],[ENA]]/matriceresult_25[[#This Row],[TOTAL]]</f>
        <v>1</v>
      </c>
      <c r="AJ47">
        <f>matriceresult_25[[#This Row],[Ensembl]]/matriceresult_25[[#This Row],[TOTAL]]</f>
        <v>0</v>
      </c>
      <c r="AK47">
        <f>matriceresult_25[[#This Row],[EUDRACT]]/matriceresult_25[[#This Row],[TOTAL]]</f>
        <v>0</v>
      </c>
      <c r="AL47">
        <f>matriceresult_25[[#This Row],[GCA]]/matriceresult_25[[#This Row],[TOTAL]]</f>
        <v>0</v>
      </c>
      <c r="AM47">
        <f>matriceresult_25[[#This Row],[Gene Ontology (GO)]]/matriceresult_25[[#This Row],[TOTAL]]</f>
        <v>0</v>
      </c>
      <c r="AN47">
        <f>matriceresult_25[[#This Row],[GEO]]/matriceresult_25[[#This Row],[TOTAL]]</f>
        <v>0</v>
      </c>
      <c r="AO47">
        <f>matriceresult_25[[#This Row],[HPA]]/matriceresult_25[[#This Row],[TOTAL]]</f>
        <v>0</v>
      </c>
      <c r="AP47">
        <f>matriceresult_25[[#This Row],[IGSR/1000 Genomes]]/matriceresult_25[[#This Row],[TOTAL]]</f>
        <v>0</v>
      </c>
      <c r="AQ47">
        <f>matriceresult_25[[#This Row],[InterPro]]/matriceresult_25[[#This Row],[TOTAL]]</f>
        <v>0</v>
      </c>
      <c r="AR47">
        <f>matriceresult_25[[#This Row],[OMIM]]/matriceresult_25[[#This Row],[TOTAL]]</f>
        <v>0</v>
      </c>
      <c r="AS47">
        <f>matriceresult_25[[#This Row],[PDBe]]/matriceresult_25[[#This Row],[TOTAL]]</f>
        <v>0</v>
      </c>
      <c r="AT47">
        <f>matriceresult_25[[#This Row],[Pfam]]/matriceresult_25[[#This Row],[TOTAL]]</f>
        <v>0</v>
      </c>
      <c r="AU47">
        <f>matriceresult_25[[#This Row],[PRIDE]]/matriceresult_25[[#This Row],[TOTAL]]</f>
        <v>0</v>
      </c>
      <c r="AV47">
        <f>matriceresult_25[[#This Row],[RefSeq]]/matriceresult_25[[#This Row],[TOTAL]]</f>
        <v>0</v>
      </c>
      <c r="AW47">
        <f>matriceresult_25[[#This Row],[RefSNP]]/matriceresult_25[[#This Row],[TOTAL]]</f>
        <v>0</v>
      </c>
      <c r="AX47">
        <f>matriceresult_25[[#This Row],[RRID]]/matriceresult_25[[#This Row],[TOTAL]]</f>
        <v>0</v>
      </c>
      <c r="AY47">
        <f>matriceresult_25[[#This Row],[UniProt]]/matriceresult_25[[#This Row],[TOTAL]]</f>
        <v>0</v>
      </c>
      <c r="AZ47" s="8">
        <f>SUM(matriceresult_258[[#This Row],[ArrayExpress]:[UniProt]])</f>
        <v>1</v>
      </c>
    </row>
    <row r="48" spans="1:52" x14ac:dyDescent="0.25">
      <c r="A48" s="3" t="s">
        <v>17</v>
      </c>
      <c r="B48" s="13" t="s">
        <v>167</v>
      </c>
      <c r="D48" s="1" t="s">
        <v>2227</v>
      </c>
      <c r="E48">
        <v>0</v>
      </c>
      <c r="F48">
        <v>0</v>
      </c>
      <c r="G48">
        <v>0</v>
      </c>
      <c r="H48">
        <v>0</v>
      </c>
      <c r="I48">
        <v>0</v>
      </c>
      <c r="J48">
        <v>1</v>
      </c>
      <c r="K48">
        <v>0</v>
      </c>
      <c r="L48">
        <v>0</v>
      </c>
      <c r="M48">
        <v>0</v>
      </c>
      <c r="N48">
        <v>0</v>
      </c>
      <c r="O48">
        <v>0</v>
      </c>
      <c r="P48">
        <v>0</v>
      </c>
      <c r="Q48">
        <v>0</v>
      </c>
      <c r="R48">
        <v>0</v>
      </c>
      <c r="S48">
        <v>0</v>
      </c>
      <c r="T48">
        <v>0</v>
      </c>
      <c r="U48">
        <v>0</v>
      </c>
      <c r="V48">
        <v>0</v>
      </c>
      <c r="W48">
        <v>0</v>
      </c>
      <c r="X48">
        <v>0</v>
      </c>
      <c r="Y48">
        <v>0</v>
      </c>
      <c r="Z48">
        <v>0</v>
      </c>
      <c r="AA48" s="8">
        <f>SUM(matriceresult_25[[#This Row],[ArrayExpress]:[UniProt]])</f>
        <v>1</v>
      </c>
      <c r="AC48" s="1" t="s">
        <v>2227</v>
      </c>
      <c r="AD48">
        <f>matriceresult_25[[#This Row],[ArrayExpress]]/matriceresult_25[[#This Row],[TOTAL]]</f>
        <v>0</v>
      </c>
      <c r="AE48">
        <f>matriceresult_25[[#This Row],[BioProject]]/matriceresult_25[[#This Row],[TOTAL]]</f>
        <v>0</v>
      </c>
      <c r="AF48">
        <f>matriceresult_25[[#This Row],[dbGaP]]/matriceresult_25[[#This Row],[TOTAL]]</f>
        <v>0</v>
      </c>
      <c r="AG48">
        <f>matriceresult_25[[#This Row],[DOI]]/matriceresult_25[[#This Row],[TOTAL]]</f>
        <v>0</v>
      </c>
      <c r="AH48">
        <f>matriceresult_25[[#This Row],[EMDB]]/matriceresult_25[[#This Row],[TOTAL]]</f>
        <v>0</v>
      </c>
      <c r="AI48">
        <f>matriceresult_25[[#This Row],[ENA]]/matriceresult_25[[#This Row],[TOTAL]]</f>
        <v>1</v>
      </c>
      <c r="AJ48">
        <f>matriceresult_25[[#This Row],[Ensembl]]/matriceresult_25[[#This Row],[TOTAL]]</f>
        <v>0</v>
      </c>
      <c r="AK48">
        <f>matriceresult_25[[#This Row],[EUDRACT]]/matriceresult_25[[#This Row],[TOTAL]]</f>
        <v>0</v>
      </c>
      <c r="AL48">
        <f>matriceresult_25[[#This Row],[GCA]]/matriceresult_25[[#This Row],[TOTAL]]</f>
        <v>0</v>
      </c>
      <c r="AM48">
        <f>matriceresult_25[[#This Row],[Gene Ontology (GO)]]/matriceresult_25[[#This Row],[TOTAL]]</f>
        <v>0</v>
      </c>
      <c r="AN48">
        <f>matriceresult_25[[#This Row],[GEO]]/matriceresult_25[[#This Row],[TOTAL]]</f>
        <v>0</v>
      </c>
      <c r="AO48">
        <f>matriceresult_25[[#This Row],[HPA]]/matriceresult_25[[#This Row],[TOTAL]]</f>
        <v>0</v>
      </c>
      <c r="AP48">
        <f>matriceresult_25[[#This Row],[IGSR/1000 Genomes]]/matriceresult_25[[#This Row],[TOTAL]]</f>
        <v>0</v>
      </c>
      <c r="AQ48">
        <f>matriceresult_25[[#This Row],[InterPro]]/matriceresult_25[[#This Row],[TOTAL]]</f>
        <v>0</v>
      </c>
      <c r="AR48">
        <f>matriceresult_25[[#This Row],[OMIM]]/matriceresult_25[[#This Row],[TOTAL]]</f>
        <v>0</v>
      </c>
      <c r="AS48">
        <f>matriceresult_25[[#This Row],[PDBe]]/matriceresult_25[[#This Row],[TOTAL]]</f>
        <v>0</v>
      </c>
      <c r="AT48">
        <f>matriceresult_25[[#This Row],[Pfam]]/matriceresult_25[[#This Row],[TOTAL]]</f>
        <v>0</v>
      </c>
      <c r="AU48">
        <f>matriceresult_25[[#This Row],[PRIDE]]/matriceresult_25[[#This Row],[TOTAL]]</f>
        <v>0</v>
      </c>
      <c r="AV48">
        <f>matriceresult_25[[#This Row],[RefSeq]]/matriceresult_25[[#This Row],[TOTAL]]</f>
        <v>0</v>
      </c>
      <c r="AW48">
        <f>matriceresult_25[[#This Row],[RefSNP]]/matriceresult_25[[#This Row],[TOTAL]]</f>
        <v>0</v>
      </c>
      <c r="AX48">
        <f>matriceresult_25[[#This Row],[RRID]]/matriceresult_25[[#This Row],[TOTAL]]</f>
        <v>0</v>
      </c>
      <c r="AY48">
        <f>matriceresult_25[[#This Row],[UniProt]]/matriceresult_25[[#This Row],[TOTAL]]</f>
        <v>0</v>
      </c>
      <c r="AZ48" s="8">
        <f>SUM(matriceresult_258[[#This Row],[ArrayExpress]:[UniProt]])</f>
        <v>1</v>
      </c>
    </row>
    <row r="49" spans="1:52" x14ac:dyDescent="0.25">
      <c r="A49" s="4" t="s">
        <v>17</v>
      </c>
      <c r="B49" s="6" t="s">
        <v>167</v>
      </c>
      <c r="D49" s="1" t="s">
        <v>2232</v>
      </c>
      <c r="E49">
        <v>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s="8">
        <f>SUM(matriceresult_25[[#This Row],[ArrayExpress]:[UniProt]])</f>
        <v>1</v>
      </c>
      <c r="AC49" s="1" t="s">
        <v>2232</v>
      </c>
      <c r="AD49">
        <f>matriceresult_25[[#This Row],[ArrayExpress]]/matriceresult_25[[#This Row],[TOTAL]]</f>
        <v>1</v>
      </c>
      <c r="AE49">
        <f>matriceresult_25[[#This Row],[BioProject]]/matriceresult_25[[#This Row],[TOTAL]]</f>
        <v>0</v>
      </c>
      <c r="AF49">
        <f>matriceresult_25[[#This Row],[dbGaP]]/matriceresult_25[[#This Row],[TOTAL]]</f>
        <v>0</v>
      </c>
      <c r="AG49">
        <f>matriceresult_25[[#This Row],[DOI]]/matriceresult_25[[#This Row],[TOTAL]]</f>
        <v>0</v>
      </c>
      <c r="AH49">
        <f>matriceresult_25[[#This Row],[EMDB]]/matriceresult_25[[#This Row],[TOTAL]]</f>
        <v>0</v>
      </c>
      <c r="AI49">
        <f>matriceresult_25[[#This Row],[ENA]]/matriceresult_25[[#This Row],[TOTAL]]</f>
        <v>0</v>
      </c>
      <c r="AJ49">
        <f>matriceresult_25[[#This Row],[Ensembl]]/matriceresult_25[[#This Row],[TOTAL]]</f>
        <v>0</v>
      </c>
      <c r="AK49">
        <f>matriceresult_25[[#This Row],[EUDRACT]]/matriceresult_25[[#This Row],[TOTAL]]</f>
        <v>0</v>
      </c>
      <c r="AL49">
        <f>matriceresult_25[[#This Row],[GCA]]/matriceresult_25[[#This Row],[TOTAL]]</f>
        <v>0</v>
      </c>
      <c r="AM49">
        <f>matriceresult_25[[#This Row],[Gene Ontology (GO)]]/matriceresult_25[[#This Row],[TOTAL]]</f>
        <v>0</v>
      </c>
      <c r="AN49">
        <f>matriceresult_25[[#This Row],[GEO]]/matriceresult_25[[#This Row],[TOTAL]]</f>
        <v>0</v>
      </c>
      <c r="AO49">
        <f>matriceresult_25[[#This Row],[HPA]]/matriceresult_25[[#This Row],[TOTAL]]</f>
        <v>0</v>
      </c>
      <c r="AP49">
        <f>matriceresult_25[[#This Row],[IGSR/1000 Genomes]]/matriceresult_25[[#This Row],[TOTAL]]</f>
        <v>0</v>
      </c>
      <c r="AQ49">
        <f>matriceresult_25[[#This Row],[InterPro]]/matriceresult_25[[#This Row],[TOTAL]]</f>
        <v>0</v>
      </c>
      <c r="AR49">
        <f>matriceresult_25[[#This Row],[OMIM]]/matriceresult_25[[#This Row],[TOTAL]]</f>
        <v>0</v>
      </c>
      <c r="AS49">
        <f>matriceresult_25[[#This Row],[PDBe]]/matriceresult_25[[#This Row],[TOTAL]]</f>
        <v>0</v>
      </c>
      <c r="AT49">
        <f>matriceresult_25[[#This Row],[Pfam]]/matriceresult_25[[#This Row],[TOTAL]]</f>
        <v>0</v>
      </c>
      <c r="AU49">
        <f>matriceresult_25[[#This Row],[PRIDE]]/matriceresult_25[[#This Row],[TOTAL]]</f>
        <v>0</v>
      </c>
      <c r="AV49">
        <f>matriceresult_25[[#This Row],[RefSeq]]/matriceresult_25[[#This Row],[TOTAL]]</f>
        <v>0</v>
      </c>
      <c r="AW49">
        <f>matriceresult_25[[#This Row],[RefSNP]]/matriceresult_25[[#This Row],[TOTAL]]</f>
        <v>0</v>
      </c>
      <c r="AX49">
        <f>matriceresult_25[[#This Row],[RRID]]/matriceresult_25[[#This Row],[TOTAL]]</f>
        <v>0</v>
      </c>
      <c r="AY49">
        <f>matriceresult_25[[#This Row],[UniProt]]/matriceresult_25[[#This Row],[TOTAL]]</f>
        <v>0</v>
      </c>
      <c r="AZ49" s="8">
        <f>SUM(matriceresult_258[[#This Row],[ArrayExpress]:[UniProt]])</f>
        <v>1</v>
      </c>
    </row>
    <row r="50" spans="1:52" x14ac:dyDescent="0.25">
      <c r="A50" s="3" t="s">
        <v>17</v>
      </c>
      <c r="B50" s="13" t="s">
        <v>20</v>
      </c>
      <c r="D50" s="1" t="s">
        <v>2236</v>
      </c>
      <c r="E50">
        <v>0</v>
      </c>
      <c r="F50">
        <v>0</v>
      </c>
      <c r="G50">
        <v>0</v>
      </c>
      <c r="H50">
        <v>0</v>
      </c>
      <c r="I50">
        <v>0</v>
      </c>
      <c r="J50">
        <v>4</v>
      </c>
      <c r="K50">
        <v>0</v>
      </c>
      <c r="L50">
        <v>0</v>
      </c>
      <c r="M50">
        <v>0</v>
      </c>
      <c r="N50">
        <v>0</v>
      </c>
      <c r="O50">
        <v>0</v>
      </c>
      <c r="P50">
        <v>0</v>
      </c>
      <c r="Q50">
        <v>0</v>
      </c>
      <c r="R50">
        <v>0</v>
      </c>
      <c r="S50">
        <v>0</v>
      </c>
      <c r="T50">
        <v>0</v>
      </c>
      <c r="U50">
        <v>0</v>
      </c>
      <c r="V50">
        <v>0</v>
      </c>
      <c r="W50">
        <v>0</v>
      </c>
      <c r="X50">
        <v>0</v>
      </c>
      <c r="Y50">
        <v>0</v>
      </c>
      <c r="Z50">
        <v>0</v>
      </c>
      <c r="AA50" s="8">
        <f>SUM(matriceresult_25[[#This Row],[ArrayExpress]:[UniProt]])</f>
        <v>4</v>
      </c>
      <c r="AC50" s="1" t="s">
        <v>2236</v>
      </c>
      <c r="AD50">
        <f>matriceresult_25[[#This Row],[ArrayExpress]]/matriceresult_25[[#This Row],[TOTAL]]</f>
        <v>0</v>
      </c>
      <c r="AE50">
        <f>matriceresult_25[[#This Row],[BioProject]]/matriceresult_25[[#This Row],[TOTAL]]</f>
        <v>0</v>
      </c>
      <c r="AF50">
        <f>matriceresult_25[[#This Row],[dbGaP]]/matriceresult_25[[#This Row],[TOTAL]]</f>
        <v>0</v>
      </c>
      <c r="AG50">
        <f>matriceresult_25[[#This Row],[DOI]]/matriceresult_25[[#This Row],[TOTAL]]</f>
        <v>0</v>
      </c>
      <c r="AH50">
        <f>matriceresult_25[[#This Row],[EMDB]]/matriceresult_25[[#This Row],[TOTAL]]</f>
        <v>0</v>
      </c>
      <c r="AI50">
        <f>matriceresult_25[[#This Row],[ENA]]/matriceresult_25[[#This Row],[TOTAL]]</f>
        <v>1</v>
      </c>
      <c r="AJ50">
        <f>matriceresult_25[[#This Row],[Ensembl]]/matriceresult_25[[#This Row],[TOTAL]]</f>
        <v>0</v>
      </c>
      <c r="AK50">
        <f>matriceresult_25[[#This Row],[EUDRACT]]/matriceresult_25[[#This Row],[TOTAL]]</f>
        <v>0</v>
      </c>
      <c r="AL50">
        <f>matriceresult_25[[#This Row],[GCA]]/matriceresult_25[[#This Row],[TOTAL]]</f>
        <v>0</v>
      </c>
      <c r="AM50">
        <f>matriceresult_25[[#This Row],[Gene Ontology (GO)]]/matriceresult_25[[#This Row],[TOTAL]]</f>
        <v>0</v>
      </c>
      <c r="AN50">
        <f>matriceresult_25[[#This Row],[GEO]]/matriceresult_25[[#This Row],[TOTAL]]</f>
        <v>0</v>
      </c>
      <c r="AO50">
        <f>matriceresult_25[[#This Row],[HPA]]/matriceresult_25[[#This Row],[TOTAL]]</f>
        <v>0</v>
      </c>
      <c r="AP50">
        <f>matriceresult_25[[#This Row],[IGSR/1000 Genomes]]/matriceresult_25[[#This Row],[TOTAL]]</f>
        <v>0</v>
      </c>
      <c r="AQ50">
        <f>matriceresult_25[[#This Row],[InterPro]]/matriceresult_25[[#This Row],[TOTAL]]</f>
        <v>0</v>
      </c>
      <c r="AR50">
        <f>matriceresult_25[[#This Row],[OMIM]]/matriceresult_25[[#This Row],[TOTAL]]</f>
        <v>0</v>
      </c>
      <c r="AS50">
        <f>matriceresult_25[[#This Row],[PDBe]]/matriceresult_25[[#This Row],[TOTAL]]</f>
        <v>0</v>
      </c>
      <c r="AT50">
        <f>matriceresult_25[[#This Row],[Pfam]]/matriceresult_25[[#This Row],[TOTAL]]</f>
        <v>0</v>
      </c>
      <c r="AU50">
        <f>matriceresult_25[[#This Row],[PRIDE]]/matriceresult_25[[#This Row],[TOTAL]]</f>
        <v>0</v>
      </c>
      <c r="AV50">
        <f>matriceresult_25[[#This Row],[RefSeq]]/matriceresult_25[[#This Row],[TOTAL]]</f>
        <v>0</v>
      </c>
      <c r="AW50">
        <f>matriceresult_25[[#This Row],[RefSNP]]/matriceresult_25[[#This Row],[TOTAL]]</f>
        <v>0</v>
      </c>
      <c r="AX50">
        <f>matriceresult_25[[#This Row],[RRID]]/matriceresult_25[[#This Row],[TOTAL]]</f>
        <v>0</v>
      </c>
      <c r="AY50">
        <f>matriceresult_25[[#This Row],[UniProt]]/matriceresult_25[[#This Row],[TOTAL]]</f>
        <v>0</v>
      </c>
      <c r="AZ50" s="8">
        <f>SUM(matriceresult_258[[#This Row],[ArrayExpress]:[UniProt]])</f>
        <v>1</v>
      </c>
    </row>
    <row r="51" spans="1:52" x14ac:dyDescent="0.25">
      <c r="A51" s="4" t="s">
        <v>17</v>
      </c>
      <c r="B51" s="6" t="s">
        <v>20</v>
      </c>
      <c r="D51" s="1" t="s">
        <v>599</v>
      </c>
      <c r="E51">
        <v>0</v>
      </c>
      <c r="F51">
        <v>0</v>
      </c>
      <c r="G51">
        <v>0</v>
      </c>
      <c r="H51">
        <v>0</v>
      </c>
      <c r="I51">
        <v>0</v>
      </c>
      <c r="J51">
        <v>0</v>
      </c>
      <c r="K51">
        <v>0</v>
      </c>
      <c r="L51">
        <v>0</v>
      </c>
      <c r="M51">
        <v>0</v>
      </c>
      <c r="N51">
        <v>0</v>
      </c>
      <c r="O51">
        <v>1</v>
      </c>
      <c r="P51">
        <v>0</v>
      </c>
      <c r="Q51">
        <v>0</v>
      </c>
      <c r="R51">
        <v>0</v>
      </c>
      <c r="S51">
        <v>0</v>
      </c>
      <c r="T51">
        <v>0</v>
      </c>
      <c r="U51">
        <v>0</v>
      </c>
      <c r="V51">
        <v>0</v>
      </c>
      <c r="W51">
        <v>0</v>
      </c>
      <c r="X51">
        <v>0</v>
      </c>
      <c r="Y51">
        <v>0</v>
      </c>
      <c r="Z51">
        <v>0</v>
      </c>
      <c r="AA51" s="8">
        <f>SUM(matriceresult_25[[#This Row],[ArrayExpress]:[UniProt]])</f>
        <v>1</v>
      </c>
      <c r="AC51" s="1" t="s">
        <v>599</v>
      </c>
      <c r="AD51">
        <f>matriceresult_25[[#This Row],[ArrayExpress]]/matriceresult_25[[#This Row],[TOTAL]]</f>
        <v>0</v>
      </c>
      <c r="AE51">
        <f>matriceresult_25[[#This Row],[BioProject]]/matriceresult_25[[#This Row],[TOTAL]]</f>
        <v>0</v>
      </c>
      <c r="AF51">
        <f>matriceresult_25[[#This Row],[dbGaP]]/matriceresult_25[[#This Row],[TOTAL]]</f>
        <v>0</v>
      </c>
      <c r="AG51">
        <f>matriceresult_25[[#This Row],[DOI]]/matriceresult_25[[#This Row],[TOTAL]]</f>
        <v>0</v>
      </c>
      <c r="AH51">
        <f>matriceresult_25[[#This Row],[EMDB]]/matriceresult_25[[#This Row],[TOTAL]]</f>
        <v>0</v>
      </c>
      <c r="AI51">
        <f>matriceresult_25[[#This Row],[ENA]]/matriceresult_25[[#This Row],[TOTAL]]</f>
        <v>0</v>
      </c>
      <c r="AJ51">
        <f>matriceresult_25[[#This Row],[Ensembl]]/matriceresult_25[[#This Row],[TOTAL]]</f>
        <v>0</v>
      </c>
      <c r="AK51">
        <f>matriceresult_25[[#This Row],[EUDRACT]]/matriceresult_25[[#This Row],[TOTAL]]</f>
        <v>0</v>
      </c>
      <c r="AL51">
        <f>matriceresult_25[[#This Row],[GCA]]/matriceresult_25[[#This Row],[TOTAL]]</f>
        <v>0</v>
      </c>
      <c r="AM51">
        <f>matriceresult_25[[#This Row],[Gene Ontology (GO)]]/matriceresult_25[[#This Row],[TOTAL]]</f>
        <v>0</v>
      </c>
      <c r="AN51">
        <f>matriceresult_25[[#This Row],[GEO]]/matriceresult_25[[#This Row],[TOTAL]]</f>
        <v>1</v>
      </c>
      <c r="AO51">
        <f>matriceresult_25[[#This Row],[HPA]]/matriceresult_25[[#This Row],[TOTAL]]</f>
        <v>0</v>
      </c>
      <c r="AP51">
        <f>matriceresult_25[[#This Row],[IGSR/1000 Genomes]]/matriceresult_25[[#This Row],[TOTAL]]</f>
        <v>0</v>
      </c>
      <c r="AQ51">
        <f>matriceresult_25[[#This Row],[InterPro]]/matriceresult_25[[#This Row],[TOTAL]]</f>
        <v>0</v>
      </c>
      <c r="AR51">
        <f>matriceresult_25[[#This Row],[OMIM]]/matriceresult_25[[#This Row],[TOTAL]]</f>
        <v>0</v>
      </c>
      <c r="AS51">
        <f>matriceresult_25[[#This Row],[PDBe]]/matriceresult_25[[#This Row],[TOTAL]]</f>
        <v>0</v>
      </c>
      <c r="AT51">
        <f>matriceresult_25[[#This Row],[Pfam]]/matriceresult_25[[#This Row],[TOTAL]]</f>
        <v>0</v>
      </c>
      <c r="AU51">
        <f>matriceresult_25[[#This Row],[PRIDE]]/matriceresult_25[[#This Row],[TOTAL]]</f>
        <v>0</v>
      </c>
      <c r="AV51">
        <f>matriceresult_25[[#This Row],[RefSeq]]/matriceresult_25[[#This Row],[TOTAL]]</f>
        <v>0</v>
      </c>
      <c r="AW51">
        <f>matriceresult_25[[#This Row],[RefSNP]]/matriceresult_25[[#This Row],[TOTAL]]</f>
        <v>0</v>
      </c>
      <c r="AX51">
        <f>matriceresult_25[[#This Row],[RRID]]/matriceresult_25[[#This Row],[TOTAL]]</f>
        <v>0</v>
      </c>
      <c r="AY51">
        <f>matriceresult_25[[#This Row],[UniProt]]/matriceresult_25[[#This Row],[TOTAL]]</f>
        <v>0</v>
      </c>
      <c r="AZ51" s="8">
        <f>SUM(matriceresult_258[[#This Row],[ArrayExpress]:[UniProt]])</f>
        <v>1</v>
      </c>
    </row>
    <row r="52" spans="1:52" x14ac:dyDescent="0.25">
      <c r="A52" s="3" t="s">
        <v>17</v>
      </c>
      <c r="B52" s="13" t="s">
        <v>20</v>
      </c>
      <c r="D52" s="1" t="s">
        <v>109</v>
      </c>
      <c r="E52">
        <v>0</v>
      </c>
      <c r="F52">
        <v>0</v>
      </c>
      <c r="G52">
        <v>0</v>
      </c>
      <c r="H52">
        <v>0</v>
      </c>
      <c r="I52">
        <v>0</v>
      </c>
      <c r="J52">
        <v>25</v>
      </c>
      <c r="K52">
        <v>0</v>
      </c>
      <c r="L52">
        <v>0</v>
      </c>
      <c r="M52">
        <v>0</v>
      </c>
      <c r="N52">
        <v>0</v>
      </c>
      <c r="O52">
        <v>0</v>
      </c>
      <c r="P52">
        <v>0</v>
      </c>
      <c r="Q52">
        <v>0</v>
      </c>
      <c r="R52">
        <v>0</v>
      </c>
      <c r="S52">
        <v>0</v>
      </c>
      <c r="T52">
        <v>0</v>
      </c>
      <c r="U52">
        <v>0</v>
      </c>
      <c r="V52">
        <v>0</v>
      </c>
      <c r="W52">
        <v>2</v>
      </c>
      <c r="X52">
        <v>0</v>
      </c>
      <c r="Y52">
        <v>0</v>
      </c>
      <c r="Z52">
        <v>0</v>
      </c>
      <c r="AA52" s="8">
        <f>SUM(matriceresult_25[[#This Row],[ArrayExpress]:[UniProt]])</f>
        <v>27</v>
      </c>
      <c r="AC52" s="1" t="s">
        <v>109</v>
      </c>
      <c r="AD52">
        <f>matriceresult_25[[#This Row],[ArrayExpress]]/matriceresult_25[[#This Row],[TOTAL]]</f>
        <v>0</v>
      </c>
      <c r="AE52">
        <f>matriceresult_25[[#This Row],[BioProject]]/matriceresult_25[[#This Row],[TOTAL]]</f>
        <v>0</v>
      </c>
      <c r="AF52">
        <f>matriceresult_25[[#This Row],[dbGaP]]/matriceresult_25[[#This Row],[TOTAL]]</f>
        <v>0</v>
      </c>
      <c r="AG52">
        <f>matriceresult_25[[#This Row],[DOI]]/matriceresult_25[[#This Row],[TOTAL]]</f>
        <v>0</v>
      </c>
      <c r="AH52">
        <f>matriceresult_25[[#This Row],[EMDB]]/matriceresult_25[[#This Row],[TOTAL]]</f>
        <v>0</v>
      </c>
      <c r="AI52">
        <f>matriceresult_25[[#This Row],[ENA]]/matriceresult_25[[#This Row],[TOTAL]]</f>
        <v>0.92592592592592593</v>
      </c>
      <c r="AJ52">
        <f>matriceresult_25[[#This Row],[Ensembl]]/matriceresult_25[[#This Row],[TOTAL]]</f>
        <v>0</v>
      </c>
      <c r="AK52">
        <f>matriceresult_25[[#This Row],[EUDRACT]]/matriceresult_25[[#This Row],[TOTAL]]</f>
        <v>0</v>
      </c>
      <c r="AL52">
        <f>matriceresult_25[[#This Row],[GCA]]/matriceresult_25[[#This Row],[TOTAL]]</f>
        <v>0</v>
      </c>
      <c r="AM52">
        <f>matriceresult_25[[#This Row],[Gene Ontology (GO)]]/matriceresult_25[[#This Row],[TOTAL]]</f>
        <v>0</v>
      </c>
      <c r="AN52">
        <f>matriceresult_25[[#This Row],[GEO]]/matriceresult_25[[#This Row],[TOTAL]]</f>
        <v>0</v>
      </c>
      <c r="AO52">
        <f>matriceresult_25[[#This Row],[HPA]]/matriceresult_25[[#This Row],[TOTAL]]</f>
        <v>0</v>
      </c>
      <c r="AP52">
        <f>matriceresult_25[[#This Row],[IGSR/1000 Genomes]]/matriceresult_25[[#This Row],[TOTAL]]</f>
        <v>0</v>
      </c>
      <c r="AQ52">
        <f>matriceresult_25[[#This Row],[InterPro]]/matriceresult_25[[#This Row],[TOTAL]]</f>
        <v>0</v>
      </c>
      <c r="AR52">
        <f>matriceresult_25[[#This Row],[OMIM]]/matriceresult_25[[#This Row],[TOTAL]]</f>
        <v>0</v>
      </c>
      <c r="AS52">
        <f>matriceresult_25[[#This Row],[PDBe]]/matriceresult_25[[#This Row],[TOTAL]]</f>
        <v>0</v>
      </c>
      <c r="AT52">
        <f>matriceresult_25[[#This Row],[Pfam]]/matriceresult_25[[#This Row],[TOTAL]]</f>
        <v>0</v>
      </c>
      <c r="AU52">
        <f>matriceresult_25[[#This Row],[PRIDE]]/matriceresult_25[[#This Row],[TOTAL]]</f>
        <v>0</v>
      </c>
      <c r="AV52">
        <f>matriceresult_25[[#This Row],[RefSeq]]/matriceresult_25[[#This Row],[TOTAL]]</f>
        <v>7.407407407407407E-2</v>
      </c>
      <c r="AW52">
        <f>matriceresult_25[[#This Row],[RefSNP]]/matriceresult_25[[#This Row],[TOTAL]]</f>
        <v>0</v>
      </c>
      <c r="AX52">
        <f>matriceresult_25[[#This Row],[RRID]]/matriceresult_25[[#This Row],[TOTAL]]</f>
        <v>0</v>
      </c>
      <c r="AY52">
        <f>matriceresult_25[[#This Row],[UniProt]]/matriceresult_25[[#This Row],[TOTAL]]</f>
        <v>0</v>
      </c>
      <c r="AZ52" s="8">
        <f>SUM(matriceresult_258[[#This Row],[ArrayExpress]:[UniProt]])</f>
        <v>1</v>
      </c>
    </row>
    <row r="53" spans="1:52" x14ac:dyDescent="0.25">
      <c r="A53" s="4" t="s">
        <v>17</v>
      </c>
      <c r="B53" s="6" t="s">
        <v>20</v>
      </c>
      <c r="D53" s="1" t="s">
        <v>1305</v>
      </c>
      <c r="E53">
        <v>0</v>
      </c>
      <c r="F53">
        <v>0</v>
      </c>
      <c r="G53">
        <v>0</v>
      </c>
      <c r="H53">
        <v>0</v>
      </c>
      <c r="I53">
        <v>0</v>
      </c>
      <c r="J53">
        <v>1</v>
      </c>
      <c r="K53">
        <v>0</v>
      </c>
      <c r="L53">
        <v>0</v>
      </c>
      <c r="M53">
        <v>0</v>
      </c>
      <c r="N53">
        <v>0</v>
      </c>
      <c r="O53">
        <v>0</v>
      </c>
      <c r="P53">
        <v>0</v>
      </c>
      <c r="Q53">
        <v>0</v>
      </c>
      <c r="R53">
        <v>0</v>
      </c>
      <c r="S53">
        <v>0</v>
      </c>
      <c r="T53">
        <v>0</v>
      </c>
      <c r="U53">
        <v>0</v>
      </c>
      <c r="V53">
        <v>0</v>
      </c>
      <c r="W53">
        <v>0</v>
      </c>
      <c r="X53">
        <v>0</v>
      </c>
      <c r="Y53">
        <v>0</v>
      </c>
      <c r="Z53">
        <v>0</v>
      </c>
      <c r="AA53" s="8">
        <f>SUM(matriceresult_25[[#This Row],[ArrayExpress]:[UniProt]])</f>
        <v>1</v>
      </c>
      <c r="AC53" s="1" t="s">
        <v>1305</v>
      </c>
      <c r="AD53">
        <f>matriceresult_25[[#This Row],[ArrayExpress]]/matriceresult_25[[#This Row],[TOTAL]]</f>
        <v>0</v>
      </c>
      <c r="AE53">
        <f>matriceresult_25[[#This Row],[BioProject]]/matriceresult_25[[#This Row],[TOTAL]]</f>
        <v>0</v>
      </c>
      <c r="AF53">
        <f>matriceresult_25[[#This Row],[dbGaP]]/matriceresult_25[[#This Row],[TOTAL]]</f>
        <v>0</v>
      </c>
      <c r="AG53">
        <f>matriceresult_25[[#This Row],[DOI]]/matriceresult_25[[#This Row],[TOTAL]]</f>
        <v>0</v>
      </c>
      <c r="AH53">
        <f>matriceresult_25[[#This Row],[EMDB]]/matriceresult_25[[#This Row],[TOTAL]]</f>
        <v>0</v>
      </c>
      <c r="AI53">
        <f>matriceresult_25[[#This Row],[ENA]]/matriceresult_25[[#This Row],[TOTAL]]</f>
        <v>1</v>
      </c>
      <c r="AJ53">
        <f>matriceresult_25[[#This Row],[Ensembl]]/matriceresult_25[[#This Row],[TOTAL]]</f>
        <v>0</v>
      </c>
      <c r="AK53">
        <f>matriceresult_25[[#This Row],[EUDRACT]]/matriceresult_25[[#This Row],[TOTAL]]</f>
        <v>0</v>
      </c>
      <c r="AL53">
        <f>matriceresult_25[[#This Row],[GCA]]/matriceresult_25[[#This Row],[TOTAL]]</f>
        <v>0</v>
      </c>
      <c r="AM53">
        <f>matriceresult_25[[#This Row],[Gene Ontology (GO)]]/matriceresult_25[[#This Row],[TOTAL]]</f>
        <v>0</v>
      </c>
      <c r="AN53">
        <f>matriceresult_25[[#This Row],[GEO]]/matriceresult_25[[#This Row],[TOTAL]]</f>
        <v>0</v>
      </c>
      <c r="AO53">
        <f>matriceresult_25[[#This Row],[HPA]]/matriceresult_25[[#This Row],[TOTAL]]</f>
        <v>0</v>
      </c>
      <c r="AP53">
        <f>matriceresult_25[[#This Row],[IGSR/1000 Genomes]]/matriceresult_25[[#This Row],[TOTAL]]</f>
        <v>0</v>
      </c>
      <c r="AQ53">
        <f>matriceresult_25[[#This Row],[InterPro]]/matriceresult_25[[#This Row],[TOTAL]]</f>
        <v>0</v>
      </c>
      <c r="AR53">
        <f>matriceresult_25[[#This Row],[OMIM]]/matriceresult_25[[#This Row],[TOTAL]]</f>
        <v>0</v>
      </c>
      <c r="AS53">
        <f>matriceresult_25[[#This Row],[PDBe]]/matriceresult_25[[#This Row],[TOTAL]]</f>
        <v>0</v>
      </c>
      <c r="AT53">
        <f>matriceresult_25[[#This Row],[Pfam]]/matriceresult_25[[#This Row],[TOTAL]]</f>
        <v>0</v>
      </c>
      <c r="AU53">
        <f>matriceresult_25[[#This Row],[PRIDE]]/matriceresult_25[[#This Row],[TOTAL]]</f>
        <v>0</v>
      </c>
      <c r="AV53">
        <f>matriceresult_25[[#This Row],[RefSeq]]/matriceresult_25[[#This Row],[TOTAL]]</f>
        <v>0</v>
      </c>
      <c r="AW53">
        <f>matriceresult_25[[#This Row],[RefSNP]]/matriceresult_25[[#This Row],[TOTAL]]</f>
        <v>0</v>
      </c>
      <c r="AX53">
        <f>matriceresult_25[[#This Row],[RRID]]/matriceresult_25[[#This Row],[TOTAL]]</f>
        <v>0</v>
      </c>
      <c r="AY53">
        <f>matriceresult_25[[#This Row],[UniProt]]/matriceresult_25[[#This Row],[TOTAL]]</f>
        <v>0</v>
      </c>
      <c r="AZ53" s="8">
        <f>SUM(matriceresult_258[[#This Row],[ArrayExpress]:[UniProt]])</f>
        <v>1</v>
      </c>
    </row>
    <row r="54" spans="1:52" x14ac:dyDescent="0.25">
      <c r="A54" s="3" t="s">
        <v>17</v>
      </c>
      <c r="B54" s="13" t="s">
        <v>167</v>
      </c>
      <c r="D54" s="1" t="s">
        <v>1310</v>
      </c>
      <c r="E54">
        <v>0</v>
      </c>
      <c r="F54">
        <v>0</v>
      </c>
      <c r="G54">
        <v>0</v>
      </c>
      <c r="H54">
        <v>0</v>
      </c>
      <c r="I54">
        <v>0</v>
      </c>
      <c r="J54">
        <v>1</v>
      </c>
      <c r="K54">
        <v>0</v>
      </c>
      <c r="L54">
        <v>0</v>
      </c>
      <c r="M54">
        <v>0</v>
      </c>
      <c r="N54">
        <v>0</v>
      </c>
      <c r="O54">
        <v>0</v>
      </c>
      <c r="P54">
        <v>0</v>
      </c>
      <c r="Q54">
        <v>0</v>
      </c>
      <c r="R54">
        <v>0</v>
      </c>
      <c r="S54">
        <v>0</v>
      </c>
      <c r="T54">
        <v>0</v>
      </c>
      <c r="U54">
        <v>0</v>
      </c>
      <c r="V54">
        <v>0</v>
      </c>
      <c r="W54">
        <v>0</v>
      </c>
      <c r="X54">
        <v>0</v>
      </c>
      <c r="Y54">
        <v>0</v>
      </c>
      <c r="Z54">
        <v>0</v>
      </c>
      <c r="AA54" s="8">
        <f>SUM(matriceresult_25[[#This Row],[ArrayExpress]:[UniProt]])</f>
        <v>1</v>
      </c>
      <c r="AC54" s="1" t="s">
        <v>1310</v>
      </c>
      <c r="AD54">
        <f>matriceresult_25[[#This Row],[ArrayExpress]]/matriceresult_25[[#This Row],[TOTAL]]</f>
        <v>0</v>
      </c>
      <c r="AE54">
        <f>matriceresult_25[[#This Row],[BioProject]]/matriceresult_25[[#This Row],[TOTAL]]</f>
        <v>0</v>
      </c>
      <c r="AF54">
        <f>matriceresult_25[[#This Row],[dbGaP]]/matriceresult_25[[#This Row],[TOTAL]]</f>
        <v>0</v>
      </c>
      <c r="AG54">
        <f>matriceresult_25[[#This Row],[DOI]]/matriceresult_25[[#This Row],[TOTAL]]</f>
        <v>0</v>
      </c>
      <c r="AH54">
        <f>matriceresult_25[[#This Row],[EMDB]]/matriceresult_25[[#This Row],[TOTAL]]</f>
        <v>0</v>
      </c>
      <c r="AI54">
        <f>matriceresult_25[[#This Row],[ENA]]/matriceresult_25[[#This Row],[TOTAL]]</f>
        <v>1</v>
      </c>
      <c r="AJ54">
        <f>matriceresult_25[[#This Row],[Ensembl]]/matriceresult_25[[#This Row],[TOTAL]]</f>
        <v>0</v>
      </c>
      <c r="AK54">
        <f>matriceresult_25[[#This Row],[EUDRACT]]/matriceresult_25[[#This Row],[TOTAL]]</f>
        <v>0</v>
      </c>
      <c r="AL54">
        <f>matriceresult_25[[#This Row],[GCA]]/matriceresult_25[[#This Row],[TOTAL]]</f>
        <v>0</v>
      </c>
      <c r="AM54">
        <f>matriceresult_25[[#This Row],[Gene Ontology (GO)]]/matriceresult_25[[#This Row],[TOTAL]]</f>
        <v>0</v>
      </c>
      <c r="AN54">
        <f>matriceresult_25[[#This Row],[GEO]]/matriceresult_25[[#This Row],[TOTAL]]</f>
        <v>0</v>
      </c>
      <c r="AO54">
        <f>matriceresult_25[[#This Row],[HPA]]/matriceresult_25[[#This Row],[TOTAL]]</f>
        <v>0</v>
      </c>
      <c r="AP54">
        <f>matriceresult_25[[#This Row],[IGSR/1000 Genomes]]/matriceresult_25[[#This Row],[TOTAL]]</f>
        <v>0</v>
      </c>
      <c r="AQ54">
        <f>matriceresult_25[[#This Row],[InterPro]]/matriceresult_25[[#This Row],[TOTAL]]</f>
        <v>0</v>
      </c>
      <c r="AR54">
        <f>matriceresult_25[[#This Row],[OMIM]]/matriceresult_25[[#This Row],[TOTAL]]</f>
        <v>0</v>
      </c>
      <c r="AS54">
        <f>matriceresult_25[[#This Row],[PDBe]]/matriceresult_25[[#This Row],[TOTAL]]</f>
        <v>0</v>
      </c>
      <c r="AT54">
        <f>matriceresult_25[[#This Row],[Pfam]]/matriceresult_25[[#This Row],[TOTAL]]</f>
        <v>0</v>
      </c>
      <c r="AU54">
        <f>matriceresult_25[[#This Row],[PRIDE]]/matriceresult_25[[#This Row],[TOTAL]]</f>
        <v>0</v>
      </c>
      <c r="AV54">
        <f>matriceresult_25[[#This Row],[RefSeq]]/matriceresult_25[[#This Row],[TOTAL]]</f>
        <v>0</v>
      </c>
      <c r="AW54">
        <f>matriceresult_25[[#This Row],[RefSNP]]/matriceresult_25[[#This Row],[TOTAL]]</f>
        <v>0</v>
      </c>
      <c r="AX54">
        <f>matriceresult_25[[#This Row],[RRID]]/matriceresult_25[[#This Row],[TOTAL]]</f>
        <v>0</v>
      </c>
      <c r="AY54">
        <f>matriceresult_25[[#This Row],[UniProt]]/matriceresult_25[[#This Row],[TOTAL]]</f>
        <v>0</v>
      </c>
      <c r="AZ54" s="8">
        <f>SUM(matriceresult_258[[#This Row],[ArrayExpress]:[UniProt]])</f>
        <v>1</v>
      </c>
    </row>
    <row r="55" spans="1:52" x14ac:dyDescent="0.25">
      <c r="A55" s="4" t="s">
        <v>17</v>
      </c>
      <c r="B55" s="6" t="s">
        <v>167</v>
      </c>
      <c r="D55" s="1" t="s">
        <v>610</v>
      </c>
      <c r="E55">
        <v>0</v>
      </c>
      <c r="F55">
        <v>0</v>
      </c>
      <c r="G55">
        <v>0</v>
      </c>
      <c r="H55">
        <v>0</v>
      </c>
      <c r="I55">
        <v>0</v>
      </c>
      <c r="J55">
        <v>2</v>
      </c>
      <c r="K55">
        <v>0</v>
      </c>
      <c r="L55">
        <v>0</v>
      </c>
      <c r="M55">
        <v>0</v>
      </c>
      <c r="N55">
        <v>0</v>
      </c>
      <c r="O55">
        <v>0</v>
      </c>
      <c r="P55">
        <v>0</v>
      </c>
      <c r="Q55">
        <v>0</v>
      </c>
      <c r="R55">
        <v>0</v>
      </c>
      <c r="S55">
        <v>0</v>
      </c>
      <c r="T55">
        <v>0</v>
      </c>
      <c r="U55">
        <v>0</v>
      </c>
      <c r="V55">
        <v>0</v>
      </c>
      <c r="W55">
        <v>0</v>
      </c>
      <c r="X55">
        <v>0</v>
      </c>
      <c r="Y55">
        <v>0</v>
      </c>
      <c r="Z55">
        <v>0</v>
      </c>
      <c r="AA55" s="8">
        <f>SUM(matriceresult_25[[#This Row],[ArrayExpress]:[UniProt]])</f>
        <v>2</v>
      </c>
      <c r="AC55" s="1" t="s">
        <v>610</v>
      </c>
      <c r="AD55">
        <f>matriceresult_25[[#This Row],[ArrayExpress]]/matriceresult_25[[#This Row],[TOTAL]]</f>
        <v>0</v>
      </c>
      <c r="AE55">
        <f>matriceresult_25[[#This Row],[BioProject]]/matriceresult_25[[#This Row],[TOTAL]]</f>
        <v>0</v>
      </c>
      <c r="AF55">
        <f>matriceresult_25[[#This Row],[dbGaP]]/matriceresult_25[[#This Row],[TOTAL]]</f>
        <v>0</v>
      </c>
      <c r="AG55">
        <f>matriceresult_25[[#This Row],[DOI]]/matriceresult_25[[#This Row],[TOTAL]]</f>
        <v>0</v>
      </c>
      <c r="AH55">
        <f>matriceresult_25[[#This Row],[EMDB]]/matriceresult_25[[#This Row],[TOTAL]]</f>
        <v>0</v>
      </c>
      <c r="AI55">
        <f>matriceresult_25[[#This Row],[ENA]]/matriceresult_25[[#This Row],[TOTAL]]</f>
        <v>1</v>
      </c>
      <c r="AJ55">
        <f>matriceresult_25[[#This Row],[Ensembl]]/matriceresult_25[[#This Row],[TOTAL]]</f>
        <v>0</v>
      </c>
      <c r="AK55">
        <f>matriceresult_25[[#This Row],[EUDRACT]]/matriceresult_25[[#This Row],[TOTAL]]</f>
        <v>0</v>
      </c>
      <c r="AL55">
        <f>matriceresult_25[[#This Row],[GCA]]/matriceresult_25[[#This Row],[TOTAL]]</f>
        <v>0</v>
      </c>
      <c r="AM55">
        <f>matriceresult_25[[#This Row],[Gene Ontology (GO)]]/matriceresult_25[[#This Row],[TOTAL]]</f>
        <v>0</v>
      </c>
      <c r="AN55">
        <f>matriceresult_25[[#This Row],[GEO]]/matriceresult_25[[#This Row],[TOTAL]]</f>
        <v>0</v>
      </c>
      <c r="AO55">
        <f>matriceresult_25[[#This Row],[HPA]]/matriceresult_25[[#This Row],[TOTAL]]</f>
        <v>0</v>
      </c>
      <c r="AP55">
        <f>matriceresult_25[[#This Row],[IGSR/1000 Genomes]]/matriceresult_25[[#This Row],[TOTAL]]</f>
        <v>0</v>
      </c>
      <c r="AQ55">
        <f>matriceresult_25[[#This Row],[InterPro]]/matriceresult_25[[#This Row],[TOTAL]]</f>
        <v>0</v>
      </c>
      <c r="AR55">
        <f>matriceresult_25[[#This Row],[OMIM]]/matriceresult_25[[#This Row],[TOTAL]]</f>
        <v>0</v>
      </c>
      <c r="AS55">
        <f>matriceresult_25[[#This Row],[PDBe]]/matriceresult_25[[#This Row],[TOTAL]]</f>
        <v>0</v>
      </c>
      <c r="AT55">
        <f>matriceresult_25[[#This Row],[Pfam]]/matriceresult_25[[#This Row],[TOTAL]]</f>
        <v>0</v>
      </c>
      <c r="AU55">
        <f>matriceresult_25[[#This Row],[PRIDE]]/matriceresult_25[[#This Row],[TOTAL]]</f>
        <v>0</v>
      </c>
      <c r="AV55">
        <f>matriceresult_25[[#This Row],[RefSeq]]/matriceresult_25[[#This Row],[TOTAL]]</f>
        <v>0</v>
      </c>
      <c r="AW55">
        <f>matriceresult_25[[#This Row],[RefSNP]]/matriceresult_25[[#This Row],[TOTAL]]</f>
        <v>0</v>
      </c>
      <c r="AX55">
        <f>matriceresult_25[[#This Row],[RRID]]/matriceresult_25[[#This Row],[TOTAL]]</f>
        <v>0</v>
      </c>
      <c r="AY55">
        <f>matriceresult_25[[#This Row],[UniProt]]/matriceresult_25[[#This Row],[TOTAL]]</f>
        <v>0</v>
      </c>
      <c r="AZ55" s="8">
        <f>SUM(matriceresult_258[[#This Row],[ArrayExpress]:[UniProt]])</f>
        <v>1</v>
      </c>
    </row>
    <row r="56" spans="1:52" x14ac:dyDescent="0.25">
      <c r="A56" s="3" t="s">
        <v>17</v>
      </c>
      <c r="B56" s="13" t="s">
        <v>167</v>
      </c>
      <c r="D56" s="1" t="s">
        <v>1315</v>
      </c>
      <c r="E56">
        <v>0</v>
      </c>
      <c r="F56">
        <v>0</v>
      </c>
      <c r="G56">
        <v>0</v>
      </c>
      <c r="H56">
        <v>0</v>
      </c>
      <c r="I56">
        <v>0</v>
      </c>
      <c r="J56">
        <v>0</v>
      </c>
      <c r="K56">
        <v>0</v>
      </c>
      <c r="L56">
        <v>0</v>
      </c>
      <c r="M56">
        <v>0</v>
      </c>
      <c r="N56">
        <v>0</v>
      </c>
      <c r="O56">
        <v>0</v>
      </c>
      <c r="P56">
        <v>0</v>
      </c>
      <c r="Q56">
        <v>0</v>
      </c>
      <c r="R56">
        <v>0</v>
      </c>
      <c r="S56">
        <v>0</v>
      </c>
      <c r="T56">
        <v>0</v>
      </c>
      <c r="U56">
        <v>0</v>
      </c>
      <c r="V56">
        <v>0</v>
      </c>
      <c r="W56">
        <v>0</v>
      </c>
      <c r="X56">
        <v>10</v>
      </c>
      <c r="Y56">
        <v>0</v>
      </c>
      <c r="Z56">
        <v>0</v>
      </c>
      <c r="AA56" s="8">
        <f>SUM(matriceresult_25[[#This Row],[ArrayExpress]:[UniProt]])</f>
        <v>10</v>
      </c>
      <c r="AC56" s="1" t="s">
        <v>1315</v>
      </c>
      <c r="AD56">
        <f>matriceresult_25[[#This Row],[ArrayExpress]]/matriceresult_25[[#This Row],[TOTAL]]</f>
        <v>0</v>
      </c>
      <c r="AE56">
        <f>matriceresult_25[[#This Row],[BioProject]]/matriceresult_25[[#This Row],[TOTAL]]</f>
        <v>0</v>
      </c>
      <c r="AF56">
        <f>matriceresult_25[[#This Row],[dbGaP]]/matriceresult_25[[#This Row],[TOTAL]]</f>
        <v>0</v>
      </c>
      <c r="AG56">
        <f>matriceresult_25[[#This Row],[DOI]]/matriceresult_25[[#This Row],[TOTAL]]</f>
        <v>0</v>
      </c>
      <c r="AH56">
        <f>matriceresult_25[[#This Row],[EMDB]]/matriceresult_25[[#This Row],[TOTAL]]</f>
        <v>0</v>
      </c>
      <c r="AI56">
        <f>matriceresult_25[[#This Row],[ENA]]/matriceresult_25[[#This Row],[TOTAL]]</f>
        <v>0</v>
      </c>
      <c r="AJ56">
        <f>matriceresult_25[[#This Row],[Ensembl]]/matriceresult_25[[#This Row],[TOTAL]]</f>
        <v>0</v>
      </c>
      <c r="AK56">
        <f>matriceresult_25[[#This Row],[EUDRACT]]/matriceresult_25[[#This Row],[TOTAL]]</f>
        <v>0</v>
      </c>
      <c r="AL56">
        <f>matriceresult_25[[#This Row],[GCA]]/matriceresult_25[[#This Row],[TOTAL]]</f>
        <v>0</v>
      </c>
      <c r="AM56">
        <f>matriceresult_25[[#This Row],[Gene Ontology (GO)]]/matriceresult_25[[#This Row],[TOTAL]]</f>
        <v>0</v>
      </c>
      <c r="AN56">
        <f>matriceresult_25[[#This Row],[GEO]]/matriceresult_25[[#This Row],[TOTAL]]</f>
        <v>0</v>
      </c>
      <c r="AO56">
        <f>matriceresult_25[[#This Row],[HPA]]/matriceresult_25[[#This Row],[TOTAL]]</f>
        <v>0</v>
      </c>
      <c r="AP56">
        <f>matriceresult_25[[#This Row],[IGSR/1000 Genomes]]/matriceresult_25[[#This Row],[TOTAL]]</f>
        <v>0</v>
      </c>
      <c r="AQ56">
        <f>matriceresult_25[[#This Row],[InterPro]]/matriceresult_25[[#This Row],[TOTAL]]</f>
        <v>0</v>
      </c>
      <c r="AR56">
        <f>matriceresult_25[[#This Row],[OMIM]]/matriceresult_25[[#This Row],[TOTAL]]</f>
        <v>0</v>
      </c>
      <c r="AS56">
        <f>matriceresult_25[[#This Row],[PDBe]]/matriceresult_25[[#This Row],[TOTAL]]</f>
        <v>0</v>
      </c>
      <c r="AT56">
        <f>matriceresult_25[[#This Row],[Pfam]]/matriceresult_25[[#This Row],[TOTAL]]</f>
        <v>0</v>
      </c>
      <c r="AU56">
        <f>matriceresult_25[[#This Row],[PRIDE]]/matriceresult_25[[#This Row],[TOTAL]]</f>
        <v>0</v>
      </c>
      <c r="AV56">
        <f>matriceresult_25[[#This Row],[RefSeq]]/matriceresult_25[[#This Row],[TOTAL]]</f>
        <v>0</v>
      </c>
      <c r="AW56">
        <f>matriceresult_25[[#This Row],[RefSNP]]/matriceresult_25[[#This Row],[TOTAL]]</f>
        <v>1</v>
      </c>
      <c r="AX56">
        <f>matriceresult_25[[#This Row],[RRID]]/matriceresult_25[[#This Row],[TOTAL]]</f>
        <v>0</v>
      </c>
      <c r="AY56">
        <f>matriceresult_25[[#This Row],[UniProt]]/matriceresult_25[[#This Row],[TOTAL]]</f>
        <v>0</v>
      </c>
      <c r="AZ56" s="8">
        <f>SUM(matriceresult_258[[#This Row],[ArrayExpress]:[UniProt]])</f>
        <v>1</v>
      </c>
    </row>
    <row r="57" spans="1:52" x14ac:dyDescent="0.25">
      <c r="A57" s="4" t="s">
        <v>17</v>
      </c>
      <c r="B57" s="6" t="s">
        <v>20</v>
      </c>
      <c r="D57" s="1" t="s">
        <v>1339</v>
      </c>
      <c r="E57">
        <v>0</v>
      </c>
      <c r="F57">
        <v>0</v>
      </c>
      <c r="G57">
        <v>0</v>
      </c>
      <c r="H57">
        <v>0</v>
      </c>
      <c r="I57">
        <v>0</v>
      </c>
      <c r="J57">
        <v>0</v>
      </c>
      <c r="K57">
        <v>0</v>
      </c>
      <c r="L57">
        <v>0</v>
      </c>
      <c r="M57">
        <v>0</v>
      </c>
      <c r="N57">
        <v>0</v>
      </c>
      <c r="O57">
        <v>0</v>
      </c>
      <c r="P57">
        <v>0</v>
      </c>
      <c r="Q57">
        <v>0</v>
      </c>
      <c r="R57">
        <v>0</v>
      </c>
      <c r="S57">
        <v>0</v>
      </c>
      <c r="T57">
        <v>2</v>
      </c>
      <c r="U57">
        <v>0</v>
      </c>
      <c r="V57">
        <v>0</v>
      </c>
      <c r="W57">
        <v>0</v>
      </c>
      <c r="X57">
        <v>0</v>
      </c>
      <c r="Y57">
        <v>0</v>
      </c>
      <c r="Z57">
        <v>0</v>
      </c>
      <c r="AA57" s="8">
        <f>SUM(matriceresult_25[[#This Row],[ArrayExpress]:[UniProt]])</f>
        <v>2</v>
      </c>
      <c r="AC57" s="1" t="s">
        <v>1339</v>
      </c>
      <c r="AD57">
        <f>matriceresult_25[[#This Row],[ArrayExpress]]/matriceresult_25[[#This Row],[TOTAL]]</f>
        <v>0</v>
      </c>
      <c r="AE57">
        <f>matriceresult_25[[#This Row],[BioProject]]/matriceresult_25[[#This Row],[TOTAL]]</f>
        <v>0</v>
      </c>
      <c r="AF57">
        <f>matriceresult_25[[#This Row],[dbGaP]]/matriceresult_25[[#This Row],[TOTAL]]</f>
        <v>0</v>
      </c>
      <c r="AG57">
        <f>matriceresult_25[[#This Row],[DOI]]/matriceresult_25[[#This Row],[TOTAL]]</f>
        <v>0</v>
      </c>
      <c r="AH57">
        <f>matriceresult_25[[#This Row],[EMDB]]/matriceresult_25[[#This Row],[TOTAL]]</f>
        <v>0</v>
      </c>
      <c r="AI57">
        <f>matriceresult_25[[#This Row],[ENA]]/matriceresult_25[[#This Row],[TOTAL]]</f>
        <v>0</v>
      </c>
      <c r="AJ57">
        <f>matriceresult_25[[#This Row],[Ensembl]]/matriceresult_25[[#This Row],[TOTAL]]</f>
        <v>0</v>
      </c>
      <c r="AK57">
        <f>matriceresult_25[[#This Row],[EUDRACT]]/matriceresult_25[[#This Row],[TOTAL]]</f>
        <v>0</v>
      </c>
      <c r="AL57">
        <f>matriceresult_25[[#This Row],[GCA]]/matriceresult_25[[#This Row],[TOTAL]]</f>
        <v>0</v>
      </c>
      <c r="AM57">
        <f>matriceresult_25[[#This Row],[Gene Ontology (GO)]]/matriceresult_25[[#This Row],[TOTAL]]</f>
        <v>0</v>
      </c>
      <c r="AN57">
        <f>matriceresult_25[[#This Row],[GEO]]/matriceresult_25[[#This Row],[TOTAL]]</f>
        <v>0</v>
      </c>
      <c r="AO57">
        <f>matriceresult_25[[#This Row],[HPA]]/matriceresult_25[[#This Row],[TOTAL]]</f>
        <v>0</v>
      </c>
      <c r="AP57">
        <f>matriceresult_25[[#This Row],[IGSR/1000 Genomes]]/matriceresult_25[[#This Row],[TOTAL]]</f>
        <v>0</v>
      </c>
      <c r="AQ57">
        <f>matriceresult_25[[#This Row],[InterPro]]/matriceresult_25[[#This Row],[TOTAL]]</f>
        <v>0</v>
      </c>
      <c r="AR57">
        <f>matriceresult_25[[#This Row],[OMIM]]/matriceresult_25[[#This Row],[TOTAL]]</f>
        <v>0</v>
      </c>
      <c r="AS57">
        <f>matriceresult_25[[#This Row],[PDBe]]/matriceresult_25[[#This Row],[TOTAL]]</f>
        <v>1</v>
      </c>
      <c r="AT57">
        <f>matriceresult_25[[#This Row],[Pfam]]/matriceresult_25[[#This Row],[TOTAL]]</f>
        <v>0</v>
      </c>
      <c r="AU57">
        <f>matriceresult_25[[#This Row],[PRIDE]]/matriceresult_25[[#This Row],[TOTAL]]</f>
        <v>0</v>
      </c>
      <c r="AV57">
        <f>matriceresult_25[[#This Row],[RefSeq]]/matriceresult_25[[#This Row],[TOTAL]]</f>
        <v>0</v>
      </c>
      <c r="AW57">
        <f>matriceresult_25[[#This Row],[RefSNP]]/matriceresult_25[[#This Row],[TOTAL]]</f>
        <v>0</v>
      </c>
      <c r="AX57">
        <f>matriceresult_25[[#This Row],[RRID]]/matriceresult_25[[#This Row],[TOTAL]]</f>
        <v>0</v>
      </c>
      <c r="AY57">
        <f>matriceresult_25[[#This Row],[UniProt]]/matriceresult_25[[#This Row],[TOTAL]]</f>
        <v>0</v>
      </c>
      <c r="AZ57" s="8">
        <f>SUM(matriceresult_258[[#This Row],[ArrayExpress]:[UniProt]])</f>
        <v>1</v>
      </c>
    </row>
    <row r="58" spans="1:52" x14ac:dyDescent="0.25">
      <c r="A58" s="3" t="s">
        <v>17</v>
      </c>
      <c r="B58" s="13" t="s">
        <v>20</v>
      </c>
      <c r="D58" s="1" t="s">
        <v>2251</v>
      </c>
      <c r="E58">
        <v>0</v>
      </c>
      <c r="F58">
        <v>0</v>
      </c>
      <c r="G58">
        <v>0</v>
      </c>
      <c r="H58">
        <v>0</v>
      </c>
      <c r="I58">
        <v>0</v>
      </c>
      <c r="J58">
        <v>0</v>
      </c>
      <c r="K58">
        <v>0</v>
      </c>
      <c r="L58">
        <v>0</v>
      </c>
      <c r="M58">
        <v>0</v>
      </c>
      <c r="N58">
        <v>0</v>
      </c>
      <c r="O58">
        <v>0</v>
      </c>
      <c r="P58">
        <v>0</v>
      </c>
      <c r="Q58">
        <v>0</v>
      </c>
      <c r="R58">
        <v>0</v>
      </c>
      <c r="S58">
        <v>0</v>
      </c>
      <c r="T58">
        <v>7</v>
      </c>
      <c r="U58">
        <v>0</v>
      </c>
      <c r="V58">
        <v>0</v>
      </c>
      <c r="W58">
        <v>0</v>
      </c>
      <c r="X58">
        <v>0</v>
      </c>
      <c r="Y58">
        <v>0</v>
      </c>
      <c r="Z58">
        <v>0</v>
      </c>
      <c r="AA58" s="8">
        <f>SUM(matriceresult_25[[#This Row],[ArrayExpress]:[UniProt]])</f>
        <v>7</v>
      </c>
      <c r="AC58" s="1" t="s">
        <v>2251</v>
      </c>
      <c r="AD58">
        <f>matriceresult_25[[#This Row],[ArrayExpress]]/matriceresult_25[[#This Row],[TOTAL]]</f>
        <v>0</v>
      </c>
      <c r="AE58">
        <f>matriceresult_25[[#This Row],[BioProject]]/matriceresult_25[[#This Row],[TOTAL]]</f>
        <v>0</v>
      </c>
      <c r="AF58">
        <f>matriceresult_25[[#This Row],[dbGaP]]/matriceresult_25[[#This Row],[TOTAL]]</f>
        <v>0</v>
      </c>
      <c r="AG58">
        <f>matriceresult_25[[#This Row],[DOI]]/matriceresult_25[[#This Row],[TOTAL]]</f>
        <v>0</v>
      </c>
      <c r="AH58">
        <f>matriceresult_25[[#This Row],[EMDB]]/matriceresult_25[[#This Row],[TOTAL]]</f>
        <v>0</v>
      </c>
      <c r="AI58">
        <f>matriceresult_25[[#This Row],[ENA]]/matriceresult_25[[#This Row],[TOTAL]]</f>
        <v>0</v>
      </c>
      <c r="AJ58">
        <f>matriceresult_25[[#This Row],[Ensembl]]/matriceresult_25[[#This Row],[TOTAL]]</f>
        <v>0</v>
      </c>
      <c r="AK58">
        <f>matriceresult_25[[#This Row],[EUDRACT]]/matriceresult_25[[#This Row],[TOTAL]]</f>
        <v>0</v>
      </c>
      <c r="AL58">
        <f>matriceresult_25[[#This Row],[GCA]]/matriceresult_25[[#This Row],[TOTAL]]</f>
        <v>0</v>
      </c>
      <c r="AM58">
        <f>matriceresult_25[[#This Row],[Gene Ontology (GO)]]/matriceresult_25[[#This Row],[TOTAL]]</f>
        <v>0</v>
      </c>
      <c r="AN58">
        <f>matriceresult_25[[#This Row],[GEO]]/matriceresult_25[[#This Row],[TOTAL]]</f>
        <v>0</v>
      </c>
      <c r="AO58">
        <f>matriceresult_25[[#This Row],[HPA]]/matriceresult_25[[#This Row],[TOTAL]]</f>
        <v>0</v>
      </c>
      <c r="AP58">
        <f>matriceresult_25[[#This Row],[IGSR/1000 Genomes]]/matriceresult_25[[#This Row],[TOTAL]]</f>
        <v>0</v>
      </c>
      <c r="AQ58">
        <f>matriceresult_25[[#This Row],[InterPro]]/matriceresult_25[[#This Row],[TOTAL]]</f>
        <v>0</v>
      </c>
      <c r="AR58">
        <f>matriceresult_25[[#This Row],[OMIM]]/matriceresult_25[[#This Row],[TOTAL]]</f>
        <v>0</v>
      </c>
      <c r="AS58">
        <f>matriceresult_25[[#This Row],[PDBe]]/matriceresult_25[[#This Row],[TOTAL]]</f>
        <v>1</v>
      </c>
      <c r="AT58">
        <f>matriceresult_25[[#This Row],[Pfam]]/matriceresult_25[[#This Row],[TOTAL]]</f>
        <v>0</v>
      </c>
      <c r="AU58">
        <f>matriceresult_25[[#This Row],[PRIDE]]/matriceresult_25[[#This Row],[TOTAL]]</f>
        <v>0</v>
      </c>
      <c r="AV58">
        <f>matriceresult_25[[#This Row],[RefSeq]]/matriceresult_25[[#This Row],[TOTAL]]</f>
        <v>0</v>
      </c>
      <c r="AW58">
        <f>matriceresult_25[[#This Row],[RefSNP]]/matriceresult_25[[#This Row],[TOTAL]]</f>
        <v>0</v>
      </c>
      <c r="AX58">
        <f>matriceresult_25[[#This Row],[RRID]]/matriceresult_25[[#This Row],[TOTAL]]</f>
        <v>0</v>
      </c>
      <c r="AY58">
        <f>matriceresult_25[[#This Row],[UniProt]]/matriceresult_25[[#This Row],[TOTAL]]</f>
        <v>0</v>
      </c>
      <c r="AZ58" s="8">
        <f>SUM(matriceresult_258[[#This Row],[ArrayExpress]:[UniProt]])</f>
        <v>1</v>
      </c>
    </row>
    <row r="59" spans="1:52" x14ac:dyDescent="0.25">
      <c r="A59" s="4" t="s">
        <v>17</v>
      </c>
      <c r="B59" s="6" t="s">
        <v>167</v>
      </c>
      <c r="D59" s="1" t="s">
        <v>2262</v>
      </c>
      <c r="E59">
        <v>0</v>
      </c>
      <c r="F59">
        <v>0</v>
      </c>
      <c r="G59">
        <v>0</v>
      </c>
      <c r="H59">
        <v>0</v>
      </c>
      <c r="I59">
        <v>0</v>
      </c>
      <c r="J59">
        <v>1</v>
      </c>
      <c r="K59">
        <v>0</v>
      </c>
      <c r="L59">
        <v>0</v>
      </c>
      <c r="M59">
        <v>0</v>
      </c>
      <c r="N59">
        <v>0</v>
      </c>
      <c r="O59">
        <v>0</v>
      </c>
      <c r="P59">
        <v>0</v>
      </c>
      <c r="Q59">
        <v>0</v>
      </c>
      <c r="R59">
        <v>0</v>
      </c>
      <c r="S59">
        <v>0</v>
      </c>
      <c r="T59">
        <v>0</v>
      </c>
      <c r="U59">
        <v>0</v>
      </c>
      <c r="V59">
        <v>0</v>
      </c>
      <c r="W59">
        <v>0</v>
      </c>
      <c r="X59">
        <v>0</v>
      </c>
      <c r="Y59">
        <v>0</v>
      </c>
      <c r="Z59">
        <v>0</v>
      </c>
      <c r="AA59" s="8">
        <f>SUM(matriceresult_25[[#This Row],[ArrayExpress]:[UniProt]])</f>
        <v>1</v>
      </c>
      <c r="AC59" s="1" t="s">
        <v>2262</v>
      </c>
      <c r="AD59">
        <f>matriceresult_25[[#This Row],[ArrayExpress]]/matriceresult_25[[#This Row],[TOTAL]]</f>
        <v>0</v>
      </c>
      <c r="AE59">
        <f>matriceresult_25[[#This Row],[BioProject]]/matriceresult_25[[#This Row],[TOTAL]]</f>
        <v>0</v>
      </c>
      <c r="AF59">
        <f>matriceresult_25[[#This Row],[dbGaP]]/matriceresult_25[[#This Row],[TOTAL]]</f>
        <v>0</v>
      </c>
      <c r="AG59">
        <f>matriceresult_25[[#This Row],[DOI]]/matriceresult_25[[#This Row],[TOTAL]]</f>
        <v>0</v>
      </c>
      <c r="AH59">
        <f>matriceresult_25[[#This Row],[EMDB]]/matriceresult_25[[#This Row],[TOTAL]]</f>
        <v>0</v>
      </c>
      <c r="AI59">
        <f>matriceresult_25[[#This Row],[ENA]]/matriceresult_25[[#This Row],[TOTAL]]</f>
        <v>1</v>
      </c>
      <c r="AJ59">
        <f>matriceresult_25[[#This Row],[Ensembl]]/matriceresult_25[[#This Row],[TOTAL]]</f>
        <v>0</v>
      </c>
      <c r="AK59">
        <f>matriceresult_25[[#This Row],[EUDRACT]]/matriceresult_25[[#This Row],[TOTAL]]</f>
        <v>0</v>
      </c>
      <c r="AL59">
        <f>matriceresult_25[[#This Row],[GCA]]/matriceresult_25[[#This Row],[TOTAL]]</f>
        <v>0</v>
      </c>
      <c r="AM59">
        <f>matriceresult_25[[#This Row],[Gene Ontology (GO)]]/matriceresult_25[[#This Row],[TOTAL]]</f>
        <v>0</v>
      </c>
      <c r="AN59">
        <f>matriceresult_25[[#This Row],[GEO]]/matriceresult_25[[#This Row],[TOTAL]]</f>
        <v>0</v>
      </c>
      <c r="AO59">
        <f>matriceresult_25[[#This Row],[HPA]]/matriceresult_25[[#This Row],[TOTAL]]</f>
        <v>0</v>
      </c>
      <c r="AP59">
        <f>matriceresult_25[[#This Row],[IGSR/1000 Genomes]]/matriceresult_25[[#This Row],[TOTAL]]</f>
        <v>0</v>
      </c>
      <c r="AQ59">
        <f>matriceresult_25[[#This Row],[InterPro]]/matriceresult_25[[#This Row],[TOTAL]]</f>
        <v>0</v>
      </c>
      <c r="AR59">
        <f>matriceresult_25[[#This Row],[OMIM]]/matriceresult_25[[#This Row],[TOTAL]]</f>
        <v>0</v>
      </c>
      <c r="AS59">
        <f>matriceresult_25[[#This Row],[PDBe]]/matriceresult_25[[#This Row],[TOTAL]]</f>
        <v>0</v>
      </c>
      <c r="AT59">
        <f>matriceresult_25[[#This Row],[Pfam]]/matriceresult_25[[#This Row],[TOTAL]]</f>
        <v>0</v>
      </c>
      <c r="AU59">
        <f>matriceresult_25[[#This Row],[PRIDE]]/matriceresult_25[[#This Row],[TOTAL]]</f>
        <v>0</v>
      </c>
      <c r="AV59">
        <f>matriceresult_25[[#This Row],[RefSeq]]/matriceresult_25[[#This Row],[TOTAL]]</f>
        <v>0</v>
      </c>
      <c r="AW59">
        <f>matriceresult_25[[#This Row],[RefSNP]]/matriceresult_25[[#This Row],[TOTAL]]</f>
        <v>0</v>
      </c>
      <c r="AX59">
        <f>matriceresult_25[[#This Row],[RRID]]/matriceresult_25[[#This Row],[TOTAL]]</f>
        <v>0</v>
      </c>
      <c r="AY59">
        <f>matriceresult_25[[#This Row],[UniProt]]/matriceresult_25[[#This Row],[TOTAL]]</f>
        <v>0</v>
      </c>
      <c r="AZ59" s="8">
        <f>SUM(matriceresult_258[[#This Row],[ArrayExpress]:[UniProt]])</f>
        <v>1</v>
      </c>
    </row>
    <row r="60" spans="1:52" x14ac:dyDescent="0.25">
      <c r="A60" s="3" t="s">
        <v>2082</v>
      </c>
      <c r="B60" s="13" t="s">
        <v>111</v>
      </c>
      <c r="D60" s="1" t="s">
        <v>1345</v>
      </c>
      <c r="E60">
        <v>0</v>
      </c>
      <c r="F60">
        <v>0</v>
      </c>
      <c r="G60">
        <v>0</v>
      </c>
      <c r="H60">
        <v>0</v>
      </c>
      <c r="I60">
        <v>0</v>
      </c>
      <c r="J60">
        <v>4</v>
      </c>
      <c r="K60">
        <v>0</v>
      </c>
      <c r="L60">
        <v>0</v>
      </c>
      <c r="M60">
        <v>0</v>
      </c>
      <c r="N60">
        <v>0</v>
      </c>
      <c r="O60">
        <v>0</v>
      </c>
      <c r="P60">
        <v>0</v>
      </c>
      <c r="Q60">
        <v>0</v>
      </c>
      <c r="R60">
        <v>0</v>
      </c>
      <c r="S60">
        <v>0</v>
      </c>
      <c r="T60">
        <v>0</v>
      </c>
      <c r="U60">
        <v>0</v>
      </c>
      <c r="V60">
        <v>0</v>
      </c>
      <c r="W60">
        <v>0</v>
      </c>
      <c r="X60">
        <v>0</v>
      </c>
      <c r="Y60">
        <v>0</v>
      </c>
      <c r="Z60">
        <v>0</v>
      </c>
      <c r="AA60" s="8">
        <f>SUM(matriceresult_25[[#This Row],[ArrayExpress]:[UniProt]])</f>
        <v>4</v>
      </c>
      <c r="AC60" s="1" t="s">
        <v>1345</v>
      </c>
      <c r="AD60">
        <f>matriceresult_25[[#This Row],[ArrayExpress]]/matriceresult_25[[#This Row],[TOTAL]]</f>
        <v>0</v>
      </c>
      <c r="AE60">
        <f>matriceresult_25[[#This Row],[BioProject]]/matriceresult_25[[#This Row],[TOTAL]]</f>
        <v>0</v>
      </c>
      <c r="AF60">
        <f>matriceresult_25[[#This Row],[dbGaP]]/matriceresult_25[[#This Row],[TOTAL]]</f>
        <v>0</v>
      </c>
      <c r="AG60">
        <f>matriceresult_25[[#This Row],[DOI]]/matriceresult_25[[#This Row],[TOTAL]]</f>
        <v>0</v>
      </c>
      <c r="AH60">
        <f>matriceresult_25[[#This Row],[EMDB]]/matriceresult_25[[#This Row],[TOTAL]]</f>
        <v>0</v>
      </c>
      <c r="AI60">
        <f>matriceresult_25[[#This Row],[ENA]]/matriceresult_25[[#This Row],[TOTAL]]</f>
        <v>1</v>
      </c>
      <c r="AJ60">
        <f>matriceresult_25[[#This Row],[Ensembl]]/matriceresult_25[[#This Row],[TOTAL]]</f>
        <v>0</v>
      </c>
      <c r="AK60">
        <f>matriceresult_25[[#This Row],[EUDRACT]]/matriceresult_25[[#This Row],[TOTAL]]</f>
        <v>0</v>
      </c>
      <c r="AL60">
        <f>matriceresult_25[[#This Row],[GCA]]/matriceresult_25[[#This Row],[TOTAL]]</f>
        <v>0</v>
      </c>
      <c r="AM60">
        <f>matriceresult_25[[#This Row],[Gene Ontology (GO)]]/matriceresult_25[[#This Row],[TOTAL]]</f>
        <v>0</v>
      </c>
      <c r="AN60">
        <f>matriceresult_25[[#This Row],[GEO]]/matriceresult_25[[#This Row],[TOTAL]]</f>
        <v>0</v>
      </c>
      <c r="AO60">
        <f>matriceresult_25[[#This Row],[HPA]]/matriceresult_25[[#This Row],[TOTAL]]</f>
        <v>0</v>
      </c>
      <c r="AP60">
        <f>matriceresult_25[[#This Row],[IGSR/1000 Genomes]]/matriceresult_25[[#This Row],[TOTAL]]</f>
        <v>0</v>
      </c>
      <c r="AQ60">
        <f>matriceresult_25[[#This Row],[InterPro]]/matriceresult_25[[#This Row],[TOTAL]]</f>
        <v>0</v>
      </c>
      <c r="AR60">
        <f>matriceresult_25[[#This Row],[OMIM]]/matriceresult_25[[#This Row],[TOTAL]]</f>
        <v>0</v>
      </c>
      <c r="AS60">
        <f>matriceresult_25[[#This Row],[PDBe]]/matriceresult_25[[#This Row],[TOTAL]]</f>
        <v>0</v>
      </c>
      <c r="AT60">
        <f>matriceresult_25[[#This Row],[Pfam]]/matriceresult_25[[#This Row],[TOTAL]]</f>
        <v>0</v>
      </c>
      <c r="AU60">
        <f>matriceresult_25[[#This Row],[PRIDE]]/matriceresult_25[[#This Row],[TOTAL]]</f>
        <v>0</v>
      </c>
      <c r="AV60">
        <f>matriceresult_25[[#This Row],[RefSeq]]/matriceresult_25[[#This Row],[TOTAL]]</f>
        <v>0</v>
      </c>
      <c r="AW60">
        <f>matriceresult_25[[#This Row],[RefSNP]]/matriceresult_25[[#This Row],[TOTAL]]</f>
        <v>0</v>
      </c>
      <c r="AX60">
        <f>matriceresult_25[[#This Row],[RRID]]/matriceresult_25[[#This Row],[TOTAL]]</f>
        <v>0</v>
      </c>
      <c r="AY60">
        <f>matriceresult_25[[#This Row],[UniProt]]/matriceresult_25[[#This Row],[TOTAL]]</f>
        <v>0</v>
      </c>
      <c r="AZ60" s="8">
        <f>SUM(matriceresult_258[[#This Row],[ArrayExpress]:[UniProt]])</f>
        <v>1</v>
      </c>
    </row>
    <row r="61" spans="1:52" x14ac:dyDescent="0.25">
      <c r="A61" s="4" t="s">
        <v>1089</v>
      </c>
      <c r="B61" s="6" t="s">
        <v>111</v>
      </c>
      <c r="D61" s="1" t="s">
        <v>2267</v>
      </c>
      <c r="E61">
        <v>0</v>
      </c>
      <c r="F61">
        <v>0</v>
      </c>
      <c r="G61">
        <v>0</v>
      </c>
      <c r="H61">
        <v>0</v>
      </c>
      <c r="I61">
        <v>0</v>
      </c>
      <c r="J61">
        <v>0</v>
      </c>
      <c r="K61">
        <v>0</v>
      </c>
      <c r="L61">
        <v>0</v>
      </c>
      <c r="M61">
        <v>0</v>
      </c>
      <c r="N61">
        <v>0</v>
      </c>
      <c r="O61">
        <v>0</v>
      </c>
      <c r="P61">
        <v>0</v>
      </c>
      <c r="Q61">
        <v>0</v>
      </c>
      <c r="R61">
        <v>0</v>
      </c>
      <c r="S61">
        <v>0</v>
      </c>
      <c r="T61">
        <v>2</v>
      </c>
      <c r="U61">
        <v>0</v>
      </c>
      <c r="V61">
        <v>0</v>
      </c>
      <c r="W61">
        <v>0</v>
      </c>
      <c r="X61">
        <v>0</v>
      </c>
      <c r="Y61">
        <v>0</v>
      </c>
      <c r="Z61">
        <v>1</v>
      </c>
      <c r="AA61" s="8">
        <f>SUM(matriceresult_25[[#This Row],[ArrayExpress]:[UniProt]])</f>
        <v>3</v>
      </c>
      <c r="AC61" s="1" t="s">
        <v>2267</v>
      </c>
      <c r="AD61">
        <f>matriceresult_25[[#This Row],[ArrayExpress]]/matriceresult_25[[#This Row],[TOTAL]]</f>
        <v>0</v>
      </c>
      <c r="AE61">
        <f>matriceresult_25[[#This Row],[BioProject]]/matriceresult_25[[#This Row],[TOTAL]]</f>
        <v>0</v>
      </c>
      <c r="AF61">
        <f>matriceresult_25[[#This Row],[dbGaP]]/matriceresult_25[[#This Row],[TOTAL]]</f>
        <v>0</v>
      </c>
      <c r="AG61">
        <f>matriceresult_25[[#This Row],[DOI]]/matriceresult_25[[#This Row],[TOTAL]]</f>
        <v>0</v>
      </c>
      <c r="AH61">
        <f>matriceresult_25[[#This Row],[EMDB]]/matriceresult_25[[#This Row],[TOTAL]]</f>
        <v>0</v>
      </c>
      <c r="AI61">
        <f>matriceresult_25[[#This Row],[ENA]]/matriceresult_25[[#This Row],[TOTAL]]</f>
        <v>0</v>
      </c>
      <c r="AJ61">
        <f>matriceresult_25[[#This Row],[Ensembl]]/matriceresult_25[[#This Row],[TOTAL]]</f>
        <v>0</v>
      </c>
      <c r="AK61">
        <f>matriceresult_25[[#This Row],[EUDRACT]]/matriceresult_25[[#This Row],[TOTAL]]</f>
        <v>0</v>
      </c>
      <c r="AL61">
        <f>matriceresult_25[[#This Row],[GCA]]/matriceresult_25[[#This Row],[TOTAL]]</f>
        <v>0</v>
      </c>
      <c r="AM61">
        <f>matriceresult_25[[#This Row],[Gene Ontology (GO)]]/matriceresult_25[[#This Row],[TOTAL]]</f>
        <v>0</v>
      </c>
      <c r="AN61">
        <f>matriceresult_25[[#This Row],[GEO]]/matriceresult_25[[#This Row],[TOTAL]]</f>
        <v>0</v>
      </c>
      <c r="AO61">
        <f>matriceresult_25[[#This Row],[HPA]]/matriceresult_25[[#This Row],[TOTAL]]</f>
        <v>0</v>
      </c>
      <c r="AP61">
        <f>matriceresult_25[[#This Row],[IGSR/1000 Genomes]]/matriceresult_25[[#This Row],[TOTAL]]</f>
        <v>0</v>
      </c>
      <c r="AQ61">
        <f>matriceresult_25[[#This Row],[InterPro]]/matriceresult_25[[#This Row],[TOTAL]]</f>
        <v>0</v>
      </c>
      <c r="AR61">
        <f>matriceresult_25[[#This Row],[OMIM]]/matriceresult_25[[#This Row],[TOTAL]]</f>
        <v>0</v>
      </c>
      <c r="AS61">
        <f>matriceresult_25[[#This Row],[PDBe]]/matriceresult_25[[#This Row],[TOTAL]]</f>
        <v>0.66666666666666663</v>
      </c>
      <c r="AT61">
        <f>matriceresult_25[[#This Row],[Pfam]]/matriceresult_25[[#This Row],[TOTAL]]</f>
        <v>0</v>
      </c>
      <c r="AU61">
        <f>matriceresult_25[[#This Row],[PRIDE]]/matriceresult_25[[#This Row],[TOTAL]]</f>
        <v>0</v>
      </c>
      <c r="AV61">
        <f>matriceresult_25[[#This Row],[RefSeq]]/matriceresult_25[[#This Row],[TOTAL]]</f>
        <v>0</v>
      </c>
      <c r="AW61">
        <f>matriceresult_25[[#This Row],[RefSNP]]/matriceresult_25[[#This Row],[TOTAL]]</f>
        <v>0</v>
      </c>
      <c r="AX61">
        <f>matriceresult_25[[#This Row],[RRID]]/matriceresult_25[[#This Row],[TOTAL]]</f>
        <v>0</v>
      </c>
      <c r="AY61">
        <f>matriceresult_25[[#This Row],[UniProt]]/matriceresult_25[[#This Row],[TOTAL]]</f>
        <v>0.33333333333333331</v>
      </c>
      <c r="AZ61" s="8">
        <f>SUM(matriceresult_258[[#This Row],[ArrayExpress]:[UniProt]])</f>
        <v>1</v>
      </c>
    </row>
    <row r="62" spans="1:52" x14ac:dyDescent="0.25">
      <c r="A62" s="3" t="s">
        <v>1093</v>
      </c>
      <c r="B62" s="13" t="s">
        <v>12</v>
      </c>
      <c r="D62" s="1" t="s">
        <v>115</v>
      </c>
      <c r="E62">
        <v>0</v>
      </c>
      <c r="F62">
        <v>0</v>
      </c>
      <c r="G62">
        <v>0</v>
      </c>
      <c r="H62">
        <v>0</v>
      </c>
      <c r="I62">
        <v>0</v>
      </c>
      <c r="J62">
        <v>0</v>
      </c>
      <c r="K62">
        <v>0</v>
      </c>
      <c r="L62">
        <v>0</v>
      </c>
      <c r="M62">
        <v>0</v>
      </c>
      <c r="N62">
        <v>0</v>
      </c>
      <c r="O62">
        <v>0</v>
      </c>
      <c r="P62">
        <v>0</v>
      </c>
      <c r="Q62">
        <v>0</v>
      </c>
      <c r="R62">
        <v>0</v>
      </c>
      <c r="S62">
        <v>0</v>
      </c>
      <c r="T62">
        <v>0</v>
      </c>
      <c r="U62">
        <v>0</v>
      </c>
      <c r="V62">
        <v>0</v>
      </c>
      <c r="W62">
        <v>0</v>
      </c>
      <c r="X62">
        <v>15</v>
      </c>
      <c r="Y62">
        <v>0</v>
      </c>
      <c r="Z62">
        <v>0</v>
      </c>
      <c r="AA62" s="8">
        <f>SUM(matriceresult_25[[#This Row],[ArrayExpress]:[UniProt]])</f>
        <v>15</v>
      </c>
      <c r="AC62" s="1" t="s">
        <v>115</v>
      </c>
      <c r="AD62">
        <f>matriceresult_25[[#This Row],[ArrayExpress]]/matriceresult_25[[#This Row],[TOTAL]]</f>
        <v>0</v>
      </c>
      <c r="AE62">
        <f>matriceresult_25[[#This Row],[BioProject]]/matriceresult_25[[#This Row],[TOTAL]]</f>
        <v>0</v>
      </c>
      <c r="AF62">
        <f>matriceresult_25[[#This Row],[dbGaP]]/matriceresult_25[[#This Row],[TOTAL]]</f>
        <v>0</v>
      </c>
      <c r="AG62">
        <f>matriceresult_25[[#This Row],[DOI]]/matriceresult_25[[#This Row],[TOTAL]]</f>
        <v>0</v>
      </c>
      <c r="AH62">
        <f>matriceresult_25[[#This Row],[EMDB]]/matriceresult_25[[#This Row],[TOTAL]]</f>
        <v>0</v>
      </c>
      <c r="AI62">
        <f>matriceresult_25[[#This Row],[ENA]]/matriceresult_25[[#This Row],[TOTAL]]</f>
        <v>0</v>
      </c>
      <c r="AJ62">
        <f>matriceresult_25[[#This Row],[Ensembl]]/matriceresult_25[[#This Row],[TOTAL]]</f>
        <v>0</v>
      </c>
      <c r="AK62">
        <f>matriceresult_25[[#This Row],[EUDRACT]]/matriceresult_25[[#This Row],[TOTAL]]</f>
        <v>0</v>
      </c>
      <c r="AL62">
        <f>matriceresult_25[[#This Row],[GCA]]/matriceresult_25[[#This Row],[TOTAL]]</f>
        <v>0</v>
      </c>
      <c r="AM62">
        <f>matriceresult_25[[#This Row],[Gene Ontology (GO)]]/matriceresult_25[[#This Row],[TOTAL]]</f>
        <v>0</v>
      </c>
      <c r="AN62">
        <f>matriceresult_25[[#This Row],[GEO]]/matriceresult_25[[#This Row],[TOTAL]]</f>
        <v>0</v>
      </c>
      <c r="AO62">
        <f>matriceresult_25[[#This Row],[HPA]]/matriceresult_25[[#This Row],[TOTAL]]</f>
        <v>0</v>
      </c>
      <c r="AP62">
        <f>matriceresult_25[[#This Row],[IGSR/1000 Genomes]]/matriceresult_25[[#This Row],[TOTAL]]</f>
        <v>0</v>
      </c>
      <c r="AQ62">
        <f>matriceresult_25[[#This Row],[InterPro]]/matriceresult_25[[#This Row],[TOTAL]]</f>
        <v>0</v>
      </c>
      <c r="AR62">
        <f>matriceresult_25[[#This Row],[OMIM]]/matriceresult_25[[#This Row],[TOTAL]]</f>
        <v>0</v>
      </c>
      <c r="AS62">
        <f>matriceresult_25[[#This Row],[PDBe]]/matriceresult_25[[#This Row],[TOTAL]]</f>
        <v>0</v>
      </c>
      <c r="AT62">
        <f>matriceresult_25[[#This Row],[Pfam]]/matriceresult_25[[#This Row],[TOTAL]]</f>
        <v>0</v>
      </c>
      <c r="AU62">
        <f>matriceresult_25[[#This Row],[PRIDE]]/matriceresult_25[[#This Row],[TOTAL]]</f>
        <v>0</v>
      </c>
      <c r="AV62">
        <f>matriceresult_25[[#This Row],[RefSeq]]/matriceresult_25[[#This Row],[TOTAL]]</f>
        <v>0</v>
      </c>
      <c r="AW62">
        <f>matriceresult_25[[#This Row],[RefSNP]]/matriceresult_25[[#This Row],[TOTAL]]</f>
        <v>1</v>
      </c>
      <c r="AX62">
        <f>matriceresult_25[[#This Row],[RRID]]/matriceresult_25[[#This Row],[TOTAL]]</f>
        <v>0</v>
      </c>
      <c r="AY62">
        <f>matriceresult_25[[#This Row],[UniProt]]/matriceresult_25[[#This Row],[TOTAL]]</f>
        <v>0</v>
      </c>
      <c r="AZ62" s="8">
        <f>SUM(matriceresult_258[[#This Row],[ArrayExpress]:[UniProt]])</f>
        <v>1</v>
      </c>
    </row>
    <row r="63" spans="1:52" x14ac:dyDescent="0.25">
      <c r="A63" s="4" t="s">
        <v>1093</v>
      </c>
      <c r="B63" s="6" t="s">
        <v>12</v>
      </c>
      <c r="D63" s="1" t="s">
        <v>2274</v>
      </c>
      <c r="E63">
        <v>0</v>
      </c>
      <c r="F63">
        <v>0</v>
      </c>
      <c r="G63">
        <v>0</v>
      </c>
      <c r="H63">
        <v>0</v>
      </c>
      <c r="I63">
        <v>0</v>
      </c>
      <c r="J63">
        <v>0</v>
      </c>
      <c r="K63">
        <v>0</v>
      </c>
      <c r="L63">
        <v>0</v>
      </c>
      <c r="M63">
        <v>0</v>
      </c>
      <c r="N63">
        <v>0</v>
      </c>
      <c r="O63">
        <v>0</v>
      </c>
      <c r="P63">
        <v>0</v>
      </c>
      <c r="Q63">
        <v>0</v>
      </c>
      <c r="R63">
        <v>0</v>
      </c>
      <c r="S63">
        <v>0</v>
      </c>
      <c r="T63">
        <v>3</v>
      </c>
      <c r="U63">
        <v>0</v>
      </c>
      <c r="V63">
        <v>0</v>
      </c>
      <c r="W63">
        <v>0</v>
      </c>
      <c r="X63">
        <v>0</v>
      </c>
      <c r="Y63">
        <v>0</v>
      </c>
      <c r="Z63">
        <v>0</v>
      </c>
      <c r="AA63" s="8">
        <f>SUM(matriceresult_25[[#This Row],[ArrayExpress]:[UniProt]])</f>
        <v>3</v>
      </c>
      <c r="AC63" s="1" t="s">
        <v>2274</v>
      </c>
      <c r="AD63">
        <f>matriceresult_25[[#This Row],[ArrayExpress]]/matriceresult_25[[#This Row],[TOTAL]]</f>
        <v>0</v>
      </c>
      <c r="AE63">
        <f>matriceresult_25[[#This Row],[BioProject]]/matriceresult_25[[#This Row],[TOTAL]]</f>
        <v>0</v>
      </c>
      <c r="AF63">
        <f>matriceresult_25[[#This Row],[dbGaP]]/matriceresult_25[[#This Row],[TOTAL]]</f>
        <v>0</v>
      </c>
      <c r="AG63">
        <f>matriceresult_25[[#This Row],[DOI]]/matriceresult_25[[#This Row],[TOTAL]]</f>
        <v>0</v>
      </c>
      <c r="AH63">
        <f>matriceresult_25[[#This Row],[EMDB]]/matriceresult_25[[#This Row],[TOTAL]]</f>
        <v>0</v>
      </c>
      <c r="AI63">
        <f>matriceresult_25[[#This Row],[ENA]]/matriceresult_25[[#This Row],[TOTAL]]</f>
        <v>0</v>
      </c>
      <c r="AJ63">
        <f>matriceresult_25[[#This Row],[Ensembl]]/matriceresult_25[[#This Row],[TOTAL]]</f>
        <v>0</v>
      </c>
      <c r="AK63">
        <f>matriceresult_25[[#This Row],[EUDRACT]]/matriceresult_25[[#This Row],[TOTAL]]</f>
        <v>0</v>
      </c>
      <c r="AL63">
        <f>matriceresult_25[[#This Row],[GCA]]/matriceresult_25[[#This Row],[TOTAL]]</f>
        <v>0</v>
      </c>
      <c r="AM63">
        <f>matriceresult_25[[#This Row],[Gene Ontology (GO)]]/matriceresult_25[[#This Row],[TOTAL]]</f>
        <v>0</v>
      </c>
      <c r="AN63">
        <f>matriceresult_25[[#This Row],[GEO]]/matriceresult_25[[#This Row],[TOTAL]]</f>
        <v>0</v>
      </c>
      <c r="AO63">
        <f>matriceresult_25[[#This Row],[HPA]]/matriceresult_25[[#This Row],[TOTAL]]</f>
        <v>0</v>
      </c>
      <c r="AP63">
        <f>matriceresult_25[[#This Row],[IGSR/1000 Genomes]]/matriceresult_25[[#This Row],[TOTAL]]</f>
        <v>0</v>
      </c>
      <c r="AQ63">
        <f>matriceresult_25[[#This Row],[InterPro]]/matriceresult_25[[#This Row],[TOTAL]]</f>
        <v>0</v>
      </c>
      <c r="AR63">
        <f>matriceresult_25[[#This Row],[OMIM]]/matriceresult_25[[#This Row],[TOTAL]]</f>
        <v>0</v>
      </c>
      <c r="AS63">
        <f>matriceresult_25[[#This Row],[PDBe]]/matriceresult_25[[#This Row],[TOTAL]]</f>
        <v>1</v>
      </c>
      <c r="AT63">
        <f>matriceresult_25[[#This Row],[Pfam]]/matriceresult_25[[#This Row],[TOTAL]]</f>
        <v>0</v>
      </c>
      <c r="AU63">
        <f>matriceresult_25[[#This Row],[PRIDE]]/matriceresult_25[[#This Row],[TOTAL]]</f>
        <v>0</v>
      </c>
      <c r="AV63">
        <f>matriceresult_25[[#This Row],[RefSeq]]/matriceresult_25[[#This Row],[TOTAL]]</f>
        <v>0</v>
      </c>
      <c r="AW63">
        <f>matriceresult_25[[#This Row],[RefSNP]]/matriceresult_25[[#This Row],[TOTAL]]</f>
        <v>0</v>
      </c>
      <c r="AX63">
        <f>matriceresult_25[[#This Row],[RRID]]/matriceresult_25[[#This Row],[TOTAL]]</f>
        <v>0</v>
      </c>
      <c r="AY63">
        <f>matriceresult_25[[#This Row],[UniProt]]/matriceresult_25[[#This Row],[TOTAL]]</f>
        <v>0</v>
      </c>
      <c r="AZ63" s="8">
        <f>SUM(matriceresult_258[[#This Row],[ArrayExpress]:[UniProt]])</f>
        <v>1</v>
      </c>
    </row>
    <row r="64" spans="1:52" x14ac:dyDescent="0.25">
      <c r="A64" s="3" t="s">
        <v>1093</v>
      </c>
      <c r="B64" s="13" t="s">
        <v>12</v>
      </c>
      <c r="D64" s="1" t="s">
        <v>414</v>
      </c>
      <c r="E64">
        <v>0</v>
      </c>
      <c r="F64">
        <v>0</v>
      </c>
      <c r="G64">
        <v>0</v>
      </c>
      <c r="H64">
        <v>0</v>
      </c>
      <c r="I64">
        <v>0</v>
      </c>
      <c r="J64">
        <v>0</v>
      </c>
      <c r="K64">
        <v>0</v>
      </c>
      <c r="L64">
        <v>0</v>
      </c>
      <c r="M64">
        <v>0</v>
      </c>
      <c r="N64">
        <v>0</v>
      </c>
      <c r="O64">
        <v>0</v>
      </c>
      <c r="P64">
        <v>0</v>
      </c>
      <c r="Q64">
        <v>0</v>
      </c>
      <c r="R64">
        <v>0</v>
      </c>
      <c r="S64">
        <v>0</v>
      </c>
      <c r="T64">
        <v>14</v>
      </c>
      <c r="U64">
        <v>0</v>
      </c>
      <c r="V64">
        <v>0</v>
      </c>
      <c r="W64">
        <v>0</v>
      </c>
      <c r="X64">
        <v>0</v>
      </c>
      <c r="Y64">
        <v>0</v>
      </c>
      <c r="Z64">
        <v>0</v>
      </c>
      <c r="AA64" s="8">
        <f>SUM(matriceresult_25[[#This Row],[ArrayExpress]:[UniProt]])</f>
        <v>14</v>
      </c>
      <c r="AC64" s="1" t="s">
        <v>414</v>
      </c>
      <c r="AD64">
        <f>matriceresult_25[[#This Row],[ArrayExpress]]/matriceresult_25[[#This Row],[TOTAL]]</f>
        <v>0</v>
      </c>
      <c r="AE64">
        <f>matriceresult_25[[#This Row],[BioProject]]/matriceresult_25[[#This Row],[TOTAL]]</f>
        <v>0</v>
      </c>
      <c r="AF64">
        <f>matriceresult_25[[#This Row],[dbGaP]]/matriceresult_25[[#This Row],[TOTAL]]</f>
        <v>0</v>
      </c>
      <c r="AG64">
        <f>matriceresult_25[[#This Row],[DOI]]/matriceresult_25[[#This Row],[TOTAL]]</f>
        <v>0</v>
      </c>
      <c r="AH64">
        <f>matriceresult_25[[#This Row],[EMDB]]/matriceresult_25[[#This Row],[TOTAL]]</f>
        <v>0</v>
      </c>
      <c r="AI64">
        <f>matriceresult_25[[#This Row],[ENA]]/matriceresult_25[[#This Row],[TOTAL]]</f>
        <v>0</v>
      </c>
      <c r="AJ64">
        <f>matriceresult_25[[#This Row],[Ensembl]]/matriceresult_25[[#This Row],[TOTAL]]</f>
        <v>0</v>
      </c>
      <c r="AK64">
        <f>matriceresult_25[[#This Row],[EUDRACT]]/matriceresult_25[[#This Row],[TOTAL]]</f>
        <v>0</v>
      </c>
      <c r="AL64">
        <f>matriceresult_25[[#This Row],[GCA]]/matriceresult_25[[#This Row],[TOTAL]]</f>
        <v>0</v>
      </c>
      <c r="AM64">
        <f>matriceresult_25[[#This Row],[Gene Ontology (GO)]]/matriceresult_25[[#This Row],[TOTAL]]</f>
        <v>0</v>
      </c>
      <c r="AN64">
        <f>matriceresult_25[[#This Row],[GEO]]/matriceresult_25[[#This Row],[TOTAL]]</f>
        <v>0</v>
      </c>
      <c r="AO64">
        <f>matriceresult_25[[#This Row],[HPA]]/matriceresult_25[[#This Row],[TOTAL]]</f>
        <v>0</v>
      </c>
      <c r="AP64">
        <f>matriceresult_25[[#This Row],[IGSR/1000 Genomes]]/matriceresult_25[[#This Row],[TOTAL]]</f>
        <v>0</v>
      </c>
      <c r="AQ64">
        <f>matriceresult_25[[#This Row],[InterPro]]/matriceresult_25[[#This Row],[TOTAL]]</f>
        <v>0</v>
      </c>
      <c r="AR64">
        <f>matriceresult_25[[#This Row],[OMIM]]/matriceresult_25[[#This Row],[TOTAL]]</f>
        <v>0</v>
      </c>
      <c r="AS64">
        <f>matriceresult_25[[#This Row],[PDBe]]/matriceresult_25[[#This Row],[TOTAL]]</f>
        <v>1</v>
      </c>
      <c r="AT64">
        <f>matriceresult_25[[#This Row],[Pfam]]/matriceresult_25[[#This Row],[TOTAL]]</f>
        <v>0</v>
      </c>
      <c r="AU64">
        <f>matriceresult_25[[#This Row],[PRIDE]]/matriceresult_25[[#This Row],[TOTAL]]</f>
        <v>0</v>
      </c>
      <c r="AV64">
        <f>matriceresult_25[[#This Row],[RefSeq]]/matriceresult_25[[#This Row],[TOTAL]]</f>
        <v>0</v>
      </c>
      <c r="AW64">
        <f>matriceresult_25[[#This Row],[RefSNP]]/matriceresult_25[[#This Row],[TOTAL]]</f>
        <v>0</v>
      </c>
      <c r="AX64">
        <f>matriceresult_25[[#This Row],[RRID]]/matriceresult_25[[#This Row],[TOTAL]]</f>
        <v>0</v>
      </c>
      <c r="AY64">
        <f>matriceresult_25[[#This Row],[UniProt]]/matriceresult_25[[#This Row],[TOTAL]]</f>
        <v>0</v>
      </c>
      <c r="AZ64" s="8">
        <f>SUM(matriceresult_258[[#This Row],[ArrayExpress]:[UniProt]])</f>
        <v>1</v>
      </c>
    </row>
    <row r="65" spans="1:52" x14ac:dyDescent="0.25">
      <c r="A65" s="4" t="s">
        <v>1093</v>
      </c>
      <c r="B65" s="6" t="s">
        <v>12</v>
      </c>
      <c r="D65" s="1" t="s">
        <v>438</v>
      </c>
      <c r="E65">
        <v>0</v>
      </c>
      <c r="F65">
        <v>0</v>
      </c>
      <c r="G65">
        <v>0</v>
      </c>
      <c r="H65">
        <v>0</v>
      </c>
      <c r="I65">
        <v>0</v>
      </c>
      <c r="J65">
        <v>0</v>
      </c>
      <c r="K65">
        <v>0</v>
      </c>
      <c r="L65">
        <v>0</v>
      </c>
      <c r="M65">
        <v>0</v>
      </c>
      <c r="N65">
        <v>0</v>
      </c>
      <c r="O65">
        <v>0</v>
      </c>
      <c r="P65">
        <v>0</v>
      </c>
      <c r="Q65">
        <v>0</v>
      </c>
      <c r="R65">
        <v>0</v>
      </c>
      <c r="S65">
        <v>2</v>
      </c>
      <c r="T65">
        <v>0</v>
      </c>
      <c r="U65">
        <v>0</v>
      </c>
      <c r="V65">
        <v>0</v>
      </c>
      <c r="W65">
        <v>0</v>
      </c>
      <c r="X65">
        <v>0</v>
      </c>
      <c r="Y65">
        <v>0</v>
      </c>
      <c r="Z65">
        <v>0</v>
      </c>
      <c r="AA65" s="8">
        <f>SUM(matriceresult_25[[#This Row],[ArrayExpress]:[UniProt]])</f>
        <v>2</v>
      </c>
      <c r="AC65" s="1" t="s">
        <v>438</v>
      </c>
      <c r="AD65">
        <f>matriceresult_25[[#This Row],[ArrayExpress]]/matriceresult_25[[#This Row],[TOTAL]]</f>
        <v>0</v>
      </c>
      <c r="AE65">
        <f>matriceresult_25[[#This Row],[BioProject]]/matriceresult_25[[#This Row],[TOTAL]]</f>
        <v>0</v>
      </c>
      <c r="AF65">
        <f>matriceresult_25[[#This Row],[dbGaP]]/matriceresult_25[[#This Row],[TOTAL]]</f>
        <v>0</v>
      </c>
      <c r="AG65">
        <f>matriceresult_25[[#This Row],[DOI]]/matriceresult_25[[#This Row],[TOTAL]]</f>
        <v>0</v>
      </c>
      <c r="AH65">
        <f>matriceresult_25[[#This Row],[EMDB]]/matriceresult_25[[#This Row],[TOTAL]]</f>
        <v>0</v>
      </c>
      <c r="AI65">
        <f>matriceresult_25[[#This Row],[ENA]]/matriceresult_25[[#This Row],[TOTAL]]</f>
        <v>0</v>
      </c>
      <c r="AJ65">
        <f>matriceresult_25[[#This Row],[Ensembl]]/matriceresult_25[[#This Row],[TOTAL]]</f>
        <v>0</v>
      </c>
      <c r="AK65">
        <f>matriceresult_25[[#This Row],[EUDRACT]]/matriceresult_25[[#This Row],[TOTAL]]</f>
        <v>0</v>
      </c>
      <c r="AL65">
        <f>matriceresult_25[[#This Row],[GCA]]/matriceresult_25[[#This Row],[TOTAL]]</f>
        <v>0</v>
      </c>
      <c r="AM65">
        <f>matriceresult_25[[#This Row],[Gene Ontology (GO)]]/matriceresult_25[[#This Row],[TOTAL]]</f>
        <v>0</v>
      </c>
      <c r="AN65">
        <f>matriceresult_25[[#This Row],[GEO]]/matriceresult_25[[#This Row],[TOTAL]]</f>
        <v>0</v>
      </c>
      <c r="AO65">
        <f>matriceresult_25[[#This Row],[HPA]]/matriceresult_25[[#This Row],[TOTAL]]</f>
        <v>0</v>
      </c>
      <c r="AP65">
        <f>matriceresult_25[[#This Row],[IGSR/1000 Genomes]]/matriceresult_25[[#This Row],[TOTAL]]</f>
        <v>0</v>
      </c>
      <c r="AQ65">
        <f>matriceresult_25[[#This Row],[InterPro]]/matriceresult_25[[#This Row],[TOTAL]]</f>
        <v>0</v>
      </c>
      <c r="AR65">
        <f>matriceresult_25[[#This Row],[OMIM]]/matriceresult_25[[#This Row],[TOTAL]]</f>
        <v>1</v>
      </c>
      <c r="AS65">
        <f>matriceresult_25[[#This Row],[PDBe]]/matriceresult_25[[#This Row],[TOTAL]]</f>
        <v>0</v>
      </c>
      <c r="AT65">
        <f>matriceresult_25[[#This Row],[Pfam]]/matriceresult_25[[#This Row],[TOTAL]]</f>
        <v>0</v>
      </c>
      <c r="AU65">
        <f>matriceresult_25[[#This Row],[PRIDE]]/matriceresult_25[[#This Row],[TOTAL]]</f>
        <v>0</v>
      </c>
      <c r="AV65">
        <f>matriceresult_25[[#This Row],[RefSeq]]/matriceresult_25[[#This Row],[TOTAL]]</f>
        <v>0</v>
      </c>
      <c r="AW65">
        <f>matriceresult_25[[#This Row],[RefSNP]]/matriceresult_25[[#This Row],[TOTAL]]</f>
        <v>0</v>
      </c>
      <c r="AX65">
        <f>matriceresult_25[[#This Row],[RRID]]/matriceresult_25[[#This Row],[TOTAL]]</f>
        <v>0</v>
      </c>
      <c r="AY65">
        <f>matriceresult_25[[#This Row],[UniProt]]/matriceresult_25[[#This Row],[TOTAL]]</f>
        <v>0</v>
      </c>
      <c r="AZ65" s="8">
        <f>SUM(matriceresult_258[[#This Row],[ArrayExpress]:[UniProt]])</f>
        <v>1</v>
      </c>
    </row>
    <row r="66" spans="1:52" x14ac:dyDescent="0.25">
      <c r="A66" s="3" t="s">
        <v>1093</v>
      </c>
      <c r="B66" s="13" t="s">
        <v>12</v>
      </c>
      <c r="D66" s="1" t="s">
        <v>844</v>
      </c>
      <c r="E66">
        <v>0</v>
      </c>
      <c r="F66">
        <v>0</v>
      </c>
      <c r="G66">
        <v>0</v>
      </c>
      <c r="H66">
        <v>0</v>
      </c>
      <c r="I66">
        <v>0</v>
      </c>
      <c r="J66">
        <v>0</v>
      </c>
      <c r="K66">
        <v>0</v>
      </c>
      <c r="L66">
        <v>0</v>
      </c>
      <c r="M66">
        <v>0</v>
      </c>
      <c r="N66">
        <v>0</v>
      </c>
      <c r="O66">
        <v>0</v>
      </c>
      <c r="P66">
        <v>0</v>
      </c>
      <c r="Q66">
        <v>0</v>
      </c>
      <c r="R66">
        <v>0</v>
      </c>
      <c r="S66">
        <v>0</v>
      </c>
      <c r="T66">
        <v>1</v>
      </c>
      <c r="U66">
        <v>0</v>
      </c>
      <c r="V66">
        <v>0</v>
      </c>
      <c r="W66">
        <v>0</v>
      </c>
      <c r="X66">
        <v>0</v>
      </c>
      <c r="Y66">
        <v>0</v>
      </c>
      <c r="Z66">
        <v>0</v>
      </c>
      <c r="AA66" s="8">
        <f>SUM(matriceresult_25[[#This Row],[ArrayExpress]:[UniProt]])</f>
        <v>1</v>
      </c>
      <c r="AC66" s="1" t="s">
        <v>844</v>
      </c>
      <c r="AD66">
        <f>matriceresult_25[[#This Row],[ArrayExpress]]/matriceresult_25[[#This Row],[TOTAL]]</f>
        <v>0</v>
      </c>
      <c r="AE66">
        <f>matriceresult_25[[#This Row],[BioProject]]/matriceresult_25[[#This Row],[TOTAL]]</f>
        <v>0</v>
      </c>
      <c r="AF66">
        <f>matriceresult_25[[#This Row],[dbGaP]]/matriceresult_25[[#This Row],[TOTAL]]</f>
        <v>0</v>
      </c>
      <c r="AG66">
        <f>matriceresult_25[[#This Row],[DOI]]/matriceresult_25[[#This Row],[TOTAL]]</f>
        <v>0</v>
      </c>
      <c r="AH66">
        <f>matriceresult_25[[#This Row],[EMDB]]/matriceresult_25[[#This Row],[TOTAL]]</f>
        <v>0</v>
      </c>
      <c r="AI66">
        <f>matriceresult_25[[#This Row],[ENA]]/matriceresult_25[[#This Row],[TOTAL]]</f>
        <v>0</v>
      </c>
      <c r="AJ66">
        <f>matriceresult_25[[#This Row],[Ensembl]]/matriceresult_25[[#This Row],[TOTAL]]</f>
        <v>0</v>
      </c>
      <c r="AK66">
        <f>matriceresult_25[[#This Row],[EUDRACT]]/matriceresult_25[[#This Row],[TOTAL]]</f>
        <v>0</v>
      </c>
      <c r="AL66">
        <f>matriceresult_25[[#This Row],[GCA]]/matriceresult_25[[#This Row],[TOTAL]]</f>
        <v>0</v>
      </c>
      <c r="AM66">
        <f>matriceresult_25[[#This Row],[Gene Ontology (GO)]]/matriceresult_25[[#This Row],[TOTAL]]</f>
        <v>0</v>
      </c>
      <c r="AN66">
        <f>matriceresult_25[[#This Row],[GEO]]/matriceresult_25[[#This Row],[TOTAL]]</f>
        <v>0</v>
      </c>
      <c r="AO66">
        <f>matriceresult_25[[#This Row],[HPA]]/matriceresult_25[[#This Row],[TOTAL]]</f>
        <v>0</v>
      </c>
      <c r="AP66">
        <f>matriceresult_25[[#This Row],[IGSR/1000 Genomes]]/matriceresult_25[[#This Row],[TOTAL]]</f>
        <v>0</v>
      </c>
      <c r="AQ66">
        <f>matriceresult_25[[#This Row],[InterPro]]/matriceresult_25[[#This Row],[TOTAL]]</f>
        <v>0</v>
      </c>
      <c r="AR66">
        <f>matriceresult_25[[#This Row],[OMIM]]/matriceresult_25[[#This Row],[TOTAL]]</f>
        <v>0</v>
      </c>
      <c r="AS66">
        <f>matriceresult_25[[#This Row],[PDBe]]/matriceresult_25[[#This Row],[TOTAL]]</f>
        <v>1</v>
      </c>
      <c r="AT66">
        <f>matriceresult_25[[#This Row],[Pfam]]/matriceresult_25[[#This Row],[TOTAL]]</f>
        <v>0</v>
      </c>
      <c r="AU66">
        <f>matriceresult_25[[#This Row],[PRIDE]]/matriceresult_25[[#This Row],[TOTAL]]</f>
        <v>0</v>
      </c>
      <c r="AV66">
        <f>matriceresult_25[[#This Row],[RefSeq]]/matriceresult_25[[#This Row],[TOTAL]]</f>
        <v>0</v>
      </c>
      <c r="AW66">
        <f>matriceresult_25[[#This Row],[RefSNP]]/matriceresult_25[[#This Row],[TOTAL]]</f>
        <v>0</v>
      </c>
      <c r="AX66">
        <f>matriceresult_25[[#This Row],[RRID]]/matriceresult_25[[#This Row],[TOTAL]]</f>
        <v>0</v>
      </c>
      <c r="AY66">
        <f>matriceresult_25[[#This Row],[UniProt]]/matriceresult_25[[#This Row],[TOTAL]]</f>
        <v>0</v>
      </c>
      <c r="AZ66" s="8">
        <f>SUM(matriceresult_258[[#This Row],[ArrayExpress]:[UniProt]])</f>
        <v>1</v>
      </c>
    </row>
    <row r="67" spans="1:52" x14ac:dyDescent="0.25">
      <c r="A67" s="4" t="s">
        <v>1093</v>
      </c>
      <c r="B67" s="6" t="s">
        <v>12</v>
      </c>
      <c r="D67" s="1" t="s">
        <v>848</v>
      </c>
      <c r="E67">
        <v>0</v>
      </c>
      <c r="F67">
        <v>0</v>
      </c>
      <c r="G67">
        <v>0</v>
      </c>
      <c r="H67">
        <v>1</v>
      </c>
      <c r="I67">
        <v>0</v>
      </c>
      <c r="J67">
        <v>0</v>
      </c>
      <c r="K67">
        <v>0</v>
      </c>
      <c r="L67">
        <v>0</v>
      </c>
      <c r="M67">
        <v>0</v>
      </c>
      <c r="N67">
        <v>0</v>
      </c>
      <c r="O67">
        <v>0</v>
      </c>
      <c r="P67">
        <v>0</v>
      </c>
      <c r="Q67">
        <v>0</v>
      </c>
      <c r="R67">
        <v>0</v>
      </c>
      <c r="S67">
        <v>0</v>
      </c>
      <c r="T67">
        <v>9</v>
      </c>
      <c r="U67">
        <v>0</v>
      </c>
      <c r="V67">
        <v>0</v>
      </c>
      <c r="W67">
        <v>0</v>
      </c>
      <c r="X67">
        <v>0</v>
      </c>
      <c r="Y67">
        <v>0</v>
      </c>
      <c r="Z67">
        <v>0</v>
      </c>
      <c r="AA67" s="8">
        <f>SUM(matriceresult_25[[#This Row],[ArrayExpress]:[UniProt]])</f>
        <v>10</v>
      </c>
      <c r="AC67" s="1" t="s">
        <v>848</v>
      </c>
      <c r="AD67">
        <f>matriceresult_25[[#This Row],[ArrayExpress]]/matriceresult_25[[#This Row],[TOTAL]]</f>
        <v>0</v>
      </c>
      <c r="AE67">
        <f>matriceresult_25[[#This Row],[BioProject]]/matriceresult_25[[#This Row],[TOTAL]]</f>
        <v>0</v>
      </c>
      <c r="AF67">
        <f>matriceresult_25[[#This Row],[dbGaP]]/matriceresult_25[[#This Row],[TOTAL]]</f>
        <v>0</v>
      </c>
      <c r="AG67">
        <f>matriceresult_25[[#This Row],[DOI]]/matriceresult_25[[#This Row],[TOTAL]]</f>
        <v>0.1</v>
      </c>
      <c r="AH67">
        <f>matriceresult_25[[#This Row],[EMDB]]/matriceresult_25[[#This Row],[TOTAL]]</f>
        <v>0</v>
      </c>
      <c r="AI67">
        <f>matriceresult_25[[#This Row],[ENA]]/matriceresult_25[[#This Row],[TOTAL]]</f>
        <v>0</v>
      </c>
      <c r="AJ67">
        <f>matriceresult_25[[#This Row],[Ensembl]]/matriceresult_25[[#This Row],[TOTAL]]</f>
        <v>0</v>
      </c>
      <c r="AK67">
        <f>matriceresult_25[[#This Row],[EUDRACT]]/matriceresult_25[[#This Row],[TOTAL]]</f>
        <v>0</v>
      </c>
      <c r="AL67">
        <f>matriceresult_25[[#This Row],[GCA]]/matriceresult_25[[#This Row],[TOTAL]]</f>
        <v>0</v>
      </c>
      <c r="AM67">
        <f>matriceresult_25[[#This Row],[Gene Ontology (GO)]]/matriceresult_25[[#This Row],[TOTAL]]</f>
        <v>0</v>
      </c>
      <c r="AN67">
        <f>matriceresult_25[[#This Row],[GEO]]/matriceresult_25[[#This Row],[TOTAL]]</f>
        <v>0</v>
      </c>
      <c r="AO67">
        <f>matriceresult_25[[#This Row],[HPA]]/matriceresult_25[[#This Row],[TOTAL]]</f>
        <v>0</v>
      </c>
      <c r="AP67">
        <f>matriceresult_25[[#This Row],[IGSR/1000 Genomes]]/matriceresult_25[[#This Row],[TOTAL]]</f>
        <v>0</v>
      </c>
      <c r="AQ67">
        <f>matriceresult_25[[#This Row],[InterPro]]/matriceresult_25[[#This Row],[TOTAL]]</f>
        <v>0</v>
      </c>
      <c r="AR67">
        <f>matriceresult_25[[#This Row],[OMIM]]/matriceresult_25[[#This Row],[TOTAL]]</f>
        <v>0</v>
      </c>
      <c r="AS67">
        <f>matriceresult_25[[#This Row],[PDBe]]/matriceresult_25[[#This Row],[TOTAL]]</f>
        <v>0.9</v>
      </c>
      <c r="AT67">
        <f>matriceresult_25[[#This Row],[Pfam]]/matriceresult_25[[#This Row],[TOTAL]]</f>
        <v>0</v>
      </c>
      <c r="AU67">
        <f>matriceresult_25[[#This Row],[PRIDE]]/matriceresult_25[[#This Row],[TOTAL]]</f>
        <v>0</v>
      </c>
      <c r="AV67">
        <f>matriceresult_25[[#This Row],[RefSeq]]/matriceresult_25[[#This Row],[TOTAL]]</f>
        <v>0</v>
      </c>
      <c r="AW67">
        <f>matriceresult_25[[#This Row],[RefSNP]]/matriceresult_25[[#This Row],[TOTAL]]</f>
        <v>0</v>
      </c>
      <c r="AX67">
        <f>matriceresult_25[[#This Row],[RRID]]/matriceresult_25[[#This Row],[TOTAL]]</f>
        <v>0</v>
      </c>
      <c r="AY67">
        <f>matriceresult_25[[#This Row],[UniProt]]/matriceresult_25[[#This Row],[TOTAL]]</f>
        <v>0</v>
      </c>
      <c r="AZ67" s="8">
        <f>SUM(matriceresult_258[[#This Row],[ArrayExpress]:[UniProt]])</f>
        <v>1</v>
      </c>
    </row>
    <row r="68" spans="1:52" x14ac:dyDescent="0.25">
      <c r="A68" s="3" t="s">
        <v>1093</v>
      </c>
      <c r="B68" s="13" t="s">
        <v>12</v>
      </c>
      <c r="D68" s="1" t="s">
        <v>2328</v>
      </c>
      <c r="E68">
        <v>0</v>
      </c>
      <c r="F68">
        <v>0</v>
      </c>
      <c r="G68">
        <v>0</v>
      </c>
      <c r="H68">
        <v>0</v>
      </c>
      <c r="I68">
        <v>0</v>
      </c>
      <c r="J68">
        <v>2</v>
      </c>
      <c r="K68">
        <v>0</v>
      </c>
      <c r="L68">
        <v>0</v>
      </c>
      <c r="M68">
        <v>0</v>
      </c>
      <c r="N68">
        <v>0</v>
      </c>
      <c r="O68">
        <v>0</v>
      </c>
      <c r="P68">
        <v>0</v>
      </c>
      <c r="Q68">
        <v>0</v>
      </c>
      <c r="R68">
        <v>0</v>
      </c>
      <c r="S68">
        <v>0</v>
      </c>
      <c r="T68">
        <v>0</v>
      </c>
      <c r="U68">
        <v>0</v>
      </c>
      <c r="V68">
        <v>0</v>
      </c>
      <c r="W68">
        <v>0</v>
      </c>
      <c r="X68">
        <v>0</v>
      </c>
      <c r="Y68">
        <v>0</v>
      </c>
      <c r="Z68">
        <v>0</v>
      </c>
      <c r="AA68" s="8">
        <f>SUM(matriceresult_25[[#This Row],[ArrayExpress]:[UniProt]])</f>
        <v>2</v>
      </c>
      <c r="AC68" s="1" t="s">
        <v>2328</v>
      </c>
      <c r="AD68">
        <f>matriceresult_25[[#This Row],[ArrayExpress]]/matriceresult_25[[#This Row],[TOTAL]]</f>
        <v>0</v>
      </c>
      <c r="AE68">
        <f>matriceresult_25[[#This Row],[BioProject]]/matriceresult_25[[#This Row],[TOTAL]]</f>
        <v>0</v>
      </c>
      <c r="AF68">
        <f>matriceresult_25[[#This Row],[dbGaP]]/matriceresult_25[[#This Row],[TOTAL]]</f>
        <v>0</v>
      </c>
      <c r="AG68">
        <f>matriceresult_25[[#This Row],[DOI]]/matriceresult_25[[#This Row],[TOTAL]]</f>
        <v>0</v>
      </c>
      <c r="AH68">
        <f>matriceresult_25[[#This Row],[EMDB]]/matriceresult_25[[#This Row],[TOTAL]]</f>
        <v>0</v>
      </c>
      <c r="AI68">
        <f>matriceresult_25[[#This Row],[ENA]]/matriceresult_25[[#This Row],[TOTAL]]</f>
        <v>1</v>
      </c>
      <c r="AJ68">
        <f>matriceresult_25[[#This Row],[Ensembl]]/matriceresult_25[[#This Row],[TOTAL]]</f>
        <v>0</v>
      </c>
      <c r="AK68">
        <f>matriceresult_25[[#This Row],[EUDRACT]]/matriceresult_25[[#This Row],[TOTAL]]</f>
        <v>0</v>
      </c>
      <c r="AL68">
        <f>matriceresult_25[[#This Row],[GCA]]/matriceresult_25[[#This Row],[TOTAL]]</f>
        <v>0</v>
      </c>
      <c r="AM68">
        <f>matriceresult_25[[#This Row],[Gene Ontology (GO)]]/matriceresult_25[[#This Row],[TOTAL]]</f>
        <v>0</v>
      </c>
      <c r="AN68">
        <f>matriceresult_25[[#This Row],[GEO]]/matriceresult_25[[#This Row],[TOTAL]]</f>
        <v>0</v>
      </c>
      <c r="AO68">
        <f>matriceresult_25[[#This Row],[HPA]]/matriceresult_25[[#This Row],[TOTAL]]</f>
        <v>0</v>
      </c>
      <c r="AP68">
        <f>matriceresult_25[[#This Row],[IGSR/1000 Genomes]]/matriceresult_25[[#This Row],[TOTAL]]</f>
        <v>0</v>
      </c>
      <c r="AQ68">
        <f>matriceresult_25[[#This Row],[InterPro]]/matriceresult_25[[#This Row],[TOTAL]]</f>
        <v>0</v>
      </c>
      <c r="AR68">
        <f>matriceresult_25[[#This Row],[OMIM]]/matriceresult_25[[#This Row],[TOTAL]]</f>
        <v>0</v>
      </c>
      <c r="AS68">
        <f>matriceresult_25[[#This Row],[PDBe]]/matriceresult_25[[#This Row],[TOTAL]]</f>
        <v>0</v>
      </c>
      <c r="AT68">
        <f>matriceresult_25[[#This Row],[Pfam]]/matriceresult_25[[#This Row],[TOTAL]]</f>
        <v>0</v>
      </c>
      <c r="AU68">
        <f>matriceresult_25[[#This Row],[PRIDE]]/matriceresult_25[[#This Row],[TOTAL]]</f>
        <v>0</v>
      </c>
      <c r="AV68">
        <f>matriceresult_25[[#This Row],[RefSeq]]/matriceresult_25[[#This Row],[TOTAL]]</f>
        <v>0</v>
      </c>
      <c r="AW68">
        <f>matriceresult_25[[#This Row],[RefSNP]]/matriceresult_25[[#This Row],[TOTAL]]</f>
        <v>0</v>
      </c>
      <c r="AX68">
        <f>matriceresult_25[[#This Row],[RRID]]/matriceresult_25[[#This Row],[TOTAL]]</f>
        <v>0</v>
      </c>
      <c r="AY68">
        <f>matriceresult_25[[#This Row],[UniProt]]/matriceresult_25[[#This Row],[TOTAL]]</f>
        <v>0</v>
      </c>
      <c r="AZ68" s="8">
        <f>SUM(matriceresult_258[[#This Row],[ArrayExpress]:[UniProt]])</f>
        <v>1</v>
      </c>
    </row>
    <row r="69" spans="1:52" x14ac:dyDescent="0.25">
      <c r="A69" s="4" t="s">
        <v>1093</v>
      </c>
      <c r="B69" s="6" t="s">
        <v>12</v>
      </c>
      <c r="D69" s="1" t="s">
        <v>1371</v>
      </c>
      <c r="E69">
        <v>0</v>
      </c>
      <c r="F69">
        <v>0</v>
      </c>
      <c r="G69">
        <v>0</v>
      </c>
      <c r="H69">
        <v>0</v>
      </c>
      <c r="I69">
        <v>0</v>
      </c>
      <c r="J69">
        <v>0</v>
      </c>
      <c r="K69">
        <v>0</v>
      </c>
      <c r="L69">
        <v>0</v>
      </c>
      <c r="M69">
        <v>0</v>
      </c>
      <c r="N69">
        <v>0</v>
      </c>
      <c r="O69">
        <v>0</v>
      </c>
      <c r="P69">
        <v>0</v>
      </c>
      <c r="Q69">
        <v>0</v>
      </c>
      <c r="R69">
        <v>0</v>
      </c>
      <c r="S69">
        <v>0</v>
      </c>
      <c r="T69">
        <v>0</v>
      </c>
      <c r="U69">
        <v>0</v>
      </c>
      <c r="V69">
        <v>0</v>
      </c>
      <c r="W69">
        <v>0</v>
      </c>
      <c r="X69">
        <v>1</v>
      </c>
      <c r="Y69">
        <v>0</v>
      </c>
      <c r="Z69">
        <v>0</v>
      </c>
      <c r="AA69" s="8">
        <f>SUM(matriceresult_25[[#This Row],[ArrayExpress]:[UniProt]])</f>
        <v>1</v>
      </c>
      <c r="AC69" s="1" t="s">
        <v>1371</v>
      </c>
      <c r="AD69">
        <f>matriceresult_25[[#This Row],[ArrayExpress]]/matriceresult_25[[#This Row],[TOTAL]]</f>
        <v>0</v>
      </c>
      <c r="AE69">
        <f>matriceresult_25[[#This Row],[BioProject]]/matriceresult_25[[#This Row],[TOTAL]]</f>
        <v>0</v>
      </c>
      <c r="AF69">
        <f>matriceresult_25[[#This Row],[dbGaP]]/matriceresult_25[[#This Row],[TOTAL]]</f>
        <v>0</v>
      </c>
      <c r="AG69">
        <f>matriceresult_25[[#This Row],[DOI]]/matriceresult_25[[#This Row],[TOTAL]]</f>
        <v>0</v>
      </c>
      <c r="AH69">
        <f>matriceresult_25[[#This Row],[EMDB]]/matriceresult_25[[#This Row],[TOTAL]]</f>
        <v>0</v>
      </c>
      <c r="AI69">
        <f>matriceresult_25[[#This Row],[ENA]]/matriceresult_25[[#This Row],[TOTAL]]</f>
        <v>0</v>
      </c>
      <c r="AJ69">
        <f>matriceresult_25[[#This Row],[Ensembl]]/matriceresult_25[[#This Row],[TOTAL]]</f>
        <v>0</v>
      </c>
      <c r="AK69">
        <f>matriceresult_25[[#This Row],[EUDRACT]]/matriceresult_25[[#This Row],[TOTAL]]</f>
        <v>0</v>
      </c>
      <c r="AL69">
        <f>matriceresult_25[[#This Row],[GCA]]/matriceresult_25[[#This Row],[TOTAL]]</f>
        <v>0</v>
      </c>
      <c r="AM69">
        <f>matriceresult_25[[#This Row],[Gene Ontology (GO)]]/matriceresult_25[[#This Row],[TOTAL]]</f>
        <v>0</v>
      </c>
      <c r="AN69">
        <f>matriceresult_25[[#This Row],[GEO]]/matriceresult_25[[#This Row],[TOTAL]]</f>
        <v>0</v>
      </c>
      <c r="AO69">
        <f>matriceresult_25[[#This Row],[HPA]]/matriceresult_25[[#This Row],[TOTAL]]</f>
        <v>0</v>
      </c>
      <c r="AP69">
        <f>matriceresult_25[[#This Row],[IGSR/1000 Genomes]]/matriceresult_25[[#This Row],[TOTAL]]</f>
        <v>0</v>
      </c>
      <c r="AQ69">
        <f>matriceresult_25[[#This Row],[InterPro]]/matriceresult_25[[#This Row],[TOTAL]]</f>
        <v>0</v>
      </c>
      <c r="AR69">
        <f>matriceresult_25[[#This Row],[OMIM]]/matriceresult_25[[#This Row],[TOTAL]]</f>
        <v>0</v>
      </c>
      <c r="AS69">
        <f>matriceresult_25[[#This Row],[PDBe]]/matriceresult_25[[#This Row],[TOTAL]]</f>
        <v>0</v>
      </c>
      <c r="AT69">
        <f>matriceresult_25[[#This Row],[Pfam]]/matriceresult_25[[#This Row],[TOTAL]]</f>
        <v>0</v>
      </c>
      <c r="AU69">
        <f>matriceresult_25[[#This Row],[PRIDE]]/matriceresult_25[[#This Row],[TOTAL]]</f>
        <v>0</v>
      </c>
      <c r="AV69">
        <f>matriceresult_25[[#This Row],[RefSeq]]/matriceresult_25[[#This Row],[TOTAL]]</f>
        <v>0</v>
      </c>
      <c r="AW69">
        <f>matriceresult_25[[#This Row],[RefSNP]]/matriceresult_25[[#This Row],[TOTAL]]</f>
        <v>1</v>
      </c>
      <c r="AX69">
        <f>matriceresult_25[[#This Row],[RRID]]/matriceresult_25[[#This Row],[TOTAL]]</f>
        <v>0</v>
      </c>
      <c r="AY69">
        <f>matriceresult_25[[#This Row],[UniProt]]/matriceresult_25[[#This Row],[TOTAL]]</f>
        <v>0</v>
      </c>
      <c r="AZ69" s="8">
        <f>SUM(matriceresult_258[[#This Row],[ArrayExpress]:[UniProt]])</f>
        <v>1</v>
      </c>
    </row>
    <row r="70" spans="1:52" x14ac:dyDescent="0.25">
      <c r="A70" s="3" t="s">
        <v>1093</v>
      </c>
      <c r="B70" s="13" t="s">
        <v>12</v>
      </c>
      <c r="D70" s="1" t="s">
        <v>615</v>
      </c>
      <c r="E70">
        <v>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s="8">
        <f>SUM(matriceresult_25[[#This Row],[ArrayExpress]:[UniProt]])</f>
        <v>1</v>
      </c>
      <c r="AC70" s="1" t="s">
        <v>615</v>
      </c>
      <c r="AD70">
        <f>matriceresult_25[[#This Row],[ArrayExpress]]/matriceresult_25[[#This Row],[TOTAL]]</f>
        <v>1</v>
      </c>
      <c r="AE70">
        <f>matriceresult_25[[#This Row],[BioProject]]/matriceresult_25[[#This Row],[TOTAL]]</f>
        <v>0</v>
      </c>
      <c r="AF70">
        <f>matriceresult_25[[#This Row],[dbGaP]]/matriceresult_25[[#This Row],[TOTAL]]</f>
        <v>0</v>
      </c>
      <c r="AG70">
        <f>matriceresult_25[[#This Row],[DOI]]/matriceresult_25[[#This Row],[TOTAL]]</f>
        <v>0</v>
      </c>
      <c r="AH70">
        <f>matriceresult_25[[#This Row],[EMDB]]/matriceresult_25[[#This Row],[TOTAL]]</f>
        <v>0</v>
      </c>
      <c r="AI70">
        <f>matriceresult_25[[#This Row],[ENA]]/matriceresult_25[[#This Row],[TOTAL]]</f>
        <v>0</v>
      </c>
      <c r="AJ70">
        <f>matriceresult_25[[#This Row],[Ensembl]]/matriceresult_25[[#This Row],[TOTAL]]</f>
        <v>0</v>
      </c>
      <c r="AK70">
        <f>matriceresult_25[[#This Row],[EUDRACT]]/matriceresult_25[[#This Row],[TOTAL]]</f>
        <v>0</v>
      </c>
      <c r="AL70">
        <f>matriceresult_25[[#This Row],[GCA]]/matriceresult_25[[#This Row],[TOTAL]]</f>
        <v>0</v>
      </c>
      <c r="AM70">
        <f>matriceresult_25[[#This Row],[Gene Ontology (GO)]]/matriceresult_25[[#This Row],[TOTAL]]</f>
        <v>0</v>
      </c>
      <c r="AN70">
        <f>matriceresult_25[[#This Row],[GEO]]/matriceresult_25[[#This Row],[TOTAL]]</f>
        <v>0</v>
      </c>
      <c r="AO70">
        <f>matriceresult_25[[#This Row],[HPA]]/matriceresult_25[[#This Row],[TOTAL]]</f>
        <v>0</v>
      </c>
      <c r="AP70">
        <f>matriceresult_25[[#This Row],[IGSR/1000 Genomes]]/matriceresult_25[[#This Row],[TOTAL]]</f>
        <v>0</v>
      </c>
      <c r="AQ70">
        <f>matriceresult_25[[#This Row],[InterPro]]/matriceresult_25[[#This Row],[TOTAL]]</f>
        <v>0</v>
      </c>
      <c r="AR70">
        <f>matriceresult_25[[#This Row],[OMIM]]/matriceresult_25[[#This Row],[TOTAL]]</f>
        <v>0</v>
      </c>
      <c r="AS70">
        <f>matriceresult_25[[#This Row],[PDBe]]/matriceresult_25[[#This Row],[TOTAL]]</f>
        <v>0</v>
      </c>
      <c r="AT70">
        <f>matriceresult_25[[#This Row],[Pfam]]/matriceresult_25[[#This Row],[TOTAL]]</f>
        <v>0</v>
      </c>
      <c r="AU70">
        <f>matriceresult_25[[#This Row],[PRIDE]]/matriceresult_25[[#This Row],[TOTAL]]</f>
        <v>0</v>
      </c>
      <c r="AV70">
        <f>matriceresult_25[[#This Row],[RefSeq]]/matriceresult_25[[#This Row],[TOTAL]]</f>
        <v>0</v>
      </c>
      <c r="AW70">
        <f>matriceresult_25[[#This Row],[RefSNP]]/matriceresult_25[[#This Row],[TOTAL]]</f>
        <v>0</v>
      </c>
      <c r="AX70">
        <f>matriceresult_25[[#This Row],[RRID]]/matriceresult_25[[#This Row],[TOTAL]]</f>
        <v>0</v>
      </c>
      <c r="AY70">
        <f>matriceresult_25[[#This Row],[UniProt]]/matriceresult_25[[#This Row],[TOTAL]]</f>
        <v>0</v>
      </c>
      <c r="AZ70" s="8">
        <f>SUM(matriceresult_258[[#This Row],[ArrayExpress]:[UniProt]])</f>
        <v>1</v>
      </c>
    </row>
    <row r="71" spans="1:52" x14ac:dyDescent="0.25">
      <c r="A71" s="4" t="s">
        <v>45</v>
      </c>
      <c r="B71" s="6" t="s">
        <v>12</v>
      </c>
      <c r="D71" s="1" t="s">
        <v>619</v>
      </c>
      <c r="E71">
        <v>0</v>
      </c>
      <c r="F71">
        <v>0</v>
      </c>
      <c r="G71">
        <v>0</v>
      </c>
      <c r="H71">
        <v>0</v>
      </c>
      <c r="I71">
        <v>0</v>
      </c>
      <c r="J71">
        <v>1</v>
      </c>
      <c r="K71">
        <v>0</v>
      </c>
      <c r="L71">
        <v>0</v>
      </c>
      <c r="M71">
        <v>0</v>
      </c>
      <c r="N71">
        <v>0</v>
      </c>
      <c r="O71">
        <v>0</v>
      </c>
      <c r="P71">
        <v>0</v>
      </c>
      <c r="Q71">
        <v>0</v>
      </c>
      <c r="R71">
        <v>0</v>
      </c>
      <c r="S71">
        <v>0</v>
      </c>
      <c r="T71">
        <v>0</v>
      </c>
      <c r="U71">
        <v>0</v>
      </c>
      <c r="V71">
        <v>0</v>
      </c>
      <c r="W71">
        <v>0</v>
      </c>
      <c r="X71">
        <v>0</v>
      </c>
      <c r="Y71">
        <v>0</v>
      </c>
      <c r="Z71">
        <v>0</v>
      </c>
      <c r="AA71" s="8">
        <f>SUM(matriceresult_25[[#This Row],[ArrayExpress]:[UniProt]])</f>
        <v>1</v>
      </c>
      <c r="AC71" s="1" t="s">
        <v>619</v>
      </c>
      <c r="AD71">
        <f>matriceresult_25[[#This Row],[ArrayExpress]]/matriceresult_25[[#This Row],[TOTAL]]</f>
        <v>0</v>
      </c>
      <c r="AE71">
        <f>matriceresult_25[[#This Row],[BioProject]]/matriceresult_25[[#This Row],[TOTAL]]</f>
        <v>0</v>
      </c>
      <c r="AF71">
        <f>matriceresult_25[[#This Row],[dbGaP]]/matriceresult_25[[#This Row],[TOTAL]]</f>
        <v>0</v>
      </c>
      <c r="AG71">
        <f>matriceresult_25[[#This Row],[DOI]]/matriceresult_25[[#This Row],[TOTAL]]</f>
        <v>0</v>
      </c>
      <c r="AH71">
        <f>matriceresult_25[[#This Row],[EMDB]]/matriceresult_25[[#This Row],[TOTAL]]</f>
        <v>0</v>
      </c>
      <c r="AI71">
        <f>matriceresult_25[[#This Row],[ENA]]/matriceresult_25[[#This Row],[TOTAL]]</f>
        <v>1</v>
      </c>
      <c r="AJ71">
        <f>matriceresult_25[[#This Row],[Ensembl]]/matriceresult_25[[#This Row],[TOTAL]]</f>
        <v>0</v>
      </c>
      <c r="AK71">
        <f>matriceresult_25[[#This Row],[EUDRACT]]/matriceresult_25[[#This Row],[TOTAL]]</f>
        <v>0</v>
      </c>
      <c r="AL71">
        <f>matriceresult_25[[#This Row],[GCA]]/matriceresult_25[[#This Row],[TOTAL]]</f>
        <v>0</v>
      </c>
      <c r="AM71">
        <f>matriceresult_25[[#This Row],[Gene Ontology (GO)]]/matriceresult_25[[#This Row],[TOTAL]]</f>
        <v>0</v>
      </c>
      <c r="AN71">
        <f>matriceresult_25[[#This Row],[GEO]]/matriceresult_25[[#This Row],[TOTAL]]</f>
        <v>0</v>
      </c>
      <c r="AO71">
        <f>matriceresult_25[[#This Row],[HPA]]/matriceresult_25[[#This Row],[TOTAL]]</f>
        <v>0</v>
      </c>
      <c r="AP71">
        <f>matriceresult_25[[#This Row],[IGSR/1000 Genomes]]/matriceresult_25[[#This Row],[TOTAL]]</f>
        <v>0</v>
      </c>
      <c r="AQ71">
        <f>matriceresult_25[[#This Row],[InterPro]]/matriceresult_25[[#This Row],[TOTAL]]</f>
        <v>0</v>
      </c>
      <c r="AR71">
        <f>matriceresult_25[[#This Row],[OMIM]]/matriceresult_25[[#This Row],[TOTAL]]</f>
        <v>0</v>
      </c>
      <c r="AS71">
        <f>matriceresult_25[[#This Row],[PDBe]]/matriceresult_25[[#This Row],[TOTAL]]</f>
        <v>0</v>
      </c>
      <c r="AT71">
        <f>matriceresult_25[[#This Row],[Pfam]]/matriceresult_25[[#This Row],[TOTAL]]</f>
        <v>0</v>
      </c>
      <c r="AU71">
        <f>matriceresult_25[[#This Row],[PRIDE]]/matriceresult_25[[#This Row],[TOTAL]]</f>
        <v>0</v>
      </c>
      <c r="AV71">
        <f>matriceresult_25[[#This Row],[RefSeq]]/matriceresult_25[[#This Row],[TOTAL]]</f>
        <v>0</v>
      </c>
      <c r="AW71">
        <f>matriceresult_25[[#This Row],[RefSNP]]/matriceresult_25[[#This Row],[TOTAL]]</f>
        <v>0</v>
      </c>
      <c r="AX71">
        <f>matriceresult_25[[#This Row],[RRID]]/matriceresult_25[[#This Row],[TOTAL]]</f>
        <v>0</v>
      </c>
      <c r="AY71">
        <f>matriceresult_25[[#This Row],[UniProt]]/matriceresult_25[[#This Row],[TOTAL]]</f>
        <v>0</v>
      </c>
      <c r="AZ71" s="8">
        <f>SUM(matriceresult_258[[#This Row],[ArrayExpress]:[UniProt]])</f>
        <v>1</v>
      </c>
    </row>
    <row r="72" spans="1:52" x14ac:dyDescent="0.25">
      <c r="A72" s="3" t="s">
        <v>45</v>
      </c>
      <c r="B72" s="13" t="s">
        <v>12</v>
      </c>
      <c r="D72" s="1" t="s">
        <v>444</v>
      </c>
      <c r="E72">
        <v>0</v>
      </c>
      <c r="F72">
        <v>0</v>
      </c>
      <c r="G72">
        <v>0</v>
      </c>
      <c r="H72">
        <v>0</v>
      </c>
      <c r="I72">
        <v>0</v>
      </c>
      <c r="J72">
        <v>0</v>
      </c>
      <c r="K72">
        <v>0</v>
      </c>
      <c r="L72">
        <v>0</v>
      </c>
      <c r="M72">
        <v>0</v>
      </c>
      <c r="N72">
        <v>0</v>
      </c>
      <c r="O72">
        <v>0</v>
      </c>
      <c r="P72">
        <v>0</v>
      </c>
      <c r="Q72">
        <v>0</v>
      </c>
      <c r="R72">
        <v>0</v>
      </c>
      <c r="S72">
        <v>2</v>
      </c>
      <c r="T72">
        <v>0</v>
      </c>
      <c r="U72">
        <v>0</v>
      </c>
      <c r="V72">
        <v>0</v>
      </c>
      <c r="W72">
        <v>0</v>
      </c>
      <c r="X72">
        <v>0</v>
      </c>
      <c r="Y72">
        <v>0</v>
      </c>
      <c r="Z72">
        <v>0</v>
      </c>
      <c r="AA72" s="8">
        <f>SUM(matriceresult_25[[#This Row],[ArrayExpress]:[UniProt]])</f>
        <v>2</v>
      </c>
      <c r="AC72" s="1" t="s">
        <v>444</v>
      </c>
      <c r="AD72">
        <f>matriceresult_25[[#This Row],[ArrayExpress]]/matriceresult_25[[#This Row],[TOTAL]]</f>
        <v>0</v>
      </c>
      <c r="AE72">
        <f>matriceresult_25[[#This Row],[BioProject]]/matriceresult_25[[#This Row],[TOTAL]]</f>
        <v>0</v>
      </c>
      <c r="AF72">
        <f>matriceresult_25[[#This Row],[dbGaP]]/matriceresult_25[[#This Row],[TOTAL]]</f>
        <v>0</v>
      </c>
      <c r="AG72">
        <f>matriceresult_25[[#This Row],[DOI]]/matriceresult_25[[#This Row],[TOTAL]]</f>
        <v>0</v>
      </c>
      <c r="AH72">
        <f>matriceresult_25[[#This Row],[EMDB]]/matriceresult_25[[#This Row],[TOTAL]]</f>
        <v>0</v>
      </c>
      <c r="AI72">
        <f>matriceresult_25[[#This Row],[ENA]]/matriceresult_25[[#This Row],[TOTAL]]</f>
        <v>0</v>
      </c>
      <c r="AJ72">
        <f>matriceresult_25[[#This Row],[Ensembl]]/matriceresult_25[[#This Row],[TOTAL]]</f>
        <v>0</v>
      </c>
      <c r="AK72">
        <f>matriceresult_25[[#This Row],[EUDRACT]]/matriceresult_25[[#This Row],[TOTAL]]</f>
        <v>0</v>
      </c>
      <c r="AL72">
        <f>matriceresult_25[[#This Row],[GCA]]/matriceresult_25[[#This Row],[TOTAL]]</f>
        <v>0</v>
      </c>
      <c r="AM72">
        <f>matriceresult_25[[#This Row],[Gene Ontology (GO)]]/matriceresult_25[[#This Row],[TOTAL]]</f>
        <v>0</v>
      </c>
      <c r="AN72">
        <f>matriceresult_25[[#This Row],[GEO]]/matriceresult_25[[#This Row],[TOTAL]]</f>
        <v>0</v>
      </c>
      <c r="AO72">
        <f>matriceresult_25[[#This Row],[HPA]]/matriceresult_25[[#This Row],[TOTAL]]</f>
        <v>0</v>
      </c>
      <c r="AP72">
        <f>matriceresult_25[[#This Row],[IGSR/1000 Genomes]]/matriceresult_25[[#This Row],[TOTAL]]</f>
        <v>0</v>
      </c>
      <c r="AQ72">
        <f>matriceresult_25[[#This Row],[InterPro]]/matriceresult_25[[#This Row],[TOTAL]]</f>
        <v>0</v>
      </c>
      <c r="AR72">
        <f>matriceresult_25[[#This Row],[OMIM]]/matriceresult_25[[#This Row],[TOTAL]]</f>
        <v>1</v>
      </c>
      <c r="AS72">
        <f>matriceresult_25[[#This Row],[PDBe]]/matriceresult_25[[#This Row],[TOTAL]]</f>
        <v>0</v>
      </c>
      <c r="AT72">
        <f>matriceresult_25[[#This Row],[Pfam]]/matriceresult_25[[#This Row],[TOTAL]]</f>
        <v>0</v>
      </c>
      <c r="AU72">
        <f>matriceresult_25[[#This Row],[PRIDE]]/matriceresult_25[[#This Row],[TOTAL]]</f>
        <v>0</v>
      </c>
      <c r="AV72">
        <f>matriceresult_25[[#This Row],[RefSeq]]/matriceresult_25[[#This Row],[TOTAL]]</f>
        <v>0</v>
      </c>
      <c r="AW72">
        <f>matriceresult_25[[#This Row],[RefSNP]]/matriceresult_25[[#This Row],[TOTAL]]</f>
        <v>0</v>
      </c>
      <c r="AX72">
        <f>matriceresult_25[[#This Row],[RRID]]/matriceresult_25[[#This Row],[TOTAL]]</f>
        <v>0</v>
      </c>
      <c r="AY72">
        <f>matriceresult_25[[#This Row],[UniProt]]/matriceresult_25[[#This Row],[TOTAL]]</f>
        <v>0</v>
      </c>
      <c r="AZ72" s="8">
        <f>SUM(matriceresult_258[[#This Row],[ArrayExpress]:[UniProt]])</f>
        <v>1</v>
      </c>
    </row>
    <row r="73" spans="1:52" x14ac:dyDescent="0.25">
      <c r="A73" s="4" t="s">
        <v>45</v>
      </c>
      <c r="B73" s="6" t="s">
        <v>12</v>
      </c>
      <c r="D73" s="1" t="s">
        <v>1376</v>
      </c>
      <c r="E73">
        <v>0</v>
      </c>
      <c r="F73">
        <v>0</v>
      </c>
      <c r="G73">
        <v>0</v>
      </c>
      <c r="H73">
        <v>0</v>
      </c>
      <c r="I73">
        <v>0</v>
      </c>
      <c r="J73">
        <v>0</v>
      </c>
      <c r="K73">
        <v>0</v>
      </c>
      <c r="L73">
        <v>0</v>
      </c>
      <c r="M73">
        <v>0</v>
      </c>
      <c r="N73">
        <v>0</v>
      </c>
      <c r="O73">
        <v>0</v>
      </c>
      <c r="P73">
        <v>0</v>
      </c>
      <c r="Q73">
        <v>0</v>
      </c>
      <c r="R73">
        <v>0</v>
      </c>
      <c r="S73">
        <v>0</v>
      </c>
      <c r="T73">
        <v>0</v>
      </c>
      <c r="U73">
        <v>0</v>
      </c>
      <c r="V73">
        <v>0</v>
      </c>
      <c r="W73">
        <v>1</v>
      </c>
      <c r="X73">
        <v>0</v>
      </c>
      <c r="Y73">
        <v>0</v>
      </c>
      <c r="Z73">
        <v>0</v>
      </c>
      <c r="AA73" s="8">
        <f>SUM(matriceresult_25[[#This Row],[ArrayExpress]:[UniProt]])</f>
        <v>1</v>
      </c>
      <c r="AC73" s="1" t="s">
        <v>1376</v>
      </c>
      <c r="AD73">
        <f>matriceresult_25[[#This Row],[ArrayExpress]]/matriceresult_25[[#This Row],[TOTAL]]</f>
        <v>0</v>
      </c>
      <c r="AE73">
        <f>matriceresult_25[[#This Row],[BioProject]]/matriceresult_25[[#This Row],[TOTAL]]</f>
        <v>0</v>
      </c>
      <c r="AF73">
        <f>matriceresult_25[[#This Row],[dbGaP]]/matriceresult_25[[#This Row],[TOTAL]]</f>
        <v>0</v>
      </c>
      <c r="AG73">
        <f>matriceresult_25[[#This Row],[DOI]]/matriceresult_25[[#This Row],[TOTAL]]</f>
        <v>0</v>
      </c>
      <c r="AH73">
        <f>matriceresult_25[[#This Row],[EMDB]]/matriceresult_25[[#This Row],[TOTAL]]</f>
        <v>0</v>
      </c>
      <c r="AI73">
        <f>matriceresult_25[[#This Row],[ENA]]/matriceresult_25[[#This Row],[TOTAL]]</f>
        <v>0</v>
      </c>
      <c r="AJ73">
        <f>matriceresult_25[[#This Row],[Ensembl]]/matriceresult_25[[#This Row],[TOTAL]]</f>
        <v>0</v>
      </c>
      <c r="AK73">
        <f>matriceresult_25[[#This Row],[EUDRACT]]/matriceresult_25[[#This Row],[TOTAL]]</f>
        <v>0</v>
      </c>
      <c r="AL73">
        <f>matriceresult_25[[#This Row],[GCA]]/matriceresult_25[[#This Row],[TOTAL]]</f>
        <v>0</v>
      </c>
      <c r="AM73">
        <f>matriceresult_25[[#This Row],[Gene Ontology (GO)]]/matriceresult_25[[#This Row],[TOTAL]]</f>
        <v>0</v>
      </c>
      <c r="AN73">
        <f>matriceresult_25[[#This Row],[GEO]]/matriceresult_25[[#This Row],[TOTAL]]</f>
        <v>0</v>
      </c>
      <c r="AO73">
        <f>matriceresult_25[[#This Row],[HPA]]/matriceresult_25[[#This Row],[TOTAL]]</f>
        <v>0</v>
      </c>
      <c r="AP73">
        <f>matriceresult_25[[#This Row],[IGSR/1000 Genomes]]/matriceresult_25[[#This Row],[TOTAL]]</f>
        <v>0</v>
      </c>
      <c r="AQ73">
        <f>matriceresult_25[[#This Row],[InterPro]]/matriceresult_25[[#This Row],[TOTAL]]</f>
        <v>0</v>
      </c>
      <c r="AR73">
        <f>matriceresult_25[[#This Row],[OMIM]]/matriceresult_25[[#This Row],[TOTAL]]</f>
        <v>0</v>
      </c>
      <c r="AS73">
        <f>matriceresult_25[[#This Row],[PDBe]]/matriceresult_25[[#This Row],[TOTAL]]</f>
        <v>0</v>
      </c>
      <c r="AT73">
        <f>matriceresult_25[[#This Row],[Pfam]]/matriceresult_25[[#This Row],[TOTAL]]</f>
        <v>0</v>
      </c>
      <c r="AU73">
        <f>matriceresult_25[[#This Row],[PRIDE]]/matriceresult_25[[#This Row],[TOTAL]]</f>
        <v>0</v>
      </c>
      <c r="AV73">
        <f>matriceresult_25[[#This Row],[RefSeq]]/matriceresult_25[[#This Row],[TOTAL]]</f>
        <v>1</v>
      </c>
      <c r="AW73">
        <f>matriceresult_25[[#This Row],[RefSNP]]/matriceresult_25[[#This Row],[TOTAL]]</f>
        <v>0</v>
      </c>
      <c r="AX73">
        <f>matriceresult_25[[#This Row],[RRID]]/matriceresult_25[[#This Row],[TOTAL]]</f>
        <v>0</v>
      </c>
      <c r="AY73">
        <f>matriceresult_25[[#This Row],[UniProt]]/matriceresult_25[[#This Row],[TOTAL]]</f>
        <v>0</v>
      </c>
      <c r="AZ73" s="8">
        <f>SUM(matriceresult_258[[#This Row],[ArrayExpress]:[UniProt]])</f>
        <v>1</v>
      </c>
    </row>
    <row r="74" spans="1:52" x14ac:dyDescent="0.25">
      <c r="A74" s="3" t="s">
        <v>45</v>
      </c>
      <c r="B74" s="13" t="s">
        <v>12</v>
      </c>
      <c r="D74" s="1" t="s">
        <v>1382</v>
      </c>
      <c r="E74">
        <v>0</v>
      </c>
      <c r="F74">
        <v>0</v>
      </c>
      <c r="G74">
        <v>0</v>
      </c>
      <c r="H74">
        <v>0</v>
      </c>
      <c r="I74">
        <v>0</v>
      </c>
      <c r="J74">
        <v>0</v>
      </c>
      <c r="K74">
        <v>0</v>
      </c>
      <c r="L74">
        <v>0</v>
      </c>
      <c r="M74">
        <v>0</v>
      </c>
      <c r="N74">
        <v>0</v>
      </c>
      <c r="O74">
        <v>0</v>
      </c>
      <c r="P74">
        <v>0</v>
      </c>
      <c r="Q74">
        <v>0</v>
      </c>
      <c r="R74">
        <v>0</v>
      </c>
      <c r="S74">
        <v>0</v>
      </c>
      <c r="T74">
        <v>27</v>
      </c>
      <c r="U74">
        <v>0</v>
      </c>
      <c r="V74">
        <v>0</v>
      </c>
      <c r="W74">
        <v>0</v>
      </c>
      <c r="X74">
        <v>0</v>
      </c>
      <c r="Y74">
        <v>0</v>
      </c>
      <c r="Z74">
        <v>0</v>
      </c>
      <c r="AA74" s="8">
        <f>SUM(matriceresult_25[[#This Row],[ArrayExpress]:[UniProt]])</f>
        <v>27</v>
      </c>
      <c r="AC74" s="1" t="s">
        <v>1382</v>
      </c>
      <c r="AD74">
        <f>matriceresult_25[[#This Row],[ArrayExpress]]/matriceresult_25[[#This Row],[TOTAL]]</f>
        <v>0</v>
      </c>
      <c r="AE74">
        <f>matriceresult_25[[#This Row],[BioProject]]/matriceresult_25[[#This Row],[TOTAL]]</f>
        <v>0</v>
      </c>
      <c r="AF74">
        <f>matriceresult_25[[#This Row],[dbGaP]]/matriceresult_25[[#This Row],[TOTAL]]</f>
        <v>0</v>
      </c>
      <c r="AG74">
        <f>matriceresult_25[[#This Row],[DOI]]/matriceresult_25[[#This Row],[TOTAL]]</f>
        <v>0</v>
      </c>
      <c r="AH74">
        <f>matriceresult_25[[#This Row],[EMDB]]/matriceresult_25[[#This Row],[TOTAL]]</f>
        <v>0</v>
      </c>
      <c r="AI74">
        <f>matriceresult_25[[#This Row],[ENA]]/matriceresult_25[[#This Row],[TOTAL]]</f>
        <v>0</v>
      </c>
      <c r="AJ74">
        <f>matriceresult_25[[#This Row],[Ensembl]]/matriceresult_25[[#This Row],[TOTAL]]</f>
        <v>0</v>
      </c>
      <c r="AK74">
        <f>matriceresult_25[[#This Row],[EUDRACT]]/matriceresult_25[[#This Row],[TOTAL]]</f>
        <v>0</v>
      </c>
      <c r="AL74">
        <f>matriceresult_25[[#This Row],[GCA]]/matriceresult_25[[#This Row],[TOTAL]]</f>
        <v>0</v>
      </c>
      <c r="AM74">
        <f>matriceresult_25[[#This Row],[Gene Ontology (GO)]]/matriceresult_25[[#This Row],[TOTAL]]</f>
        <v>0</v>
      </c>
      <c r="AN74">
        <f>matriceresult_25[[#This Row],[GEO]]/matriceresult_25[[#This Row],[TOTAL]]</f>
        <v>0</v>
      </c>
      <c r="AO74">
        <f>matriceresult_25[[#This Row],[HPA]]/matriceresult_25[[#This Row],[TOTAL]]</f>
        <v>0</v>
      </c>
      <c r="AP74">
        <f>matriceresult_25[[#This Row],[IGSR/1000 Genomes]]/matriceresult_25[[#This Row],[TOTAL]]</f>
        <v>0</v>
      </c>
      <c r="AQ74">
        <f>matriceresult_25[[#This Row],[InterPro]]/matriceresult_25[[#This Row],[TOTAL]]</f>
        <v>0</v>
      </c>
      <c r="AR74">
        <f>matriceresult_25[[#This Row],[OMIM]]/matriceresult_25[[#This Row],[TOTAL]]</f>
        <v>0</v>
      </c>
      <c r="AS74">
        <f>matriceresult_25[[#This Row],[PDBe]]/matriceresult_25[[#This Row],[TOTAL]]</f>
        <v>1</v>
      </c>
      <c r="AT74">
        <f>matriceresult_25[[#This Row],[Pfam]]/matriceresult_25[[#This Row],[TOTAL]]</f>
        <v>0</v>
      </c>
      <c r="AU74">
        <f>matriceresult_25[[#This Row],[PRIDE]]/matriceresult_25[[#This Row],[TOTAL]]</f>
        <v>0</v>
      </c>
      <c r="AV74">
        <f>matriceresult_25[[#This Row],[RefSeq]]/matriceresult_25[[#This Row],[TOTAL]]</f>
        <v>0</v>
      </c>
      <c r="AW74">
        <f>matriceresult_25[[#This Row],[RefSNP]]/matriceresult_25[[#This Row],[TOTAL]]</f>
        <v>0</v>
      </c>
      <c r="AX74">
        <f>matriceresult_25[[#This Row],[RRID]]/matriceresult_25[[#This Row],[TOTAL]]</f>
        <v>0</v>
      </c>
      <c r="AY74">
        <f>matriceresult_25[[#This Row],[UniProt]]/matriceresult_25[[#This Row],[TOTAL]]</f>
        <v>0</v>
      </c>
      <c r="AZ74" s="8">
        <f>SUM(matriceresult_258[[#This Row],[ArrayExpress]:[UniProt]])</f>
        <v>1</v>
      </c>
    </row>
    <row r="75" spans="1:52" x14ac:dyDescent="0.25">
      <c r="A75" s="4" t="s">
        <v>2086</v>
      </c>
      <c r="B75" s="6" t="s">
        <v>12</v>
      </c>
      <c r="D75" s="1" t="s">
        <v>624</v>
      </c>
      <c r="E75">
        <v>0</v>
      </c>
      <c r="F75">
        <v>0</v>
      </c>
      <c r="G75">
        <v>0</v>
      </c>
      <c r="H75">
        <v>0</v>
      </c>
      <c r="I75">
        <v>0</v>
      </c>
      <c r="J75">
        <v>8</v>
      </c>
      <c r="K75">
        <v>0</v>
      </c>
      <c r="L75">
        <v>0</v>
      </c>
      <c r="M75">
        <v>0</v>
      </c>
      <c r="N75">
        <v>0</v>
      </c>
      <c r="O75">
        <v>0</v>
      </c>
      <c r="P75">
        <v>0</v>
      </c>
      <c r="Q75">
        <v>0</v>
      </c>
      <c r="R75">
        <v>0</v>
      </c>
      <c r="S75">
        <v>0</v>
      </c>
      <c r="T75">
        <v>0</v>
      </c>
      <c r="U75">
        <v>0</v>
      </c>
      <c r="V75">
        <v>0</v>
      </c>
      <c r="W75">
        <v>0</v>
      </c>
      <c r="X75">
        <v>0</v>
      </c>
      <c r="Y75">
        <v>0</v>
      </c>
      <c r="Z75">
        <v>0</v>
      </c>
      <c r="AA75" s="8">
        <f>SUM(matriceresult_25[[#This Row],[ArrayExpress]:[UniProt]])</f>
        <v>8</v>
      </c>
      <c r="AC75" s="1" t="s">
        <v>624</v>
      </c>
      <c r="AD75">
        <f>matriceresult_25[[#This Row],[ArrayExpress]]/matriceresult_25[[#This Row],[TOTAL]]</f>
        <v>0</v>
      </c>
      <c r="AE75">
        <f>matriceresult_25[[#This Row],[BioProject]]/matriceresult_25[[#This Row],[TOTAL]]</f>
        <v>0</v>
      </c>
      <c r="AF75">
        <f>matriceresult_25[[#This Row],[dbGaP]]/matriceresult_25[[#This Row],[TOTAL]]</f>
        <v>0</v>
      </c>
      <c r="AG75">
        <f>matriceresult_25[[#This Row],[DOI]]/matriceresult_25[[#This Row],[TOTAL]]</f>
        <v>0</v>
      </c>
      <c r="AH75">
        <f>matriceresult_25[[#This Row],[EMDB]]/matriceresult_25[[#This Row],[TOTAL]]</f>
        <v>0</v>
      </c>
      <c r="AI75">
        <f>matriceresult_25[[#This Row],[ENA]]/matriceresult_25[[#This Row],[TOTAL]]</f>
        <v>1</v>
      </c>
      <c r="AJ75">
        <f>matriceresult_25[[#This Row],[Ensembl]]/matriceresult_25[[#This Row],[TOTAL]]</f>
        <v>0</v>
      </c>
      <c r="AK75">
        <f>matriceresult_25[[#This Row],[EUDRACT]]/matriceresult_25[[#This Row],[TOTAL]]</f>
        <v>0</v>
      </c>
      <c r="AL75">
        <f>matriceresult_25[[#This Row],[GCA]]/matriceresult_25[[#This Row],[TOTAL]]</f>
        <v>0</v>
      </c>
      <c r="AM75">
        <f>matriceresult_25[[#This Row],[Gene Ontology (GO)]]/matriceresult_25[[#This Row],[TOTAL]]</f>
        <v>0</v>
      </c>
      <c r="AN75">
        <f>matriceresult_25[[#This Row],[GEO]]/matriceresult_25[[#This Row],[TOTAL]]</f>
        <v>0</v>
      </c>
      <c r="AO75">
        <f>matriceresult_25[[#This Row],[HPA]]/matriceresult_25[[#This Row],[TOTAL]]</f>
        <v>0</v>
      </c>
      <c r="AP75">
        <f>matriceresult_25[[#This Row],[IGSR/1000 Genomes]]/matriceresult_25[[#This Row],[TOTAL]]</f>
        <v>0</v>
      </c>
      <c r="AQ75">
        <f>matriceresult_25[[#This Row],[InterPro]]/matriceresult_25[[#This Row],[TOTAL]]</f>
        <v>0</v>
      </c>
      <c r="AR75">
        <f>matriceresult_25[[#This Row],[OMIM]]/matriceresult_25[[#This Row],[TOTAL]]</f>
        <v>0</v>
      </c>
      <c r="AS75">
        <f>matriceresult_25[[#This Row],[PDBe]]/matriceresult_25[[#This Row],[TOTAL]]</f>
        <v>0</v>
      </c>
      <c r="AT75">
        <f>matriceresult_25[[#This Row],[Pfam]]/matriceresult_25[[#This Row],[TOTAL]]</f>
        <v>0</v>
      </c>
      <c r="AU75">
        <f>matriceresult_25[[#This Row],[PRIDE]]/matriceresult_25[[#This Row],[TOTAL]]</f>
        <v>0</v>
      </c>
      <c r="AV75">
        <f>matriceresult_25[[#This Row],[RefSeq]]/matriceresult_25[[#This Row],[TOTAL]]</f>
        <v>0</v>
      </c>
      <c r="AW75">
        <f>matriceresult_25[[#This Row],[RefSNP]]/matriceresult_25[[#This Row],[TOTAL]]</f>
        <v>0</v>
      </c>
      <c r="AX75">
        <f>matriceresult_25[[#This Row],[RRID]]/matriceresult_25[[#This Row],[TOTAL]]</f>
        <v>0</v>
      </c>
      <c r="AY75">
        <f>matriceresult_25[[#This Row],[UniProt]]/matriceresult_25[[#This Row],[TOTAL]]</f>
        <v>0</v>
      </c>
      <c r="AZ75" s="8">
        <f>SUM(matriceresult_258[[#This Row],[ArrayExpress]:[UniProt]])</f>
        <v>1</v>
      </c>
    </row>
    <row r="76" spans="1:52" x14ac:dyDescent="0.25">
      <c r="A76" s="3" t="s">
        <v>2086</v>
      </c>
      <c r="B76" s="13" t="s">
        <v>12</v>
      </c>
      <c r="D76" s="1" t="s">
        <v>852</v>
      </c>
      <c r="E76">
        <v>0</v>
      </c>
      <c r="F76">
        <v>0</v>
      </c>
      <c r="G76">
        <v>0</v>
      </c>
      <c r="H76">
        <v>0</v>
      </c>
      <c r="I76">
        <v>0</v>
      </c>
      <c r="J76">
        <v>2</v>
      </c>
      <c r="K76">
        <v>0</v>
      </c>
      <c r="L76">
        <v>0</v>
      </c>
      <c r="M76">
        <v>0</v>
      </c>
      <c r="N76">
        <v>0</v>
      </c>
      <c r="O76">
        <v>0</v>
      </c>
      <c r="P76">
        <v>0</v>
      </c>
      <c r="Q76">
        <v>0</v>
      </c>
      <c r="R76">
        <v>0</v>
      </c>
      <c r="S76">
        <v>0</v>
      </c>
      <c r="T76">
        <v>0</v>
      </c>
      <c r="U76">
        <v>0</v>
      </c>
      <c r="V76">
        <v>0</v>
      </c>
      <c r="W76">
        <v>0</v>
      </c>
      <c r="X76">
        <v>0</v>
      </c>
      <c r="Y76">
        <v>0</v>
      </c>
      <c r="Z76">
        <v>0</v>
      </c>
      <c r="AA76" s="8">
        <f>SUM(matriceresult_25[[#This Row],[ArrayExpress]:[UniProt]])</f>
        <v>2</v>
      </c>
      <c r="AC76" s="1" t="s">
        <v>852</v>
      </c>
      <c r="AD76">
        <f>matriceresult_25[[#This Row],[ArrayExpress]]/matriceresult_25[[#This Row],[TOTAL]]</f>
        <v>0</v>
      </c>
      <c r="AE76">
        <f>matriceresult_25[[#This Row],[BioProject]]/matriceresult_25[[#This Row],[TOTAL]]</f>
        <v>0</v>
      </c>
      <c r="AF76">
        <f>matriceresult_25[[#This Row],[dbGaP]]/matriceresult_25[[#This Row],[TOTAL]]</f>
        <v>0</v>
      </c>
      <c r="AG76">
        <f>matriceresult_25[[#This Row],[DOI]]/matriceresult_25[[#This Row],[TOTAL]]</f>
        <v>0</v>
      </c>
      <c r="AH76">
        <f>matriceresult_25[[#This Row],[EMDB]]/matriceresult_25[[#This Row],[TOTAL]]</f>
        <v>0</v>
      </c>
      <c r="AI76">
        <f>matriceresult_25[[#This Row],[ENA]]/matriceresult_25[[#This Row],[TOTAL]]</f>
        <v>1</v>
      </c>
      <c r="AJ76">
        <f>matriceresult_25[[#This Row],[Ensembl]]/matriceresult_25[[#This Row],[TOTAL]]</f>
        <v>0</v>
      </c>
      <c r="AK76">
        <f>matriceresult_25[[#This Row],[EUDRACT]]/matriceresult_25[[#This Row],[TOTAL]]</f>
        <v>0</v>
      </c>
      <c r="AL76">
        <f>matriceresult_25[[#This Row],[GCA]]/matriceresult_25[[#This Row],[TOTAL]]</f>
        <v>0</v>
      </c>
      <c r="AM76">
        <f>matriceresult_25[[#This Row],[Gene Ontology (GO)]]/matriceresult_25[[#This Row],[TOTAL]]</f>
        <v>0</v>
      </c>
      <c r="AN76">
        <f>matriceresult_25[[#This Row],[GEO]]/matriceresult_25[[#This Row],[TOTAL]]</f>
        <v>0</v>
      </c>
      <c r="AO76">
        <f>matriceresult_25[[#This Row],[HPA]]/matriceresult_25[[#This Row],[TOTAL]]</f>
        <v>0</v>
      </c>
      <c r="AP76">
        <f>matriceresult_25[[#This Row],[IGSR/1000 Genomes]]/matriceresult_25[[#This Row],[TOTAL]]</f>
        <v>0</v>
      </c>
      <c r="AQ76">
        <f>matriceresult_25[[#This Row],[InterPro]]/matriceresult_25[[#This Row],[TOTAL]]</f>
        <v>0</v>
      </c>
      <c r="AR76">
        <f>matriceresult_25[[#This Row],[OMIM]]/matriceresult_25[[#This Row],[TOTAL]]</f>
        <v>0</v>
      </c>
      <c r="AS76">
        <f>matriceresult_25[[#This Row],[PDBe]]/matriceresult_25[[#This Row],[TOTAL]]</f>
        <v>0</v>
      </c>
      <c r="AT76">
        <f>matriceresult_25[[#This Row],[Pfam]]/matriceresult_25[[#This Row],[TOTAL]]</f>
        <v>0</v>
      </c>
      <c r="AU76">
        <f>matriceresult_25[[#This Row],[PRIDE]]/matriceresult_25[[#This Row],[TOTAL]]</f>
        <v>0</v>
      </c>
      <c r="AV76">
        <f>matriceresult_25[[#This Row],[RefSeq]]/matriceresult_25[[#This Row],[TOTAL]]</f>
        <v>0</v>
      </c>
      <c r="AW76">
        <f>matriceresult_25[[#This Row],[RefSNP]]/matriceresult_25[[#This Row],[TOTAL]]</f>
        <v>0</v>
      </c>
      <c r="AX76">
        <f>matriceresult_25[[#This Row],[RRID]]/matriceresult_25[[#This Row],[TOTAL]]</f>
        <v>0</v>
      </c>
      <c r="AY76">
        <f>matriceresult_25[[#This Row],[UniProt]]/matriceresult_25[[#This Row],[TOTAL]]</f>
        <v>0</v>
      </c>
      <c r="AZ76" s="8">
        <f>SUM(matriceresult_258[[#This Row],[ArrayExpress]:[UniProt]])</f>
        <v>1</v>
      </c>
    </row>
    <row r="77" spans="1:52" x14ac:dyDescent="0.25">
      <c r="A77" s="4" t="s">
        <v>2086</v>
      </c>
      <c r="B77" s="6" t="s">
        <v>12</v>
      </c>
      <c r="D77" s="1" t="s">
        <v>2336</v>
      </c>
      <c r="E77">
        <v>0</v>
      </c>
      <c r="F77">
        <v>0</v>
      </c>
      <c r="G77">
        <v>0</v>
      </c>
      <c r="H77">
        <v>0</v>
      </c>
      <c r="I77">
        <v>0</v>
      </c>
      <c r="J77">
        <v>0</v>
      </c>
      <c r="K77">
        <v>0</v>
      </c>
      <c r="L77">
        <v>0</v>
      </c>
      <c r="M77">
        <v>0</v>
      </c>
      <c r="N77">
        <v>0</v>
      </c>
      <c r="O77">
        <v>0</v>
      </c>
      <c r="P77">
        <v>0</v>
      </c>
      <c r="Q77">
        <v>0</v>
      </c>
      <c r="R77">
        <v>0</v>
      </c>
      <c r="S77">
        <v>0</v>
      </c>
      <c r="T77">
        <v>12</v>
      </c>
      <c r="U77">
        <v>0</v>
      </c>
      <c r="V77">
        <v>0</v>
      </c>
      <c r="W77">
        <v>0</v>
      </c>
      <c r="X77">
        <v>0</v>
      </c>
      <c r="Y77">
        <v>0</v>
      </c>
      <c r="Z77">
        <v>0</v>
      </c>
      <c r="AA77" s="8">
        <f>SUM(matriceresult_25[[#This Row],[ArrayExpress]:[UniProt]])</f>
        <v>12</v>
      </c>
      <c r="AC77" s="1" t="s">
        <v>2336</v>
      </c>
      <c r="AD77">
        <f>matriceresult_25[[#This Row],[ArrayExpress]]/matriceresult_25[[#This Row],[TOTAL]]</f>
        <v>0</v>
      </c>
      <c r="AE77">
        <f>matriceresult_25[[#This Row],[BioProject]]/matriceresult_25[[#This Row],[TOTAL]]</f>
        <v>0</v>
      </c>
      <c r="AF77">
        <f>matriceresult_25[[#This Row],[dbGaP]]/matriceresult_25[[#This Row],[TOTAL]]</f>
        <v>0</v>
      </c>
      <c r="AG77">
        <f>matriceresult_25[[#This Row],[DOI]]/matriceresult_25[[#This Row],[TOTAL]]</f>
        <v>0</v>
      </c>
      <c r="AH77">
        <f>matriceresult_25[[#This Row],[EMDB]]/matriceresult_25[[#This Row],[TOTAL]]</f>
        <v>0</v>
      </c>
      <c r="AI77">
        <f>matriceresult_25[[#This Row],[ENA]]/matriceresult_25[[#This Row],[TOTAL]]</f>
        <v>0</v>
      </c>
      <c r="AJ77">
        <f>matriceresult_25[[#This Row],[Ensembl]]/matriceresult_25[[#This Row],[TOTAL]]</f>
        <v>0</v>
      </c>
      <c r="AK77">
        <f>matriceresult_25[[#This Row],[EUDRACT]]/matriceresult_25[[#This Row],[TOTAL]]</f>
        <v>0</v>
      </c>
      <c r="AL77">
        <f>matriceresult_25[[#This Row],[GCA]]/matriceresult_25[[#This Row],[TOTAL]]</f>
        <v>0</v>
      </c>
      <c r="AM77">
        <f>matriceresult_25[[#This Row],[Gene Ontology (GO)]]/matriceresult_25[[#This Row],[TOTAL]]</f>
        <v>0</v>
      </c>
      <c r="AN77">
        <f>matriceresult_25[[#This Row],[GEO]]/matriceresult_25[[#This Row],[TOTAL]]</f>
        <v>0</v>
      </c>
      <c r="AO77">
        <f>matriceresult_25[[#This Row],[HPA]]/matriceresult_25[[#This Row],[TOTAL]]</f>
        <v>0</v>
      </c>
      <c r="AP77">
        <f>matriceresult_25[[#This Row],[IGSR/1000 Genomes]]/matriceresult_25[[#This Row],[TOTAL]]</f>
        <v>0</v>
      </c>
      <c r="AQ77">
        <f>matriceresult_25[[#This Row],[InterPro]]/matriceresult_25[[#This Row],[TOTAL]]</f>
        <v>0</v>
      </c>
      <c r="AR77">
        <f>matriceresult_25[[#This Row],[OMIM]]/matriceresult_25[[#This Row],[TOTAL]]</f>
        <v>0</v>
      </c>
      <c r="AS77">
        <f>matriceresult_25[[#This Row],[PDBe]]/matriceresult_25[[#This Row],[TOTAL]]</f>
        <v>1</v>
      </c>
      <c r="AT77">
        <f>matriceresult_25[[#This Row],[Pfam]]/matriceresult_25[[#This Row],[TOTAL]]</f>
        <v>0</v>
      </c>
      <c r="AU77">
        <f>matriceresult_25[[#This Row],[PRIDE]]/matriceresult_25[[#This Row],[TOTAL]]</f>
        <v>0</v>
      </c>
      <c r="AV77">
        <f>matriceresult_25[[#This Row],[RefSeq]]/matriceresult_25[[#This Row],[TOTAL]]</f>
        <v>0</v>
      </c>
      <c r="AW77">
        <f>matriceresult_25[[#This Row],[RefSNP]]/matriceresult_25[[#This Row],[TOTAL]]</f>
        <v>0</v>
      </c>
      <c r="AX77">
        <f>matriceresult_25[[#This Row],[RRID]]/matriceresult_25[[#This Row],[TOTAL]]</f>
        <v>0</v>
      </c>
      <c r="AY77">
        <f>matriceresult_25[[#This Row],[UniProt]]/matriceresult_25[[#This Row],[TOTAL]]</f>
        <v>0</v>
      </c>
      <c r="AZ77" s="8">
        <f>SUM(matriceresult_258[[#This Row],[ArrayExpress]:[UniProt]])</f>
        <v>1</v>
      </c>
    </row>
    <row r="78" spans="1:52" x14ac:dyDescent="0.25">
      <c r="A78" s="3" t="s">
        <v>2086</v>
      </c>
      <c r="B78" s="13" t="s">
        <v>12</v>
      </c>
      <c r="D78" s="1" t="s">
        <v>2358</v>
      </c>
      <c r="E78">
        <v>0</v>
      </c>
      <c r="F78">
        <v>0</v>
      </c>
      <c r="G78">
        <v>0</v>
      </c>
      <c r="H78">
        <v>0</v>
      </c>
      <c r="I78">
        <v>0</v>
      </c>
      <c r="J78">
        <v>0</v>
      </c>
      <c r="K78">
        <v>0</v>
      </c>
      <c r="L78">
        <v>0</v>
      </c>
      <c r="M78">
        <v>0</v>
      </c>
      <c r="N78">
        <v>0</v>
      </c>
      <c r="O78">
        <v>0</v>
      </c>
      <c r="P78">
        <v>0</v>
      </c>
      <c r="Q78">
        <v>0</v>
      </c>
      <c r="R78">
        <v>0</v>
      </c>
      <c r="S78">
        <v>0</v>
      </c>
      <c r="T78">
        <v>0</v>
      </c>
      <c r="U78">
        <v>0</v>
      </c>
      <c r="V78">
        <v>0</v>
      </c>
      <c r="W78">
        <v>0</v>
      </c>
      <c r="X78">
        <v>1</v>
      </c>
      <c r="Y78">
        <v>0</v>
      </c>
      <c r="Z78">
        <v>0</v>
      </c>
      <c r="AA78" s="8">
        <f>SUM(matriceresult_25[[#This Row],[ArrayExpress]:[UniProt]])</f>
        <v>1</v>
      </c>
      <c r="AC78" s="1" t="s">
        <v>2358</v>
      </c>
      <c r="AD78">
        <f>matriceresult_25[[#This Row],[ArrayExpress]]/matriceresult_25[[#This Row],[TOTAL]]</f>
        <v>0</v>
      </c>
      <c r="AE78">
        <f>matriceresult_25[[#This Row],[BioProject]]/matriceresult_25[[#This Row],[TOTAL]]</f>
        <v>0</v>
      </c>
      <c r="AF78">
        <f>matriceresult_25[[#This Row],[dbGaP]]/matriceresult_25[[#This Row],[TOTAL]]</f>
        <v>0</v>
      </c>
      <c r="AG78">
        <f>matriceresult_25[[#This Row],[DOI]]/matriceresult_25[[#This Row],[TOTAL]]</f>
        <v>0</v>
      </c>
      <c r="AH78">
        <f>matriceresult_25[[#This Row],[EMDB]]/matriceresult_25[[#This Row],[TOTAL]]</f>
        <v>0</v>
      </c>
      <c r="AI78">
        <f>matriceresult_25[[#This Row],[ENA]]/matriceresult_25[[#This Row],[TOTAL]]</f>
        <v>0</v>
      </c>
      <c r="AJ78">
        <f>matriceresult_25[[#This Row],[Ensembl]]/matriceresult_25[[#This Row],[TOTAL]]</f>
        <v>0</v>
      </c>
      <c r="AK78">
        <f>matriceresult_25[[#This Row],[EUDRACT]]/matriceresult_25[[#This Row],[TOTAL]]</f>
        <v>0</v>
      </c>
      <c r="AL78">
        <f>matriceresult_25[[#This Row],[GCA]]/matriceresult_25[[#This Row],[TOTAL]]</f>
        <v>0</v>
      </c>
      <c r="AM78">
        <f>matriceresult_25[[#This Row],[Gene Ontology (GO)]]/matriceresult_25[[#This Row],[TOTAL]]</f>
        <v>0</v>
      </c>
      <c r="AN78">
        <f>matriceresult_25[[#This Row],[GEO]]/matriceresult_25[[#This Row],[TOTAL]]</f>
        <v>0</v>
      </c>
      <c r="AO78">
        <f>matriceresult_25[[#This Row],[HPA]]/matriceresult_25[[#This Row],[TOTAL]]</f>
        <v>0</v>
      </c>
      <c r="AP78">
        <f>matriceresult_25[[#This Row],[IGSR/1000 Genomes]]/matriceresult_25[[#This Row],[TOTAL]]</f>
        <v>0</v>
      </c>
      <c r="AQ78">
        <f>matriceresult_25[[#This Row],[InterPro]]/matriceresult_25[[#This Row],[TOTAL]]</f>
        <v>0</v>
      </c>
      <c r="AR78">
        <f>matriceresult_25[[#This Row],[OMIM]]/matriceresult_25[[#This Row],[TOTAL]]</f>
        <v>0</v>
      </c>
      <c r="AS78">
        <f>matriceresult_25[[#This Row],[PDBe]]/matriceresult_25[[#This Row],[TOTAL]]</f>
        <v>0</v>
      </c>
      <c r="AT78">
        <f>matriceresult_25[[#This Row],[Pfam]]/matriceresult_25[[#This Row],[TOTAL]]</f>
        <v>0</v>
      </c>
      <c r="AU78">
        <f>matriceresult_25[[#This Row],[PRIDE]]/matriceresult_25[[#This Row],[TOTAL]]</f>
        <v>0</v>
      </c>
      <c r="AV78">
        <f>matriceresult_25[[#This Row],[RefSeq]]/matriceresult_25[[#This Row],[TOTAL]]</f>
        <v>0</v>
      </c>
      <c r="AW78">
        <f>matriceresult_25[[#This Row],[RefSNP]]/matriceresult_25[[#This Row],[TOTAL]]</f>
        <v>1</v>
      </c>
      <c r="AX78">
        <f>matriceresult_25[[#This Row],[RRID]]/matriceresult_25[[#This Row],[TOTAL]]</f>
        <v>0</v>
      </c>
      <c r="AY78">
        <f>matriceresult_25[[#This Row],[UniProt]]/matriceresult_25[[#This Row],[TOTAL]]</f>
        <v>0</v>
      </c>
      <c r="AZ78" s="8">
        <f>SUM(matriceresult_258[[#This Row],[ArrayExpress]:[UniProt]])</f>
        <v>1</v>
      </c>
    </row>
    <row r="79" spans="1:52" x14ac:dyDescent="0.25">
      <c r="A79" s="4" t="s">
        <v>2086</v>
      </c>
      <c r="B79" s="6" t="s">
        <v>12</v>
      </c>
      <c r="D79" s="1" t="s">
        <v>121</v>
      </c>
      <c r="E79">
        <v>0</v>
      </c>
      <c r="F79">
        <v>0</v>
      </c>
      <c r="G79">
        <v>0</v>
      </c>
      <c r="H79">
        <v>0</v>
      </c>
      <c r="I79">
        <v>0</v>
      </c>
      <c r="J79">
        <v>11</v>
      </c>
      <c r="K79">
        <v>0</v>
      </c>
      <c r="L79">
        <v>0</v>
      </c>
      <c r="M79">
        <v>0</v>
      </c>
      <c r="N79">
        <v>0</v>
      </c>
      <c r="O79">
        <v>0</v>
      </c>
      <c r="P79">
        <v>0</v>
      </c>
      <c r="Q79">
        <v>0</v>
      </c>
      <c r="R79">
        <v>0</v>
      </c>
      <c r="S79">
        <v>0</v>
      </c>
      <c r="T79">
        <v>0</v>
      </c>
      <c r="U79">
        <v>0</v>
      </c>
      <c r="V79">
        <v>0</v>
      </c>
      <c r="W79">
        <v>0</v>
      </c>
      <c r="X79">
        <v>0</v>
      </c>
      <c r="Y79">
        <v>0</v>
      </c>
      <c r="Z79">
        <v>0</v>
      </c>
      <c r="AA79" s="8">
        <f>SUM(matriceresult_25[[#This Row],[ArrayExpress]:[UniProt]])</f>
        <v>11</v>
      </c>
      <c r="AC79" s="1" t="s">
        <v>121</v>
      </c>
      <c r="AD79">
        <f>matriceresult_25[[#This Row],[ArrayExpress]]/matriceresult_25[[#This Row],[TOTAL]]</f>
        <v>0</v>
      </c>
      <c r="AE79">
        <f>matriceresult_25[[#This Row],[BioProject]]/matriceresult_25[[#This Row],[TOTAL]]</f>
        <v>0</v>
      </c>
      <c r="AF79">
        <f>matriceresult_25[[#This Row],[dbGaP]]/matriceresult_25[[#This Row],[TOTAL]]</f>
        <v>0</v>
      </c>
      <c r="AG79">
        <f>matriceresult_25[[#This Row],[DOI]]/matriceresult_25[[#This Row],[TOTAL]]</f>
        <v>0</v>
      </c>
      <c r="AH79">
        <f>matriceresult_25[[#This Row],[EMDB]]/matriceresult_25[[#This Row],[TOTAL]]</f>
        <v>0</v>
      </c>
      <c r="AI79">
        <f>matriceresult_25[[#This Row],[ENA]]/matriceresult_25[[#This Row],[TOTAL]]</f>
        <v>1</v>
      </c>
      <c r="AJ79">
        <f>matriceresult_25[[#This Row],[Ensembl]]/matriceresult_25[[#This Row],[TOTAL]]</f>
        <v>0</v>
      </c>
      <c r="AK79">
        <f>matriceresult_25[[#This Row],[EUDRACT]]/matriceresult_25[[#This Row],[TOTAL]]</f>
        <v>0</v>
      </c>
      <c r="AL79">
        <f>matriceresult_25[[#This Row],[GCA]]/matriceresult_25[[#This Row],[TOTAL]]</f>
        <v>0</v>
      </c>
      <c r="AM79">
        <f>matriceresult_25[[#This Row],[Gene Ontology (GO)]]/matriceresult_25[[#This Row],[TOTAL]]</f>
        <v>0</v>
      </c>
      <c r="AN79">
        <f>matriceresult_25[[#This Row],[GEO]]/matriceresult_25[[#This Row],[TOTAL]]</f>
        <v>0</v>
      </c>
      <c r="AO79">
        <f>matriceresult_25[[#This Row],[HPA]]/matriceresult_25[[#This Row],[TOTAL]]</f>
        <v>0</v>
      </c>
      <c r="AP79">
        <f>matriceresult_25[[#This Row],[IGSR/1000 Genomes]]/matriceresult_25[[#This Row],[TOTAL]]</f>
        <v>0</v>
      </c>
      <c r="AQ79">
        <f>matriceresult_25[[#This Row],[InterPro]]/matriceresult_25[[#This Row],[TOTAL]]</f>
        <v>0</v>
      </c>
      <c r="AR79">
        <f>matriceresult_25[[#This Row],[OMIM]]/matriceresult_25[[#This Row],[TOTAL]]</f>
        <v>0</v>
      </c>
      <c r="AS79">
        <f>matriceresult_25[[#This Row],[PDBe]]/matriceresult_25[[#This Row],[TOTAL]]</f>
        <v>0</v>
      </c>
      <c r="AT79">
        <f>matriceresult_25[[#This Row],[Pfam]]/matriceresult_25[[#This Row],[TOTAL]]</f>
        <v>0</v>
      </c>
      <c r="AU79">
        <f>matriceresult_25[[#This Row],[PRIDE]]/matriceresult_25[[#This Row],[TOTAL]]</f>
        <v>0</v>
      </c>
      <c r="AV79">
        <f>matriceresult_25[[#This Row],[RefSeq]]/matriceresult_25[[#This Row],[TOTAL]]</f>
        <v>0</v>
      </c>
      <c r="AW79">
        <f>matriceresult_25[[#This Row],[RefSNP]]/matriceresult_25[[#This Row],[TOTAL]]</f>
        <v>0</v>
      </c>
      <c r="AX79">
        <f>matriceresult_25[[#This Row],[RRID]]/matriceresult_25[[#This Row],[TOTAL]]</f>
        <v>0</v>
      </c>
      <c r="AY79">
        <f>matriceresult_25[[#This Row],[UniProt]]/matriceresult_25[[#This Row],[TOTAL]]</f>
        <v>0</v>
      </c>
      <c r="AZ79" s="8">
        <f>SUM(matriceresult_258[[#This Row],[ArrayExpress]:[UniProt]])</f>
        <v>1</v>
      </c>
    </row>
    <row r="80" spans="1:52" x14ac:dyDescent="0.25">
      <c r="A80" s="3" t="s">
        <v>2086</v>
      </c>
      <c r="B80" s="13" t="s">
        <v>12</v>
      </c>
      <c r="D80" s="1" t="s">
        <v>630</v>
      </c>
      <c r="E80">
        <v>0</v>
      </c>
      <c r="F80">
        <v>0</v>
      </c>
      <c r="G80">
        <v>0</v>
      </c>
      <c r="H80">
        <v>0</v>
      </c>
      <c r="I80">
        <v>0</v>
      </c>
      <c r="J80">
        <v>0</v>
      </c>
      <c r="K80">
        <v>0</v>
      </c>
      <c r="L80">
        <v>0</v>
      </c>
      <c r="M80">
        <v>0</v>
      </c>
      <c r="N80">
        <v>0</v>
      </c>
      <c r="O80">
        <v>1</v>
      </c>
      <c r="P80">
        <v>0</v>
      </c>
      <c r="Q80">
        <v>0</v>
      </c>
      <c r="R80">
        <v>0</v>
      </c>
      <c r="S80">
        <v>0</v>
      </c>
      <c r="T80">
        <v>0</v>
      </c>
      <c r="U80">
        <v>0</v>
      </c>
      <c r="V80">
        <v>0</v>
      </c>
      <c r="W80">
        <v>0</v>
      </c>
      <c r="X80">
        <v>0</v>
      </c>
      <c r="Y80">
        <v>0</v>
      </c>
      <c r="Z80">
        <v>0</v>
      </c>
      <c r="AA80" s="8">
        <f>SUM(matriceresult_25[[#This Row],[ArrayExpress]:[UniProt]])</f>
        <v>1</v>
      </c>
      <c r="AC80" s="1" t="s">
        <v>630</v>
      </c>
      <c r="AD80">
        <f>matriceresult_25[[#This Row],[ArrayExpress]]/matriceresult_25[[#This Row],[TOTAL]]</f>
        <v>0</v>
      </c>
      <c r="AE80">
        <f>matriceresult_25[[#This Row],[BioProject]]/matriceresult_25[[#This Row],[TOTAL]]</f>
        <v>0</v>
      </c>
      <c r="AF80">
        <f>matriceresult_25[[#This Row],[dbGaP]]/matriceresult_25[[#This Row],[TOTAL]]</f>
        <v>0</v>
      </c>
      <c r="AG80">
        <f>matriceresult_25[[#This Row],[DOI]]/matriceresult_25[[#This Row],[TOTAL]]</f>
        <v>0</v>
      </c>
      <c r="AH80">
        <f>matriceresult_25[[#This Row],[EMDB]]/matriceresult_25[[#This Row],[TOTAL]]</f>
        <v>0</v>
      </c>
      <c r="AI80">
        <f>matriceresult_25[[#This Row],[ENA]]/matriceresult_25[[#This Row],[TOTAL]]</f>
        <v>0</v>
      </c>
      <c r="AJ80">
        <f>matriceresult_25[[#This Row],[Ensembl]]/matriceresult_25[[#This Row],[TOTAL]]</f>
        <v>0</v>
      </c>
      <c r="AK80">
        <f>matriceresult_25[[#This Row],[EUDRACT]]/matriceresult_25[[#This Row],[TOTAL]]</f>
        <v>0</v>
      </c>
      <c r="AL80">
        <f>matriceresult_25[[#This Row],[GCA]]/matriceresult_25[[#This Row],[TOTAL]]</f>
        <v>0</v>
      </c>
      <c r="AM80">
        <f>matriceresult_25[[#This Row],[Gene Ontology (GO)]]/matriceresult_25[[#This Row],[TOTAL]]</f>
        <v>0</v>
      </c>
      <c r="AN80">
        <f>matriceresult_25[[#This Row],[GEO]]/matriceresult_25[[#This Row],[TOTAL]]</f>
        <v>1</v>
      </c>
      <c r="AO80">
        <f>matriceresult_25[[#This Row],[HPA]]/matriceresult_25[[#This Row],[TOTAL]]</f>
        <v>0</v>
      </c>
      <c r="AP80">
        <f>matriceresult_25[[#This Row],[IGSR/1000 Genomes]]/matriceresult_25[[#This Row],[TOTAL]]</f>
        <v>0</v>
      </c>
      <c r="AQ80">
        <f>matriceresult_25[[#This Row],[InterPro]]/matriceresult_25[[#This Row],[TOTAL]]</f>
        <v>0</v>
      </c>
      <c r="AR80">
        <f>matriceresult_25[[#This Row],[OMIM]]/matriceresult_25[[#This Row],[TOTAL]]</f>
        <v>0</v>
      </c>
      <c r="AS80">
        <f>matriceresult_25[[#This Row],[PDBe]]/matriceresult_25[[#This Row],[TOTAL]]</f>
        <v>0</v>
      </c>
      <c r="AT80">
        <f>matriceresult_25[[#This Row],[Pfam]]/matriceresult_25[[#This Row],[TOTAL]]</f>
        <v>0</v>
      </c>
      <c r="AU80">
        <f>matriceresult_25[[#This Row],[PRIDE]]/matriceresult_25[[#This Row],[TOTAL]]</f>
        <v>0</v>
      </c>
      <c r="AV80">
        <f>matriceresult_25[[#This Row],[RefSeq]]/matriceresult_25[[#This Row],[TOTAL]]</f>
        <v>0</v>
      </c>
      <c r="AW80">
        <f>matriceresult_25[[#This Row],[RefSNP]]/matriceresult_25[[#This Row],[TOTAL]]</f>
        <v>0</v>
      </c>
      <c r="AX80">
        <f>matriceresult_25[[#This Row],[RRID]]/matriceresult_25[[#This Row],[TOTAL]]</f>
        <v>0</v>
      </c>
      <c r="AY80">
        <f>matriceresult_25[[#This Row],[UniProt]]/matriceresult_25[[#This Row],[TOTAL]]</f>
        <v>0</v>
      </c>
      <c r="AZ80" s="8">
        <f>SUM(matriceresult_258[[#This Row],[ArrayExpress]:[UniProt]])</f>
        <v>1</v>
      </c>
    </row>
    <row r="81" spans="1:52" x14ac:dyDescent="0.25">
      <c r="A81" s="4" t="s">
        <v>2086</v>
      </c>
      <c r="B81" s="6" t="s">
        <v>12</v>
      </c>
      <c r="D81" s="1" t="s">
        <v>2363</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3</v>
      </c>
      <c r="AA81" s="8">
        <f>SUM(matriceresult_25[[#This Row],[ArrayExpress]:[UniProt]])</f>
        <v>3</v>
      </c>
      <c r="AC81" s="1" t="s">
        <v>2363</v>
      </c>
      <c r="AD81">
        <f>matriceresult_25[[#This Row],[ArrayExpress]]/matriceresult_25[[#This Row],[TOTAL]]</f>
        <v>0</v>
      </c>
      <c r="AE81">
        <f>matriceresult_25[[#This Row],[BioProject]]/matriceresult_25[[#This Row],[TOTAL]]</f>
        <v>0</v>
      </c>
      <c r="AF81">
        <f>matriceresult_25[[#This Row],[dbGaP]]/matriceresult_25[[#This Row],[TOTAL]]</f>
        <v>0</v>
      </c>
      <c r="AG81">
        <f>matriceresult_25[[#This Row],[DOI]]/matriceresult_25[[#This Row],[TOTAL]]</f>
        <v>0</v>
      </c>
      <c r="AH81">
        <f>matriceresult_25[[#This Row],[EMDB]]/matriceresult_25[[#This Row],[TOTAL]]</f>
        <v>0</v>
      </c>
      <c r="AI81">
        <f>matriceresult_25[[#This Row],[ENA]]/matriceresult_25[[#This Row],[TOTAL]]</f>
        <v>0</v>
      </c>
      <c r="AJ81">
        <f>matriceresult_25[[#This Row],[Ensembl]]/matriceresult_25[[#This Row],[TOTAL]]</f>
        <v>0</v>
      </c>
      <c r="AK81">
        <f>matriceresult_25[[#This Row],[EUDRACT]]/matriceresult_25[[#This Row],[TOTAL]]</f>
        <v>0</v>
      </c>
      <c r="AL81">
        <f>matriceresult_25[[#This Row],[GCA]]/matriceresult_25[[#This Row],[TOTAL]]</f>
        <v>0</v>
      </c>
      <c r="AM81">
        <f>matriceresult_25[[#This Row],[Gene Ontology (GO)]]/matriceresult_25[[#This Row],[TOTAL]]</f>
        <v>0</v>
      </c>
      <c r="AN81">
        <f>matriceresult_25[[#This Row],[GEO]]/matriceresult_25[[#This Row],[TOTAL]]</f>
        <v>0</v>
      </c>
      <c r="AO81">
        <f>matriceresult_25[[#This Row],[HPA]]/matriceresult_25[[#This Row],[TOTAL]]</f>
        <v>0</v>
      </c>
      <c r="AP81">
        <f>matriceresult_25[[#This Row],[IGSR/1000 Genomes]]/matriceresult_25[[#This Row],[TOTAL]]</f>
        <v>0</v>
      </c>
      <c r="AQ81">
        <f>matriceresult_25[[#This Row],[InterPro]]/matriceresult_25[[#This Row],[TOTAL]]</f>
        <v>0</v>
      </c>
      <c r="AR81">
        <f>matriceresult_25[[#This Row],[OMIM]]/matriceresult_25[[#This Row],[TOTAL]]</f>
        <v>0</v>
      </c>
      <c r="AS81">
        <f>matriceresult_25[[#This Row],[PDBe]]/matriceresult_25[[#This Row],[TOTAL]]</f>
        <v>0</v>
      </c>
      <c r="AT81">
        <f>matriceresult_25[[#This Row],[Pfam]]/matriceresult_25[[#This Row],[TOTAL]]</f>
        <v>0</v>
      </c>
      <c r="AU81">
        <f>matriceresult_25[[#This Row],[PRIDE]]/matriceresult_25[[#This Row],[TOTAL]]</f>
        <v>0</v>
      </c>
      <c r="AV81">
        <f>matriceresult_25[[#This Row],[RefSeq]]/matriceresult_25[[#This Row],[TOTAL]]</f>
        <v>0</v>
      </c>
      <c r="AW81">
        <f>matriceresult_25[[#This Row],[RefSNP]]/matriceresult_25[[#This Row],[TOTAL]]</f>
        <v>0</v>
      </c>
      <c r="AX81">
        <f>matriceresult_25[[#This Row],[RRID]]/matriceresult_25[[#This Row],[TOTAL]]</f>
        <v>0</v>
      </c>
      <c r="AY81">
        <f>matriceresult_25[[#This Row],[UniProt]]/matriceresult_25[[#This Row],[TOTAL]]</f>
        <v>1</v>
      </c>
      <c r="AZ81" s="8">
        <f>SUM(matriceresult_258[[#This Row],[ArrayExpress]:[UniProt]])</f>
        <v>1</v>
      </c>
    </row>
    <row r="82" spans="1:52" x14ac:dyDescent="0.25">
      <c r="A82" s="3" t="s">
        <v>2096</v>
      </c>
      <c r="B82" s="13" t="s">
        <v>12</v>
      </c>
      <c r="D82" s="1" t="s">
        <v>450</v>
      </c>
      <c r="E82">
        <v>0</v>
      </c>
      <c r="F82">
        <v>0</v>
      </c>
      <c r="G82">
        <v>0</v>
      </c>
      <c r="H82">
        <v>0</v>
      </c>
      <c r="I82">
        <v>0</v>
      </c>
      <c r="J82">
        <v>0</v>
      </c>
      <c r="K82">
        <v>0</v>
      </c>
      <c r="L82">
        <v>0</v>
      </c>
      <c r="M82">
        <v>0</v>
      </c>
      <c r="N82">
        <v>0</v>
      </c>
      <c r="O82">
        <v>0</v>
      </c>
      <c r="P82">
        <v>0</v>
      </c>
      <c r="Q82">
        <v>0</v>
      </c>
      <c r="R82">
        <v>0</v>
      </c>
      <c r="S82">
        <v>0</v>
      </c>
      <c r="T82">
        <v>4</v>
      </c>
      <c r="U82">
        <v>0</v>
      </c>
      <c r="V82">
        <v>0</v>
      </c>
      <c r="W82">
        <v>0</v>
      </c>
      <c r="X82">
        <v>0</v>
      </c>
      <c r="Y82">
        <v>0</v>
      </c>
      <c r="Z82">
        <v>0</v>
      </c>
      <c r="AA82" s="8">
        <f>SUM(matriceresult_25[[#This Row],[ArrayExpress]:[UniProt]])</f>
        <v>4</v>
      </c>
      <c r="AC82" s="1" t="s">
        <v>450</v>
      </c>
      <c r="AD82">
        <f>matriceresult_25[[#This Row],[ArrayExpress]]/matriceresult_25[[#This Row],[TOTAL]]</f>
        <v>0</v>
      </c>
      <c r="AE82">
        <f>matriceresult_25[[#This Row],[BioProject]]/matriceresult_25[[#This Row],[TOTAL]]</f>
        <v>0</v>
      </c>
      <c r="AF82">
        <f>matriceresult_25[[#This Row],[dbGaP]]/matriceresult_25[[#This Row],[TOTAL]]</f>
        <v>0</v>
      </c>
      <c r="AG82">
        <f>matriceresult_25[[#This Row],[DOI]]/matriceresult_25[[#This Row],[TOTAL]]</f>
        <v>0</v>
      </c>
      <c r="AH82">
        <f>matriceresult_25[[#This Row],[EMDB]]/matriceresult_25[[#This Row],[TOTAL]]</f>
        <v>0</v>
      </c>
      <c r="AI82">
        <f>matriceresult_25[[#This Row],[ENA]]/matriceresult_25[[#This Row],[TOTAL]]</f>
        <v>0</v>
      </c>
      <c r="AJ82">
        <f>matriceresult_25[[#This Row],[Ensembl]]/matriceresult_25[[#This Row],[TOTAL]]</f>
        <v>0</v>
      </c>
      <c r="AK82">
        <f>matriceresult_25[[#This Row],[EUDRACT]]/matriceresult_25[[#This Row],[TOTAL]]</f>
        <v>0</v>
      </c>
      <c r="AL82">
        <f>matriceresult_25[[#This Row],[GCA]]/matriceresult_25[[#This Row],[TOTAL]]</f>
        <v>0</v>
      </c>
      <c r="AM82">
        <f>matriceresult_25[[#This Row],[Gene Ontology (GO)]]/matriceresult_25[[#This Row],[TOTAL]]</f>
        <v>0</v>
      </c>
      <c r="AN82">
        <f>matriceresult_25[[#This Row],[GEO]]/matriceresult_25[[#This Row],[TOTAL]]</f>
        <v>0</v>
      </c>
      <c r="AO82">
        <f>matriceresult_25[[#This Row],[HPA]]/matriceresult_25[[#This Row],[TOTAL]]</f>
        <v>0</v>
      </c>
      <c r="AP82">
        <f>matriceresult_25[[#This Row],[IGSR/1000 Genomes]]/matriceresult_25[[#This Row],[TOTAL]]</f>
        <v>0</v>
      </c>
      <c r="AQ82">
        <f>matriceresult_25[[#This Row],[InterPro]]/matriceresult_25[[#This Row],[TOTAL]]</f>
        <v>0</v>
      </c>
      <c r="AR82">
        <f>matriceresult_25[[#This Row],[OMIM]]/matriceresult_25[[#This Row],[TOTAL]]</f>
        <v>0</v>
      </c>
      <c r="AS82">
        <f>matriceresult_25[[#This Row],[PDBe]]/matriceresult_25[[#This Row],[TOTAL]]</f>
        <v>1</v>
      </c>
      <c r="AT82">
        <f>matriceresult_25[[#This Row],[Pfam]]/matriceresult_25[[#This Row],[TOTAL]]</f>
        <v>0</v>
      </c>
      <c r="AU82">
        <f>matriceresult_25[[#This Row],[PRIDE]]/matriceresult_25[[#This Row],[TOTAL]]</f>
        <v>0</v>
      </c>
      <c r="AV82">
        <f>matriceresult_25[[#This Row],[RefSeq]]/matriceresult_25[[#This Row],[TOTAL]]</f>
        <v>0</v>
      </c>
      <c r="AW82">
        <f>matriceresult_25[[#This Row],[RefSNP]]/matriceresult_25[[#This Row],[TOTAL]]</f>
        <v>0</v>
      </c>
      <c r="AX82">
        <f>matriceresult_25[[#This Row],[RRID]]/matriceresult_25[[#This Row],[TOTAL]]</f>
        <v>0</v>
      </c>
      <c r="AY82">
        <f>matriceresult_25[[#This Row],[UniProt]]/matriceresult_25[[#This Row],[TOTAL]]</f>
        <v>0</v>
      </c>
      <c r="AZ82" s="8">
        <f>SUM(matriceresult_258[[#This Row],[ArrayExpress]:[UniProt]])</f>
        <v>1</v>
      </c>
    </row>
    <row r="83" spans="1:52" x14ac:dyDescent="0.25">
      <c r="A83" s="4" t="s">
        <v>2096</v>
      </c>
      <c r="B83" s="6" t="s">
        <v>12</v>
      </c>
      <c r="D83" s="1" t="s">
        <v>1461</v>
      </c>
      <c r="E83">
        <v>0</v>
      </c>
      <c r="F83">
        <v>0</v>
      </c>
      <c r="G83">
        <v>0</v>
      </c>
      <c r="H83">
        <v>0</v>
      </c>
      <c r="I83">
        <v>0</v>
      </c>
      <c r="J83">
        <v>0</v>
      </c>
      <c r="K83">
        <v>0</v>
      </c>
      <c r="L83">
        <v>0</v>
      </c>
      <c r="M83">
        <v>0</v>
      </c>
      <c r="N83">
        <v>0</v>
      </c>
      <c r="O83">
        <v>0</v>
      </c>
      <c r="P83">
        <v>0</v>
      </c>
      <c r="Q83">
        <v>0</v>
      </c>
      <c r="R83">
        <v>0</v>
      </c>
      <c r="S83">
        <v>0</v>
      </c>
      <c r="T83">
        <v>18</v>
      </c>
      <c r="U83">
        <v>0</v>
      </c>
      <c r="V83">
        <v>0</v>
      </c>
      <c r="W83">
        <v>0</v>
      </c>
      <c r="X83">
        <v>0</v>
      </c>
      <c r="Y83">
        <v>0</v>
      </c>
      <c r="Z83">
        <v>0</v>
      </c>
      <c r="AA83" s="8">
        <f>SUM(matriceresult_25[[#This Row],[ArrayExpress]:[UniProt]])</f>
        <v>18</v>
      </c>
      <c r="AC83" s="1" t="s">
        <v>1461</v>
      </c>
      <c r="AD83">
        <f>matriceresult_25[[#This Row],[ArrayExpress]]/matriceresult_25[[#This Row],[TOTAL]]</f>
        <v>0</v>
      </c>
      <c r="AE83">
        <f>matriceresult_25[[#This Row],[BioProject]]/matriceresult_25[[#This Row],[TOTAL]]</f>
        <v>0</v>
      </c>
      <c r="AF83">
        <f>matriceresult_25[[#This Row],[dbGaP]]/matriceresult_25[[#This Row],[TOTAL]]</f>
        <v>0</v>
      </c>
      <c r="AG83">
        <f>matriceresult_25[[#This Row],[DOI]]/matriceresult_25[[#This Row],[TOTAL]]</f>
        <v>0</v>
      </c>
      <c r="AH83">
        <f>matriceresult_25[[#This Row],[EMDB]]/matriceresult_25[[#This Row],[TOTAL]]</f>
        <v>0</v>
      </c>
      <c r="AI83">
        <f>matriceresult_25[[#This Row],[ENA]]/matriceresult_25[[#This Row],[TOTAL]]</f>
        <v>0</v>
      </c>
      <c r="AJ83">
        <f>matriceresult_25[[#This Row],[Ensembl]]/matriceresult_25[[#This Row],[TOTAL]]</f>
        <v>0</v>
      </c>
      <c r="AK83">
        <f>matriceresult_25[[#This Row],[EUDRACT]]/matriceresult_25[[#This Row],[TOTAL]]</f>
        <v>0</v>
      </c>
      <c r="AL83">
        <f>matriceresult_25[[#This Row],[GCA]]/matriceresult_25[[#This Row],[TOTAL]]</f>
        <v>0</v>
      </c>
      <c r="AM83">
        <f>matriceresult_25[[#This Row],[Gene Ontology (GO)]]/matriceresult_25[[#This Row],[TOTAL]]</f>
        <v>0</v>
      </c>
      <c r="AN83">
        <f>matriceresult_25[[#This Row],[GEO]]/matriceresult_25[[#This Row],[TOTAL]]</f>
        <v>0</v>
      </c>
      <c r="AO83">
        <f>matriceresult_25[[#This Row],[HPA]]/matriceresult_25[[#This Row],[TOTAL]]</f>
        <v>0</v>
      </c>
      <c r="AP83">
        <f>matriceresult_25[[#This Row],[IGSR/1000 Genomes]]/matriceresult_25[[#This Row],[TOTAL]]</f>
        <v>0</v>
      </c>
      <c r="AQ83">
        <f>matriceresult_25[[#This Row],[InterPro]]/matriceresult_25[[#This Row],[TOTAL]]</f>
        <v>0</v>
      </c>
      <c r="AR83">
        <f>matriceresult_25[[#This Row],[OMIM]]/matriceresult_25[[#This Row],[TOTAL]]</f>
        <v>0</v>
      </c>
      <c r="AS83">
        <f>matriceresult_25[[#This Row],[PDBe]]/matriceresult_25[[#This Row],[TOTAL]]</f>
        <v>1</v>
      </c>
      <c r="AT83">
        <f>matriceresult_25[[#This Row],[Pfam]]/matriceresult_25[[#This Row],[TOTAL]]</f>
        <v>0</v>
      </c>
      <c r="AU83">
        <f>matriceresult_25[[#This Row],[PRIDE]]/matriceresult_25[[#This Row],[TOTAL]]</f>
        <v>0</v>
      </c>
      <c r="AV83">
        <f>matriceresult_25[[#This Row],[RefSeq]]/matriceresult_25[[#This Row],[TOTAL]]</f>
        <v>0</v>
      </c>
      <c r="AW83">
        <f>matriceresult_25[[#This Row],[RefSNP]]/matriceresult_25[[#This Row],[TOTAL]]</f>
        <v>0</v>
      </c>
      <c r="AX83">
        <f>matriceresult_25[[#This Row],[RRID]]/matriceresult_25[[#This Row],[TOTAL]]</f>
        <v>0</v>
      </c>
      <c r="AY83">
        <f>matriceresult_25[[#This Row],[UniProt]]/matriceresult_25[[#This Row],[TOTAL]]</f>
        <v>0</v>
      </c>
      <c r="AZ83" s="8">
        <f>SUM(matriceresult_258[[#This Row],[ArrayExpress]:[UniProt]])</f>
        <v>1</v>
      </c>
    </row>
    <row r="84" spans="1:52" x14ac:dyDescent="0.25">
      <c r="A84" s="3" t="s">
        <v>2096</v>
      </c>
      <c r="B84" s="13" t="s">
        <v>12</v>
      </c>
      <c r="D84" s="1" t="s">
        <v>635</v>
      </c>
      <c r="E84">
        <v>0</v>
      </c>
      <c r="F84">
        <v>0</v>
      </c>
      <c r="G84">
        <v>0</v>
      </c>
      <c r="H84">
        <v>0</v>
      </c>
      <c r="I84">
        <v>0</v>
      </c>
      <c r="J84">
        <v>1</v>
      </c>
      <c r="K84">
        <v>0</v>
      </c>
      <c r="L84">
        <v>0</v>
      </c>
      <c r="M84">
        <v>0</v>
      </c>
      <c r="N84">
        <v>0</v>
      </c>
      <c r="O84">
        <v>0</v>
      </c>
      <c r="P84">
        <v>0</v>
      </c>
      <c r="Q84">
        <v>0</v>
      </c>
      <c r="R84">
        <v>0</v>
      </c>
      <c r="S84">
        <v>0</v>
      </c>
      <c r="T84">
        <v>0</v>
      </c>
      <c r="U84">
        <v>0</v>
      </c>
      <c r="V84">
        <v>0</v>
      </c>
      <c r="W84">
        <v>0</v>
      </c>
      <c r="X84">
        <v>0</v>
      </c>
      <c r="Y84">
        <v>0</v>
      </c>
      <c r="Z84">
        <v>0</v>
      </c>
      <c r="AA84" s="8">
        <f>SUM(matriceresult_25[[#This Row],[ArrayExpress]:[UniProt]])</f>
        <v>1</v>
      </c>
      <c r="AC84" s="1" t="s">
        <v>635</v>
      </c>
      <c r="AD84">
        <f>matriceresult_25[[#This Row],[ArrayExpress]]/matriceresult_25[[#This Row],[TOTAL]]</f>
        <v>0</v>
      </c>
      <c r="AE84">
        <f>matriceresult_25[[#This Row],[BioProject]]/matriceresult_25[[#This Row],[TOTAL]]</f>
        <v>0</v>
      </c>
      <c r="AF84">
        <f>matriceresult_25[[#This Row],[dbGaP]]/matriceresult_25[[#This Row],[TOTAL]]</f>
        <v>0</v>
      </c>
      <c r="AG84">
        <f>matriceresult_25[[#This Row],[DOI]]/matriceresult_25[[#This Row],[TOTAL]]</f>
        <v>0</v>
      </c>
      <c r="AH84">
        <f>matriceresult_25[[#This Row],[EMDB]]/matriceresult_25[[#This Row],[TOTAL]]</f>
        <v>0</v>
      </c>
      <c r="AI84">
        <f>matriceresult_25[[#This Row],[ENA]]/matriceresult_25[[#This Row],[TOTAL]]</f>
        <v>1</v>
      </c>
      <c r="AJ84">
        <f>matriceresult_25[[#This Row],[Ensembl]]/matriceresult_25[[#This Row],[TOTAL]]</f>
        <v>0</v>
      </c>
      <c r="AK84">
        <f>matriceresult_25[[#This Row],[EUDRACT]]/matriceresult_25[[#This Row],[TOTAL]]</f>
        <v>0</v>
      </c>
      <c r="AL84">
        <f>matriceresult_25[[#This Row],[GCA]]/matriceresult_25[[#This Row],[TOTAL]]</f>
        <v>0</v>
      </c>
      <c r="AM84">
        <f>matriceresult_25[[#This Row],[Gene Ontology (GO)]]/matriceresult_25[[#This Row],[TOTAL]]</f>
        <v>0</v>
      </c>
      <c r="AN84">
        <f>matriceresult_25[[#This Row],[GEO]]/matriceresult_25[[#This Row],[TOTAL]]</f>
        <v>0</v>
      </c>
      <c r="AO84">
        <f>matriceresult_25[[#This Row],[HPA]]/matriceresult_25[[#This Row],[TOTAL]]</f>
        <v>0</v>
      </c>
      <c r="AP84">
        <f>matriceresult_25[[#This Row],[IGSR/1000 Genomes]]/matriceresult_25[[#This Row],[TOTAL]]</f>
        <v>0</v>
      </c>
      <c r="AQ84">
        <f>matriceresult_25[[#This Row],[InterPro]]/matriceresult_25[[#This Row],[TOTAL]]</f>
        <v>0</v>
      </c>
      <c r="AR84">
        <f>matriceresult_25[[#This Row],[OMIM]]/matriceresult_25[[#This Row],[TOTAL]]</f>
        <v>0</v>
      </c>
      <c r="AS84">
        <f>matriceresult_25[[#This Row],[PDBe]]/matriceresult_25[[#This Row],[TOTAL]]</f>
        <v>0</v>
      </c>
      <c r="AT84">
        <f>matriceresult_25[[#This Row],[Pfam]]/matriceresult_25[[#This Row],[TOTAL]]</f>
        <v>0</v>
      </c>
      <c r="AU84">
        <f>matriceresult_25[[#This Row],[PRIDE]]/matriceresult_25[[#This Row],[TOTAL]]</f>
        <v>0</v>
      </c>
      <c r="AV84">
        <f>matriceresult_25[[#This Row],[RefSeq]]/matriceresult_25[[#This Row],[TOTAL]]</f>
        <v>0</v>
      </c>
      <c r="AW84">
        <f>matriceresult_25[[#This Row],[RefSNP]]/matriceresult_25[[#This Row],[TOTAL]]</f>
        <v>0</v>
      </c>
      <c r="AX84">
        <f>matriceresult_25[[#This Row],[RRID]]/matriceresult_25[[#This Row],[TOTAL]]</f>
        <v>0</v>
      </c>
      <c r="AY84">
        <f>matriceresult_25[[#This Row],[UniProt]]/matriceresult_25[[#This Row],[TOTAL]]</f>
        <v>0</v>
      </c>
      <c r="AZ84" s="8">
        <f>SUM(matriceresult_258[[#This Row],[ArrayExpress]:[UniProt]])</f>
        <v>1</v>
      </c>
    </row>
    <row r="85" spans="1:52" x14ac:dyDescent="0.25">
      <c r="A85" s="4" t="s">
        <v>2096</v>
      </c>
      <c r="B85" s="6" t="s">
        <v>12</v>
      </c>
      <c r="D85" s="1" t="s">
        <v>639</v>
      </c>
      <c r="E85">
        <v>0</v>
      </c>
      <c r="F85">
        <v>0</v>
      </c>
      <c r="G85">
        <v>0</v>
      </c>
      <c r="H85">
        <v>0</v>
      </c>
      <c r="I85">
        <v>0</v>
      </c>
      <c r="J85">
        <v>6</v>
      </c>
      <c r="K85">
        <v>0</v>
      </c>
      <c r="L85">
        <v>0</v>
      </c>
      <c r="M85">
        <v>0</v>
      </c>
      <c r="N85">
        <v>0</v>
      </c>
      <c r="O85">
        <v>0</v>
      </c>
      <c r="P85">
        <v>0</v>
      </c>
      <c r="Q85">
        <v>0</v>
      </c>
      <c r="R85">
        <v>0</v>
      </c>
      <c r="S85">
        <v>0</v>
      </c>
      <c r="T85">
        <v>0</v>
      </c>
      <c r="U85">
        <v>0</v>
      </c>
      <c r="V85">
        <v>0</v>
      </c>
      <c r="W85">
        <v>0</v>
      </c>
      <c r="X85">
        <v>0</v>
      </c>
      <c r="Y85">
        <v>0</v>
      </c>
      <c r="Z85">
        <v>0</v>
      </c>
      <c r="AA85" s="8">
        <f>SUM(matriceresult_25[[#This Row],[ArrayExpress]:[UniProt]])</f>
        <v>6</v>
      </c>
      <c r="AC85" s="1" t="s">
        <v>639</v>
      </c>
      <c r="AD85">
        <f>matriceresult_25[[#This Row],[ArrayExpress]]/matriceresult_25[[#This Row],[TOTAL]]</f>
        <v>0</v>
      </c>
      <c r="AE85">
        <f>matriceresult_25[[#This Row],[BioProject]]/matriceresult_25[[#This Row],[TOTAL]]</f>
        <v>0</v>
      </c>
      <c r="AF85">
        <f>matriceresult_25[[#This Row],[dbGaP]]/matriceresult_25[[#This Row],[TOTAL]]</f>
        <v>0</v>
      </c>
      <c r="AG85">
        <f>matriceresult_25[[#This Row],[DOI]]/matriceresult_25[[#This Row],[TOTAL]]</f>
        <v>0</v>
      </c>
      <c r="AH85">
        <f>matriceresult_25[[#This Row],[EMDB]]/matriceresult_25[[#This Row],[TOTAL]]</f>
        <v>0</v>
      </c>
      <c r="AI85">
        <f>matriceresult_25[[#This Row],[ENA]]/matriceresult_25[[#This Row],[TOTAL]]</f>
        <v>1</v>
      </c>
      <c r="AJ85">
        <f>matriceresult_25[[#This Row],[Ensembl]]/matriceresult_25[[#This Row],[TOTAL]]</f>
        <v>0</v>
      </c>
      <c r="AK85">
        <f>matriceresult_25[[#This Row],[EUDRACT]]/matriceresult_25[[#This Row],[TOTAL]]</f>
        <v>0</v>
      </c>
      <c r="AL85">
        <f>matriceresult_25[[#This Row],[GCA]]/matriceresult_25[[#This Row],[TOTAL]]</f>
        <v>0</v>
      </c>
      <c r="AM85">
        <f>matriceresult_25[[#This Row],[Gene Ontology (GO)]]/matriceresult_25[[#This Row],[TOTAL]]</f>
        <v>0</v>
      </c>
      <c r="AN85">
        <f>matriceresult_25[[#This Row],[GEO]]/matriceresult_25[[#This Row],[TOTAL]]</f>
        <v>0</v>
      </c>
      <c r="AO85">
        <f>matriceresult_25[[#This Row],[HPA]]/matriceresult_25[[#This Row],[TOTAL]]</f>
        <v>0</v>
      </c>
      <c r="AP85">
        <f>matriceresult_25[[#This Row],[IGSR/1000 Genomes]]/matriceresult_25[[#This Row],[TOTAL]]</f>
        <v>0</v>
      </c>
      <c r="AQ85">
        <f>matriceresult_25[[#This Row],[InterPro]]/matriceresult_25[[#This Row],[TOTAL]]</f>
        <v>0</v>
      </c>
      <c r="AR85">
        <f>matriceresult_25[[#This Row],[OMIM]]/matriceresult_25[[#This Row],[TOTAL]]</f>
        <v>0</v>
      </c>
      <c r="AS85">
        <f>matriceresult_25[[#This Row],[PDBe]]/matriceresult_25[[#This Row],[TOTAL]]</f>
        <v>0</v>
      </c>
      <c r="AT85">
        <f>matriceresult_25[[#This Row],[Pfam]]/matriceresult_25[[#This Row],[TOTAL]]</f>
        <v>0</v>
      </c>
      <c r="AU85">
        <f>matriceresult_25[[#This Row],[PRIDE]]/matriceresult_25[[#This Row],[TOTAL]]</f>
        <v>0</v>
      </c>
      <c r="AV85">
        <f>matriceresult_25[[#This Row],[RefSeq]]/matriceresult_25[[#This Row],[TOTAL]]</f>
        <v>0</v>
      </c>
      <c r="AW85">
        <f>matriceresult_25[[#This Row],[RefSNP]]/matriceresult_25[[#This Row],[TOTAL]]</f>
        <v>0</v>
      </c>
      <c r="AX85">
        <f>matriceresult_25[[#This Row],[RRID]]/matriceresult_25[[#This Row],[TOTAL]]</f>
        <v>0</v>
      </c>
      <c r="AY85">
        <f>matriceresult_25[[#This Row],[UniProt]]/matriceresult_25[[#This Row],[TOTAL]]</f>
        <v>0</v>
      </c>
      <c r="AZ85" s="8">
        <f>SUM(matriceresult_258[[#This Row],[ArrayExpress]:[UniProt]])</f>
        <v>1</v>
      </c>
    </row>
    <row r="86" spans="1:52" x14ac:dyDescent="0.25">
      <c r="A86" s="3" t="s">
        <v>540</v>
      </c>
      <c r="B86" s="13" t="s">
        <v>111</v>
      </c>
      <c r="D86" s="1" t="s">
        <v>1498</v>
      </c>
      <c r="E86">
        <v>0</v>
      </c>
      <c r="F86">
        <v>0</v>
      </c>
      <c r="G86">
        <v>0</v>
      </c>
      <c r="H86">
        <v>0</v>
      </c>
      <c r="I86">
        <v>0</v>
      </c>
      <c r="J86">
        <v>1</v>
      </c>
      <c r="K86">
        <v>0</v>
      </c>
      <c r="L86">
        <v>0</v>
      </c>
      <c r="M86">
        <v>0</v>
      </c>
      <c r="N86">
        <v>0</v>
      </c>
      <c r="O86">
        <v>0</v>
      </c>
      <c r="P86">
        <v>0</v>
      </c>
      <c r="Q86">
        <v>0</v>
      </c>
      <c r="R86">
        <v>0</v>
      </c>
      <c r="S86">
        <v>0</v>
      </c>
      <c r="T86">
        <v>0</v>
      </c>
      <c r="U86">
        <v>0</v>
      </c>
      <c r="V86">
        <v>0</v>
      </c>
      <c r="W86">
        <v>0</v>
      </c>
      <c r="X86">
        <v>0</v>
      </c>
      <c r="Y86">
        <v>0</v>
      </c>
      <c r="Z86">
        <v>0</v>
      </c>
      <c r="AA86" s="8">
        <f>SUM(matriceresult_25[[#This Row],[ArrayExpress]:[UniProt]])</f>
        <v>1</v>
      </c>
      <c r="AC86" s="1" t="s">
        <v>1498</v>
      </c>
      <c r="AD86">
        <f>matriceresult_25[[#This Row],[ArrayExpress]]/matriceresult_25[[#This Row],[TOTAL]]</f>
        <v>0</v>
      </c>
      <c r="AE86">
        <f>matriceresult_25[[#This Row],[BioProject]]/matriceresult_25[[#This Row],[TOTAL]]</f>
        <v>0</v>
      </c>
      <c r="AF86">
        <f>matriceresult_25[[#This Row],[dbGaP]]/matriceresult_25[[#This Row],[TOTAL]]</f>
        <v>0</v>
      </c>
      <c r="AG86">
        <f>matriceresult_25[[#This Row],[DOI]]/matriceresult_25[[#This Row],[TOTAL]]</f>
        <v>0</v>
      </c>
      <c r="AH86">
        <f>matriceresult_25[[#This Row],[EMDB]]/matriceresult_25[[#This Row],[TOTAL]]</f>
        <v>0</v>
      </c>
      <c r="AI86">
        <f>matriceresult_25[[#This Row],[ENA]]/matriceresult_25[[#This Row],[TOTAL]]</f>
        <v>1</v>
      </c>
      <c r="AJ86">
        <f>matriceresult_25[[#This Row],[Ensembl]]/matriceresult_25[[#This Row],[TOTAL]]</f>
        <v>0</v>
      </c>
      <c r="AK86">
        <f>matriceresult_25[[#This Row],[EUDRACT]]/matriceresult_25[[#This Row],[TOTAL]]</f>
        <v>0</v>
      </c>
      <c r="AL86">
        <f>matriceresult_25[[#This Row],[GCA]]/matriceresult_25[[#This Row],[TOTAL]]</f>
        <v>0</v>
      </c>
      <c r="AM86">
        <f>matriceresult_25[[#This Row],[Gene Ontology (GO)]]/matriceresult_25[[#This Row],[TOTAL]]</f>
        <v>0</v>
      </c>
      <c r="AN86">
        <f>matriceresult_25[[#This Row],[GEO]]/matriceresult_25[[#This Row],[TOTAL]]</f>
        <v>0</v>
      </c>
      <c r="AO86">
        <f>matriceresult_25[[#This Row],[HPA]]/matriceresult_25[[#This Row],[TOTAL]]</f>
        <v>0</v>
      </c>
      <c r="AP86">
        <f>matriceresult_25[[#This Row],[IGSR/1000 Genomes]]/matriceresult_25[[#This Row],[TOTAL]]</f>
        <v>0</v>
      </c>
      <c r="AQ86">
        <f>matriceresult_25[[#This Row],[InterPro]]/matriceresult_25[[#This Row],[TOTAL]]</f>
        <v>0</v>
      </c>
      <c r="AR86">
        <f>matriceresult_25[[#This Row],[OMIM]]/matriceresult_25[[#This Row],[TOTAL]]</f>
        <v>0</v>
      </c>
      <c r="AS86">
        <f>matriceresult_25[[#This Row],[PDBe]]/matriceresult_25[[#This Row],[TOTAL]]</f>
        <v>0</v>
      </c>
      <c r="AT86">
        <f>matriceresult_25[[#This Row],[Pfam]]/matriceresult_25[[#This Row],[TOTAL]]</f>
        <v>0</v>
      </c>
      <c r="AU86">
        <f>matriceresult_25[[#This Row],[PRIDE]]/matriceresult_25[[#This Row],[TOTAL]]</f>
        <v>0</v>
      </c>
      <c r="AV86">
        <f>matriceresult_25[[#This Row],[RefSeq]]/matriceresult_25[[#This Row],[TOTAL]]</f>
        <v>0</v>
      </c>
      <c r="AW86">
        <f>matriceresult_25[[#This Row],[RefSNP]]/matriceresult_25[[#This Row],[TOTAL]]</f>
        <v>0</v>
      </c>
      <c r="AX86">
        <f>matriceresult_25[[#This Row],[RRID]]/matriceresult_25[[#This Row],[TOTAL]]</f>
        <v>0</v>
      </c>
      <c r="AY86">
        <f>matriceresult_25[[#This Row],[UniProt]]/matriceresult_25[[#This Row],[TOTAL]]</f>
        <v>0</v>
      </c>
      <c r="AZ86" s="8">
        <f>SUM(matriceresult_258[[#This Row],[ArrayExpress]:[UniProt]])</f>
        <v>1</v>
      </c>
    </row>
    <row r="87" spans="1:52" x14ac:dyDescent="0.25">
      <c r="A87" s="4" t="s">
        <v>540</v>
      </c>
      <c r="B87" s="6" t="s">
        <v>111</v>
      </c>
      <c r="D87" s="1" t="s">
        <v>1503</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2</v>
      </c>
      <c r="AA87" s="8">
        <f>SUM(matriceresult_25[[#This Row],[ArrayExpress]:[UniProt]])</f>
        <v>2</v>
      </c>
      <c r="AC87" s="1" t="s">
        <v>1503</v>
      </c>
      <c r="AD87">
        <f>matriceresult_25[[#This Row],[ArrayExpress]]/matriceresult_25[[#This Row],[TOTAL]]</f>
        <v>0</v>
      </c>
      <c r="AE87">
        <f>matriceresult_25[[#This Row],[BioProject]]/matriceresult_25[[#This Row],[TOTAL]]</f>
        <v>0</v>
      </c>
      <c r="AF87">
        <f>matriceresult_25[[#This Row],[dbGaP]]/matriceresult_25[[#This Row],[TOTAL]]</f>
        <v>0</v>
      </c>
      <c r="AG87">
        <f>matriceresult_25[[#This Row],[DOI]]/matriceresult_25[[#This Row],[TOTAL]]</f>
        <v>0</v>
      </c>
      <c r="AH87">
        <f>matriceresult_25[[#This Row],[EMDB]]/matriceresult_25[[#This Row],[TOTAL]]</f>
        <v>0</v>
      </c>
      <c r="AI87">
        <f>matriceresult_25[[#This Row],[ENA]]/matriceresult_25[[#This Row],[TOTAL]]</f>
        <v>0</v>
      </c>
      <c r="AJ87">
        <f>matriceresult_25[[#This Row],[Ensembl]]/matriceresult_25[[#This Row],[TOTAL]]</f>
        <v>0</v>
      </c>
      <c r="AK87">
        <f>matriceresult_25[[#This Row],[EUDRACT]]/matriceresult_25[[#This Row],[TOTAL]]</f>
        <v>0</v>
      </c>
      <c r="AL87">
        <f>matriceresult_25[[#This Row],[GCA]]/matriceresult_25[[#This Row],[TOTAL]]</f>
        <v>0</v>
      </c>
      <c r="AM87">
        <f>matriceresult_25[[#This Row],[Gene Ontology (GO)]]/matriceresult_25[[#This Row],[TOTAL]]</f>
        <v>0</v>
      </c>
      <c r="AN87">
        <f>matriceresult_25[[#This Row],[GEO]]/matriceresult_25[[#This Row],[TOTAL]]</f>
        <v>0</v>
      </c>
      <c r="AO87">
        <f>matriceresult_25[[#This Row],[HPA]]/matriceresult_25[[#This Row],[TOTAL]]</f>
        <v>0</v>
      </c>
      <c r="AP87">
        <f>matriceresult_25[[#This Row],[IGSR/1000 Genomes]]/matriceresult_25[[#This Row],[TOTAL]]</f>
        <v>0</v>
      </c>
      <c r="AQ87">
        <f>matriceresult_25[[#This Row],[InterPro]]/matriceresult_25[[#This Row],[TOTAL]]</f>
        <v>0</v>
      </c>
      <c r="AR87">
        <f>matriceresult_25[[#This Row],[OMIM]]/matriceresult_25[[#This Row],[TOTAL]]</f>
        <v>0</v>
      </c>
      <c r="AS87">
        <f>matriceresult_25[[#This Row],[PDBe]]/matriceresult_25[[#This Row],[TOTAL]]</f>
        <v>0</v>
      </c>
      <c r="AT87">
        <f>matriceresult_25[[#This Row],[Pfam]]/matriceresult_25[[#This Row],[TOTAL]]</f>
        <v>0</v>
      </c>
      <c r="AU87">
        <f>matriceresult_25[[#This Row],[PRIDE]]/matriceresult_25[[#This Row],[TOTAL]]</f>
        <v>0</v>
      </c>
      <c r="AV87">
        <f>matriceresult_25[[#This Row],[RefSeq]]/matriceresult_25[[#This Row],[TOTAL]]</f>
        <v>0</v>
      </c>
      <c r="AW87">
        <f>matriceresult_25[[#This Row],[RefSNP]]/matriceresult_25[[#This Row],[TOTAL]]</f>
        <v>0</v>
      </c>
      <c r="AX87">
        <f>matriceresult_25[[#This Row],[RRID]]/matriceresult_25[[#This Row],[TOTAL]]</f>
        <v>0</v>
      </c>
      <c r="AY87">
        <f>matriceresult_25[[#This Row],[UniProt]]/matriceresult_25[[#This Row],[TOTAL]]</f>
        <v>1</v>
      </c>
      <c r="AZ87" s="8">
        <f>SUM(matriceresult_258[[#This Row],[ArrayExpress]:[UniProt]])</f>
        <v>1</v>
      </c>
    </row>
    <row r="88" spans="1:52" x14ac:dyDescent="0.25">
      <c r="A88" s="3" t="s">
        <v>540</v>
      </c>
      <c r="B88" s="13" t="s">
        <v>111</v>
      </c>
      <c r="D88" s="1" t="s">
        <v>458</v>
      </c>
      <c r="E88">
        <v>0</v>
      </c>
      <c r="F88">
        <v>0</v>
      </c>
      <c r="G88">
        <v>0</v>
      </c>
      <c r="H88">
        <v>0</v>
      </c>
      <c r="I88">
        <v>0</v>
      </c>
      <c r="J88">
        <v>0</v>
      </c>
      <c r="K88">
        <v>0</v>
      </c>
      <c r="L88">
        <v>0</v>
      </c>
      <c r="M88">
        <v>0</v>
      </c>
      <c r="N88">
        <v>0</v>
      </c>
      <c r="O88">
        <v>0</v>
      </c>
      <c r="P88">
        <v>0</v>
      </c>
      <c r="Q88">
        <v>0</v>
      </c>
      <c r="R88">
        <v>0</v>
      </c>
      <c r="S88">
        <v>2</v>
      </c>
      <c r="T88">
        <v>0</v>
      </c>
      <c r="U88">
        <v>0</v>
      </c>
      <c r="V88">
        <v>0</v>
      </c>
      <c r="W88">
        <v>0</v>
      </c>
      <c r="X88">
        <v>0</v>
      </c>
      <c r="Y88">
        <v>0</v>
      </c>
      <c r="Z88">
        <v>0</v>
      </c>
      <c r="AA88" s="8">
        <f>SUM(matriceresult_25[[#This Row],[ArrayExpress]:[UniProt]])</f>
        <v>2</v>
      </c>
      <c r="AC88" s="1" t="s">
        <v>458</v>
      </c>
      <c r="AD88">
        <f>matriceresult_25[[#This Row],[ArrayExpress]]/matriceresult_25[[#This Row],[TOTAL]]</f>
        <v>0</v>
      </c>
      <c r="AE88">
        <f>matriceresult_25[[#This Row],[BioProject]]/matriceresult_25[[#This Row],[TOTAL]]</f>
        <v>0</v>
      </c>
      <c r="AF88">
        <f>matriceresult_25[[#This Row],[dbGaP]]/matriceresult_25[[#This Row],[TOTAL]]</f>
        <v>0</v>
      </c>
      <c r="AG88">
        <f>matriceresult_25[[#This Row],[DOI]]/matriceresult_25[[#This Row],[TOTAL]]</f>
        <v>0</v>
      </c>
      <c r="AH88">
        <f>matriceresult_25[[#This Row],[EMDB]]/matriceresult_25[[#This Row],[TOTAL]]</f>
        <v>0</v>
      </c>
      <c r="AI88">
        <f>matriceresult_25[[#This Row],[ENA]]/matriceresult_25[[#This Row],[TOTAL]]</f>
        <v>0</v>
      </c>
      <c r="AJ88">
        <f>matriceresult_25[[#This Row],[Ensembl]]/matriceresult_25[[#This Row],[TOTAL]]</f>
        <v>0</v>
      </c>
      <c r="AK88">
        <f>matriceresult_25[[#This Row],[EUDRACT]]/matriceresult_25[[#This Row],[TOTAL]]</f>
        <v>0</v>
      </c>
      <c r="AL88">
        <f>matriceresult_25[[#This Row],[GCA]]/matriceresult_25[[#This Row],[TOTAL]]</f>
        <v>0</v>
      </c>
      <c r="AM88">
        <f>matriceresult_25[[#This Row],[Gene Ontology (GO)]]/matriceresult_25[[#This Row],[TOTAL]]</f>
        <v>0</v>
      </c>
      <c r="AN88">
        <f>matriceresult_25[[#This Row],[GEO]]/matriceresult_25[[#This Row],[TOTAL]]</f>
        <v>0</v>
      </c>
      <c r="AO88">
        <f>matriceresult_25[[#This Row],[HPA]]/matriceresult_25[[#This Row],[TOTAL]]</f>
        <v>0</v>
      </c>
      <c r="AP88">
        <f>matriceresult_25[[#This Row],[IGSR/1000 Genomes]]/matriceresult_25[[#This Row],[TOTAL]]</f>
        <v>0</v>
      </c>
      <c r="AQ88">
        <f>matriceresult_25[[#This Row],[InterPro]]/matriceresult_25[[#This Row],[TOTAL]]</f>
        <v>0</v>
      </c>
      <c r="AR88">
        <f>matriceresult_25[[#This Row],[OMIM]]/matriceresult_25[[#This Row],[TOTAL]]</f>
        <v>1</v>
      </c>
      <c r="AS88">
        <f>matriceresult_25[[#This Row],[PDBe]]/matriceresult_25[[#This Row],[TOTAL]]</f>
        <v>0</v>
      </c>
      <c r="AT88">
        <f>matriceresult_25[[#This Row],[Pfam]]/matriceresult_25[[#This Row],[TOTAL]]</f>
        <v>0</v>
      </c>
      <c r="AU88">
        <f>matriceresult_25[[#This Row],[PRIDE]]/matriceresult_25[[#This Row],[TOTAL]]</f>
        <v>0</v>
      </c>
      <c r="AV88">
        <f>matriceresult_25[[#This Row],[RefSeq]]/matriceresult_25[[#This Row],[TOTAL]]</f>
        <v>0</v>
      </c>
      <c r="AW88">
        <f>matriceresult_25[[#This Row],[RefSNP]]/matriceresult_25[[#This Row],[TOTAL]]</f>
        <v>0</v>
      </c>
      <c r="AX88">
        <f>matriceresult_25[[#This Row],[RRID]]/matriceresult_25[[#This Row],[TOTAL]]</f>
        <v>0</v>
      </c>
      <c r="AY88">
        <f>matriceresult_25[[#This Row],[UniProt]]/matriceresult_25[[#This Row],[TOTAL]]</f>
        <v>0</v>
      </c>
      <c r="AZ88" s="8">
        <f>SUM(matriceresult_258[[#This Row],[ArrayExpress]:[UniProt]])</f>
        <v>1</v>
      </c>
    </row>
    <row r="89" spans="1:52" x14ac:dyDescent="0.25">
      <c r="A89" s="4" t="s">
        <v>540</v>
      </c>
      <c r="B89" s="6" t="s">
        <v>111</v>
      </c>
      <c r="D89" s="1" t="s">
        <v>649</v>
      </c>
      <c r="E89">
        <v>0</v>
      </c>
      <c r="F89">
        <v>0</v>
      </c>
      <c r="G89">
        <v>0</v>
      </c>
      <c r="H89">
        <v>0</v>
      </c>
      <c r="I89">
        <v>0</v>
      </c>
      <c r="J89">
        <v>4</v>
      </c>
      <c r="K89">
        <v>0</v>
      </c>
      <c r="L89">
        <v>0</v>
      </c>
      <c r="M89">
        <v>0</v>
      </c>
      <c r="N89">
        <v>0</v>
      </c>
      <c r="O89">
        <v>0</v>
      </c>
      <c r="P89">
        <v>0</v>
      </c>
      <c r="Q89">
        <v>0</v>
      </c>
      <c r="R89">
        <v>0</v>
      </c>
      <c r="S89">
        <v>0</v>
      </c>
      <c r="T89">
        <v>0</v>
      </c>
      <c r="U89">
        <v>0</v>
      </c>
      <c r="V89">
        <v>0</v>
      </c>
      <c r="W89">
        <v>0</v>
      </c>
      <c r="X89">
        <v>0</v>
      </c>
      <c r="Y89">
        <v>0</v>
      </c>
      <c r="Z89">
        <v>0</v>
      </c>
      <c r="AA89" s="8">
        <f>SUM(matriceresult_25[[#This Row],[ArrayExpress]:[UniProt]])</f>
        <v>4</v>
      </c>
      <c r="AC89" s="1" t="s">
        <v>649</v>
      </c>
      <c r="AD89">
        <f>matriceresult_25[[#This Row],[ArrayExpress]]/matriceresult_25[[#This Row],[TOTAL]]</f>
        <v>0</v>
      </c>
      <c r="AE89">
        <f>matriceresult_25[[#This Row],[BioProject]]/matriceresult_25[[#This Row],[TOTAL]]</f>
        <v>0</v>
      </c>
      <c r="AF89">
        <f>matriceresult_25[[#This Row],[dbGaP]]/matriceresult_25[[#This Row],[TOTAL]]</f>
        <v>0</v>
      </c>
      <c r="AG89">
        <f>matriceresult_25[[#This Row],[DOI]]/matriceresult_25[[#This Row],[TOTAL]]</f>
        <v>0</v>
      </c>
      <c r="AH89">
        <f>matriceresult_25[[#This Row],[EMDB]]/matriceresult_25[[#This Row],[TOTAL]]</f>
        <v>0</v>
      </c>
      <c r="AI89">
        <f>matriceresult_25[[#This Row],[ENA]]/matriceresult_25[[#This Row],[TOTAL]]</f>
        <v>1</v>
      </c>
      <c r="AJ89">
        <f>matriceresult_25[[#This Row],[Ensembl]]/matriceresult_25[[#This Row],[TOTAL]]</f>
        <v>0</v>
      </c>
      <c r="AK89">
        <f>matriceresult_25[[#This Row],[EUDRACT]]/matriceresult_25[[#This Row],[TOTAL]]</f>
        <v>0</v>
      </c>
      <c r="AL89">
        <f>matriceresult_25[[#This Row],[GCA]]/matriceresult_25[[#This Row],[TOTAL]]</f>
        <v>0</v>
      </c>
      <c r="AM89">
        <f>matriceresult_25[[#This Row],[Gene Ontology (GO)]]/matriceresult_25[[#This Row],[TOTAL]]</f>
        <v>0</v>
      </c>
      <c r="AN89">
        <f>matriceresult_25[[#This Row],[GEO]]/matriceresult_25[[#This Row],[TOTAL]]</f>
        <v>0</v>
      </c>
      <c r="AO89">
        <f>matriceresult_25[[#This Row],[HPA]]/matriceresult_25[[#This Row],[TOTAL]]</f>
        <v>0</v>
      </c>
      <c r="AP89">
        <f>matriceresult_25[[#This Row],[IGSR/1000 Genomes]]/matriceresult_25[[#This Row],[TOTAL]]</f>
        <v>0</v>
      </c>
      <c r="AQ89">
        <f>matriceresult_25[[#This Row],[InterPro]]/matriceresult_25[[#This Row],[TOTAL]]</f>
        <v>0</v>
      </c>
      <c r="AR89">
        <f>matriceresult_25[[#This Row],[OMIM]]/matriceresult_25[[#This Row],[TOTAL]]</f>
        <v>0</v>
      </c>
      <c r="AS89">
        <f>matriceresult_25[[#This Row],[PDBe]]/matriceresult_25[[#This Row],[TOTAL]]</f>
        <v>0</v>
      </c>
      <c r="AT89">
        <f>matriceresult_25[[#This Row],[Pfam]]/matriceresult_25[[#This Row],[TOTAL]]</f>
        <v>0</v>
      </c>
      <c r="AU89">
        <f>matriceresult_25[[#This Row],[PRIDE]]/matriceresult_25[[#This Row],[TOTAL]]</f>
        <v>0</v>
      </c>
      <c r="AV89">
        <f>matriceresult_25[[#This Row],[RefSeq]]/matriceresult_25[[#This Row],[TOTAL]]</f>
        <v>0</v>
      </c>
      <c r="AW89">
        <f>matriceresult_25[[#This Row],[RefSNP]]/matriceresult_25[[#This Row],[TOTAL]]</f>
        <v>0</v>
      </c>
      <c r="AX89">
        <f>matriceresult_25[[#This Row],[RRID]]/matriceresult_25[[#This Row],[TOTAL]]</f>
        <v>0</v>
      </c>
      <c r="AY89">
        <f>matriceresult_25[[#This Row],[UniProt]]/matriceresult_25[[#This Row],[TOTAL]]</f>
        <v>0</v>
      </c>
      <c r="AZ89" s="8">
        <f>SUM(matriceresult_258[[#This Row],[ArrayExpress]:[UniProt]])</f>
        <v>1</v>
      </c>
    </row>
    <row r="90" spans="1:52" x14ac:dyDescent="0.25">
      <c r="A90" s="3" t="s">
        <v>53</v>
      </c>
      <c r="B90" s="13" t="s">
        <v>20</v>
      </c>
      <c r="D90" s="1" t="s">
        <v>2375</v>
      </c>
      <c r="E90">
        <v>0</v>
      </c>
      <c r="F90">
        <v>0</v>
      </c>
      <c r="G90">
        <v>0</v>
      </c>
      <c r="H90">
        <v>0</v>
      </c>
      <c r="I90">
        <v>0</v>
      </c>
      <c r="J90">
        <v>0</v>
      </c>
      <c r="K90">
        <v>0</v>
      </c>
      <c r="L90">
        <v>0</v>
      </c>
      <c r="M90">
        <v>0</v>
      </c>
      <c r="N90">
        <v>0</v>
      </c>
      <c r="O90">
        <v>0</v>
      </c>
      <c r="P90">
        <v>0</v>
      </c>
      <c r="Q90">
        <v>0</v>
      </c>
      <c r="R90">
        <v>0</v>
      </c>
      <c r="S90">
        <v>0</v>
      </c>
      <c r="T90">
        <v>1</v>
      </c>
      <c r="U90">
        <v>0</v>
      </c>
      <c r="V90">
        <v>0</v>
      </c>
      <c r="W90">
        <v>0</v>
      </c>
      <c r="X90">
        <v>0</v>
      </c>
      <c r="Y90">
        <v>0</v>
      </c>
      <c r="Z90">
        <v>0</v>
      </c>
      <c r="AA90" s="8">
        <f>SUM(matriceresult_25[[#This Row],[ArrayExpress]:[UniProt]])</f>
        <v>1</v>
      </c>
      <c r="AC90" s="1" t="s">
        <v>2375</v>
      </c>
      <c r="AD90">
        <f>matriceresult_25[[#This Row],[ArrayExpress]]/matriceresult_25[[#This Row],[TOTAL]]</f>
        <v>0</v>
      </c>
      <c r="AE90">
        <f>matriceresult_25[[#This Row],[BioProject]]/matriceresult_25[[#This Row],[TOTAL]]</f>
        <v>0</v>
      </c>
      <c r="AF90">
        <f>matriceresult_25[[#This Row],[dbGaP]]/matriceresult_25[[#This Row],[TOTAL]]</f>
        <v>0</v>
      </c>
      <c r="AG90">
        <f>matriceresult_25[[#This Row],[DOI]]/matriceresult_25[[#This Row],[TOTAL]]</f>
        <v>0</v>
      </c>
      <c r="AH90">
        <f>matriceresult_25[[#This Row],[EMDB]]/matriceresult_25[[#This Row],[TOTAL]]</f>
        <v>0</v>
      </c>
      <c r="AI90">
        <f>matriceresult_25[[#This Row],[ENA]]/matriceresult_25[[#This Row],[TOTAL]]</f>
        <v>0</v>
      </c>
      <c r="AJ90">
        <f>matriceresult_25[[#This Row],[Ensembl]]/matriceresult_25[[#This Row],[TOTAL]]</f>
        <v>0</v>
      </c>
      <c r="AK90">
        <f>matriceresult_25[[#This Row],[EUDRACT]]/matriceresult_25[[#This Row],[TOTAL]]</f>
        <v>0</v>
      </c>
      <c r="AL90">
        <f>matriceresult_25[[#This Row],[GCA]]/matriceresult_25[[#This Row],[TOTAL]]</f>
        <v>0</v>
      </c>
      <c r="AM90">
        <f>matriceresult_25[[#This Row],[Gene Ontology (GO)]]/matriceresult_25[[#This Row],[TOTAL]]</f>
        <v>0</v>
      </c>
      <c r="AN90">
        <f>matriceresult_25[[#This Row],[GEO]]/matriceresult_25[[#This Row],[TOTAL]]</f>
        <v>0</v>
      </c>
      <c r="AO90">
        <f>matriceresult_25[[#This Row],[HPA]]/matriceresult_25[[#This Row],[TOTAL]]</f>
        <v>0</v>
      </c>
      <c r="AP90">
        <f>matriceresult_25[[#This Row],[IGSR/1000 Genomes]]/matriceresult_25[[#This Row],[TOTAL]]</f>
        <v>0</v>
      </c>
      <c r="AQ90">
        <f>matriceresult_25[[#This Row],[InterPro]]/matriceresult_25[[#This Row],[TOTAL]]</f>
        <v>0</v>
      </c>
      <c r="AR90">
        <f>matriceresult_25[[#This Row],[OMIM]]/matriceresult_25[[#This Row],[TOTAL]]</f>
        <v>0</v>
      </c>
      <c r="AS90">
        <f>matriceresult_25[[#This Row],[PDBe]]/matriceresult_25[[#This Row],[TOTAL]]</f>
        <v>1</v>
      </c>
      <c r="AT90">
        <f>matriceresult_25[[#This Row],[Pfam]]/matriceresult_25[[#This Row],[TOTAL]]</f>
        <v>0</v>
      </c>
      <c r="AU90">
        <f>matriceresult_25[[#This Row],[PRIDE]]/matriceresult_25[[#This Row],[TOTAL]]</f>
        <v>0</v>
      </c>
      <c r="AV90">
        <f>matriceresult_25[[#This Row],[RefSeq]]/matriceresult_25[[#This Row],[TOTAL]]</f>
        <v>0</v>
      </c>
      <c r="AW90">
        <f>matriceresult_25[[#This Row],[RefSNP]]/matriceresult_25[[#This Row],[TOTAL]]</f>
        <v>0</v>
      </c>
      <c r="AX90">
        <f>matriceresult_25[[#This Row],[RRID]]/matriceresult_25[[#This Row],[TOTAL]]</f>
        <v>0</v>
      </c>
      <c r="AY90">
        <f>matriceresult_25[[#This Row],[UniProt]]/matriceresult_25[[#This Row],[TOTAL]]</f>
        <v>0</v>
      </c>
      <c r="AZ90" s="8">
        <f>SUM(matriceresult_258[[#This Row],[ArrayExpress]:[UniProt]])</f>
        <v>1</v>
      </c>
    </row>
    <row r="91" spans="1:52" x14ac:dyDescent="0.25">
      <c r="A91" s="4" t="s">
        <v>53</v>
      </c>
      <c r="B91" s="6" t="s">
        <v>20</v>
      </c>
      <c r="D91" s="1" t="s">
        <v>1514</v>
      </c>
      <c r="E91">
        <v>0</v>
      </c>
      <c r="F91">
        <v>0</v>
      </c>
      <c r="G91">
        <v>0</v>
      </c>
      <c r="H91">
        <v>0</v>
      </c>
      <c r="I91">
        <v>0</v>
      </c>
      <c r="J91">
        <v>1</v>
      </c>
      <c r="K91">
        <v>0</v>
      </c>
      <c r="L91">
        <v>0</v>
      </c>
      <c r="M91">
        <v>0</v>
      </c>
      <c r="N91">
        <v>0</v>
      </c>
      <c r="O91">
        <v>0</v>
      </c>
      <c r="P91">
        <v>0</v>
      </c>
      <c r="Q91">
        <v>0</v>
      </c>
      <c r="R91">
        <v>0</v>
      </c>
      <c r="S91">
        <v>0</v>
      </c>
      <c r="T91">
        <v>0</v>
      </c>
      <c r="U91">
        <v>0</v>
      </c>
      <c r="V91">
        <v>0</v>
      </c>
      <c r="W91">
        <v>0</v>
      </c>
      <c r="X91">
        <v>0</v>
      </c>
      <c r="Y91">
        <v>0</v>
      </c>
      <c r="Z91">
        <v>0</v>
      </c>
      <c r="AA91" s="8">
        <f>SUM(matriceresult_25[[#This Row],[ArrayExpress]:[UniProt]])</f>
        <v>1</v>
      </c>
      <c r="AC91" s="1" t="s">
        <v>1514</v>
      </c>
      <c r="AD91">
        <f>matriceresult_25[[#This Row],[ArrayExpress]]/matriceresult_25[[#This Row],[TOTAL]]</f>
        <v>0</v>
      </c>
      <c r="AE91">
        <f>matriceresult_25[[#This Row],[BioProject]]/matriceresult_25[[#This Row],[TOTAL]]</f>
        <v>0</v>
      </c>
      <c r="AF91">
        <f>matriceresult_25[[#This Row],[dbGaP]]/matriceresult_25[[#This Row],[TOTAL]]</f>
        <v>0</v>
      </c>
      <c r="AG91">
        <f>matriceresult_25[[#This Row],[DOI]]/matriceresult_25[[#This Row],[TOTAL]]</f>
        <v>0</v>
      </c>
      <c r="AH91">
        <f>matriceresult_25[[#This Row],[EMDB]]/matriceresult_25[[#This Row],[TOTAL]]</f>
        <v>0</v>
      </c>
      <c r="AI91">
        <f>matriceresult_25[[#This Row],[ENA]]/matriceresult_25[[#This Row],[TOTAL]]</f>
        <v>1</v>
      </c>
      <c r="AJ91">
        <f>matriceresult_25[[#This Row],[Ensembl]]/matriceresult_25[[#This Row],[TOTAL]]</f>
        <v>0</v>
      </c>
      <c r="AK91">
        <f>matriceresult_25[[#This Row],[EUDRACT]]/matriceresult_25[[#This Row],[TOTAL]]</f>
        <v>0</v>
      </c>
      <c r="AL91">
        <f>matriceresult_25[[#This Row],[GCA]]/matriceresult_25[[#This Row],[TOTAL]]</f>
        <v>0</v>
      </c>
      <c r="AM91">
        <f>matriceresult_25[[#This Row],[Gene Ontology (GO)]]/matriceresult_25[[#This Row],[TOTAL]]</f>
        <v>0</v>
      </c>
      <c r="AN91">
        <f>matriceresult_25[[#This Row],[GEO]]/matriceresult_25[[#This Row],[TOTAL]]</f>
        <v>0</v>
      </c>
      <c r="AO91">
        <f>matriceresult_25[[#This Row],[HPA]]/matriceresult_25[[#This Row],[TOTAL]]</f>
        <v>0</v>
      </c>
      <c r="AP91">
        <f>matriceresult_25[[#This Row],[IGSR/1000 Genomes]]/matriceresult_25[[#This Row],[TOTAL]]</f>
        <v>0</v>
      </c>
      <c r="AQ91">
        <f>matriceresult_25[[#This Row],[InterPro]]/matriceresult_25[[#This Row],[TOTAL]]</f>
        <v>0</v>
      </c>
      <c r="AR91">
        <f>matriceresult_25[[#This Row],[OMIM]]/matriceresult_25[[#This Row],[TOTAL]]</f>
        <v>0</v>
      </c>
      <c r="AS91">
        <f>matriceresult_25[[#This Row],[PDBe]]/matriceresult_25[[#This Row],[TOTAL]]</f>
        <v>0</v>
      </c>
      <c r="AT91">
        <f>matriceresult_25[[#This Row],[Pfam]]/matriceresult_25[[#This Row],[TOTAL]]</f>
        <v>0</v>
      </c>
      <c r="AU91">
        <f>matriceresult_25[[#This Row],[PRIDE]]/matriceresult_25[[#This Row],[TOTAL]]</f>
        <v>0</v>
      </c>
      <c r="AV91">
        <f>matriceresult_25[[#This Row],[RefSeq]]/matriceresult_25[[#This Row],[TOTAL]]</f>
        <v>0</v>
      </c>
      <c r="AW91">
        <f>matriceresult_25[[#This Row],[RefSNP]]/matriceresult_25[[#This Row],[TOTAL]]</f>
        <v>0</v>
      </c>
      <c r="AX91">
        <f>matriceresult_25[[#This Row],[RRID]]/matriceresult_25[[#This Row],[TOTAL]]</f>
        <v>0</v>
      </c>
      <c r="AY91">
        <f>matriceresult_25[[#This Row],[UniProt]]/matriceresult_25[[#This Row],[TOTAL]]</f>
        <v>0</v>
      </c>
      <c r="AZ91" s="8">
        <f>SUM(matriceresult_258[[#This Row],[ArrayExpress]:[UniProt]])</f>
        <v>1</v>
      </c>
    </row>
    <row r="92" spans="1:52" x14ac:dyDescent="0.25">
      <c r="A92" s="3" t="s">
        <v>548</v>
      </c>
      <c r="B92" s="13" t="s">
        <v>550</v>
      </c>
      <c r="D92" s="1" t="s">
        <v>2379</v>
      </c>
      <c r="E92">
        <v>0</v>
      </c>
      <c r="F92">
        <v>0</v>
      </c>
      <c r="G92">
        <v>0</v>
      </c>
      <c r="H92">
        <v>0</v>
      </c>
      <c r="I92">
        <v>0</v>
      </c>
      <c r="J92">
        <v>0</v>
      </c>
      <c r="K92">
        <v>0</v>
      </c>
      <c r="L92">
        <v>0</v>
      </c>
      <c r="M92">
        <v>0</v>
      </c>
      <c r="N92">
        <v>0</v>
      </c>
      <c r="O92">
        <v>0</v>
      </c>
      <c r="P92">
        <v>0</v>
      </c>
      <c r="Q92">
        <v>0</v>
      </c>
      <c r="R92">
        <v>0</v>
      </c>
      <c r="S92">
        <v>0</v>
      </c>
      <c r="T92">
        <v>1</v>
      </c>
      <c r="U92">
        <v>0</v>
      </c>
      <c r="V92">
        <v>0</v>
      </c>
      <c r="W92">
        <v>0</v>
      </c>
      <c r="X92">
        <v>0</v>
      </c>
      <c r="Y92">
        <v>0</v>
      </c>
      <c r="Z92">
        <v>6</v>
      </c>
      <c r="AA92" s="8">
        <f>SUM(matriceresult_25[[#This Row],[ArrayExpress]:[UniProt]])</f>
        <v>7</v>
      </c>
      <c r="AC92" s="1" t="s">
        <v>2379</v>
      </c>
      <c r="AD92">
        <f>matriceresult_25[[#This Row],[ArrayExpress]]/matriceresult_25[[#This Row],[TOTAL]]</f>
        <v>0</v>
      </c>
      <c r="AE92">
        <f>matriceresult_25[[#This Row],[BioProject]]/matriceresult_25[[#This Row],[TOTAL]]</f>
        <v>0</v>
      </c>
      <c r="AF92">
        <f>matriceresult_25[[#This Row],[dbGaP]]/matriceresult_25[[#This Row],[TOTAL]]</f>
        <v>0</v>
      </c>
      <c r="AG92">
        <f>matriceresult_25[[#This Row],[DOI]]/matriceresult_25[[#This Row],[TOTAL]]</f>
        <v>0</v>
      </c>
      <c r="AH92">
        <f>matriceresult_25[[#This Row],[EMDB]]/matriceresult_25[[#This Row],[TOTAL]]</f>
        <v>0</v>
      </c>
      <c r="AI92">
        <f>matriceresult_25[[#This Row],[ENA]]/matriceresult_25[[#This Row],[TOTAL]]</f>
        <v>0</v>
      </c>
      <c r="AJ92">
        <f>matriceresult_25[[#This Row],[Ensembl]]/matriceresult_25[[#This Row],[TOTAL]]</f>
        <v>0</v>
      </c>
      <c r="AK92">
        <f>matriceresult_25[[#This Row],[EUDRACT]]/matriceresult_25[[#This Row],[TOTAL]]</f>
        <v>0</v>
      </c>
      <c r="AL92">
        <f>matriceresult_25[[#This Row],[GCA]]/matriceresult_25[[#This Row],[TOTAL]]</f>
        <v>0</v>
      </c>
      <c r="AM92">
        <f>matriceresult_25[[#This Row],[Gene Ontology (GO)]]/matriceresult_25[[#This Row],[TOTAL]]</f>
        <v>0</v>
      </c>
      <c r="AN92">
        <f>matriceresult_25[[#This Row],[GEO]]/matriceresult_25[[#This Row],[TOTAL]]</f>
        <v>0</v>
      </c>
      <c r="AO92">
        <f>matriceresult_25[[#This Row],[HPA]]/matriceresult_25[[#This Row],[TOTAL]]</f>
        <v>0</v>
      </c>
      <c r="AP92">
        <f>matriceresult_25[[#This Row],[IGSR/1000 Genomes]]/matriceresult_25[[#This Row],[TOTAL]]</f>
        <v>0</v>
      </c>
      <c r="AQ92">
        <f>matriceresult_25[[#This Row],[InterPro]]/matriceresult_25[[#This Row],[TOTAL]]</f>
        <v>0</v>
      </c>
      <c r="AR92">
        <f>matriceresult_25[[#This Row],[OMIM]]/matriceresult_25[[#This Row],[TOTAL]]</f>
        <v>0</v>
      </c>
      <c r="AS92">
        <f>matriceresult_25[[#This Row],[PDBe]]/matriceresult_25[[#This Row],[TOTAL]]</f>
        <v>0.14285714285714285</v>
      </c>
      <c r="AT92">
        <f>matriceresult_25[[#This Row],[Pfam]]/matriceresult_25[[#This Row],[TOTAL]]</f>
        <v>0</v>
      </c>
      <c r="AU92">
        <f>matriceresult_25[[#This Row],[PRIDE]]/matriceresult_25[[#This Row],[TOTAL]]</f>
        <v>0</v>
      </c>
      <c r="AV92">
        <f>matriceresult_25[[#This Row],[RefSeq]]/matriceresult_25[[#This Row],[TOTAL]]</f>
        <v>0</v>
      </c>
      <c r="AW92">
        <f>matriceresult_25[[#This Row],[RefSNP]]/matriceresult_25[[#This Row],[TOTAL]]</f>
        <v>0</v>
      </c>
      <c r="AX92">
        <f>matriceresult_25[[#This Row],[RRID]]/matriceresult_25[[#This Row],[TOTAL]]</f>
        <v>0</v>
      </c>
      <c r="AY92">
        <f>matriceresult_25[[#This Row],[UniProt]]/matriceresult_25[[#This Row],[TOTAL]]</f>
        <v>0.8571428571428571</v>
      </c>
      <c r="AZ92" s="8">
        <f>SUM(matriceresult_258[[#This Row],[ArrayExpress]:[UniProt]])</f>
        <v>1</v>
      </c>
    </row>
    <row r="93" spans="1:52" x14ac:dyDescent="0.25">
      <c r="A93" s="4" t="s">
        <v>548</v>
      </c>
      <c r="B93" s="6" t="s">
        <v>111</v>
      </c>
      <c r="D93" s="1" t="s">
        <v>2393</v>
      </c>
      <c r="E93">
        <v>0</v>
      </c>
      <c r="F93">
        <v>0</v>
      </c>
      <c r="G93">
        <v>0</v>
      </c>
      <c r="H93">
        <v>0</v>
      </c>
      <c r="I93">
        <v>0</v>
      </c>
      <c r="J93">
        <v>4</v>
      </c>
      <c r="K93">
        <v>0</v>
      </c>
      <c r="L93">
        <v>0</v>
      </c>
      <c r="M93">
        <v>0</v>
      </c>
      <c r="N93">
        <v>0</v>
      </c>
      <c r="O93">
        <v>0</v>
      </c>
      <c r="P93">
        <v>0</v>
      </c>
      <c r="Q93">
        <v>0</v>
      </c>
      <c r="R93">
        <v>0</v>
      </c>
      <c r="S93">
        <v>0</v>
      </c>
      <c r="T93">
        <v>0</v>
      </c>
      <c r="U93">
        <v>0</v>
      </c>
      <c r="V93">
        <v>0</v>
      </c>
      <c r="W93">
        <v>0</v>
      </c>
      <c r="X93">
        <v>0</v>
      </c>
      <c r="Y93">
        <v>0</v>
      </c>
      <c r="Z93">
        <v>0</v>
      </c>
      <c r="AA93" s="8">
        <f>SUM(matriceresult_25[[#This Row],[ArrayExpress]:[UniProt]])</f>
        <v>4</v>
      </c>
      <c r="AC93" s="1" t="s">
        <v>2393</v>
      </c>
      <c r="AD93">
        <f>matriceresult_25[[#This Row],[ArrayExpress]]/matriceresult_25[[#This Row],[TOTAL]]</f>
        <v>0</v>
      </c>
      <c r="AE93">
        <f>matriceresult_25[[#This Row],[BioProject]]/matriceresult_25[[#This Row],[TOTAL]]</f>
        <v>0</v>
      </c>
      <c r="AF93">
        <f>matriceresult_25[[#This Row],[dbGaP]]/matriceresult_25[[#This Row],[TOTAL]]</f>
        <v>0</v>
      </c>
      <c r="AG93">
        <f>matriceresult_25[[#This Row],[DOI]]/matriceresult_25[[#This Row],[TOTAL]]</f>
        <v>0</v>
      </c>
      <c r="AH93">
        <f>matriceresult_25[[#This Row],[EMDB]]/matriceresult_25[[#This Row],[TOTAL]]</f>
        <v>0</v>
      </c>
      <c r="AI93">
        <f>matriceresult_25[[#This Row],[ENA]]/matriceresult_25[[#This Row],[TOTAL]]</f>
        <v>1</v>
      </c>
      <c r="AJ93">
        <f>matriceresult_25[[#This Row],[Ensembl]]/matriceresult_25[[#This Row],[TOTAL]]</f>
        <v>0</v>
      </c>
      <c r="AK93">
        <f>matriceresult_25[[#This Row],[EUDRACT]]/matriceresult_25[[#This Row],[TOTAL]]</f>
        <v>0</v>
      </c>
      <c r="AL93">
        <f>matriceresult_25[[#This Row],[GCA]]/matriceresult_25[[#This Row],[TOTAL]]</f>
        <v>0</v>
      </c>
      <c r="AM93">
        <f>matriceresult_25[[#This Row],[Gene Ontology (GO)]]/matriceresult_25[[#This Row],[TOTAL]]</f>
        <v>0</v>
      </c>
      <c r="AN93">
        <f>matriceresult_25[[#This Row],[GEO]]/matriceresult_25[[#This Row],[TOTAL]]</f>
        <v>0</v>
      </c>
      <c r="AO93">
        <f>matriceresult_25[[#This Row],[HPA]]/matriceresult_25[[#This Row],[TOTAL]]</f>
        <v>0</v>
      </c>
      <c r="AP93">
        <f>matriceresult_25[[#This Row],[IGSR/1000 Genomes]]/matriceresult_25[[#This Row],[TOTAL]]</f>
        <v>0</v>
      </c>
      <c r="AQ93">
        <f>matriceresult_25[[#This Row],[InterPro]]/matriceresult_25[[#This Row],[TOTAL]]</f>
        <v>0</v>
      </c>
      <c r="AR93">
        <f>matriceresult_25[[#This Row],[OMIM]]/matriceresult_25[[#This Row],[TOTAL]]</f>
        <v>0</v>
      </c>
      <c r="AS93">
        <f>matriceresult_25[[#This Row],[PDBe]]/matriceresult_25[[#This Row],[TOTAL]]</f>
        <v>0</v>
      </c>
      <c r="AT93">
        <f>matriceresult_25[[#This Row],[Pfam]]/matriceresult_25[[#This Row],[TOTAL]]</f>
        <v>0</v>
      </c>
      <c r="AU93">
        <f>matriceresult_25[[#This Row],[PRIDE]]/matriceresult_25[[#This Row],[TOTAL]]</f>
        <v>0</v>
      </c>
      <c r="AV93">
        <f>matriceresult_25[[#This Row],[RefSeq]]/matriceresult_25[[#This Row],[TOTAL]]</f>
        <v>0</v>
      </c>
      <c r="AW93">
        <f>matriceresult_25[[#This Row],[RefSNP]]/matriceresult_25[[#This Row],[TOTAL]]</f>
        <v>0</v>
      </c>
      <c r="AX93">
        <f>matriceresult_25[[#This Row],[RRID]]/matriceresult_25[[#This Row],[TOTAL]]</f>
        <v>0</v>
      </c>
      <c r="AY93">
        <f>matriceresult_25[[#This Row],[UniProt]]/matriceresult_25[[#This Row],[TOTAL]]</f>
        <v>0</v>
      </c>
      <c r="AZ93" s="8">
        <f>SUM(matriceresult_258[[#This Row],[ArrayExpress]:[UniProt]])</f>
        <v>1</v>
      </c>
    </row>
    <row r="94" spans="1:52" x14ac:dyDescent="0.25">
      <c r="A94" s="3" t="s">
        <v>548</v>
      </c>
      <c r="B94" s="13" t="s">
        <v>111</v>
      </c>
      <c r="D94" s="1" t="s">
        <v>2401</v>
      </c>
      <c r="E94">
        <v>0</v>
      </c>
      <c r="F94">
        <v>0</v>
      </c>
      <c r="G94">
        <v>0</v>
      </c>
      <c r="H94">
        <v>0</v>
      </c>
      <c r="I94">
        <v>0</v>
      </c>
      <c r="J94">
        <v>0</v>
      </c>
      <c r="K94">
        <v>0</v>
      </c>
      <c r="L94">
        <v>0</v>
      </c>
      <c r="M94">
        <v>0</v>
      </c>
      <c r="N94">
        <v>0</v>
      </c>
      <c r="O94">
        <v>0</v>
      </c>
      <c r="P94">
        <v>0</v>
      </c>
      <c r="Q94">
        <v>0</v>
      </c>
      <c r="R94">
        <v>0</v>
      </c>
      <c r="S94">
        <v>0</v>
      </c>
      <c r="T94">
        <v>4</v>
      </c>
      <c r="U94">
        <v>0</v>
      </c>
      <c r="V94">
        <v>0</v>
      </c>
      <c r="W94">
        <v>0</v>
      </c>
      <c r="X94">
        <v>0</v>
      </c>
      <c r="Y94">
        <v>0</v>
      </c>
      <c r="Z94">
        <v>0</v>
      </c>
      <c r="AA94" s="8">
        <f>SUM(matriceresult_25[[#This Row],[ArrayExpress]:[UniProt]])</f>
        <v>4</v>
      </c>
      <c r="AC94" s="1" t="s">
        <v>2401</v>
      </c>
      <c r="AD94">
        <f>matriceresult_25[[#This Row],[ArrayExpress]]/matriceresult_25[[#This Row],[TOTAL]]</f>
        <v>0</v>
      </c>
      <c r="AE94">
        <f>matriceresult_25[[#This Row],[BioProject]]/matriceresult_25[[#This Row],[TOTAL]]</f>
        <v>0</v>
      </c>
      <c r="AF94">
        <f>matriceresult_25[[#This Row],[dbGaP]]/matriceresult_25[[#This Row],[TOTAL]]</f>
        <v>0</v>
      </c>
      <c r="AG94">
        <f>matriceresult_25[[#This Row],[DOI]]/matriceresult_25[[#This Row],[TOTAL]]</f>
        <v>0</v>
      </c>
      <c r="AH94">
        <f>matriceresult_25[[#This Row],[EMDB]]/matriceresult_25[[#This Row],[TOTAL]]</f>
        <v>0</v>
      </c>
      <c r="AI94">
        <f>matriceresult_25[[#This Row],[ENA]]/matriceresult_25[[#This Row],[TOTAL]]</f>
        <v>0</v>
      </c>
      <c r="AJ94">
        <f>matriceresult_25[[#This Row],[Ensembl]]/matriceresult_25[[#This Row],[TOTAL]]</f>
        <v>0</v>
      </c>
      <c r="AK94">
        <f>matriceresult_25[[#This Row],[EUDRACT]]/matriceresult_25[[#This Row],[TOTAL]]</f>
        <v>0</v>
      </c>
      <c r="AL94">
        <f>matriceresult_25[[#This Row],[GCA]]/matriceresult_25[[#This Row],[TOTAL]]</f>
        <v>0</v>
      </c>
      <c r="AM94">
        <f>matriceresult_25[[#This Row],[Gene Ontology (GO)]]/matriceresult_25[[#This Row],[TOTAL]]</f>
        <v>0</v>
      </c>
      <c r="AN94">
        <f>matriceresult_25[[#This Row],[GEO]]/matriceresult_25[[#This Row],[TOTAL]]</f>
        <v>0</v>
      </c>
      <c r="AO94">
        <f>matriceresult_25[[#This Row],[HPA]]/matriceresult_25[[#This Row],[TOTAL]]</f>
        <v>0</v>
      </c>
      <c r="AP94">
        <f>matriceresult_25[[#This Row],[IGSR/1000 Genomes]]/matriceresult_25[[#This Row],[TOTAL]]</f>
        <v>0</v>
      </c>
      <c r="AQ94">
        <f>matriceresult_25[[#This Row],[InterPro]]/matriceresult_25[[#This Row],[TOTAL]]</f>
        <v>0</v>
      </c>
      <c r="AR94">
        <f>matriceresult_25[[#This Row],[OMIM]]/matriceresult_25[[#This Row],[TOTAL]]</f>
        <v>0</v>
      </c>
      <c r="AS94">
        <f>matriceresult_25[[#This Row],[PDBe]]/matriceresult_25[[#This Row],[TOTAL]]</f>
        <v>1</v>
      </c>
      <c r="AT94">
        <f>matriceresult_25[[#This Row],[Pfam]]/matriceresult_25[[#This Row],[TOTAL]]</f>
        <v>0</v>
      </c>
      <c r="AU94">
        <f>matriceresult_25[[#This Row],[PRIDE]]/matriceresult_25[[#This Row],[TOTAL]]</f>
        <v>0</v>
      </c>
      <c r="AV94">
        <f>matriceresult_25[[#This Row],[RefSeq]]/matriceresult_25[[#This Row],[TOTAL]]</f>
        <v>0</v>
      </c>
      <c r="AW94">
        <f>matriceresult_25[[#This Row],[RefSNP]]/matriceresult_25[[#This Row],[TOTAL]]</f>
        <v>0</v>
      </c>
      <c r="AX94">
        <f>matriceresult_25[[#This Row],[RRID]]/matriceresult_25[[#This Row],[TOTAL]]</f>
        <v>0</v>
      </c>
      <c r="AY94">
        <f>matriceresult_25[[#This Row],[UniProt]]/matriceresult_25[[#This Row],[TOTAL]]</f>
        <v>0</v>
      </c>
      <c r="AZ94" s="8">
        <f>SUM(matriceresult_258[[#This Row],[ArrayExpress]:[UniProt]])</f>
        <v>1</v>
      </c>
    </row>
    <row r="95" spans="1:52" x14ac:dyDescent="0.25">
      <c r="A95" s="4" t="s">
        <v>548</v>
      </c>
      <c r="B95" s="6" t="s">
        <v>111</v>
      </c>
      <c r="D95" s="1" t="s">
        <v>655</v>
      </c>
      <c r="E95">
        <v>0</v>
      </c>
      <c r="F95">
        <v>0</v>
      </c>
      <c r="G95">
        <v>0</v>
      </c>
      <c r="H95">
        <v>0</v>
      </c>
      <c r="I95">
        <v>0</v>
      </c>
      <c r="J95">
        <v>0</v>
      </c>
      <c r="K95">
        <v>0</v>
      </c>
      <c r="L95">
        <v>0</v>
      </c>
      <c r="M95">
        <v>0</v>
      </c>
      <c r="N95">
        <v>1</v>
      </c>
      <c r="O95">
        <v>1</v>
      </c>
      <c r="P95">
        <v>0</v>
      </c>
      <c r="Q95">
        <v>0</v>
      </c>
      <c r="R95">
        <v>0</v>
      </c>
      <c r="S95">
        <v>0</v>
      </c>
      <c r="T95">
        <v>0</v>
      </c>
      <c r="U95">
        <v>0</v>
      </c>
      <c r="V95">
        <v>0</v>
      </c>
      <c r="W95">
        <v>0</v>
      </c>
      <c r="X95">
        <v>0</v>
      </c>
      <c r="Y95">
        <v>0</v>
      </c>
      <c r="Z95">
        <v>0</v>
      </c>
      <c r="AA95" s="8">
        <f>SUM(matriceresult_25[[#This Row],[ArrayExpress]:[UniProt]])</f>
        <v>2</v>
      </c>
      <c r="AC95" s="1" t="s">
        <v>655</v>
      </c>
      <c r="AD95">
        <f>matriceresult_25[[#This Row],[ArrayExpress]]/matriceresult_25[[#This Row],[TOTAL]]</f>
        <v>0</v>
      </c>
      <c r="AE95">
        <f>matriceresult_25[[#This Row],[BioProject]]/matriceresult_25[[#This Row],[TOTAL]]</f>
        <v>0</v>
      </c>
      <c r="AF95">
        <f>matriceresult_25[[#This Row],[dbGaP]]/matriceresult_25[[#This Row],[TOTAL]]</f>
        <v>0</v>
      </c>
      <c r="AG95">
        <f>matriceresult_25[[#This Row],[DOI]]/matriceresult_25[[#This Row],[TOTAL]]</f>
        <v>0</v>
      </c>
      <c r="AH95">
        <f>matriceresult_25[[#This Row],[EMDB]]/matriceresult_25[[#This Row],[TOTAL]]</f>
        <v>0</v>
      </c>
      <c r="AI95">
        <f>matriceresult_25[[#This Row],[ENA]]/matriceresult_25[[#This Row],[TOTAL]]</f>
        <v>0</v>
      </c>
      <c r="AJ95">
        <f>matriceresult_25[[#This Row],[Ensembl]]/matriceresult_25[[#This Row],[TOTAL]]</f>
        <v>0</v>
      </c>
      <c r="AK95">
        <f>matriceresult_25[[#This Row],[EUDRACT]]/matriceresult_25[[#This Row],[TOTAL]]</f>
        <v>0</v>
      </c>
      <c r="AL95">
        <f>matriceresult_25[[#This Row],[GCA]]/matriceresult_25[[#This Row],[TOTAL]]</f>
        <v>0</v>
      </c>
      <c r="AM95">
        <f>matriceresult_25[[#This Row],[Gene Ontology (GO)]]/matriceresult_25[[#This Row],[TOTAL]]</f>
        <v>0.5</v>
      </c>
      <c r="AN95">
        <f>matriceresult_25[[#This Row],[GEO]]/matriceresult_25[[#This Row],[TOTAL]]</f>
        <v>0.5</v>
      </c>
      <c r="AO95">
        <f>matriceresult_25[[#This Row],[HPA]]/matriceresult_25[[#This Row],[TOTAL]]</f>
        <v>0</v>
      </c>
      <c r="AP95">
        <f>matriceresult_25[[#This Row],[IGSR/1000 Genomes]]/matriceresult_25[[#This Row],[TOTAL]]</f>
        <v>0</v>
      </c>
      <c r="AQ95">
        <f>matriceresult_25[[#This Row],[InterPro]]/matriceresult_25[[#This Row],[TOTAL]]</f>
        <v>0</v>
      </c>
      <c r="AR95">
        <f>matriceresult_25[[#This Row],[OMIM]]/matriceresult_25[[#This Row],[TOTAL]]</f>
        <v>0</v>
      </c>
      <c r="AS95">
        <f>matriceresult_25[[#This Row],[PDBe]]/matriceresult_25[[#This Row],[TOTAL]]</f>
        <v>0</v>
      </c>
      <c r="AT95">
        <f>matriceresult_25[[#This Row],[Pfam]]/matriceresult_25[[#This Row],[TOTAL]]</f>
        <v>0</v>
      </c>
      <c r="AU95">
        <f>matriceresult_25[[#This Row],[PRIDE]]/matriceresult_25[[#This Row],[TOTAL]]</f>
        <v>0</v>
      </c>
      <c r="AV95">
        <f>matriceresult_25[[#This Row],[RefSeq]]/matriceresult_25[[#This Row],[TOTAL]]</f>
        <v>0</v>
      </c>
      <c r="AW95">
        <f>matriceresult_25[[#This Row],[RefSNP]]/matriceresult_25[[#This Row],[TOTAL]]</f>
        <v>0</v>
      </c>
      <c r="AX95">
        <f>matriceresult_25[[#This Row],[RRID]]/matriceresult_25[[#This Row],[TOTAL]]</f>
        <v>0</v>
      </c>
      <c r="AY95">
        <f>matriceresult_25[[#This Row],[UniProt]]/matriceresult_25[[#This Row],[TOTAL]]</f>
        <v>0</v>
      </c>
      <c r="AZ95" s="8">
        <f>SUM(matriceresult_258[[#This Row],[ArrayExpress]:[UniProt]])</f>
        <v>1</v>
      </c>
    </row>
    <row r="96" spans="1:52" x14ac:dyDescent="0.25">
      <c r="A96" s="3" t="s">
        <v>548</v>
      </c>
      <c r="B96" s="13" t="s">
        <v>111</v>
      </c>
      <c r="D96" s="1" t="s">
        <v>857</v>
      </c>
      <c r="E96">
        <v>0</v>
      </c>
      <c r="F96">
        <v>1</v>
      </c>
      <c r="G96">
        <v>0</v>
      </c>
      <c r="H96">
        <v>0</v>
      </c>
      <c r="I96">
        <v>0</v>
      </c>
      <c r="J96">
        <v>0</v>
      </c>
      <c r="K96">
        <v>0</v>
      </c>
      <c r="L96">
        <v>0</v>
      </c>
      <c r="M96">
        <v>0</v>
      </c>
      <c r="N96">
        <v>0</v>
      </c>
      <c r="O96">
        <v>0</v>
      </c>
      <c r="P96">
        <v>0</v>
      </c>
      <c r="Q96">
        <v>0</v>
      </c>
      <c r="R96">
        <v>0</v>
      </c>
      <c r="S96">
        <v>0</v>
      </c>
      <c r="T96">
        <v>0</v>
      </c>
      <c r="U96">
        <v>0</v>
      </c>
      <c r="V96">
        <v>0</v>
      </c>
      <c r="W96">
        <v>0</v>
      </c>
      <c r="X96">
        <v>0</v>
      </c>
      <c r="Y96">
        <v>0</v>
      </c>
      <c r="Z96">
        <v>0</v>
      </c>
      <c r="AA96" s="8">
        <f>SUM(matriceresult_25[[#This Row],[ArrayExpress]:[UniProt]])</f>
        <v>1</v>
      </c>
      <c r="AC96" s="1" t="s">
        <v>857</v>
      </c>
      <c r="AD96">
        <f>matriceresult_25[[#This Row],[ArrayExpress]]/matriceresult_25[[#This Row],[TOTAL]]</f>
        <v>0</v>
      </c>
      <c r="AE96">
        <f>matriceresult_25[[#This Row],[BioProject]]/matriceresult_25[[#This Row],[TOTAL]]</f>
        <v>1</v>
      </c>
      <c r="AF96">
        <f>matriceresult_25[[#This Row],[dbGaP]]/matriceresult_25[[#This Row],[TOTAL]]</f>
        <v>0</v>
      </c>
      <c r="AG96">
        <f>matriceresult_25[[#This Row],[DOI]]/matriceresult_25[[#This Row],[TOTAL]]</f>
        <v>0</v>
      </c>
      <c r="AH96">
        <f>matriceresult_25[[#This Row],[EMDB]]/matriceresult_25[[#This Row],[TOTAL]]</f>
        <v>0</v>
      </c>
      <c r="AI96">
        <f>matriceresult_25[[#This Row],[ENA]]/matriceresult_25[[#This Row],[TOTAL]]</f>
        <v>0</v>
      </c>
      <c r="AJ96">
        <f>matriceresult_25[[#This Row],[Ensembl]]/matriceresult_25[[#This Row],[TOTAL]]</f>
        <v>0</v>
      </c>
      <c r="AK96">
        <f>matriceresult_25[[#This Row],[EUDRACT]]/matriceresult_25[[#This Row],[TOTAL]]</f>
        <v>0</v>
      </c>
      <c r="AL96">
        <f>matriceresult_25[[#This Row],[GCA]]/matriceresult_25[[#This Row],[TOTAL]]</f>
        <v>0</v>
      </c>
      <c r="AM96">
        <f>matriceresult_25[[#This Row],[Gene Ontology (GO)]]/matriceresult_25[[#This Row],[TOTAL]]</f>
        <v>0</v>
      </c>
      <c r="AN96">
        <f>matriceresult_25[[#This Row],[GEO]]/matriceresult_25[[#This Row],[TOTAL]]</f>
        <v>0</v>
      </c>
      <c r="AO96">
        <f>matriceresult_25[[#This Row],[HPA]]/matriceresult_25[[#This Row],[TOTAL]]</f>
        <v>0</v>
      </c>
      <c r="AP96">
        <f>matriceresult_25[[#This Row],[IGSR/1000 Genomes]]/matriceresult_25[[#This Row],[TOTAL]]</f>
        <v>0</v>
      </c>
      <c r="AQ96">
        <f>matriceresult_25[[#This Row],[InterPro]]/matriceresult_25[[#This Row],[TOTAL]]</f>
        <v>0</v>
      </c>
      <c r="AR96">
        <f>matriceresult_25[[#This Row],[OMIM]]/matriceresult_25[[#This Row],[TOTAL]]</f>
        <v>0</v>
      </c>
      <c r="AS96">
        <f>matriceresult_25[[#This Row],[PDBe]]/matriceresult_25[[#This Row],[TOTAL]]</f>
        <v>0</v>
      </c>
      <c r="AT96">
        <f>matriceresult_25[[#This Row],[Pfam]]/matriceresult_25[[#This Row],[TOTAL]]</f>
        <v>0</v>
      </c>
      <c r="AU96">
        <f>matriceresult_25[[#This Row],[PRIDE]]/matriceresult_25[[#This Row],[TOTAL]]</f>
        <v>0</v>
      </c>
      <c r="AV96">
        <f>matriceresult_25[[#This Row],[RefSeq]]/matriceresult_25[[#This Row],[TOTAL]]</f>
        <v>0</v>
      </c>
      <c r="AW96">
        <f>matriceresult_25[[#This Row],[RefSNP]]/matriceresult_25[[#This Row],[TOTAL]]</f>
        <v>0</v>
      </c>
      <c r="AX96">
        <f>matriceresult_25[[#This Row],[RRID]]/matriceresult_25[[#This Row],[TOTAL]]</f>
        <v>0</v>
      </c>
      <c r="AY96">
        <f>matriceresult_25[[#This Row],[UniProt]]/matriceresult_25[[#This Row],[TOTAL]]</f>
        <v>0</v>
      </c>
      <c r="AZ96" s="8">
        <f>SUM(matriceresult_258[[#This Row],[ArrayExpress]:[UniProt]])</f>
        <v>1</v>
      </c>
    </row>
    <row r="97" spans="1:52" x14ac:dyDescent="0.25">
      <c r="A97" s="4" t="s">
        <v>548</v>
      </c>
      <c r="B97" s="6" t="s">
        <v>111</v>
      </c>
      <c r="D97" s="1" t="s">
        <v>1522</v>
      </c>
      <c r="E97">
        <v>0</v>
      </c>
      <c r="F97">
        <v>0</v>
      </c>
      <c r="G97">
        <v>0</v>
      </c>
      <c r="H97">
        <v>0</v>
      </c>
      <c r="I97">
        <v>0</v>
      </c>
      <c r="J97">
        <v>1</v>
      </c>
      <c r="K97">
        <v>0</v>
      </c>
      <c r="L97">
        <v>0</v>
      </c>
      <c r="M97">
        <v>0</v>
      </c>
      <c r="N97">
        <v>0</v>
      </c>
      <c r="O97">
        <v>0</v>
      </c>
      <c r="P97">
        <v>0</v>
      </c>
      <c r="Q97">
        <v>0</v>
      </c>
      <c r="R97">
        <v>0</v>
      </c>
      <c r="S97">
        <v>0</v>
      </c>
      <c r="T97">
        <v>0</v>
      </c>
      <c r="U97">
        <v>0</v>
      </c>
      <c r="V97">
        <v>0</v>
      </c>
      <c r="W97">
        <v>0</v>
      </c>
      <c r="X97">
        <v>0</v>
      </c>
      <c r="Y97">
        <v>0</v>
      </c>
      <c r="Z97">
        <v>0</v>
      </c>
      <c r="AA97" s="8">
        <f>SUM(matriceresult_25[[#This Row],[ArrayExpress]:[UniProt]])</f>
        <v>1</v>
      </c>
      <c r="AC97" s="1" t="s">
        <v>1522</v>
      </c>
      <c r="AD97">
        <f>matriceresult_25[[#This Row],[ArrayExpress]]/matriceresult_25[[#This Row],[TOTAL]]</f>
        <v>0</v>
      </c>
      <c r="AE97">
        <f>matriceresult_25[[#This Row],[BioProject]]/matriceresult_25[[#This Row],[TOTAL]]</f>
        <v>0</v>
      </c>
      <c r="AF97">
        <f>matriceresult_25[[#This Row],[dbGaP]]/matriceresult_25[[#This Row],[TOTAL]]</f>
        <v>0</v>
      </c>
      <c r="AG97">
        <f>matriceresult_25[[#This Row],[DOI]]/matriceresult_25[[#This Row],[TOTAL]]</f>
        <v>0</v>
      </c>
      <c r="AH97">
        <f>matriceresult_25[[#This Row],[EMDB]]/matriceresult_25[[#This Row],[TOTAL]]</f>
        <v>0</v>
      </c>
      <c r="AI97">
        <f>matriceresult_25[[#This Row],[ENA]]/matriceresult_25[[#This Row],[TOTAL]]</f>
        <v>1</v>
      </c>
      <c r="AJ97">
        <f>matriceresult_25[[#This Row],[Ensembl]]/matriceresult_25[[#This Row],[TOTAL]]</f>
        <v>0</v>
      </c>
      <c r="AK97">
        <f>matriceresult_25[[#This Row],[EUDRACT]]/matriceresult_25[[#This Row],[TOTAL]]</f>
        <v>0</v>
      </c>
      <c r="AL97">
        <f>matriceresult_25[[#This Row],[GCA]]/matriceresult_25[[#This Row],[TOTAL]]</f>
        <v>0</v>
      </c>
      <c r="AM97">
        <f>matriceresult_25[[#This Row],[Gene Ontology (GO)]]/matriceresult_25[[#This Row],[TOTAL]]</f>
        <v>0</v>
      </c>
      <c r="AN97">
        <f>matriceresult_25[[#This Row],[GEO]]/matriceresult_25[[#This Row],[TOTAL]]</f>
        <v>0</v>
      </c>
      <c r="AO97">
        <f>matriceresult_25[[#This Row],[HPA]]/matriceresult_25[[#This Row],[TOTAL]]</f>
        <v>0</v>
      </c>
      <c r="AP97">
        <f>matriceresult_25[[#This Row],[IGSR/1000 Genomes]]/matriceresult_25[[#This Row],[TOTAL]]</f>
        <v>0</v>
      </c>
      <c r="AQ97">
        <f>matriceresult_25[[#This Row],[InterPro]]/matriceresult_25[[#This Row],[TOTAL]]</f>
        <v>0</v>
      </c>
      <c r="AR97">
        <f>matriceresult_25[[#This Row],[OMIM]]/matriceresult_25[[#This Row],[TOTAL]]</f>
        <v>0</v>
      </c>
      <c r="AS97">
        <f>matriceresult_25[[#This Row],[PDBe]]/matriceresult_25[[#This Row],[TOTAL]]</f>
        <v>0</v>
      </c>
      <c r="AT97">
        <f>matriceresult_25[[#This Row],[Pfam]]/matriceresult_25[[#This Row],[TOTAL]]</f>
        <v>0</v>
      </c>
      <c r="AU97">
        <f>matriceresult_25[[#This Row],[PRIDE]]/matriceresult_25[[#This Row],[TOTAL]]</f>
        <v>0</v>
      </c>
      <c r="AV97">
        <f>matriceresult_25[[#This Row],[RefSeq]]/matriceresult_25[[#This Row],[TOTAL]]</f>
        <v>0</v>
      </c>
      <c r="AW97">
        <f>matriceresult_25[[#This Row],[RefSNP]]/matriceresult_25[[#This Row],[TOTAL]]</f>
        <v>0</v>
      </c>
      <c r="AX97">
        <f>matriceresult_25[[#This Row],[RRID]]/matriceresult_25[[#This Row],[TOTAL]]</f>
        <v>0</v>
      </c>
      <c r="AY97">
        <f>matriceresult_25[[#This Row],[UniProt]]/matriceresult_25[[#This Row],[TOTAL]]</f>
        <v>0</v>
      </c>
      <c r="AZ97" s="8">
        <f>SUM(matriceresult_258[[#This Row],[ArrayExpress]:[UniProt]])</f>
        <v>1</v>
      </c>
    </row>
    <row r="98" spans="1:52" x14ac:dyDescent="0.25">
      <c r="A98" s="3" t="s">
        <v>378</v>
      </c>
      <c r="B98" s="13" t="s">
        <v>76</v>
      </c>
      <c r="D98" s="1" t="s">
        <v>862</v>
      </c>
      <c r="E98">
        <v>0</v>
      </c>
      <c r="F98">
        <v>0</v>
      </c>
      <c r="G98">
        <v>0</v>
      </c>
      <c r="H98">
        <v>0</v>
      </c>
      <c r="I98">
        <v>0</v>
      </c>
      <c r="J98">
        <v>4</v>
      </c>
      <c r="K98">
        <v>0</v>
      </c>
      <c r="L98">
        <v>0</v>
      </c>
      <c r="M98">
        <v>0</v>
      </c>
      <c r="N98">
        <v>0</v>
      </c>
      <c r="O98">
        <v>0</v>
      </c>
      <c r="P98">
        <v>0</v>
      </c>
      <c r="Q98">
        <v>0</v>
      </c>
      <c r="R98">
        <v>0</v>
      </c>
      <c r="S98">
        <v>0</v>
      </c>
      <c r="T98">
        <v>0</v>
      </c>
      <c r="U98">
        <v>0</v>
      </c>
      <c r="V98">
        <v>0</v>
      </c>
      <c r="W98">
        <v>0</v>
      </c>
      <c r="X98">
        <v>0</v>
      </c>
      <c r="Y98">
        <v>0</v>
      </c>
      <c r="Z98">
        <v>0</v>
      </c>
      <c r="AA98" s="8">
        <f>SUM(matriceresult_25[[#This Row],[ArrayExpress]:[UniProt]])</f>
        <v>4</v>
      </c>
      <c r="AC98" s="1" t="s">
        <v>862</v>
      </c>
      <c r="AD98">
        <f>matriceresult_25[[#This Row],[ArrayExpress]]/matriceresult_25[[#This Row],[TOTAL]]</f>
        <v>0</v>
      </c>
      <c r="AE98">
        <f>matriceresult_25[[#This Row],[BioProject]]/matriceresult_25[[#This Row],[TOTAL]]</f>
        <v>0</v>
      </c>
      <c r="AF98">
        <f>matriceresult_25[[#This Row],[dbGaP]]/matriceresult_25[[#This Row],[TOTAL]]</f>
        <v>0</v>
      </c>
      <c r="AG98">
        <f>matriceresult_25[[#This Row],[DOI]]/matriceresult_25[[#This Row],[TOTAL]]</f>
        <v>0</v>
      </c>
      <c r="AH98">
        <f>matriceresult_25[[#This Row],[EMDB]]/matriceresult_25[[#This Row],[TOTAL]]</f>
        <v>0</v>
      </c>
      <c r="AI98">
        <f>matriceresult_25[[#This Row],[ENA]]/matriceresult_25[[#This Row],[TOTAL]]</f>
        <v>1</v>
      </c>
      <c r="AJ98">
        <f>matriceresult_25[[#This Row],[Ensembl]]/matriceresult_25[[#This Row],[TOTAL]]</f>
        <v>0</v>
      </c>
      <c r="AK98">
        <f>matriceresult_25[[#This Row],[EUDRACT]]/matriceresult_25[[#This Row],[TOTAL]]</f>
        <v>0</v>
      </c>
      <c r="AL98">
        <f>matriceresult_25[[#This Row],[GCA]]/matriceresult_25[[#This Row],[TOTAL]]</f>
        <v>0</v>
      </c>
      <c r="AM98">
        <f>matriceresult_25[[#This Row],[Gene Ontology (GO)]]/matriceresult_25[[#This Row],[TOTAL]]</f>
        <v>0</v>
      </c>
      <c r="AN98">
        <f>matriceresult_25[[#This Row],[GEO]]/matriceresult_25[[#This Row],[TOTAL]]</f>
        <v>0</v>
      </c>
      <c r="AO98">
        <f>matriceresult_25[[#This Row],[HPA]]/matriceresult_25[[#This Row],[TOTAL]]</f>
        <v>0</v>
      </c>
      <c r="AP98">
        <f>matriceresult_25[[#This Row],[IGSR/1000 Genomes]]/matriceresult_25[[#This Row],[TOTAL]]</f>
        <v>0</v>
      </c>
      <c r="AQ98">
        <f>matriceresult_25[[#This Row],[InterPro]]/matriceresult_25[[#This Row],[TOTAL]]</f>
        <v>0</v>
      </c>
      <c r="AR98">
        <f>matriceresult_25[[#This Row],[OMIM]]/matriceresult_25[[#This Row],[TOTAL]]</f>
        <v>0</v>
      </c>
      <c r="AS98">
        <f>matriceresult_25[[#This Row],[PDBe]]/matriceresult_25[[#This Row],[TOTAL]]</f>
        <v>0</v>
      </c>
      <c r="AT98">
        <f>matriceresult_25[[#This Row],[Pfam]]/matriceresult_25[[#This Row],[TOTAL]]</f>
        <v>0</v>
      </c>
      <c r="AU98">
        <f>matriceresult_25[[#This Row],[PRIDE]]/matriceresult_25[[#This Row],[TOTAL]]</f>
        <v>0</v>
      </c>
      <c r="AV98">
        <f>matriceresult_25[[#This Row],[RefSeq]]/matriceresult_25[[#This Row],[TOTAL]]</f>
        <v>0</v>
      </c>
      <c r="AW98">
        <f>matriceresult_25[[#This Row],[RefSNP]]/matriceresult_25[[#This Row],[TOTAL]]</f>
        <v>0</v>
      </c>
      <c r="AX98">
        <f>matriceresult_25[[#This Row],[RRID]]/matriceresult_25[[#This Row],[TOTAL]]</f>
        <v>0</v>
      </c>
      <c r="AY98">
        <f>matriceresult_25[[#This Row],[UniProt]]/matriceresult_25[[#This Row],[TOTAL]]</f>
        <v>0</v>
      </c>
      <c r="AZ98" s="8">
        <f>SUM(matriceresult_258[[#This Row],[ArrayExpress]:[UniProt]])</f>
        <v>1</v>
      </c>
    </row>
    <row r="99" spans="1:52" x14ac:dyDescent="0.25">
      <c r="A99" s="4" t="s">
        <v>58</v>
      </c>
      <c r="B99" s="6" t="s">
        <v>61</v>
      </c>
      <c r="D99" s="1" t="s">
        <v>1527</v>
      </c>
      <c r="E99">
        <v>0</v>
      </c>
      <c r="F99">
        <v>0</v>
      </c>
      <c r="G99">
        <v>0</v>
      </c>
      <c r="H99">
        <v>0</v>
      </c>
      <c r="I99">
        <v>0</v>
      </c>
      <c r="J99">
        <v>0</v>
      </c>
      <c r="K99">
        <v>0</v>
      </c>
      <c r="L99">
        <v>0</v>
      </c>
      <c r="M99">
        <v>0</v>
      </c>
      <c r="N99">
        <v>0</v>
      </c>
      <c r="O99">
        <v>0</v>
      </c>
      <c r="P99">
        <v>0</v>
      </c>
      <c r="Q99">
        <v>0</v>
      </c>
      <c r="R99">
        <v>0</v>
      </c>
      <c r="S99">
        <v>0</v>
      </c>
      <c r="T99">
        <v>0</v>
      </c>
      <c r="U99">
        <v>0</v>
      </c>
      <c r="V99">
        <v>0</v>
      </c>
      <c r="W99">
        <v>0</v>
      </c>
      <c r="X99">
        <v>3</v>
      </c>
      <c r="Y99">
        <v>0</v>
      </c>
      <c r="Z99">
        <v>0</v>
      </c>
      <c r="AA99" s="8">
        <f>SUM(matriceresult_25[[#This Row],[ArrayExpress]:[UniProt]])</f>
        <v>3</v>
      </c>
      <c r="AC99" s="1" t="s">
        <v>1527</v>
      </c>
      <c r="AD99">
        <f>matriceresult_25[[#This Row],[ArrayExpress]]/matriceresult_25[[#This Row],[TOTAL]]</f>
        <v>0</v>
      </c>
      <c r="AE99">
        <f>matriceresult_25[[#This Row],[BioProject]]/matriceresult_25[[#This Row],[TOTAL]]</f>
        <v>0</v>
      </c>
      <c r="AF99">
        <f>matriceresult_25[[#This Row],[dbGaP]]/matriceresult_25[[#This Row],[TOTAL]]</f>
        <v>0</v>
      </c>
      <c r="AG99">
        <f>matriceresult_25[[#This Row],[DOI]]/matriceresult_25[[#This Row],[TOTAL]]</f>
        <v>0</v>
      </c>
      <c r="AH99">
        <f>matriceresult_25[[#This Row],[EMDB]]/matriceresult_25[[#This Row],[TOTAL]]</f>
        <v>0</v>
      </c>
      <c r="AI99">
        <f>matriceresult_25[[#This Row],[ENA]]/matriceresult_25[[#This Row],[TOTAL]]</f>
        <v>0</v>
      </c>
      <c r="AJ99">
        <f>matriceresult_25[[#This Row],[Ensembl]]/matriceresult_25[[#This Row],[TOTAL]]</f>
        <v>0</v>
      </c>
      <c r="AK99">
        <f>matriceresult_25[[#This Row],[EUDRACT]]/matriceresult_25[[#This Row],[TOTAL]]</f>
        <v>0</v>
      </c>
      <c r="AL99">
        <f>matriceresult_25[[#This Row],[GCA]]/matriceresult_25[[#This Row],[TOTAL]]</f>
        <v>0</v>
      </c>
      <c r="AM99">
        <f>matriceresult_25[[#This Row],[Gene Ontology (GO)]]/matriceresult_25[[#This Row],[TOTAL]]</f>
        <v>0</v>
      </c>
      <c r="AN99">
        <f>matriceresult_25[[#This Row],[GEO]]/matriceresult_25[[#This Row],[TOTAL]]</f>
        <v>0</v>
      </c>
      <c r="AO99">
        <f>matriceresult_25[[#This Row],[HPA]]/matriceresult_25[[#This Row],[TOTAL]]</f>
        <v>0</v>
      </c>
      <c r="AP99">
        <f>matriceresult_25[[#This Row],[IGSR/1000 Genomes]]/matriceresult_25[[#This Row],[TOTAL]]</f>
        <v>0</v>
      </c>
      <c r="AQ99">
        <f>matriceresult_25[[#This Row],[InterPro]]/matriceresult_25[[#This Row],[TOTAL]]</f>
        <v>0</v>
      </c>
      <c r="AR99">
        <f>matriceresult_25[[#This Row],[OMIM]]/matriceresult_25[[#This Row],[TOTAL]]</f>
        <v>0</v>
      </c>
      <c r="AS99">
        <f>matriceresult_25[[#This Row],[PDBe]]/matriceresult_25[[#This Row],[TOTAL]]</f>
        <v>0</v>
      </c>
      <c r="AT99">
        <f>matriceresult_25[[#This Row],[Pfam]]/matriceresult_25[[#This Row],[TOTAL]]</f>
        <v>0</v>
      </c>
      <c r="AU99">
        <f>matriceresult_25[[#This Row],[PRIDE]]/matriceresult_25[[#This Row],[TOTAL]]</f>
        <v>0</v>
      </c>
      <c r="AV99">
        <f>matriceresult_25[[#This Row],[RefSeq]]/matriceresult_25[[#This Row],[TOTAL]]</f>
        <v>0</v>
      </c>
      <c r="AW99">
        <f>matriceresult_25[[#This Row],[RefSNP]]/matriceresult_25[[#This Row],[TOTAL]]</f>
        <v>1</v>
      </c>
      <c r="AX99">
        <f>matriceresult_25[[#This Row],[RRID]]/matriceresult_25[[#This Row],[TOTAL]]</f>
        <v>0</v>
      </c>
      <c r="AY99">
        <f>matriceresult_25[[#This Row],[UniProt]]/matriceresult_25[[#This Row],[TOTAL]]</f>
        <v>0</v>
      </c>
      <c r="AZ99" s="8">
        <f>SUM(matriceresult_258[[#This Row],[ArrayExpress]:[UniProt]])</f>
        <v>1</v>
      </c>
    </row>
    <row r="100" spans="1:52" x14ac:dyDescent="0.25">
      <c r="A100" s="3" t="s">
        <v>58</v>
      </c>
      <c r="B100" s="13" t="s">
        <v>61</v>
      </c>
      <c r="D100" s="1" t="s">
        <v>660</v>
      </c>
      <c r="E100">
        <v>0</v>
      </c>
      <c r="F100">
        <v>0</v>
      </c>
      <c r="G100">
        <v>0</v>
      </c>
      <c r="H100">
        <v>0</v>
      </c>
      <c r="I100">
        <v>0</v>
      </c>
      <c r="J100">
        <v>11</v>
      </c>
      <c r="K100">
        <v>0</v>
      </c>
      <c r="L100">
        <v>0</v>
      </c>
      <c r="M100">
        <v>0</v>
      </c>
      <c r="N100">
        <v>0</v>
      </c>
      <c r="O100">
        <v>0</v>
      </c>
      <c r="P100">
        <v>0</v>
      </c>
      <c r="Q100">
        <v>0</v>
      </c>
      <c r="R100">
        <v>0</v>
      </c>
      <c r="S100">
        <v>0</v>
      </c>
      <c r="T100">
        <v>0</v>
      </c>
      <c r="U100">
        <v>0</v>
      </c>
      <c r="V100">
        <v>0</v>
      </c>
      <c r="W100">
        <v>0</v>
      </c>
      <c r="X100">
        <v>0</v>
      </c>
      <c r="Y100">
        <v>0</v>
      </c>
      <c r="Z100">
        <v>0</v>
      </c>
      <c r="AA100" s="8">
        <f>SUM(matriceresult_25[[#This Row],[ArrayExpress]:[UniProt]])</f>
        <v>11</v>
      </c>
      <c r="AC100" s="1" t="s">
        <v>660</v>
      </c>
      <c r="AD100">
        <f>matriceresult_25[[#This Row],[ArrayExpress]]/matriceresult_25[[#This Row],[TOTAL]]</f>
        <v>0</v>
      </c>
      <c r="AE100">
        <f>matriceresult_25[[#This Row],[BioProject]]/matriceresult_25[[#This Row],[TOTAL]]</f>
        <v>0</v>
      </c>
      <c r="AF100">
        <f>matriceresult_25[[#This Row],[dbGaP]]/matriceresult_25[[#This Row],[TOTAL]]</f>
        <v>0</v>
      </c>
      <c r="AG100">
        <f>matriceresult_25[[#This Row],[DOI]]/matriceresult_25[[#This Row],[TOTAL]]</f>
        <v>0</v>
      </c>
      <c r="AH100">
        <f>matriceresult_25[[#This Row],[EMDB]]/matriceresult_25[[#This Row],[TOTAL]]</f>
        <v>0</v>
      </c>
      <c r="AI100">
        <f>matriceresult_25[[#This Row],[ENA]]/matriceresult_25[[#This Row],[TOTAL]]</f>
        <v>1</v>
      </c>
      <c r="AJ100">
        <f>matriceresult_25[[#This Row],[Ensembl]]/matriceresult_25[[#This Row],[TOTAL]]</f>
        <v>0</v>
      </c>
      <c r="AK100">
        <f>matriceresult_25[[#This Row],[EUDRACT]]/matriceresult_25[[#This Row],[TOTAL]]</f>
        <v>0</v>
      </c>
      <c r="AL100">
        <f>matriceresult_25[[#This Row],[GCA]]/matriceresult_25[[#This Row],[TOTAL]]</f>
        <v>0</v>
      </c>
      <c r="AM100">
        <f>matriceresult_25[[#This Row],[Gene Ontology (GO)]]/matriceresult_25[[#This Row],[TOTAL]]</f>
        <v>0</v>
      </c>
      <c r="AN100">
        <f>matriceresult_25[[#This Row],[GEO]]/matriceresult_25[[#This Row],[TOTAL]]</f>
        <v>0</v>
      </c>
      <c r="AO100">
        <f>matriceresult_25[[#This Row],[HPA]]/matriceresult_25[[#This Row],[TOTAL]]</f>
        <v>0</v>
      </c>
      <c r="AP100">
        <f>matriceresult_25[[#This Row],[IGSR/1000 Genomes]]/matriceresult_25[[#This Row],[TOTAL]]</f>
        <v>0</v>
      </c>
      <c r="AQ100">
        <f>matriceresult_25[[#This Row],[InterPro]]/matriceresult_25[[#This Row],[TOTAL]]</f>
        <v>0</v>
      </c>
      <c r="AR100">
        <f>matriceresult_25[[#This Row],[OMIM]]/matriceresult_25[[#This Row],[TOTAL]]</f>
        <v>0</v>
      </c>
      <c r="AS100">
        <f>matriceresult_25[[#This Row],[PDBe]]/matriceresult_25[[#This Row],[TOTAL]]</f>
        <v>0</v>
      </c>
      <c r="AT100">
        <f>matriceresult_25[[#This Row],[Pfam]]/matriceresult_25[[#This Row],[TOTAL]]</f>
        <v>0</v>
      </c>
      <c r="AU100">
        <f>matriceresult_25[[#This Row],[PRIDE]]/matriceresult_25[[#This Row],[TOTAL]]</f>
        <v>0</v>
      </c>
      <c r="AV100">
        <f>matriceresult_25[[#This Row],[RefSeq]]/matriceresult_25[[#This Row],[TOTAL]]</f>
        <v>0</v>
      </c>
      <c r="AW100">
        <f>matriceresult_25[[#This Row],[RefSNP]]/matriceresult_25[[#This Row],[TOTAL]]</f>
        <v>0</v>
      </c>
      <c r="AX100">
        <f>matriceresult_25[[#This Row],[RRID]]/matriceresult_25[[#This Row],[TOTAL]]</f>
        <v>0</v>
      </c>
      <c r="AY100">
        <f>matriceresult_25[[#This Row],[UniProt]]/matriceresult_25[[#This Row],[TOTAL]]</f>
        <v>0</v>
      </c>
      <c r="AZ100" s="8">
        <f>SUM(matriceresult_258[[#This Row],[ArrayExpress]:[UniProt]])</f>
        <v>1</v>
      </c>
    </row>
    <row r="101" spans="1:52" x14ac:dyDescent="0.25">
      <c r="A101" s="4" t="s">
        <v>58</v>
      </c>
      <c r="B101" s="6" t="s">
        <v>61</v>
      </c>
      <c r="D101" s="1" t="s">
        <v>2418</v>
      </c>
      <c r="E101">
        <v>0</v>
      </c>
      <c r="F101">
        <v>0</v>
      </c>
      <c r="G101">
        <v>0</v>
      </c>
      <c r="H101">
        <v>0</v>
      </c>
      <c r="I101">
        <v>0</v>
      </c>
      <c r="J101">
        <v>1</v>
      </c>
      <c r="K101">
        <v>0</v>
      </c>
      <c r="L101">
        <v>0</v>
      </c>
      <c r="M101">
        <v>0</v>
      </c>
      <c r="N101">
        <v>0</v>
      </c>
      <c r="O101">
        <v>0</v>
      </c>
      <c r="P101">
        <v>0</v>
      </c>
      <c r="Q101">
        <v>0</v>
      </c>
      <c r="R101">
        <v>0</v>
      </c>
      <c r="S101">
        <v>0</v>
      </c>
      <c r="T101">
        <v>0</v>
      </c>
      <c r="U101">
        <v>0</v>
      </c>
      <c r="V101">
        <v>0</v>
      </c>
      <c r="W101">
        <v>0</v>
      </c>
      <c r="X101">
        <v>0</v>
      </c>
      <c r="Y101">
        <v>0</v>
      </c>
      <c r="Z101">
        <v>0</v>
      </c>
      <c r="AA101" s="8">
        <f>SUM(matriceresult_25[[#This Row],[ArrayExpress]:[UniProt]])</f>
        <v>1</v>
      </c>
      <c r="AC101" s="1" t="s">
        <v>2418</v>
      </c>
      <c r="AD101">
        <f>matriceresult_25[[#This Row],[ArrayExpress]]/matriceresult_25[[#This Row],[TOTAL]]</f>
        <v>0</v>
      </c>
      <c r="AE101">
        <f>matriceresult_25[[#This Row],[BioProject]]/matriceresult_25[[#This Row],[TOTAL]]</f>
        <v>0</v>
      </c>
      <c r="AF101">
        <f>matriceresult_25[[#This Row],[dbGaP]]/matriceresult_25[[#This Row],[TOTAL]]</f>
        <v>0</v>
      </c>
      <c r="AG101">
        <f>matriceresult_25[[#This Row],[DOI]]/matriceresult_25[[#This Row],[TOTAL]]</f>
        <v>0</v>
      </c>
      <c r="AH101">
        <f>matriceresult_25[[#This Row],[EMDB]]/matriceresult_25[[#This Row],[TOTAL]]</f>
        <v>0</v>
      </c>
      <c r="AI101">
        <f>matriceresult_25[[#This Row],[ENA]]/matriceresult_25[[#This Row],[TOTAL]]</f>
        <v>1</v>
      </c>
      <c r="AJ101">
        <f>matriceresult_25[[#This Row],[Ensembl]]/matriceresult_25[[#This Row],[TOTAL]]</f>
        <v>0</v>
      </c>
      <c r="AK101">
        <f>matriceresult_25[[#This Row],[EUDRACT]]/matriceresult_25[[#This Row],[TOTAL]]</f>
        <v>0</v>
      </c>
      <c r="AL101">
        <f>matriceresult_25[[#This Row],[GCA]]/matriceresult_25[[#This Row],[TOTAL]]</f>
        <v>0</v>
      </c>
      <c r="AM101">
        <f>matriceresult_25[[#This Row],[Gene Ontology (GO)]]/matriceresult_25[[#This Row],[TOTAL]]</f>
        <v>0</v>
      </c>
      <c r="AN101">
        <f>matriceresult_25[[#This Row],[GEO]]/matriceresult_25[[#This Row],[TOTAL]]</f>
        <v>0</v>
      </c>
      <c r="AO101">
        <f>matriceresult_25[[#This Row],[HPA]]/matriceresult_25[[#This Row],[TOTAL]]</f>
        <v>0</v>
      </c>
      <c r="AP101">
        <f>matriceresult_25[[#This Row],[IGSR/1000 Genomes]]/matriceresult_25[[#This Row],[TOTAL]]</f>
        <v>0</v>
      </c>
      <c r="AQ101">
        <f>matriceresult_25[[#This Row],[InterPro]]/matriceresult_25[[#This Row],[TOTAL]]</f>
        <v>0</v>
      </c>
      <c r="AR101">
        <f>matriceresult_25[[#This Row],[OMIM]]/matriceresult_25[[#This Row],[TOTAL]]</f>
        <v>0</v>
      </c>
      <c r="AS101">
        <f>matriceresult_25[[#This Row],[PDBe]]/matriceresult_25[[#This Row],[TOTAL]]</f>
        <v>0</v>
      </c>
      <c r="AT101">
        <f>matriceresult_25[[#This Row],[Pfam]]/matriceresult_25[[#This Row],[TOTAL]]</f>
        <v>0</v>
      </c>
      <c r="AU101">
        <f>matriceresult_25[[#This Row],[PRIDE]]/matriceresult_25[[#This Row],[TOTAL]]</f>
        <v>0</v>
      </c>
      <c r="AV101">
        <f>matriceresult_25[[#This Row],[RefSeq]]/matriceresult_25[[#This Row],[TOTAL]]</f>
        <v>0</v>
      </c>
      <c r="AW101">
        <f>matriceresult_25[[#This Row],[RefSNP]]/matriceresult_25[[#This Row],[TOTAL]]</f>
        <v>0</v>
      </c>
      <c r="AX101">
        <f>matriceresult_25[[#This Row],[RRID]]/matriceresult_25[[#This Row],[TOTAL]]</f>
        <v>0</v>
      </c>
      <c r="AY101">
        <f>matriceresult_25[[#This Row],[UniProt]]/matriceresult_25[[#This Row],[TOTAL]]</f>
        <v>0</v>
      </c>
      <c r="AZ101" s="8">
        <f>SUM(matriceresult_258[[#This Row],[ArrayExpress]:[UniProt]])</f>
        <v>1</v>
      </c>
    </row>
    <row r="102" spans="1:52" x14ac:dyDescent="0.25">
      <c r="A102" s="3" t="s">
        <v>58</v>
      </c>
      <c r="B102" s="13" t="s">
        <v>61</v>
      </c>
      <c r="D102" s="1" t="s">
        <v>667</v>
      </c>
      <c r="E102">
        <v>0</v>
      </c>
      <c r="F102">
        <v>2</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s="8">
        <f>SUM(matriceresult_25[[#This Row],[ArrayExpress]:[UniProt]])</f>
        <v>2</v>
      </c>
      <c r="AC102" s="1" t="s">
        <v>667</v>
      </c>
      <c r="AD102">
        <f>matriceresult_25[[#This Row],[ArrayExpress]]/matriceresult_25[[#This Row],[TOTAL]]</f>
        <v>0</v>
      </c>
      <c r="AE102">
        <f>matriceresult_25[[#This Row],[BioProject]]/matriceresult_25[[#This Row],[TOTAL]]</f>
        <v>1</v>
      </c>
      <c r="AF102">
        <f>matriceresult_25[[#This Row],[dbGaP]]/matriceresult_25[[#This Row],[TOTAL]]</f>
        <v>0</v>
      </c>
      <c r="AG102">
        <f>matriceresult_25[[#This Row],[DOI]]/matriceresult_25[[#This Row],[TOTAL]]</f>
        <v>0</v>
      </c>
      <c r="AH102">
        <f>matriceresult_25[[#This Row],[EMDB]]/matriceresult_25[[#This Row],[TOTAL]]</f>
        <v>0</v>
      </c>
      <c r="AI102">
        <f>matriceresult_25[[#This Row],[ENA]]/matriceresult_25[[#This Row],[TOTAL]]</f>
        <v>0</v>
      </c>
      <c r="AJ102">
        <f>matriceresult_25[[#This Row],[Ensembl]]/matriceresult_25[[#This Row],[TOTAL]]</f>
        <v>0</v>
      </c>
      <c r="AK102">
        <f>matriceresult_25[[#This Row],[EUDRACT]]/matriceresult_25[[#This Row],[TOTAL]]</f>
        <v>0</v>
      </c>
      <c r="AL102">
        <f>matriceresult_25[[#This Row],[GCA]]/matriceresult_25[[#This Row],[TOTAL]]</f>
        <v>0</v>
      </c>
      <c r="AM102">
        <f>matriceresult_25[[#This Row],[Gene Ontology (GO)]]/matriceresult_25[[#This Row],[TOTAL]]</f>
        <v>0</v>
      </c>
      <c r="AN102">
        <f>matriceresult_25[[#This Row],[GEO]]/matriceresult_25[[#This Row],[TOTAL]]</f>
        <v>0</v>
      </c>
      <c r="AO102">
        <f>matriceresult_25[[#This Row],[HPA]]/matriceresult_25[[#This Row],[TOTAL]]</f>
        <v>0</v>
      </c>
      <c r="AP102">
        <f>matriceresult_25[[#This Row],[IGSR/1000 Genomes]]/matriceresult_25[[#This Row],[TOTAL]]</f>
        <v>0</v>
      </c>
      <c r="AQ102">
        <f>matriceresult_25[[#This Row],[InterPro]]/matriceresult_25[[#This Row],[TOTAL]]</f>
        <v>0</v>
      </c>
      <c r="AR102">
        <f>matriceresult_25[[#This Row],[OMIM]]/matriceresult_25[[#This Row],[TOTAL]]</f>
        <v>0</v>
      </c>
      <c r="AS102">
        <f>matriceresult_25[[#This Row],[PDBe]]/matriceresult_25[[#This Row],[TOTAL]]</f>
        <v>0</v>
      </c>
      <c r="AT102">
        <f>matriceresult_25[[#This Row],[Pfam]]/matriceresult_25[[#This Row],[TOTAL]]</f>
        <v>0</v>
      </c>
      <c r="AU102">
        <f>matriceresult_25[[#This Row],[PRIDE]]/matriceresult_25[[#This Row],[TOTAL]]</f>
        <v>0</v>
      </c>
      <c r="AV102">
        <f>matriceresult_25[[#This Row],[RefSeq]]/matriceresult_25[[#This Row],[TOTAL]]</f>
        <v>0</v>
      </c>
      <c r="AW102">
        <f>matriceresult_25[[#This Row],[RefSNP]]/matriceresult_25[[#This Row],[TOTAL]]</f>
        <v>0</v>
      </c>
      <c r="AX102">
        <f>matriceresult_25[[#This Row],[RRID]]/matriceresult_25[[#This Row],[TOTAL]]</f>
        <v>0</v>
      </c>
      <c r="AY102">
        <f>matriceresult_25[[#This Row],[UniProt]]/matriceresult_25[[#This Row],[TOTAL]]</f>
        <v>0</v>
      </c>
      <c r="AZ102" s="8">
        <f>SUM(matriceresult_258[[#This Row],[ArrayExpress]:[UniProt]])</f>
        <v>1</v>
      </c>
    </row>
    <row r="103" spans="1:52" x14ac:dyDescent="0.25">
      <c r="A103" s="4" t="s">
        <v>58</v>
      </c>
      <c r="B103" s="6" t="s">
        <v>61</v>
      </c>
      <c r="D103" s="1" t="s">
        <v>126</v>
      </c>
      <c r="E103">
        <v>0</v>
      </c>
      <c r="F103">
        <v>0</v>
      </c>
      <c r="G103">
        <v>0</v>
      </c>
      <c r="H103">
        <v>0</v>
      </c>
      <c r="I103">
        <v>0</v>
      </c>
      <c r="J103">
        <v>0</v>
      </c>
      <c r="K103">
        <v>0</v>
      </c>
      <c r="L103">
        <v>0</v>
      </c>
      <c r="M103">
        <v>0</v>
      </c>
      <c r="N103">
        <v>0</v>
      </c>
      <c r="O103">
        <v>0</v>
      </c>
      <c r="P103">
        <v>0</v>
      </c>
      <c r="Q103">
        <v>0</v>
      </c>
      <c r="R103">
        <v>0</v>
      </c>
      <c r="S103">
        <v>0</v>
      </c>
      <c r="T103">
        <v>0</v>
      </c>
      <c r="U103">
        <v>0</v>
      </c>
      <c r="V103">
        <v>0</v>
      </c>
      <c r="W103">
        <v>0</v>
      </c>
      <c r="X103">
        <v>6</v>
      </c>
      <c r="Y103">
        <v>0</v>
      </c>
      <c r="Z103">
        <v>0</v>
      </c>
      <c r="AA103" s="8">
        <f>SUM(matriceresult_25[[#This Row],[ArrayExpress]:[UniProt]])</f>
        <v>6</v>
      </c>
      <c r="AC103" s="1" t="s">
        <v>126</v>
      </c>
      <c r="AD103">
        <f>matriceresult_25[[#This Row],[ArrayExpress]]/matriceresult_25[[#This Row],[TOTAL]]</f>
        <v>0</v>
      </c>
      <c r="AE103">
        <f>matriceresult_25[[#This Row],[BioProject]]/matriceresult_25[[#This Row],[TOTAL]]</f>
        <v>0</v>
      </c>
      <c r="AF103">
        <f>matriceresult_25[[#This Row],[dbGaP]]/matriceresult_25[[#This Row],[TOTAL]]</f>
        <v>0</v>
      </c>
      <c r="AG103">
        <f>matriceresult_25[[#This Row],[DOI]]/matriceresult_25[[#This Row],[TOTAL]]</f>
        <v>0</v>
      </c>
      <c r="AH103">
        <f>matriceresult_25[[#This Row],[EMDB]]/matriceresult_25[[#This Row],[TOTAL]]</f>
        <v>0</v>
      </c>
      <c r="AI103">
        <f>matriceresult_25[[#This Row],[ENA]]/matriceresult_25[[#This Row],[TOTAL]]</f>
        <v>0</v>
      </c>
      <c r="AJ103">
        <f>matriceresult_25[[#This Row],[Ensembl]]/matriceresult_25[[#This Row],[TOTAL]]</f>
        <v>0</v>
      </c>
      <c r="AK103">
        <f>matriceresult_25[[#This Row],[EUDRACT]]/matriceresult_25[[#This Row],[TOTAL]]</f>
        <v>0</v>
      </c>
      <c r="AL103">
        <f>matriceresult_25[[#This Row],[GCA]]/matriceresult_25[[#This Row],[TOTAL]]</f>
        <v>0</v>
      </c>
      <c r="AM103">
        <f>matriceresult_25[[#This Row],[Gene Ontology (GO)]]/matriceresult_25[[#This Row],[TOTAL]]</f>
        <v>0</v>
      </c>
      <c r="AN103">
        <f>matriceresult_25[[#This Row],[GEO]]/matriceresult_25[[#This Row],[TOTAL]]</f>
        <v>0</v>
      </c>
      <c r="AO103">
        <f>matriceresult_25[[#This Row],[HPA]]/matriceresult_25[[#This Row],[TOTAL]]</f>
        <v>0</v>
      </c>
      <c r="AP103">
        <f>matriceresult_25[[#This Row],[IGSR/1000 Genomes]]/matriceresult_25[[#This Row],[TOTAL]]</f>
        <v>0</v>
      </c>
      <c r="AQ103">
        <f>matriceresult_25[[#This Row],[InterPro]]/matriceresult_25[[#This Row],[TOTAL]]</f>
        <v>0</v>
      </c>
      <c r="AR103">
        <f>matriceresult_25[[#This Row],[OMIM]]/matriceresult_25[[#This Row],[TOTAL]]</f>
        <v>0</v>
      </c>
      <c r="AS103">
        <f>matriceresult_25[[#This Row],[PDBe]]/matriceresult_25[[#This Row],[TOTAL]]</f>
        <v>0</v>
      </c>
      <c r="AT103">
        <f>matriceresult_25[[#This Row],[Pfam]]/matriceresult_25[[#This Row],[TOTAL]]</f>
        <v>0</v>
      </c>
      <c r="AU103">
        <f>matriceresult_25[[#This Row],[PRIDE]]/matriceresult_25[[#This Row],[TOTAL]]</f>
        <v>0</v>
      </c>
      <c r="AV103">
        <f>matriceresult_25[[#This Row],[RefSeq]]/matriceresult_25[[#This Row],[TOTAL]]</f>
        <v>0</v>
      </c>
      <c r="AW103">
        <f>matriceresult_25[[#This Row],[RefSNP]]/matriceresult_25[[#This Row],[TOTAL]]</f>
        <v>1</v>
      </c>
      <c r="AX103">
        <f>matriceresult_25[[#This Row],[RRID]]/matriceresult_25[[#This Row],[TOTAL]]</f>
        <v>0</v>
      </c>
      <c r="AY103">
        <f>matriceresult_25[[#This Row],[UniProt]]/matriceresult_25[[#This Row],[TOTAL]]</f>
        <v>0</v>
      </c>
      <c r="AZ103" s="8">
        <f>SUM(matriceresult_258[[#This Row],[ArrayExpress]:[UniProt]])</f>
        <v>1</v>
      </c>
    </row>
    <row r="104" spans="1:52" x14ac:dyDescent="0.25">
      <c r="A104" s="3" t="s">
        <v>58</v>
      </c>
      <c r="B104" s="13" t="s">
        <v>61</v>
      </c>
      <c r="D104" s="1" t="s">
        <v>2422</v>
      </c>
      <c r="E104">
        <v>0</v>
      </c>
      <c r="F104">
        <v>0</v>
      </c>
      <c r="G104">
        <v>0</v>
      </c>
      <c r="H104">
        <v>0</v>
      </c>
      <c r="I104">
        <v>0</v>
      </c>
      <c r="J104">
        <v>0</v>
      </c>
      <c r="K104">
        <v>0</v>
      </c>
      <c r="L104">
        <v>0</v>
      </c>
      <c r="M104">
        <v>0</v>
      </c>
      <c r="N104">
        <v>0</v>
      </c>
      <c r="O104">
        <v>0</v>
      </c>
      <c r="P104">
        <v>0</v>
      </c>
      <c r="Q104">
        <v>0</v>
      </c>
      <c r="R104">
        <v>0</v>
      </c>
      <c r="S104">
        <v>0</v>
      </c>
      <c r="T104">
        <v>4</v>
      </c>
      <c r="U104">
        <v>0</v>
      </c>
      <c r="V104">
        <v>0</v>
      </c>
      <c r="W104">
        <v>0</v>
      </c>
      <c r="X104">
        <v>0</v>
      </c>
      <c r="Y104">
        <v>0</v>
      </c>
      <c r="Z104">
        <v>0</v>
      </c>
      <c r="AA104" s="8">
        <f>SUM(matriceresult_25[[#This Row],[ArrayExpress]:[UniProt]])</f>
        <v>4</v>
      </c>
      <c r="AC104" s="1" t="s">
        <v>2422</v>
      </c>
      <c r="AD104">
        <f>matriceresult_25[[#This Row],[ArrayExpress]]/matriceresult_25[[#This Row],[TOTAL]]</f>
        <v>0</v>
      </c>
      <c r="AE104">
        <f>matriceresult_25[[#This Row],[BioProject]]/matriceresult_25[[#This Row],[TOTAL]]</f>
        <v>0</v>
      </c>
      <c r="AF104">
        <f>matriceresult_25[[#This Row],[dbGaP]]/matriceresult_25[[#This Row],[TOTAL]]</f>
        <v>0</v>
      </c>
      <c r="AG104">
        <f>matriceresult_25[[#This Row],[DOI]]/matriceresult_25[[#This Row],[TOTAL]]</f>
        <v>0</v>
      </c>
      <c r="AH104">
        <f>matriceresult_25[[#This Row],[EMDB]]/matriceresult_25[[#This Row],[TOTAL]]</f>
        <v>0</v>
      </c>
      <c r="AI104">
        <f>matriceresult_25[[#This Row],[ENA]]/matriceresult_25[[#This Row],[TOTAL]]</f>
        <v>0</v>
      </c>
      <c r="AJ104">
        <f>matriceresult_25[[#This Row],[Ensembl]]/matriceresult_25[[#This Row],[TOTAL]]</f>
        <v>0</v>
      </c>
      <c r="AK104">
        <f>matriceresult_25[[#This Row],[EUDRACT]]/matriceresult_25[[#This Row],[TOTAL]]</f>
        <v>0</v>
      </c>
      <c r="AL104">
        <f>matriceresult_25[[#This Row],[GCA]]/matriceresult_25[[#This Row],[TOTAL]]</f>
        <v>0</v>
      </c>
      <c r="AM104">
        <f>matriceresult_25[[#This Row],[Gene Ontology (GO)]]/matriceresult_25[[#This Row],[TOTAL]]</f>
        <v>0</v>
      </c>
      <c r="AN104">
        <f>matriceresult_25[[#This Row],[GEO]]/matriceresult_25[[#This Row],[TOTAL]]</f>
        <v>0</v>
      </c>
      <c r="AO104">
        <f>matriceresult_25[[#This Row],[HPA]]/matriceresult_25[[#This Row],[TOTAL]]</f>
        <v>0</v>
      </c>
      <c r="AP104">
        <f>matriceresult_25[[#This Row],[IGSR/1000 Genomes]]/matriceresult_25[[#This Row],[TOTAL]]</f>
        <v>0</v>
      </c>
      <c r="AQ104">
        <f>matriceresult_25[[#This Row],[InterPro]]/matriceresult_25[[#This Row],[TOTAL]]</f>
        <v>0</v>
      </c>
      <c r="AR104">
        <f>matriceresult_25[[#This Row],[OMIM]]/matriceresult_25[[#This Row],[TOTAL]]</f>
        <v>0</v>
      </c>
      <c r="AS104">
        <f>matriceresult_25[[#This Row],[PDBe]]/matriceresult_25[[#This Row],[TOTAL]]</f>
        <v>1</v>
      </c>
      <c r="AT104">
        <f>matriceresult_25[[#This Row],[Pfam]]/matriceresult_25[[#This Row],[TOTAL]]</f>
        <v>0</v>
      </c>
      <c r="AU104">
        <f>matriceresult_25[[#This Row],[PRIDE]]/matriceresult_25[[#This Row],[TOTAL]]</f>
        <v>0</v>
      </c>
      <c r="AV104">
        <f>matriceresult_25[[#This Row],[RefSeq]]/matriceresult_25[[#This Row],[TOTAL]]</f>
        <v>0</v>
      </c>
      <c r="AW104">
        <f>matriceresult_25[[#This Row],[RefSNP]]/matriceresult_25[[#This Row],[TOTAL]]</f>
        <v>0</v>
      </c>
      <c r="AX104">
        <f>matriceresult_25[[#This Row],[RRID]]/matriceresult_25[[#This Row],[TOTAL]]</f>
        <v>0</v>
      </c>
      <c r="AY104">
        <f>matriceresult_25[[#This Row],[UniProt]]/matriceresult_25[[#This Row],[TOTAL]]</f>
        <v>0</v>
      </c>
      <c r="AZ104" s="8">
        <f>SUM(matriceresult_258[[#This Row],[ArrayExpress]:[UniProt]])</f>
        <v>1</v>
      </c>
    </row>
    <row r="105" spans="1:52" x14ac:dyDescent="0.25">
      <c r="A105" s="4" t="s">
        <v>58</v>
      </c>
      <c r="B105" s="6" t="s">
        <v>61</v>
      </c>
      <c r="D105" s="1" t="s">
        <v>134</v>
      </c>
      <c r="E105">
        <v>0</v>
      </c>
      <c r="F105">
        <v>0</v>
      </c>
      <c r="G105">
        <v>0</v>
      </c>
      <c r="H105">
        <v>0</v>
      </c>
      <c r="I105">
        <v>0</v>
      </c>
      <c r="J105">
        <v>0</v>
      </c>
      <c r="K105">
        <v>0</v>
      </c>
      <c r="L105">
        <v>0</v>
      </c>
      <c r="M105">
        <v>0</v>
      </c>
      <c r="N105">
        <v>0</v>
      </c>
      <c r="O105">
        <v>0</v>
      </c>
      <c r="P105">
        <v>0</v>
      </c>
      <c r="Q105">
        <v>0</v>
      </c>
      <c r="R105">
        <v>0</v>
      </c>
      <c r="S105">
        <v>0</v>
      </c>
      <c r="T105">
        <v>0</v>
      </c>
      <c r="U105">
        <v>0</v>
      </c>
      <c r="V105">
        <v>0</v>
      </c>
      <c r="W105">
        <v>1</v>
      </c>
      <c r="X105">
        <v>0</v>
      </c>
      <c r="Y105">
        <v>0</v>
      </c>
      <c r="Z105">
        <v>0</v>
      </c>
      <c r="AA105" s="8">
        <f>SUM(matriceresult_25[[#This Row],[ArrayExpress]:[UniProt]])</f>
        <v>1</v>
      </c>
      <c r="AC105" s="1" t="s">
        <v>134</v>
      </c>
      <c r="AD105">
        <f>matriceresult_25[[#This Row],[ArrayExpress]]/matriceresult_25[[#This Row],[TOTAL]]</f>
        <v>0</v>
      </c>
      <c r="AE105">
        <f>matriceresult_25[[#This Row],[BioProject]]/matriceresult_25[[#This Row],[TOTAL]]</f>
        <v>0</v>
      </c>
      <c r="AF105">
        <f>matriceresult_25[[#This Row],[dbGaP]]/matriceresult_25[[#This Row],[TOTAL]]</f>
        <v>0</v>
      </c>
      <c r="AG105">
        <f>matriceresult_25[[#This Row],[DOI]]/matriceresult_25[[#This Row],[TOTAL]]</f>
        <v>0</v>
      </c>
      <c r="AH105">
        <f>matriceresult_25[[#This Row],[EMDB]]/matriceresult_25[[#This Row],[TOTAL]]</f>
        <v>0</v>
      </c>
      <c r="AI105">
        <f>matriceresult_25[[#This Row],[ENA]]/matriceresult_25[[#This Row],[TOTAL]]</f>
        <v>0</v>
      </c>
      <c r="AJ105">
        <f>matriceresult_25[[#This Row],[Ensembl]]/matriceresult_25[[#This Row],[TOTAL]]</f>
        <v>0</v>
      </c>
      <c r="AK105">
        <f>matriceresult_25[[#This Row],[EUDRACT]]/matriceresult_25[[#This Row],[TOTAL]]</f>
        <v>0</v>
      </c>
      <c r="AL105">
        <f>matriceresult_25[[#This Row],[GCA]]/matriceresult_25[[#This Row],[TOTAL]]</f>
        <v>0</v>
      </c>
      <c r="AM105">
        <f>matriceresult_25[[#This Row],[Gene Ontology (GO)]]/matriceresult_25[[#This Row],[TOTAL]]</f>
        <v>0</v>
      </c>
      <c r="AN105">
        <f>matriceresult_25[[#This Row],[GEO]]/matriceresult_25[[#This Row],[TOTAL]]</f>
        <v>0</v>
      </c>
      <c r="AO105">
        <f>matriceresult_25[[#This Row],[HPA]]/matriceresult_25[[#This Row],[TOTAL]]</f>
        <v>0</v>
      </c>
      <c r="AP105">
        <f>matriceresult_25[[#This Row],[IGSR/1000 Genomes]]/matriceresult_25[[#This Row],[TOTAL]]</f>
        <v>0</v>
      </c>
      <c r="AQ105">
        <f>matriceresult_25[[#This Row],[InterPro]]/matriceresult_25[[#This Row],[TOTAL]]</f>
        <v>0</v>
      </c>
      <c r="AR105">
        <f>matriceresult_25[[#This Row],[OMIM]]/matriceresult_25[[#This Row],[TOTAL]]</f>
        <v>0</v>
      </c>
      <c r="AS105">
        <f>matriceresult_25[[#This Row],[PDBe]]/matriceresult_25[[#This Row],[TOTAL]]</f>
        <v>0</v>
      </c>
      <c r="AT105">
        <f>matriceresult_25[[#This Row],[Pfam]]/matriceresult_25[[#This Row],[TOTAL]]</f>
        <v>0</v>
      </c>
      <c r="AU105">
        <f>matriceresult_25[[#This Row],[PRIDE]]/matriceresult_25[[#This Row],[TOTAL]]</f>
        <v>0</v>
      </c>
      <c r="AV105">
        <f>matriceresult_25[[#This Row],[RefSeq]]/matriceresult_25[[#This Row],[TOTAL]]</f>
        <v>1</v>
      </c>
      <c r="AW105">
        <f>matriceresult_25[[#This Row],[RefSNP]]/matriceresult_25[[#This Row],[TOTAL]]</f>
        <v>0</v>
      </c>
      <c r="AX105">
        <f>matriceresult_25[[#This Row],[RRID]]/matriceresult_25[[#This Row],[TOTAL]]</f>
        <v>0</v>
      </c>
      <c r="AY105">
        <f>matriceresult_25[[#This Row],[UniProt]]/matriceresult_25[[#This Row],[TOTAL]]</f>
        <v>0</v>
      </c>
      <c r="AZ105" s="8">
        <f>SUM(matriceresult_258[[#This Row],[ArrayExpress]:[UniProt]])</f>
        <v>1</v>
      </c>
    </row>
    <row r="106" spans="1:52" x14ac:dyDescent="0.25">
      <c r="A106" s="3" t="s">
        <v>58</v>
      </c>
      <c r="B106" s="13" t="s">
        <v>61</v>
      </c>
      <c r="D106" s="1" t="s">
        <v>140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1</v>
      </c>
      <c r="Y106">
        <v>0</v>
      </c>
      <c r="Z106">
        <v>0</v>
      </c>
      <c r="AA106" s="8">
        <f>SUM(matriceresult_25[[#This Row],[ArrayExpress]:[UniProt]])</f>
        <v>1</v>
      </c>
      <c r="AC106" s="1" t="s">
        <v>140</v>
      </c>
      <c r="AD106">
        <f>matriceresult_25[[#This Row],[ArrayExpress]]/matriceresult_25[[#This Row],[TOTAL]]</f>
        <v>0</v>
      </c>
      <c r="AE106">
        <f>matriceresult_25[[#This Row],[BioProject]]/matriceresult_25[[#This Row],[TOTAL]]</f>
        <v>0</v>
      </c>
      <c r="AF106">
        <f>matriceresult_25[[#This Row],[dbGaP]]/matriceresult_25[[#This Row],[TOTAL]]</f>
        <v>0</v>
      </c>
      <c r="AG106">
        <f>matriceresult_25[[#This Row],[DOI]]/matriceresult_25[[#This Row],[TOTAL]]</f>
        <v>0</v>
      </c>
      <c r="AH106">
        <f>matriceresult_25[[#This Row],[EMDB]]/matriceresult_25[[#This Row],[TOTAL]]</f>
        <v>0</v>
      </c>
      <c r="AI106">
        <f>matriceresult_25[[#This Row],[ENA]]/matriceresult_25[[#This Row],[TOTAL]]</f>
        <v>0</v>
      </c>
      <c r="AJ106">
        <f>matriceresult_25[[#This Row],[Ensembl]]/matriceresult_25[[#This Row],[TOTAL]]</f>
        <v>0</v>
      </c>
      <c r="AK106">
        <f>matriceresult_25[[#This Row],[EUDRACT]]/matriceresult_25[[#This Row],[TOTAL]]</f>
        <v>0</v>
      </c>
      <c r="AL106">
        <f>matriceresult_25[[#This Row],[GCA]]/matriceresult_25[[#This Row],[TOTAL]]</f>
        <v>0</v>
      </c>
      <c r="AM106">
        <f>matriceresult_25[[#This Row],[Gene Ontology (GO)]]/matriceresult_25[[#This Row],[TOTAL]]</f>
        <v>0</v>
      </c>
      <c r="AN106">
        <f>matriceresult_25[[#This Row],[GEO]]/matriceresult_25[[#This Row],[TOTAL]]</f>
        <v>0</v>
      </c>
      <c r="AO106">
        <f>matriceresult_25[[#This Row],[HPA]]/matriceresult_25[[#This Row],[TOTAL]]</f>
        <v>0</v>
      </c>
      <c r="AP106">
        <f>matriceresult_25[[#This Row],[IGSR/1000 Genomes]]/matriceresult_25[[#This Row],[TOTAL]]</f>
        <v>0</v>
      </c>
      <c r="AQ106">
        <f>matriceresult_25[[#This Row],[InterPro]]/matriceresult_25[[#This Row],[TOTAL]]</f>
        <v>0</v>
      </c>
      <c r="AR106">
        <f>matriceresult_25[[#This Row],[OMIM]]/matriceresult_25[[#This Row],[TOTAL]]</f>
        <v>0</v>
      </c>
      <c r="AS106">
        <f>matriceresult_25[[#This Row],[PDBe]]/matriceresult_25[[#This Row],[TOTAL]]</f>
        <v>0</v>
      </c>
      <c r="AT106">
        <f>matriceresult_25[[#This Row],[Pfam]]/matriceresult_25[[#This Row],[TOTAL]]</f>
        <v>0</v>
      </c>
      <c r="AU106">
        <f>matriceresult_25[[#This Row],[PRIDE]]/matriceresult_25[[#This Row],[TOTAL]]</f>
        <v>0</v>
      </c>
      <c r="AV106">
        <f>matriceresult_25[[#This Row],[RefSeq]]/matriceresult_25[[#This Row],[TOTAL]]</f>
        <v>0</v>
      </c>
      <c r="AW106">
        <f>matriceresult_25[[#This Row],[RefSNP]]/matriceresult_25[[#This Row],[TOTAL]]</f>
        <v>1</v>
      </c>
      <c r="AX106">
        <f>matriceresult_25[[#This Row],[RRID]]/matriceresult_25[[#This Row],[TOTAL]]</f>
        <v>0</v>
      </c>
      <c r="AY106">
        <f>matriceresult_25[[#This Row],[UniProt]]/matriceresult_25[[#This Row],[TOTAL]]</f>
        <v>0</v>
      </c>
      <c r="AZ106" s="8">
        <f>SUM(matriceresult_258[[#This Row],[ArrayExpress]:[UniProt]])</f>
        <v>1</v>
      </c>
    </row>
    <row r="107" spans="1:52" x14ac:dyDescent="0.25">
      <c r="A107" s="4" t="s">
        <v>58</v>
      </c>
      <c r="B107" s="6" t="s">
        <v>61</v>
      </c>
      <c r="D107" s="1" t="s">
        <v>145</v>
      </c>
      <c r="E107">
        <v>0</v>
      </c>
      <c r="F107">
        <v>0</v>
      </c>
      <c r="G107">
        <v>0</v>
      </c>
      <c r="H107">
        <v>0</v>
      </c>
      <c r="I107">
        <v>0</v>
      </c>
      <c r="J107">
        <v>1</v>
      </c>
      <c r="K107">
        <v>0</v>
      </c>
      <c r="L107">
        <v>0</v>
      </c>
      <c r="M107">
        <v>0</v>
      </c>
      <c r="N107">
        <v>0</v>
      </c>
      <c r="O107">
        <v>0</v>
      </c>
      <c r="P107">
        <v>0</v>
      </c>
      <c r="Q107">
        <v>0</v>
      </c>
      <c r="R107">
        <v>0</v>
      </c>
      <c r="S107">
        <v>0</v>
      </c>
      <c r="T107">
        <v>0</v>
      </c>
      <c r="U107">
        <v>0</v>
      </c>
      <c r="V107">
        <v>0</v>
      </c>
      <c r="W107">
        <v>0</v>
      </c>
      <c r="X107">
        <v>0</v>
      </c>
      <c r="Y107">
        <v>0</v>
      </c>
      <c r="Z107">
        <v>0</v>
      </c>
      <c r="AA107" s="8">
        <f>SUM(matriceresult_25[[#This Row],[ArrayExpress]:[UniProt]])</f>
        <v>1</v>
      </c>
      <c r="AC107" s="1" t="s">
        <v>145</v>
      </c>
      <c r="AD107">
        <f>matriceresult_25[[#This Row],[ArrayExpress]]/matriceresult_25[[#This Row],[TOTAL]]</f>
        <v>0</v>
      </c>
      <c r="AE107">
        <f>matriceresult_25[[#This Row],[BioProject]]/matriceresult_25[[#This Row],[TOTAL]]</f>
        <v>0</v>
      </c>
      <c r="AF107">
        <f>matriceresult_25[[#This Row],[dbGaP]]/matriceresult_25[[#This Row],[TOTAL]]</f>
        <v>0</v>
      </c>
      <c r="AG107">
        <f>matriceresult_25[[#This Row],[DOI]]/matriceresult_25[[#This Row],[TOTAL]]</f>
        <v>0</v>
      </c>
      <c r="AH107">
        <f>matriceresult_25[[#This Row],[EMDB]]/matriceresult_25[[#This Row],[TOTAL]]</f>
        <v>0</v>
      </c>
      <c r="AI107">
        <f>matriceresult_25[[#This Row],[ENA]]/matriceresult_25[[#This Row],[TOTAL]]</f>
        <v>1</v>
      </c>
      <c r="AJ107">
        <f>matriceresult_25[[#This Row],[Ensembl]]/matriceresult_25[[#This Row],[TOTAL]]</f>
        <v>0</v>
      </c>
      <c r="AK107">
        <f>matriceresult_25[[#This Row],[EUDRACT]]/matriceresult_25[[#This Row],[TOTAL]]</f>
        <v>0</v>
      </c>
      <c r="AL107">
        <f>matriceresult_25[[#This Row],[GCA]]/matriceresult_25[[#This Row],[TOTAL]]</f>
        <v>0</v>
      </c>
      <c r="AM107">
        <f>matriceresult_25[[#This Row],[Gene Ontology (GO)]]/matriceresult_25[[#This Row],[TOTAL]]</f>
        <v>0</v>
      </c>
      <c r="AN107">
        <f>matriceresult_25[[#This Row],[GEO]]/matriceresult_25[[#This Row],[TOTAL]]</f>
        <v>0</v>
      </c>
      <c r="AO107">
        <f>matriceresult_25[[#This Row],[HPA]]/matriceresult_25[[#This Row],[TOTAL]]</f>
        <v>0</v>
      </c>
      <c r="AP107">
        <f>matriceresult_25[[#This Row],[IGSR/1000 Genomes]]/matriceresult_25[[#This Row],[TOTAL]]</f>
        <v>0</v>
      </c>
      <c r="AQ107">
        <f>matriceresult_25[[#This Row],[InterPro]]/matriceresult_25[[#This Row],[TOTAL]]</f>
        <v>0</v>
      </c>
      <c r="AR107">
        <f>matriceresult_25[[#This Row],[OMIM]]/matriceresult_25[[#This Row],[TOTAL]]</f>
        <v>0</v>
      </c>
      <c r="AS107">
        <f>matriceresult_25[[#This Row],[PDBe]]/matriceresult_25[[#This Row],[TOTAL]]</f>
        <v>0</v>
      </c>
      <c r="AT107">
        <f>matriceresult_25[[#This Row],[Pfam]]/matriceresult_25[[#This Row],[TOTAL]]</f>
        <v>0</v>
      </c>
      <c r="AU107">
        <f>matriceresult_25[[#This Row],[PRIDE]]/matriceresult_25[[#This Row],[TOTAL]]</f>
        <v>0</v>
      </c>
      <c r="AV107">
        <f>matriceresult_25[[#This Row],[RefSeq]]/matriceresult_25[[#This Row],[TOTAL]]</f>
        <v>0</v>
      </c>
      <c r="AW107">
        <f>matriceresult_25[[#This Row],[RefSNP]]/matriceresult_25[[#This Row],[TOTAL]]</f>
        <v>0</v>
      </c>
      <c r="AX107">
        <f>matriceresult_25[[#This Row],[RRID]]/matriceresult_25[[#This Row],[TOTAL]]</f>
        <v>0</v>
      </c>
      <c r="AY107">
        <f>matriceresult_25[[#This Row],[UniProt]]/matriceresult_25[[#This Row],[TOTAL]]</f>
        <v>0</v>
      </c>
      <c r="AZ107" s="8">
        <f>SUM(matriceresult_258[[#This Row],[ArrayExpress]:[UniProt]])</f>
        <v>1</v>
      </c>
    </row>
    <row r="108" spans="1:52" x14ac:dyDescent="0.25">
      <c r="A108" s="3" t="s">
        <v>58</v>
      </c>
      <c r="B108" s="13" t="s">
        <v>61</v>
      </c>
      <c r="D108" s="1" t="s">
        <v>2437</v>
      </c>
      <c r="E108">
        <v>0</v>
      </c>
      <c r="F108">
        <v>0</v>
      </c>
      <c r="G108">
        <v>0</v>
      </c>
      <c r="H108">
        <v>0</v>
      </c>
      <c r="I108">
        <v>0</v>
      </c>
      <c r="J108">
        <v>0</v>
      </c>
      <c r="K108">
        <v>0</v>
      </c>
      <c r="L108">
        <v>0</v>
      </c>
      <c r="M108">
        <v>0</v>
      </c>
      <c r="N108">
        <v>0</v>
      </c>
      <c r="O108">
        <v>0</v>
      </c>
      <c r="P108">
        <v>0</v>
      </c>
      <c r="Q108">
        <v>0</v>
      </c>
      <c r="R108">
        <v>0</v>
      </c>
      <c r="S108">
        <v>0</v>
      </c>
      <c r="T108">
        <v>27</v>
      </c>
      <c r="U108">
        <v>0</v>
      </c>
      <c r="V108">
        <v>0</v>
      </c>
      <c r="W108">
        <v>0</v>
      </c>
      <c r="X108">
        <v>0</v>
      </c>
      <c r="Y108">
        <v>0</v>
      </c>
      <c r="Z108">
        <v>0</v>
      </c>
      <c r="AA108" s="8">
        <f>SUM(matriceresult_25[[#This Row],[ArrayExpress]:[UniProt]])</f>
        <v>27</v>
      </c>
      <c r="AC108" s="1" t="s">
        <v>2437</v>
      </c>
      <c r="AD108">
        <f>matriceresult_25[[#This Row],[ArrayExpress]]/matriceresult_25[[#This Row],[TOTAL]]</f>
        <v>0</v>
      </c>
      <c r="AE108">
        <f>matriceresult_25[[#This Row],[BioProject]]/matriceresult_25[[#This Row],[TOTAL]]</f>
        <v>0</v>
      </c>
      <c r="AF108">
        <f>matriceresult_25[[#This Row],[dbGaP]]/matriceresult_25[[#This Row],[TOTAL]]</f>
        <v>0</v>
      </c>
      <c r="AG108">
        <f>matriceresult_25[[#This Row],[DOI]]/matriceresult_25[[#This Row],[TOTAL]]</f>
        <v>0</v>
      </c>
      <c r="AH108">
        <f>matriceresult_25[[#This Row],[EMDB]]/matriceresult_25[[#This Row],[TOTAL]]</f>
        <v>0</v>
      </c>
      <c r="AI108">
        <f>matriceresult_25[[#This Row],[ENA]]/matriceresult_25[[#This Row],[TOTAL]]</f>
        <v>0</v>
      </c>
      <c r="AJ108">
        <f>matriceresult_25[[#This Row],[Ensembl]]/matriceresult_25[[#This Row],[TOTAL]]</f>
        <v>0</v>
      </c>
      <c r="AK108">
        <f>matriceresult_25[[#This Row],[EUDRACT]]/matriceresult_25[[#This Row],[TOTAL]]</f>
        <v>0</v>
      </c>
      <c r="AL108">
        <f>matriceresult_25[[#This Row],[GCA]]/matriceresult_25[[#This Row],[TOTAL]]</f>
        <v>0</v>
      </c>
      <c r="AM108">
        <f>matriceresult_25[[#This Row],[Gene Ontology (GO)]]/matriceresult_25[[#This Row],[TOTAL]]</f>
        <v>0</v>
      </c>
      <c r="AN108">
        <f>matriceresult_25[[#This Row],[GEO]]/matriceresult_25[[#This Row],[TOTAL]]</f>
        <v>0</v>
      </c>
      <c r="AO108">
        <f>matriceresult_25[[#This Row],[HPA]]/matriceresult_25[[#This Row],[TOTAL]]</f>
        <v>0</v>
      </c>
      <c r="AP108">
        <f>matriceresult_25[[#This Row],[IGSR/1000 Genomes]]/matriceresult_25[[#This Row],[TOTAL]]</f>
        <v>0</v>
      </c>
      <c r="AQ108">
        <f>matriceresult_25[[#This Row],[InterPro]]/matriceresult_25[[#This Row],[TOTAL]]</f>
        <v>0</v>
      </c>
      <c r="AR108">
        <f>matriceresult_25[[#This Row],[OMIM]]/matriceresult_25[[#This Row],[TOTAL]]</f>
        <v>0</v>
      </c>
      <c r="AS108">
        <f>matriceresult_25[[#This Row],[PDBe]]/matriceresult_25[[#This Row],[TOTAL]]</f>
        <v>1</v>
      </c>
      <c r="AT108">
        <f>matriceresult_25[[#This Row],[Pfam]]/matriceresult_25[[#This Row],[TOTAL]]</f>
        <v>0</v>
      </c>
      <c r="AU108">
        <f>matriceresult_25[[#This Row],[PRIDE]]/matriceresult_25[[#This Row],[TOTAL]]</f>
        <v>0</v>
      </c>
      <c r="AV108">
        <f>matriceresult_25[[#This Row],[RefSeq]]/matriceresult_25[[#This Row],[TOTAL]]</f>
        <v>0</v>
      </c>
      <c r="AW108">
        <f>matriceresult_25[[#This Row],[RefSNP]]/matriceresult_25[[#This Row],[TOTAL]]</f>
        <v>0</v>
      </c>
      <c r="AX108">
        <f>matriceresult_25[[#This Row],[RRID]]/matriceresult_25[[#This Row],[TOTAL]]</f>
        <v>0</v>
      </c>
      <c r="AY108">
        <f>matriceresult_25[[#This Row],[UniProt]]/matriceresult_25[[#This Row],[TOTAL]]</f>
        <v>0</v>
      </c>
      <c r="AZ108" s="8">
        <f>SUM(matriceresult_258[[#This Row],[ArrayExpress]:[UniProt]])</f>
        <v>1</v>
      </c>
    </row>
    <row r="109" spans="1:52" x14ac:dyDescent="0.25">
      <c r="A109" s="4" t="s">
        <v>58</v>
      </c>
      <c r="B109" s="6" t="s">
        <v>61</v>
      </c>
      <c r="D109" s="1" t="s">
        <v>2474</v>
      </c>
      <c r="E109">
        <v>0</v>
      </c>
      <c r="F109">
        <v>0</v>
      </c>
      <c r="G109">
        <v>0</v>
      </c>
      <c r="H109">
        <v>0</v>
      </c>
      <c r="I109">
        <v>0</v>
      </c>
      <c r="J109">
        <v>0</v>
      </c>
      <c r="K109">
        <v>0</v>
      </c>
      <c r="L109">
        <v>0</v>
      </c>
      <c r="M109">
        <v>0</v>
      </c>
      <c r="N109">
        <v>0</v>
      </c>
      <c r="O109">
        <v>0</v>
      </c>
      <c r="P109">
        <v>0</v>
      </c>
      <c r="Q109">
        <v>0</v>
      </c>
      <c r="R109">
        <v>0</v>
      </c>
      <c r="S109">
        <v>1</v>
      </c>
      <c r="T109">
        <v>0</v>
      </c>
      <c r="U109">
        <v>0</v>
      </c>
      <c r="V109">
        <v>0</v>
      </c>
      <c r="W109">
        <v>0</v>
      </c>
      <c r="X109">
        <v>0</v>
      </c>
      <c r="Y109">
        <v>0</v>
      </c>
      <c r="Z109">
        <v>0</v>
      </c>
      <c r="AA109" s="8">
        <f>SUM(matriceresult_25[[#This Row],[ArrayExpress]:[UniProt]])</f>
        <v>1</v>
      </c>
      <c r="AC109" s="1" t="s">
        <v>2474</v>
      </c>
      <c r="AD109">
        <f>matriceresult_25[[#This Row],[ArrayExpress]]/matriceresult_25[[#This Row],[TOTAL]]</f>
        <v>0</v>
      </c>
      <c r="AE109">
        <f>matriceresult_25[[#This Row],[BioProject]]/matriceresult_25[[#This Row],[TOTAL]]</f>
        <v>0</v>
      </c>
      <c r="AF109">
        <f>matriceresult_25[[#This Row],[dbGaP]]/matriceresult_25[[#This Row],[TOTAL]]</f>
        <v>0</v>
      </c>
      <c r="AG109">
        <f>matriceresult_25[[#This Row],[DOI]]/matriceresult_25[[#This Row],[TOTAL]]</f>
        <v>0</v>
      </c>
      <c r="AH109">
        <f>matriceresult_25[[#This Row],[EMDB]]/matriceresult_25[[#This Row],[TOTAL]]</f>
        <v>0</v>
      </c>
      <c r="AI109">
        <f>matriceresult_25[[#This Row],[ENA]]/matriceresult_25[[#This Row],[TOTAL]]</f>
        <v>0</v>
      </c>
      <c r="AJ109">
        <f>matriceresult_25[[#This Row],[Ensembl]]/matriceresult_25[[#This Row],[TOTAL]]</f>
        <v>0</v>
      </c>
      <c r="AK109">
        <f>matriceresult_25[[#This Row],[EUDRACT]]/matriceresult_25[[#This Row],[TOTAL]]</f>
        <v>0</v>
      </c>
      <c r="AL109">
        <f>matriceresult_25[[#This Row],[GCA]]/matriceresult_25[[#This Row],[TOTAL]]</f>
        <v>0</v>
      </c>
      <c r="AM109">
        <f>matriceresult_25[[#This Row],[Gene Ontology (GO)]]/matriceresult_25[[#This Row],[TOTAL]]</f>
        <v>0</v>
      </c>
      <c r="AN109">
        <f>matriceresult_25[[#This Row],[GEO]]/matriceresult_25[[#This Row],[TOTAL]]</f>
        <v>0</v>
      </c>
      <c r="AO109">
        <f>matriceresult_25[[#This Row],[HPA]]/matriceresult_25[[#This Row],[TOTAL]]</f>
        <v>0</v>
      </c>
      <c r="AP109">
        <f>matriceresult_25[[#This Row],[IGSR/1000 Genomes]]/matriceresult_25[[#This Row],[TOTAL]]</f>
        <v>0</v>
      </c>
      <c r="AQ109">
        <f>matriceresult_25[[#This Row],[InterPro]]/matriceresult_25[[#This Row],[TOTAL]]</f>
        <v>0</v>
      </c>
      <c r="AR109">
        <f>matriceresult_25[[#This Row],[OMIM]]/matriceresult_25[[#This Row],[TOTAL]]</f>
        <v>1</v>
      </c>
      <c r="AS109">
        <f>matriceresult_25[[#This Row],[PDBe]]/matriceresult_25[[#This Row],[TOTAL]]</f>
        <v>0</v>
      </c>
      <c r="AT109">
        <f>matriceresult_25[[#This Row],[Pfam]]/matriceresult_25[[#This Row],[TOTAL]]</f>
        <v>0</v>
      </c>
      <c r="AU109">
        <f>matriceresult_25[[#This Row],[PRIDE]]/matriceresult_25[[#This Row],[TOTAL]]</f>
        <v>0</v>
      </c>
      <c r="AV109">
        <f>matriceresult_25[[#This Row],[RefSeq]]/matriceresult_25[[#This Row],[TOTAL]]</f>
        <v>0</v>
      </c>
      <c r="AW109">
        <f>matriceresult_25[[#This Row],[RefSNP]]/matriceresult_25[[#This Row],[TOTAL]]</f>
        <v>0</v>
      </c>
      <c r="AX109">
        <f>matriceresult_25[[#This Row],[RRID]]/matriceresult_25[[#This Row],[TOTAL]]</f>
        <v>0</v>
      </c>
      <c r="AY109">
        <f>matriceresult_25[[#This Row],[UniProt]]/matriceresult_25[[#This Row],[TOTAL]]</f>
        <v>0</v>
      </c>
      <c r="AZ109" s="8">
        <f>SUM(matriceresult_258[[#This Row],[ArrayExpress]:[UniProt]])</f>
        <v>1</v>
      </c>
    </row>
    <row r="110" spans="1:52" x14ac:dyDescent="0.25">
      <c r="A110" s="3" t="s">
        <v>58</v>
      </c>
      <c r="B110" s="13" t="s">
        <v>61</v>
      </c>
      <c r="D110" s="1" t="s">
        <v>866</v>
      </c>
      <c r="E110">
        <v>0</v>
      </c>
      <c r="F110">
        <v>1</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s="8">
        <f>SUM(matriceresult_25[[#This Row],[ArrayExpress]:[UniProt]])</f>
        <v>1</v>
      </c>
      <c r="AC110" s="1" t="s">
        <v>866</v>
      </c>
      <c r="AD110">
        <f>matriceresult_25[[#This Row],[ArrayExpress]]/matriceresult_25[[#This Row],[TOTAL]]</f>
        <v>0</v>
      </c>
      <c r="AE110">
        <f>matriceresult_25[[#This Row],[BioProject]]/matriceresult_25[[#This Row],[TOTAL]]</f>
        <v>1</v>
      </c>
      <c r="AF110">
        <f>matriceresult_25[[#This Row],[dbGaP]]/matriceresult_25[[#This Row],[TOTAL]]</f>
        <v>0</v>
      </c>
      <c r="AG110">
        <f>matriceresult_25[[#This Row],[DOI]]/matriceresult_25[[#This Row],[TOTAL]]</f>
        <v>0</v>
      </c>
      <c r="AH110">
        <f>matriceresult_25[[#This Row],[EMDB]]/matriceresult_25[[#This Row],[TOTAL]]</f>
        <v>0</v>
      </c>
      <c r="AI110">
        <f>matriceresult_25[[#This Row],[ENA]]/matriceresult_25[[#This Row],[TOTAL]]</f>
        <v>0</v>
      </c>
      <c r="AJ110">
        <f>matriceresult_25[[#This Row],[Ensembl]]/matriceresult_25[[#This Row],[TOTAL]]</f>
        <v>0</v>
      </c>
      <c r="AK110">
        <f>matriceresult_25[[#This Row],[EUDRACT]]/matriceresult_25[[#This Row],[TOTAL]]</f>
        <v>0</v>
      </c>
      <c r="AL110">
        <f>matriceresult_25[[#This Row],[GCA]]/matriceresult_25[[#This Row],[TOTAL]]</f>
        <v>0</v>
      </c>
      <c r="AM110">
        <f>matriceresult_25[[#This Row],[Gene Ontology (GO)]]/matriceresult_25[[#This Row],[TOTAL]]</f>
        <v>0</v>
      </c>
      <c r="AN110">
        <f>matriceresult_25[[#This Row],[GEO]]/matriceresult_25[[#This Row],[TOTAL]]</f>
        <v>0</v>
      </c>
      <c r="AO110">
        <f>matriceresult_25[[#This Row],[HPA]]/matriceresult_25[[#This Row],[TOTAL]]</f>
        <v>0</v>
      </c>
      <c r="AP110">
        <f>matriceresult_25[[#This Row],[IGSR/1000 Genomes]]/matriceresult_25[[#This Row],[TOTAL]]</f>
        <v>0</v>
      </c>
      <c r="AQ110">
        <f>matriceresult_25[[#This Row],[InterPro]]/matriceresult_25[[#This Row],[TOTAL]]</f>
        <v>0</v>
      </c>
      <c r="AR110">
        <f>matriceresult_25[[#This Row],[OMIM]]/matriceresult_25[[#This Row],[TOTAL]]</f>
        <v>0</v>
      </c>
      <c r="AS110">
        <f>matriceresult_25[[#This Row],[PDBe]]/matriceresult_25[[#This Row],[TOTAL]]</f>
        <v>0</v>
      </c>
      <c r="AT110">
        <f>matriceresult_25[[#This Row],[Pfam]]/matriceresult_25[[#This Row],[TOTAL]]</f>
        <v>0</v>
      </c>
      <c r="AU110">
        <f>matriceresult_25[[#This Row],[PRIDE]]/matriceresult_25[[#This Row],[TOTAL]]</f>
        <v>0</v>
      </c>
      <c r="AV110">
        <f>matriceresult_25[[#This Row],[RefSeq]]/matriceresult_25[[#This Row],[TOTAL]]</f>
        <v>0</v>
      </c>
      <c r="AW110">
        <f>matriceresult_25[[#This Row],[RefSNP]]/matriceresult_25[[#This Row],[TOTAL]]</f>
        <v>0</v>
      </c>
      <c r="AX110">
        <f>matriceresult_25[[#This Row],[RRID]]/matriceresult_25[[#This Row],[TOTAL]]</f>
        <v>0</v>
      </c>
      <c r="AY110">
        <f>matriceresult_25[[#This Row],[UniProt]]/matriceresult_25[[#This Row],[TOTAL]]</f>
        <v>0</v>
      </c>
      <c r="AZ110" s="8">
        <f>SUM(matriceresult_258[[#This Row],[ArrayExpress]:[UniProt]])</f>
        <v>1</v>
      </c>
    </row>
    <row r="111" spans="1:52" x14ac:dyDescent="0.25">
      <c r="A111" s="4" t="s">
        <v>58</v>
      </c>
      <c r="B111" s="6" t="s">
        <v>61</v>
      </c>
      <c r="D111" s="1" t="s">
        <v>1557</v>
      </c>
      <c r="E111">
        <v>0</v>
      </c>
      <c r="F111">
        <v>0</v>
      </c>
      <c r="G111">
        <v>0</v>
      </c>
      <c r="H111">
        <v>0</v>
      </c>
      <c r="I111">
        <v>0</v>
      </c>
      <c r="J111">
        <v>0</v>
      </c>
      <c r="K111">
        <v>0</v>
      </c>
      <c r="L111">
        <v>0</v>
      </c>
      <c r="M111">
        <v>0</v>
      </c>
      <c r="N111">
        <v>0</v>
      </c>
      <c r="O111">
        <v>4</v>
      </c>
      <c r="P111">
        <v>0</v>
      </c>
      <c r="Q111">
        <v>7</v>
      </c>
      <c r="R111">
        <v>0</v>
      </c>
      <c r="S111">
        <v>0</v>
      </c>
      <c r="T111">
        <v>0</v>
      </c>
      <c r="U111">
        <v>0</v>
      </c>
      <c r="V111">
        <v>0</v>
      </c>
      <c r="W111">
        <v>0</v>
      </c>
      <c r="X111">
        <v>0</v>
      </c>
      <c r="Y111">
        <v>0</v>
      </c>
      <c r="Z111">
        <v>0</v>
      </c>
      <c r="AA111" s="8">
        <f>SUM(matriceresult_25[[#This Row],[ArrayExpress]:[UniProt]])</f>
        <v>11</v>
      </c>
      <c r="AC111" s="1" t="s">
        <v>1557</v>
      </c>
      <c r="AD111">
        <f>matriceresult_25[[#This Row],[ArrayExpress]]/matriceresult_25[[#This Row],[TOTAL]]</f>
        <v>0</v>
      </c>
      <c r="AE111">
        <f>matriceresult_25[[#This Row],[BioProject]]/matriceresult_25[[#This Row],[TOTAL]]</f>
        <v>0</v>
      </c>
      <c r="AF111">
        <f>matriceresult_25[[#This Row],[dbGaP]]/matriceresult_25[[#This Row],[TOTAL]]</f>
        <v>0</v>
      </c>
      <c r="AG111">
        <f>matriceresult_25[[#This Row],[DOI]]/matriceresult_25[[#This Row],[TOTAL]]</f>
        <v>0</v>
      </c>
      <c r="AH111">
        <f>matriceresult_25[[#This Row],[EMDB]]/matriceresult_25[[#This Row],[TOTAL]]</f>
        <v>0</v>
      </c>
      <c r="AI111">
        <f>matriceresult_25[[#This Row],[ENA]]/matriceresult_25[[#This Row],[TOTAL]]</f>
        <v>0</v>
      </c>
      <c r="AJ111">
        <f>matriceresult_25[[#This Row],[Ensembl]]/matriceresult_25[[#This Row],[TOTAL]]</f>
        <v>0</v>
      </c>
      <c r="AK111">
        <f>matriceresult_25[[#This Row],[EUDRACT]]/matriceresult_25[[#This Row],[TOTAL]]</f>
        <v>0</v>
      </c>
      <c r="AL111">
        <f>matriceresult_25[[#This Row],[GCA]]/matriceresult_25[[#This Row],[TOTAL]]</f>
        <v>0</v>
      </c>
      <c r="AM111">
        <f>matriceresult_25[[#This Row],[Gene Ontology (GO)]]/matriceresult_25[[#This Row],[TOTAL]]</f>
        <v>0</v>
      </c>
      <c r="AN111">
        <f>matriceresult_25[[#This Row],[GEO]]/matriceresult_25[[#This Row],[TOTAL]]</f>
        <v>0.36363636363636365</v>
      </c>
      <c r="AO111">
        <f>matriceresult_25[[#This Row],[HPA]]/matriceresult_25[[#This Row],[TOTAL]]</f>
        <v>0</v>
      </c>
      <c r="AP111">
        <f>matriceresult_25[[#This Row],[IGSR/1000 Genomes]]/matriceresult_25[[#This Row],[TOTAL]]</f>
        <v>0.63636363636363635</v>
      </c>
      <c r="AQ111">
        <f>matriceresult_25[[#This Row],[InterPro]]/matriceresult_25[[#This Row],[TOTAL]]</f>
        <v>0</v>
      </c>
      <c r="AR111">
        <f>matriceresult_25[[#This Row],[OMIM]]/matriceresult_25[[#This Row],[TOTAL]]</f>
        <v>0</v>
      </c>
      <c r="AS111">
        <f>matriceresult_25[[#This Row],[PDBe]]/matriceresult_25[[#This Row],[TOTAL]]</f>
        <v>0</v>
      </c>
      <c r="AT111">
        <f>matriceresult_25[[#This Row],[Pfam]]/matriceresult_25[[#This Row],[TOTAL]]</f>
        <v>0</v>
      </c>
      <c r="AU111">
        <f>matriceresult_25[[#This Row],[PRIDE]]/matriceresult_25[[#This Row],[TOTAL]]</f>
        <v>0</v>
      </c>
      <c r="AV111">
        <f>matriceresult_25[[#This Row],[RefSeq]]/matriceresult_25[[#This Row],[TOTAL]]</f>
        <v>0</v>
      </c>
      <c r="AW111">
        <f>matriceresult_25[[#This Row],[RefSNP]]/matriceresult_25[[#This Row],[TOTAL]]</f>
        <v>0</v>
      </c>
      <c r="AX111">
        <f>matriceresult_25[[#This Row],[RRID]]/matriceresult_25[[#This Row],[TOTAL]]</f>
        <v>0</v>
      </c>
      <c r="AY111">
        <f>matriceresult_25[[#This Row],[UniProt]]/matriceresult_25[[#This Row],[TOTAL]]</f>
        <v>0</v>
      </c>
      <c r="AZ111" s="8">
        <f>SUM(matriceresult_258[[#This Row],[ArrayExpress]:[UniProt]])</f>
        <v>1</v>
      </c>
    </row>
    <row r="112" spans="1:52" x14ac:dyDescent="0.25">
      <c r="A112" s="3" t="s">
        <v>58</v>
      </c>
      <c r="B112" s="13" t="s">
        <v>61</v>
      </c>
      <c r="D112" s="1" t="s">
        <v>2478</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2</v>
      </c>
      <c r="AA112" s="8">
        <f>SUM(matriceresult_25[[#This Row],[ArrayExpress]:[UniProt]])</f>
        <v>2</v>
      </c>
      <c r="AC112" s="1" t="s">
        <v>2478</v>
      </c>
      <c r="AD112">
        <f>matriceresult_25[[#This Row],[ArrayExpress]]/matriceresult_25[[#This Row],[TOTAL]]</f>
        <v>0</v>
      </c>
      <c r="AE112">
        <f>matriceresult_25[[#This Row],[BioProject]]/matriceresult_25[[#This Row],[TOTAL]]</f>
        <v>0</v>
      </c>
      <c r="AF112">
        <f>matriceresult_25[[#This Row],[dbGaP]]/matriceresult_25[[#This Row],[TOTAL]]</f>
        <v>0</v>
      </c>
      <c r="AG112">
        <f>matriceresult_25[[#This Row],[DOI]]/matriceresult_25[[#This Row],[TOTAL]]</f>
        <v>0</v>
      </c>
      <c r="AH112">
        <f>matriceresult_25[[#This Row],[EMDB]]/matriceresult_25[[#This Row],[TOTAL]]</f>
        <v>0</v>
      </c>
      <c r="AI112">
        <f>matriceresult_25[[#This Row],[ENA]]/matriceresult_25[[#This Row],[TOTAL]]</f>
        <v>0</v>
      </c>
      <c r="AJ112">
        <f>matriceresult_25[[#This Row],[Ensembl]]/matriceresult_25[[#This Row],[TOTAL]]</f>
        <v>0</v>
      </c>
      <c r="AK112">
        <f>matriceresult_25[[#This Row],[EUDRACT]]/matriceresult_25[[#This Row],[TOTAL]]</f>
        <v>0</v>
      </c>
      <c r="AL112">
        <f>matriceresult_25[[#This Row],[GCA]]/matriceresult_25[[#This Row],[TOTAL]]</f>
        <v>0</v>
      </c>
      <c r="AM112">
        <f>matriceresult_25[[#This Row],[Gene Ontology (GO)]]/matriceresult_25[[#This Row],[TOTAL]]</f>
        <v>0</v>
      </c>
      <c r="AN112">
        <f>matriceresult_25[[#This Row],[GEO]]/matriceresult_25[[#This Row],[TOTAL]]</f>
        <v>0</v>
      </c>
      <c r="AO112">
        <f>matriceresult_25[[#This Row],[HPA]]/matriceresult_25[[#This Row],[TOTAL]]</f>
        <v>0</v>
      </c>
      <c r="AP112">
        <f>matriceresult_25[[#This Row],[IGSR/1000 Genomes]]/matriceresult_25[[#This Row],[TOTAL]]</f>
        <v>0</v>
      </c>
      <c r="AQ112">
        <f>matriceresult_25[[#This Row],[InterPro]]/matriceresult_25[[#This Row],[TOTAL]]</f>
        <v>0</v>
      </c>
      <c r="AR112">
        <f>matriceresult_25[[#This Row],[OMIM]]/matriceresult_25[[#This Row],[TOTAL]]</f>
        <v>0</v>
      </c>
      <c r="AS112">
        <f>matriceresult_25[[#This Row],[PDBe]]/matriceresult_25[[#This Row],[TOTAL]]</f>
        <v>0</v>
      </c>
      <c r="AT112">
        <f>matriceresult_25[[#This Row],[Pfam]]/matriceresult_25[[#This Row],[TOTAL]]</f>
        <v>0</v>
      </c>
      <c r="AU112">
        <f>matriceresult_25[[#This Row],[PRIDE]]/matriceresult_25[[#This Row],[TOTAL]]</f>
        <v>0</v>
      </c>
      <c r="AV112">
        <f>matriceresult_25[[#This Row],[RefSeq]]/matriceresult_25[[#This Row],[TOTAL]]</f>
        <v>0</v>
      </c>
      <c r="AW112">
        <f>matriceresult_25[[#This Row],[RefSNP]]/matriceresult_25[[#This Row],[TOTAL]]</f>
        <v>0</v>
      </c>
      <c r="AX112">
        <f>matriceresult_25[[#This Row],[RRID]]/matriceresult_25[[#This Row],[TOTAL]]</f>
        <v>0</v>
      </c>
      <c r="AY112">
        <f>matriceresult_25[[#This Row],[UniProt]]/matriceresult_25[[#This Row],[TOTAL]]</f>
        <v>1</v>
      </c>
      <c r="AZ112" s="8">
        <f>SUM(matriceresult_258[[#This Row],[ArrayExpress]:[UniProt]])</f>
        <v>1</v>
      </c>
    </row>
    <row r="113" spans="1:52" x14ac:dyDescent="0.25">
      <c r="A113" s="4" t="s">
        <v>58</v>
      </c>
      <c r="B113" s="6" t="s">
        <v>61</v>
      </c>
      <c r="D113" s="1" t="s">
        <v>871</v>
      </c>
      <c r="E113">
        <v>0</v>
      </c>
      <c r="F113">
        <v>0</v>
      </c>
      <c r="G113">
        <v>0</v>
      </c>
      <c r="H113">
        <v>0</v>
      </c>
      <c r="I113">
        <v>0</v>
      </c>
      <c r="J113">
        <v>1</v>
      </c>
      <c r="K113">
        <v>0</v>
      </c>
      <c r="L113">
        <v>0</v>
      </c>
      <c r="M113">
        <v>0</v>
      </c>
      <c r="N113">
        <v>0</v>
      </c>
      <c r="O113">
        <v>0</v>
      </c>
      <c r="P113">
        <v>0</v>
      </c>
      <c r="Q113">
        <v>0</v>
      </c>
      <c r="R113">
        <v>0</v>
      </c>
      <c r="S113">
        <v>0</v>
      </c>
      <c r="T113">
        <v>7</v>
      </c>
      <c r="U113">
        <v>0</v>
      </c>
      <c r="V113">
        <v>0</v>
      </c>
      <c r="W113">
        <v>0</v>
      </c>
      <c r="X113">
        <v>0</v>
      </c>
      <c r="Y113">
        <v>0</v>
      </c>
      <c r="Z113">
        <v>0</v>
      </c>
      <c r="AA113" s="8">
        <f>SUM(matriceresult_25[[#This Row],[ArrayExpress]:[UniProt]])</f>
        <v>8</v>
      </c>
      <c r="AC113" s="1" t="s">
        <v>871</v>
      </c>
      <c r="AD113">
        <f>matriceresult_25[[#This Row],[ArrayExpress]]/matriceresult_25[[#This Row],[TOTAL]]</f>
        <v>0</v>
      </c>
      <c r="AE113">
        <f>matriceresult_25[[#This Row],[BioProject]]/matriceresult_25[[#This Row],[TOTAL]]</f>
        <v>0</v>
      </c>
      <c r="AF113">
        <f>matriceresult_25[[#This Row],[dbGaP]]/matriceresult_25[[#This Row],[TOTAL]]</f>
        <v>0</v>
      </c>
      <c r="AG113">
        <f>matriceresult_25[[#This Row],[DOI]]/matriceresult_25[[#This Row],[TOTAL]]</f>
        <v>0</v>
      </c>
      <c r="AH113">
        <f>matriceresult_25[[#This Row],[EMDB]]/matriceresult_25[[#This Row],[TOTAL]]</f>
        <v>0</v>
      </c>
      <c r="AI113">
        <f>matriceresult_25[[#This Row],[ENA]]/matriceresult_25[[#This Row],[TOTAL]]</f>
        <v>0.125</v>
      </c>
      <c r="AJ113">
        <f>matriceresult_25[[#This Row],[Ensembl]]/matriceresult_25[[#This Row],[TOTAL]]</f>
        <v>0</v>
      </c>
      <c r="AK113">
        <f>matriceresult_25[[#This Row],[EUDRACT]]/matriceresult_25[[#This Row],[TOTAL]]</f>
        <v>0</v>
      </c>
      <c r="AL113">
        <f>matriceresult_25[[#This Row],[GCA]]/matriceresult_25[[#This Row],[TOTAL]]</f>
        <v>0</v>
      </c>
      <c r="AM113">
        <f>matriceresult_25[[#This Row],[Gene Ontology (GO)]]/matriceresult_25[[#This Row],[TOTAL]]</f>
        <v>0</v>
      </c>
      <c r="AN113">
        <f>matriceresult_25[[#This Row],[GEO]]/matriceresult_25[[#This Row],[TOTAL]]</f>
        <v>0</v>
      </c>
      <c r="AO113">
        <f>matriceresult_25[[#This Row],[HPA]]/matriceresult_25[[#This Row],[TOTAL]]</f>
        <v>0</v>
      </c>
      <c r="AP113">
        <f>matriceresult_25[[#This Row],[IGSR/1000 Genomes]]/matriceresult_25[[#This Row],[TOTAL]]</f>
        <v>0</v>
      </c>
      <c r="AQ113">
        <f>matriceresult_25[[#This Row],[InterPro]]/matriceresult_25[[#This Row],[TOTAL]]</f>
        <v>0</v>
      </c>
      <c r="AR113">
        <f>matriceresult_25[[#This Row],[OMIM]]/matriceresult_25[[#This Row],[TOTAL]]</f>
        <v>0</v>
      </c>
      <c r="AS113">
        <f>matriceresult_25[[#This Row],[PDBe]]/matriceresult_25[[#This Row],[TOTAL]]</f>
        <v>0.875</v>
      </c>
      <c r="AT113">
        <f>matriceresult_25[[#This Row],[Pfam]]/matriceresult_25[[#This Row],[TOTAL]]</f>
        <v>0</v>
      </c>
      <c r="AU113">
        <f>matriceresult_25[[#This Row],[PRIDE]]/matriceresult_25[[#This Row],[TOTAL]]</f>
        <v>0</v>
      </c>
      <c r="AV113">
        <f>matriceresult_25[[#This Row],[RefSeq]]/matriceresult_25[[#This Row],[TOTAL]]</f>
        <v>0</v>
      </c>
      <c r="AW113">
        <f>matriceresult_25[[#This Row],[RefSNP]]/matriceresult_25[[#This Row],[TOTAL]]</f>
        <v>0</v>
      </c>
      <c r="AX113">
        <f>matriceresult_25[[#This Row],[RRID]]/matriceresult_25[[#This Row],[TOTAL]]</f>
        <v>0</v>
      </c>
      <c r="AY113">
        <f>matriceresult_25[[#This Row],[UniProt]]/matriceresult_25[[#This Row],[TOTAL]]</f>
        <v>0</v>
      </c>
      <c r="AZ113" s="8">
        <f>SUM(matriceresult_258[[#This Row],[ArrayExpress]:[UniProt]])</f>
        <v>1</v>
      </c>
    </row>
    <row r="114" spans="1:52" x14ac:dyDescent="0.25">
      <c r="A114" s="3" t="s">
        <v>58</v>
      </c>
      <c r="B114" s="13" t="s">
        <v>61</v>
      </c>
      <c r="D114" s="1" t="s">
        <v>150</v>
      </c>
      <c r="E114">
        <v>0</v>
      </c>
      <c r="F114">
        <v>0</v>
      </c>
      <c r="G114">
        <v>0</v>
      </c>
      <c r="H114">
        <v>0</v>
      </c>
      <c r="I114">
        <v>0</v>
      </c>
      <c r="J114">
        <v>0</v>
      </c>
      <c r="K114">
        <v>0</v>
      </c>
      <c r="L114">
        <v>0</v>
      </c>
      <c r="M114">
        <v>0</v>
      </c>
      <c r="N114">
        <v>0</v>
      </c>
      <c r="O114">
        <v>0</v>
      </c>
      <c r="P114">
        <v>0</v>
      </c>
      <c r="Q114">
        <v>0</v>
      </c>
      <c r="R114">
        <v>0</v>
      </c>
      <c r="S114">
        <v>8</v>
      </c>
      <c r="T114">
        <v>0</v>
      </c>
      <c r="U114">
        <v>0</v>
      </c>
      <c r="V114">
        <v>0</v>
      </c>
      <c r="W114">
        <v>8</v>
      </c>
      <c r="X114">
        <v>0</v>
      </c>
      <c r="Y114">
        <v>0</v>
      </c>
      <c r="Z114">
        <v>0</v>
      </c>
      <c r="AA114" s="8">
        <f>SUM(matriceresult_25[[#This Row],[ArrayExpress]:[UniProt]])</f>
        <v>16</v>
      </c>
      <c r="AC114" s="1" t="s">
        <v>150</v>
      </c>
      <c r="AD114">
        <f>matriceresult_25[[#This Row],[ArrayExpress]]/matriceresult_25[[#This Row],[TOTAL]]</f>
        <v>0</v>
      </c>
      <c r="AE114">
        <f>matriceresult_25[[#This Row],[BioProject]]/matriceresult_25[[#This Row],[TOTAL]]</f>
        <v>0</v>
      </c>
      <c r="AF114">
        <f>matriceresult_25[[#This Row],[dbGaP]]/matriceresult_25[[#This Row],[TOTAL]]</f>
        <v>0</v>
      </c>
      <c r="AG114">
        <f>matriceresult_25[[#This Row],[DOI]]/matriceresult_25[[#This Row],[TOTAL]]</f>
        <v>0</v>
      </c>
      <c r="AH114">
        <f>matriceresult_25[[#This Row],[EMDB]]/matriceresult_25[[#This Row],[TOTAL]]</f>
        <v>0</v>
      </c>
      <c r="AI114">
        <f>matriceresult_25[[#This Row],[ENA]]/matriceresult_25[[#This Row],[TOTAL]]</f>
        <v>0</v>
      </c>
      <c r="AJ114">
        <f>matriceresult_25[[#This Row],[Ensembl]]/matriceresult_25[[#This Row],[TOTAL]]</f>
        <v>0</v>
      </c>
      <c r="AK114">
        <f>matriceresult_25[[#This Row],[EUDRACT]]/matriceresult_25[[#This Row],[TOTAL]]</f>
        <v>0</v>
      </c>
      <c r="AL114">
        <f>matriceresult_25[[#This Row],[GCA]]/matriceresult_25[[#This Row],[TOTAL]]</f>
        <v>0</v>
      </c>
      <c r="AM114">
        <f>matriceresult_25[[#This Row],[Gene Ontology (GO)]]/matriceresult_25[[#This Row],[TOTAL]]</f>
        <v>0</v>
      </c>
      <c r="AN114">
        <f>matriceresult_25[[#This Row],[GEO]]/matriceresult_25[[#This Row],[TOTAL]]</f>
        <v>0</v>
      </c>
      <c r="AO114">
        <f>matriceresult_25[[#This Row],[HPA]]/matriceresult_25[[#This Row],[TOTAL]]</f>
        <v>0</v>
      </c>
      <c r="AP114">
        <f>matriceresult_25[[#This Row],[IGSR/1000 Genomes]]/matriceresult_25[[#This Row],[TOTAL]]</f>
        <v>0</v>
      </c>
      <c r="AQ114">
        <f>matriceresult_25[[#This Row],[InterPro]]/matriceresult_25[[#This Row],[TOTAL]]</f>
        <v>0</v>
      </c>
      <c r="AR114">
        <f>matriceresult_25[[#This Row],[OMIM]]/matriceresult_25[[#This Row],[TOTAL]]</f>
        <v>0.5</v>
      </c>
      <c r="AS114">
        <f>matriceresult_25[[#This Row],[PDBe]]/matriceresult_25[[#This Row],[TOTAL]]</f>
        <v>0</v>
      </c>
      <c r="AT114">
        <f>matriceresult_25[[#This Row],[Pfam]]/matriceresult_25[[#This Row],[TOTAL]]</f>
        <v>0</v>
      </c>
      <c r="AU114">
        <f>matriceresult_25[[#This Row],[PRIDE]]/matriceresult_25[[#This Row],[TOTAL]]</f>
        <v>0</v>
      </c>
      <c r="AV114">
        <f>matriceresult_25[[#This Row],[RefSeq]]/matriceresult_25[[#This Row],[TOTAL]]</f>
        <v>0.5</v>
      </c>
      <c r="AW114">
        <f>matriceresult_25[[#This Row],[RefSNP]]/matriceresult_25[[#This Row],[TOTAL]]</f>
        <v>0</v>
      </c>
      <c r="AX114">
        <f>matriceresult_25[[#This Row],[RRID]]/matriceresult_25[[#This Row],[TOTAL]]</f>
        <v>0</v>
      </c>
      <c r="AY114">
        <f>matriceresult_25[[#This Row],[UniProt]]/matriceresult_25[[#This Row],[TOTAL]]</f>
        <v>0</v>
      </c>
      <c r="AZ114" s="8">
        <f>SUM(matriceresult_258[[#This Row],[ArrayExpress]:[UniProt]])</f>
        <v>1</v>
      </c>
    </row>
    <row r="115" spans="1:52" x14ac:dyDescent="0.25">
      <c r="A115" s="4" t="s">
        <v>58</v>
      </c>
      <c r="B115" s="6" t="s">
        <v>61</v>
      </c>
      <c r="D115" s="1" t="s">
        <v>2503</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2</v>
      </c>
      <c r="AA115" s="8">
        <f>SUM(matriceresult_25[[#This Row],[ArrayExpress]:[UniProt]])</f>
        <v>2</v>
      </c>
      <c r="AC115" s="1" t="s">
        <v>2503</v>
      </c>
      <c r="AD115">
        <f>matriceresult_25[[#This Row],[ArrayExpress]]/matriceresult_25[[#This Row],[TOTAL]]</f>
        <v>0</v>
      </c>
      <c r="AE115">
        <f>matriceresult_25[[#This Row],[BioProject]]/matriceresult_25[[#This Row],[TOTAL]]</f>
        <v>0</v>
      </c>
      <c r="AF115">
        <f>matriceresult_25[[#This Row],[dbGaP]]/matriceresult_25[[#This Row],[TOTAL]]</f>
        <v>0</v>
      </c>
      <c r="AG115">
        <f>matriceresult_25[[#This Row],[DOI]]/matriceresult_25[[#This Row],[TOTAL]]</f>
        <v>0</v>
      </c>
      <c r="AH115">
        <f>matriceresult_25[[#This Row],[EMDB]]/matriceresult_25[[#This Row],[TOTAL]]</f>
        <v>0</v>
      </c>
      <c r="AI115">
        <f>matriceresult_25[[#This Row],[ENA]]/matriceresult_25[[#This Row],[TOTAL]]</f>
        <v>0</v>
      </c>
      <c r="AJ115">
        <f>matriceresult_25[[#This Row],[Ensembl]]/matriceresult_25[[#This Row],[TOTAL]]</f>
        <v>0</v>
      </c>
      <c r="AK115">
        <f>matriceresult_25[[#This Row],[EUDRACT]]/matriceresult_25[[#This Row],[TOTAL]]</f>
        <v>0</v>
      </c>
      <c r="AL115">
        <f>matriceresult_25[[#This Row],[GCA]]/matriceresult_25[[#This Row],[TOTAL]]</f>
        <v>0</v>
      </c>
      <c r="AM115">
        <f>matriceresult_25[[#This Row],[Gene Ontology (GO)]]/matriceresult_25[[#This Row],[TOTAL]]</f>
        <v>0</v>
      </c>
      <c r="AN115">
        <f>matriceresult_25[[#This Row],[GEO]]/matriceresult_25[[#This Row],[TOTAL]]</f>
        <v>0</v>
      </c>
      <c r="AO115">
        <f>matriceresult_25[[#This Row],[HPA]]/matriceresult_25[[#This Row],[TOTAL]]</f>
        <v>0</v>
      </c>
      <c r="AP115">
        <f>matriceresult_25[[#This Row],[IGSR/1000 Genomes]]/matriceresult_25[[#This Row],[TOTAL]]</f>
        <v>0</v>
      </c>
      <c r="AQ115">
        <f>matriceresult_25[[#This Row],[InterPro]]/matriceresult_25[[#This Row],[TOTAL]]</f>
        <v>0</v>
      </c>
      <c r="AR115">
        <f>matriceresult_25[[#This Row],[OMIM]]/matriceresult_25[[#This Row],[TOTAL]]</f>
        <v>0</v>
      </c>
      <c r="AS115">
        <f>matriceresult_25[[#This Row],[PDBe]]/matriceresult_25[[#This Row],[TOTAL]]</f>
        <v>0</v>
      </c>
      <c r="AT115">
        <f>matriceresult_25[[#This Row],[Pfam]]/matriceresult_25[[#This Row],[TOTAL]]</f>
        <v>0</v>
      </c>
      <c r="AU115">
        <f>matriceresult_25[[#This Row],[PRIDE]]/matriceresult_25[[#This Row],[TOTAL]]</f>
        <v>0</v>
      </c>
      <c r="AV115">
        <f>matriceresult_25[[#This Row],[RefSeq]]/matriceresult_25[[#This Row],[TOTAL]]</f>
        <v>0</v>
      </c>
      <c r="AW115">
        <f>matriceresult_25[[#This Row],[RefSNP]]/matriceresult_25[[#This Row],[TOTAL]]</f>
        <v>0</v>
      </c>
      <c r="AX115">
        <f>matriceresult_25[[#This Row],[RRID]]/matriceresult_25[[#This Row],[TOTAL]]</f>
        <v>0</v>
      </c>
      <c r="AY115">
        <f>matriceresult_25[[#This Row],[UniProt]]/matriceresult_25[[#This Row],[TOTAL]]</f>
        <v>1</v>
      </c>
      <c r="AZ115" s="8">
        <f>SUM(matriceresult_258[[#This Row],[ArrayExpress]:[UniProt]])</f>
        <v>1</v>
      </c>
    </row>
    <row r="116" spans="1:52" x14ac:dyDescent="0.25">
      <c r="A116" s="3" t="s">
        <v>58</v>
      </c>
      <c r="B116" s="13" t="s">
        <v>61</v>
      </c>
      <c r="D116" s="1" t="s">
        <v>1607</v>
      </c>
      <c r="E116">
        <v>0</v>
      </c>
      <c r="F116">
        <v>0</v>
      </c>
      <c r="G116">
        <v>0</v>
      </c>
      <c r="H116">
        <v>0</v>
      </c>
      <c r="I116">
        <v>0</v>
      </c>
      <c r="J116">
        <v>8</v>
      </c>
      <c r="K116">
        <v>0</v>
      </c>
      <c r="L116">
        <v>0</v>
      </c>
      <c r="M116">
        <v>0</v>
      </c>
      <c r="N116">
        <v>0</v>
      </c>
      <c r="O116">
        <v>0</v>
      </c>
      <c r="P116">
        <v>0</v>
      </c>
      <c r="Q116">
        <v>0</v>
      </c>
      <c r="R116">
        <v>3</v>
      </c>
      <c r="S116">
        <v>0</v>
      </c>
      <c r="T116">
        <v>0</v>
      </c>
      <c r="U116">
        <v>0</v>
      </c>
      <c r="V116">
        <v>0</v>
      </c>
      <c r="W116">
        <v>0</v>
      </c>
      <c r="X116">
        <v>0</v>
      </c>
      <c r="Y116">
        <v>0</v>
      </c>
      <c r="Z116">
        <v>1</v>
      </c>
      <c r="AA116" s="8">
        <f>SUM(matriceresult_25[[#This Row],[ArrayExpress]:[UniProt]])</f>
        <v>12</v>
      </c>
      <c r="AC116" s="1" t="s">
        <v>1607</v>
      </c>
      <c r="AD116">
        <f>matriceresult_25[[#This Row],[ArrayExpress]]/matriceresult_25[[#This Row],[TOTAL]]</f>
        <v>0</v>
      </c>
      <c r="AE116">
        <f>matriceresult_25[[#This Row],[BioProject]]/matriceresult_25[[#This Row],[TOTAL]]</f>
        <v>0</v>
      </c>
      <c r="AF116">
        <f>matriceresult_25[[#This Row],[dbGaP]]/matriceresult_25[[#This Row],[TOTAL]]</f>
        <v>0</v>
      </c>
      <c r="AG116">
        <f>matriceresult_25[[#This Row],[DOI]]/matriceresult_25[[#This Row],[TOTAL]]</f>
        <v>0</v>
      </c>
      <c r="AH116">
        <f>matriceresult_25[[#This Row],[EMDB]]/matriceresult_25[[#This Row],[TOTAL]]</f>
        <v>0</v>
      </c>
      <c r="AI116">
        <f>matriceresult_25[[#This Row],[ENA]]/matriceresult_25[[#This Row],[TOTAL]]</f>
        <v>0.66666666666666663</v>
      </c>
      <c r="AJ116">
        <f>matriceresult_25[[#This Row],[Ensembl]]/matriceresult_25[[#This Row],[TOTAL]]</f>
        <v>0</v>
      </c>
      <c r="AK116">
        <f>matriceresult_25[[#This Row],[EUDRACT]]/matriceresult_25[[#This Row],[TOTAL]]</f>
        <v>0</v>
      </c>
      <c r="AL116">
        <f>matriceresult_25[[#This Row],[GCA]]/matriceresult_25[[#This Row],[TOTAL]]</f>
        <v>0</v>
      </c>
      <c r="AM116">
        <f>matriceresult_25[[#This Row],[Gene Ontology (GO)]]/matriceresult_25[[#This Row],[TOTAL]]</f>
        <v>0</v>
      </c>
      <c r="AN116">
        <f>matriceresult_25[[#This Row],[GEO]]/matriceresult_25[[#This Row],[TOTAL]]</f>
        <v>0</v>
      </c>
      <c r="AO116">
        <f>matriceresult_25[[#This Row],[HPA]]/matriceresult_25[[#This Row],[TOTAL]]</f>
        <v>0</v>
      </c>
      <c r="AP116">
        <f>matriceresult_25[[#This Row],[IGSR/1000 Genomes]]/matriceresult_25[[#This Row],[TOTAL]]</f>
        <v>0</v>
      </c>
      <c r="AQ116">
        <f>matriceresult_25[[#This Row],[InterPro]]/matriceresult_25[[#This Row],[TOTAL]]</f>
        <v>0.25</v>
      </c>
      <c r="AR116">
        <f>matriceresult_25[[#This Row],[OMIM]]/matriceresult_25[[#This Row],[TOTAL]]</f>
        <v>0</v>
      </c>
      <c r="AS116">
        <f>matriceresult_25[[#This Row],[PDBe]]/matriceresult_25[[#This Row],[TOTAL]]</f>
        <v>0</v>
      </c>
      <c r="AT116">
        <f>matriceresult_25[[#This Row],[Pfam]]/matriceresult_25[[#This Row],[TOTAL]]</f>
        <v>0</v>
      </c>
      <c r="AU116">
        <f>matriceresult_25[[#This Row],[PRIDE]]/matriceresult_25[[#This Row],[TOTAL]]</f>
        <v>0</v>
      </c>
      <c r="AV116">
        <f>matriceresult_25[[#This Row],[RefSeq]]/matriceresult_25[[#This Row],[TOTAL]]</f>
        <v>0</v>
      </c>
      <c r="AW116">
        <f>matriceresult_25[[#This Row],[RefSNP]]/matriceresult_25[[#This Row],[TOTAL]]</f>
        <v>0</v>
      </c>
      <c r="AX116">
        <f>matriceresult_25[[#This Row],[RRID]]/matriceresult_25[[#This Row],[TOTAL]]</f>
        <v>0</v>
      </c>
      <c r="AY116">
        <f>matriceresult_25[[#This Row],[UniProt]]/matriceresult_25[[#This Row],[TOTAL]]</f>
        <v>8.3333333333333329E-2</v>
      </c>
      <c r="AZ116" s="8">
        <f>SUM(matriceresult_258[[#This Row],[ArrayExpress]:[UniProt]])</f>
        <v>1</v>
      </c>
    </row>
    <row r="117" spans="1:52" x14ac:dyDescent="0.25">
      <c r="A117" s="4" t="s">
        <v>58</v>
      </c>
      <c r="B117" s="6" t="s">
        <v>61</v>
      </c>
      <c r="D117" s="1" t="s">
        <v>1644</v>
      </c>
      <c r="E117">
        <v>0</v>
      </c>
      <c r="F117">
        <v>0</v>
      </c>
      <c r="G117">
        <v>0</v>
      </c>
      <c r="H117">
        <v>0</v>
      </c>
      <c r="I117">
        <v>0</v>
      </c>
      <c r="J117">
        <v>0</v>
      </c>
      <c r="K117">
        <v>0</v>
      </c>
      <c r="L117">
        <v>0</v>
      </c>
      <c r="M117">
        <v>0</v>
      </c>
      <c r="N117">
        <v>9</v>
      </c>
      <c r="O117">
        <v>0</v>
      </c>
      <c r="P117">
        <v>0</v>
      </c>
      <c r="Q117">
        <v>0</v>
      </c>
      <c r="R117">
        <v>0</v>
      </c>
      <c r="S117">
        <v>0</v>
      </c>
      <c r="T117">
        <v>0</v>
      </c>
      <c r="U117">
        <v>0</v>
      </c>
      <c r="V117">
        <v>0</v>
      </c>
      <c r="W117">
        <v>0</v>
      </c>
      <c r="X117">
        <v>0</v>
      </c>
      <c r="Y117">
        <v>0</v>
      </c>
      <c r="Z117">
        <v>0</v>
      </c>
      <c r="AA117" s="8">
        <f>SUM(matriceresult_25[[#This Row],[ArrayExpress]:[UniProt]])</f>
        <v>9</v>
      </c>
      <c r="AC117" s="1" t="s">
        <v>1644</v>
      </c>
      <c r="AD117">
        <f>matriceresult_25[[#This Row],[ArrayExpress]]/matriceresult_25[[#This Row],[TOTAL]]</f>
        <v>0</v>
      </c>
      <c r="AE117">
        <f>matriceresult_25[[#This Row],[BioProject]]/matriceresult_25[[#This Row],[TOTAL]]</f>
        <v>0</v>
      </c>
      <c r="AF117">
        <f>matriceresult_25[[#This Row],[dbGaP]]/matriceresult_25[[#This Row],[TOTAL]]</f>
        <v>0</v>
      </c>
      <c r="AG117">
        <f>matriceresult_25[[#This Row],[DOI]]/matriceresult_25[[#This Row],[TOTAL]]</f>
        <v>0</v>
      </c>
      <c r="AH117">
        <f>matriceresult_25[[#This Row],[EMDB]]/matriceresult_25[[#This Row],[TOTAL]]</f>
        <v>0</v>
      </c>
      <c r="AI117">
        <f>matriceresult_25[[#This Row],[ENA]]/matriceresult_25[[#This Row],[TOTAL]]</f>
        <v>0</v>
      </c>
      <c r="AJ117">
        <f>matriceresult_25[[#This Row],[Ensembl]]/matriceresult_25[[#This Row],[TOTAL]]</f>
        <v>0</v>
      </c>
      <c r="AK117">
        <f>matriceresult_25[[#This Row],[EUDRACT]]/matriceresult_25[[#This Row],[TOTAL]]</f>
        <v>0</v>
      </c>
      <c r="AL117">
        <f>matriceresult_25[[#This Row],[GCA]]/matriceresult_25[[#This Row],[TOTAL]]</f>
        <v>0</v>
      </c>
      <c r="AM117">
        <f>matriceresult_25[[#This Row],[Gene Ontology (GO)]]/matriceresult_25[[#This Row],[TOTAL]]</f>
        <v>1</v>
      </c>
      <c r="AN117">
        <f>matriceresult_25[[#This Row],[GEO]]/matriceresult_25[[#This Row],[TOTAL]]</f>
        <v>0</v>
      </c>
      <c r="AO117">
        <f>matriceresult_25[[#This Row],[HPA]]/matriceresult_25[[#This Row],[TOTAL]]</f>
        <v>0</v>
      </c>
      <c r="AP117">
        <f>matriceresult_25[[#This Row],[IGSR/1000 Genomes]]/matriceresult_25[[#This Row],[TOTAL]]</f>
        <v>0</v>
      </c>
      <c r="AQ117">
        <f>matriceresult_25[[#This Row],[InterPro]]/matriceresult_25[[#This Row],[TOTAL]]</f>
        <v>0</v>
      </c>
      <c r="AR117">
        <f>matriceresult_25[[#This Row],[OMIM]]/matriceresult_25[[#This Row],[TOTAL]]</f>
        <v>0</v>
      </c>
      <c r="AS117">
        <f>matriceresult_25[[#This Row],[PDBe]]/matriceresult_25[[#This Row],[TOTAL]]</f>
        <v>0</v>
      </c>
      <c r="AT117">
        <f>matriceresult_25[[#This Row],[Pfam]]/matriceresult_25[[#This Row],[TOTAL]]</f>
        <v>0</v>
      </c>
      <c r="AU117">
        <f>matriceresult_25[[#This Row],[PRIDE]]/matriceresult_25[[#This Row],[TOTAL]]</f>
        <v>0</v>
      </c>
      <c r="AV117">
        <f>matriceresult_25[[#This Row],[RefSeq]]/matriceresult_25[[#This Row],[TOTAL]]</f>
        <v>0</v>
      </c>
      <c r="AW117">
        <f>matriceresult_25[[#This Row],[RefSNP]]/matriceresult_25[[#This Row],[TOTAL]]</f>
        <v>0</v>
      </c>
      <c r="AX117">
        <f>matriceresult_25[[#This Row],[RRID]]/matriceresult_25[[#This Row],[TOTAL]]</f>
        <v>0</v>
      </c>
      <c r="AY117">
        <f>matriceresult_25[[#This Row],[UniProt]]/matriceresult_25[[#This Row],[TOTAL]]</f>
        <v>0</v>
      </c>
      <c r="AZ117" s="8">
        <f>SUM(matriceresult_258[[#This Row],[ArrayExpress]:[UniProt]])</f>
        <v>1</v>
      </c>
    </row>
    <row r="118" spans="1:52" x14ac:dyDescent="0.25">
      <c r="A118" s="3" t="s">
        <v>58</v>
      </c>
      <c r="B118" s="13" t="s">
        <v>61</v>
      </c>
      <c r="D118" s="1" t="s">
        <v>676</v>
      </c>
      <c r="E118">
        <v>0</v>
      </c>
      <c r="F118">
        <v>0</v>
      </c>
      <c r="G118">
        <v>0</v>
      </c>
      <c r="H118">
        <v>0</v>
      </c>
      <c r="I118">
        <v>0</v>
      </c>
      <c r="J118">
        <v>1</v>
      </c>
      <c r="K118">
        <v>0</v>
      </c>
      <c r="L118">
        <v>0</v>
      </c>
      <c r="M118">
        <v>0</v>
      </c>
      <c r="N118">
        <v>0</v>
      </c>
      <c r="O118">
        <v>0</v>
      </c>
      <c r="P118">
        <v>0</v>
      </c>
      <c r="Q118">
        <v>0</v>
      </c>
      <c r="R118">
        <v>0</v>
      </c>
      <c r="S118">
        <v>0</v>
      </c>
      <c r="T118">
        <v>0</v>
      </c>
      <c r="U118">
        <v>0</v>
      </c>
      <c r="V118">
        <v>0</v>
      </c>
      <c r="W118">
        <v>0</v>
      </c>
      <c r="X118">
        <v>0</v>
      </c>
      <c r="Y118">
        <v>0</v>
      </c>
      <c r="Z118">
        <v>0</v>
      </c>
      <c r="AA118" s="8">
        <f>SUM(matriceresult_25[[#This Row],[ArrayExpress]:[UniProt]])</f>
        <v>1</v>
      </c>
      <c r="AC118" s="1" t="s">
        <v>676</v>
      </c>
      <c r="AD118">
        <f>matriceresult_25[[#This Row],[ArrayExpress]]/matriceresult_25[[#This Row],[TOTAL]]</f>
        <v>0</v>
      </c>
      <c r="AE118">
        <f>matriceresult_25[[#This Row],[BioProject]]/matriceresult_25[[#This Row],[TOTAL]]</f>
        <v>0</v>
      </c>
      <c r="AF118">
        <f>matriceresult_25[[#This Row],[dbGaP]]/matriceresult_25[[#This Row],[TOTAL]]</f>
        <v>0</v>
      </c>
      <c r="AG118">
        <f>matriceresult_25[[#This Row],[DOI]]/matriceresult_25[[#This Row],[TOTAL]]</f>
        <v>0</v>
      </c>
      <c r="AH118">
        <f>matriceresult_25[[#This Row],[EMDB]]/matriceresult_25[[#This Row],[TOTAL]]</f>
        <v>0</v>
      </c>
      <c r="AI118">
        <f>matriceresult_25[[#This Row],[ENA]]/matriceresult_25[[#This Row],[TOTAL]]</f>
        <v>1</v>
      </c>
      <c r="AJ118">
        <f>matriceresult_25[[#This Row],[Ensembl]]/matriceresult_25[[#This Row],[TOTAL]]</f>
        <v>0</v>
      </c>
      <c r="AK118">
        <f>matriceresult_25[[#This Row],[EUDRACT]]/matriceresult_25[[#This Row],[TOTAL]]</f>
        <v>0</v>
      </c>
      <c r="AL118">
        <f>matriceresult_25[[#This Row],[GCA]]/matriceresult_25[[#This Row],[TOTAL]]</f>
        <v>0</v>
      </c>
      <c r="AM118">
        <f>matriceresult_25[[#This Row],[Gene Ontology (GO)]]/matriceresult_25[[#This Row],[TOTAL]]</f>
        <v>0</v>
      </c>
      <c r="AN118">
        <f>matriceresult_25[[#This Row],[GEO]]/matriceresult_25[[#This Row],[TOTAL]]</f>
        <v>0</v>
      </c>
      <c r="AO118">
        <f>matriceresult_25[[#This Row],[HPA]]/matriceresult_25[[#This Row],[TOTAL]]</f>
        <v>0</v>
      </c>
      <c r="AP118">
        <f>matriceresult_25[[#This Row],[IGSR/1000 Genomes]]/matriceresult_25[[#This Row],[TOTAL]]</f>
        <v>0</v>
      </c>
      <c r="AQ118">
        <f>matriceresult_25[[#This Row],[InterPro]]/matriceresult_25[[#This Row],[TOTAL]]</f>
        <v>0</v>
      </c>
      <c r="AR118">
        <f>matriceresult_25[[#This Row],[OMIM]]/matriceresult_25[[#This Row],[TOTAL]]</f>
        <v>0</v>
      </c>
      <c r="AS118">
        <f>matriceresult_25[[#This Row],[PDBe]]/matriceresult_25[[#This Row],[TOTAL]]</f>
        <v>0</v>
      </c>
      <c r="AT118">
        <f>matriceresult_25[[#This Row],[Pfam]]/matriceresult_25[[#This Row],[TOTAL]]</f>
        <v>0</v>
      </c>
      <c r="AU118">
        <f>matriceresult_25[[#This Row],[PRIDE]]/matriceresult_25[[#This Row],[TOTAL]]</f>
        <v>0</v>
      </c>
      <c r="AV118">
        <f>matriceresult_25[[#This Row],[RefSeq]]/matriceresult_25[[#This Row],[TOTAL]]</f>
        <v>0</v>
      </c>
      <c r="AW118">
        <f>matriceresult_25[[#This Row],[RefSNP]]/matriceresult_25[[#This Row],[TOTAL]]</f>
        <v>0</v>
      </c>
      <c r="AX118">
        <f>matriceresult_25[[#This Row],[RRID]]/matriceresult_25[[#This Row],[TOTAL]]</f>
        <v>0</v>
      </c>
      <c r="AY118">
        <f>matriceresult_25[[#This Row],[UniProt]]/matriceresult_25[[#This Row],[TOTAL]]</f>
        <v>0</v>
      </c>
      <c r="AZ118" s="8">
        <f>SUM(matriceresult_258[[#This Row],[ArrayExpress]:[UniProt]])</f>
        <v>1</v>
      </c>
    </row>
    <row r="119" spans="1:52" x14ac:dyDescent="0.25">
      <c r="A119" s="4" t="s">
        <v>58</v>
      </c>
      <c r="B119" s="6" t="s">
        <v>61</v>
      </c>
      <c r="D119" s="1" t="s">
        <v>2509</v>
      </c>
      <c r="E119">
        <v>0</v>
      </c>
      <c r="F119">
        <v>0</v>
      </c>
      <c r="G119">
        <v>0</v>
      </c>
      <c r="H119">
        <v>0</v>
      </c>
      <c r="I119">
        <v>0</v>
      </c>
      <c r="J119">
        <v>0</v>
      </c>
      <c r="K119">
        <v>1</v>
      </c>
      <c r="L119">
        <v>0</v>
      </c>
      <c r="M119">
        <v>0</v>
      </c>
      <c r="N119">
        <v>0</v>
      </c>
      <c r="O119">
        <v>0</v>
      </c>
      <c r="P119">
        <v>0</v>
      </c>
      <c r="Q119">
        <v>0</v>
      </c>
      <c r="R119">
        <v>0</v>
      </c>
      <c r="S119">
        <v>0</v>
      </c>
      <c r="T119">
        <v>0</v>
      </c>
      <c r="U119">
        <v>0</v>
      </c>
      <c r="V119">
        <v>0</v>
      </c>
      <c r="W119">
        <v>0</v>
      </c>
      <c r="X119">
        <v>0</v>
      </c>
      <c r="Y119">
        <v>0</v>
      </c>
      <c r="Z119">
        <v>0</v>
      </c>
      <c r="AA119" s="8">
        <f>SUM(matriceresult_25[[#This Row],[ArrayExpress]:[UniProt]])</f>
        <v>1</v>
      </c>
      <c r="AC119" s="1" t="s">
        <v>2509</v>
      </c>
      <c r="AD119">
        <f>matriceresult_25[[#This Row],[ArrayExpress]]/matriceresult_25[[#This Row],[TOTAL]]</f>
        <v>0</v>
      </c>
      <c r="AE119">
        <f>matriceresult_25[[#This Row],[BioProject]]/matriceresult_25[[#This Row],[TOTAL]]</f>
        <v>0</v>
      </c>
      <c r="AF119">
        <f>matriceresult_25[[#This Row],[dbGaP]]/matriceresult_25[[#This Row],[TOTAL]]</f>
        <v>0</v>
      </c>
      <c r="AG119">
        <f>matriceresult_25[[#This Row],[DOI]]/matriceresult_25[[#This Row],[TOTAL]]</f>
        <v>0</v>
      </c>
      <c r="AH119">
        <f>matriceresult_25[[#This Row],[EMDB]]/matriceresult_25[[#This Row],[TOTAL]]</f>
        <v>0</v>
      </c>
      <c r="AI119">
        <f>matriceresult_25[[#This Row],[ENA]]/matriceresult_25[[#This Row],[TOTAL]]</f>
        <v>0</v>
      </c>
      <c r="AJ119">
        <f>matriceresult_25[[#This Row],[Ensembl]]/matriceresult_25[[#This Row],[TOTAL]]</f>
        <v>1</v>
      </c>
      <c r="AK119">
        <f>matriceresult_25[[#This Row],[EUDRACT]]/matriceresult_25[[#This Row],[TOTAL]]</f>
        <v>0</v>
      </c>
      <c r="AL119">
        <f>matriceresult_25[[#This Row],[GCA]]/matriceresult_25[[#This Row],[TOTAL]]</f>
        <v>0</v>
      </c>
      <c r="AM119">
        <f>matriceresult_25[[#This Row],[Gene Ontology (GO)]]/matriceresult_25[[#This Row],[TOTAL]]</f>
        <v>0</v>
      </c>
      <c r="AN119">
        <f>matriceresult_25[[#This Row],[GEO]]/matriceresult_25[[#This Row],[TOTAL]]</f>
        <v>0</v>
      </c>
      <c r="AO119">
        <f>matriceresult_25[[#This Row],[HPA]]/matriceresult_25[[#This Row],[TOTAL]]</f>
        <v>0</v>
      </c>
      <c r="AP119">
        <f>matriceresult_25[[#This Row],[IGSR/1000 Genomes]]/matriceresult_25[[#This Row],[TOTAL]]</f>
        <v>0</v>
      </c>
      <c r="AQ119">
        <f>matriceresult_25[[#This Row],[InterPro]]/matriceresult_25[[#This Row],[TOTAL]]</f>
        <v>0</v>
      </c>
      <c r="AR119">
        <f>matriceresult_25[[#This Row],[OMIM]]/matriceresult_25[[#This Row],[TOTAL]]</f>
        <v>0</v>
      </c>
      <c r="AS119">
        <f>matriceresult_25[[#This Row],[PDBe]]/matriceresult_25[[#This Row],[TOTAL]]</f>
        <v>0</v>
      </c>
      <c r="AT119">
        <f>matriceresult_25[[#This Row],[Pfam]]/matriceresult_25[[#This Row],[TOTAL]]</f>
        <v>0</v>
      </c>
      <c r="AU119">
        <f>matriceresult_25[[#This Row],[PRIDE]]/matriceresult_25[[#This Row],[TOTAL]]</f>
        <v>0</v>
      </c>
      <c r="AV119">
        <f>matriceresult_25[[#This Row],[RefSeq]]/matriceresult_25[[#This Row],[TOTAL]]</f>
        <v>0</v>
      </c>
      <c r="AW119">
        <f>matriceresult_25[[#This Row],[RefSNP]]/matriceresult_25[[#This Row],[TOTAL]]</f>
        <v>0</v>
      </c>
      <c r="AX119">
        <f>matriceresult_25[[#This Row],[RRID]]/matriceresult_25[[#This Row],[TOTAL]]</f>
        <v>0</v>
      </c>
      <c r="AY119">
        <f>matriceresult_25[[#This Row],[UniProt]]/matriceresult_25[[#This Row],[TOTAL]]</f>
        <v>0</v>
      </c>
      <c r="AZ119" s="8">
        <f>SUM(matriceresult_258[[#This Row],[ArrayExpress]:[UniProt]])</f>
        <v>1</v>
      </c>
    </row>
    <row r="120" spans="1:52" x14ac:dyDescent="0.25">
      <c r="A120" s="3" t="s">
        <v>58</v>
      </c>
      <c r="B120" s="13" t="s">
        <v>61</v>
      </c>
      <c r="D120" s="1" t="s">
        <v>466</v>
      </c>
      <c r="E120">
        <v>0</v>
      </c>
      <c r="F120">
        <v>0</v>
      </c>
      <c r="G120">
        <v>0</v>
      </c>
      <c r="H120">
        <v>0</v>
      </c>
      <c r="I120">
        <v>0</v>
      </c>
      <c r="J120">
        <v>0</v>
      </c>
      <c r="K120">
        <v>0</v>
      </c>
      <c r="L120">
        <v>0</v>
      </c>
      <c r="M120">
        <v>0</v>
      </c>
      <c r="N120">
        <v>0</v>
      </c>
      <c r="O120">
        <v>0</v>
      </c>
      <c r="P120">
        <v>0</v>
      </c>
      <c r="Q120">
        <v>0</v>
      </c>
      <c r="R120">
        <v>0</v>
      </c>
      <c r="S120">
        <v>0</v>
      </c>
      <c r="T120">
        <v>9</v>
      </c>
      <c r="U120">
        <v>0</v>
      </c>
      <c r="V120">
        <v>0</v>
      </c>
      <c r="W120">
        <v>0</v>
      </c>
      <c r="X120">
        <v>0</v>
      </c>
      <c r="Y120">
        <v>0</v>
      </c>
      <c r="Z120">
        <v>0</v>
      </c>
      <c r="AA120" s="8">
        <f>SUM(matriceresult_25[[#This Row],[ArrayExpress]:[UniProt]])</f>
        <v>9</v>
      </c>
      <c r="AC120" s="1" t="s">
        <v>466</v>
      </c>
      <c r="AD120">
        <f>matriceresult_25[[#This Row],[ArrayExpress]]/matriceresult_25[[#This Row],[TOTAL]]</f>
        <v>0</v>
      </c>
      <c r="AE120">
        <f>matriceresult_25[[#This Row],[BioProject]]/matriceresult_25[[#This Row],[TOTAL]]</f>
        <v>0</v>
      </c>
      <c r="AF120">
        <f>matriceresult_25[[#This Row],[dbGaP]]/matriceresult_25[[#This Row],[TOTAL]]</f>
        <v>0</v>
      </c>
      <c r="AG120">
        <f>matriceresult_25[[#This Row],[DOI]]/matriceresult_25[[#This Row],[TOTAL]]</f>
        <v>0</v>
      </c>
      <c r="AH120">
        <f>matriceresult_25[[#This Row],[EMDB]]/matriceresult_25[[#This Row],[TOTAL]]</f>
        <v>0</v>
      </c>
      <c r="AI120">
        <f>matriceresult_25[[#This Row],[ENA]]/matriceresult_25[[#This Row],[TOTAL]]</f>
        <v>0</v>
      </c>
      <c r="AJ120">
        <f>matriceresult_25[[#This Row],[Ensembl]]/matriceresult_25[[#This Row],[TOTAL]]</f>
        <v>0</v>
      </c>
      <c r="AK120">
        <f>matriceresult_25[[#This Row],[EUDRACT]]/matriceresult_25[[#This Row],[TOTAL]]</f>
        <v>0</v>
      </c>
      <c r="AL120">
        <f>matriceresult_25[[#This Row],[GCA]]/matriceresult_25[[#This Row],[TOTAL]]</f>
        <v>0</v>
      </c>
      <c r="AM120">
        <f>matriceresult_25[[#This Row],[Gene Ontology (GO)]]/matriceresult_25[[#This Row],[TOTAL]]</f>
        <v>0</v>
      </c>
      <c r="AN120">
        <f>matriceresult_25[[#This Row],[GEO]]/matriceresult_25[[#This Row],[TOTAL]]</f>
        <v>0</v>
      </c>
      <c r="AO120">
        <f>matriceresult_25[[#This Row],[HPA]]/matriceresult_25[[#This Row],[TOTAL]]</f>
        <v>0</v>
      </c>
      <c r="AP120">
        <f>matriceresult_25[[#This Row],[IGSR/1000 Genomes]]/matriceresult_25[[#This Row],[TOTAL]]</f>
        <v>0</v>
      </c>
      <c r="AQ120">
        <f>matriceresult_25[[#This Row],[InterPro]]/matriceresult_25[[#This Row],[TOTAL]]</f>
        <v>0</v>
      </c>
      <c r="AR120">
        <f>matriceresult_25[[#This Row],[OMIM]]/matriceresult_25[[#This Row],[TOTAL]]</f>
        <v>0</v>
      </c>
      <c r="AS120">
        <f>matriceresult_25[[#This Row],[PDBe]]/matriceresult_25[[#This Row],[TOTAL]]</f>
        <v>1</v>
      </c>
      <c r="AT120">
        <f>matriceresult_25[[#This Row],[Pfam]]/matriceresult_25[[#This Row],[TOTAL]]</f>
        <v>0</v>
      </c>
      <c r="AU120">
        <f>matriceresult_25[[#This Row],[PRIDE]]/matriceresult_25[[#This Row],[TOTAL]]</f>
        <v>0</v>
      </c>
      <c r="AV120">
        <f>matriceresult_25[[#This Row],[RefSeq]]/matriceresult_25[[#This Row],[TOTAL]]</f>
        <v>0</v>
      </c>
      <c r="AW120">
        <f>matriceresult_25[[#This Row],[RefSNP]]/matriceresult_25[[#This Row],[TOTAL]]</f>
        <v>0</v>
      </c>
      <c r="AX120">
        <f>matriceresult_25[[#This Row],[RRID]]/matriceresult_25[[#This Row],[TOTAL]]</f>
        <v>0</v>
      </c>
      <c r="AY120">
        <f>matriceresult_25[[#This Row],[UniProt]]/matriceresult_25[[#This Row],[TOTAL]]</f>
        <v>0</v>
      </c>
      <c r="AZ120" s="8">
        <f>SUM(matriceresult_258[[#This Row],[ArrayExpress]:[UniProt]])</f>
        <v>1</v>
      </c>
    </row>
    <row r="121" spans="1:52" x14ac:dyDescent="0.25">
      <c r="A121" s="4" t="s">
        <v>58</v>
      </c>
      <c r="B121" s="6" t="s">
        <v>61</v>
      </c>
      <c r="D121" s="1" t="s">
        <v>680</v>
      </c>
      <c r="E121">
        <v>0</v>
      </c>
      <c r="F121">
        <v>0</v>
      </c>
      <c r="G121">
        <v>0</v>
      </c>
      <c r="H121">
        <v>0</v>
      </c>
      <c r="I121">
        <v>0</v>
      </c>
      <c r="J121">
        <v>2</v>
      </c>
      <c r="K121">
        <v>0</v>
      </c>
      <c r="L121">
        <v>0</v>
      </c>
      <c r="M121">
        <v>0</v>
      </c>
      <c r="N121">
        <v>0</v>
      </c>
      <c r="O121">
        <v>0</v>
      </c>
      <c r="P121">
        <v>0</v>
      </c>
      <c r="Q121">
        <v>0</v>
      </c>
      <c r="R121">
        <v>0</v>
      </c>
      <c r="S121">
        <v>0</v>
      </c>
      <c r="T121">
        <v>0</v>
      </c>
      <c r="U121">
        <v>0</v>
      </c>
      <c r="V121">
        <v>0</v>
      </c>
      <c r="W121">
        <v>0</v>
      </c>
      <c r="X121">
        <v>0</v>
      </c>
      <c r="Y121">
        <v>0</v>
      </c>
      <c r="Z121">
        <v>0</v>
      </c>
      <c r="AA121" s="8">
        <f>SUM(matriceresult_25[[#This Row],[ArrayExpress]:[UniProt]])</f>
        <v>2</v>
      </c>
      <c r="AC121" s="1" t="s">
        <v>680</v>
      </c>
      <c r="AD121">
        <f>matriceresult_25[[#This Row],[ArrayExpress]]/matriceresult_25[[#This Row],[TOTAL]]</f>
        <v>0</v>
      </c>
      <c r="AE121">
        <f>matriceresult_25[[#This Row],[BioProject]]/matriceresult_25[[#This Row],[TOTAL]]</f>
        <v>0</v>
      </c>
      <c r="AF121">
        <f>matriceresult_25[[#This Row],[dbGaP]]/matriceresult_25[[#This Row],[TOTAL]]</f>
        <v>0</v>
      </c>
      <c r="AG121">
        <f>matriceresult_25[[#This Row],[DOI]]/matriceresult_25[[#This Row],[TOTAL]]</f>
        <v>0</v>
      </c>
      <c r="AH121">
        <f>matriceresult_25[[#This Row],[EMDB]]/matriceresult_25[[#This Row],[TOTAL]]</f>
        <v>0</v>
      </c>
      <c r="AI121">
        <f>matriceresult_25[[#This Row],[ENA]]/matriceresult_25[[#This Row],[TOTAL]]</f>
        <v>1</v>
      </c>
      <c r="AJ121">
        <f>matriceresult_25[[#This Row],[Ensembl]]/matriceresult_25[[#This Row],[TOTAL]]</f>
        <v>0</v>
      </c>
      <c r="AK121">
        <f>matriceresult_25[[#This Row],[EUDRACT]]/matriceresult_25[[#This Row],[TOTAL]]</f>
        <v>0</v>
      </c>
      <c r="AL121">
        <f>matriceresult_25[[#This Row],[GCA]]/matriceresult_25[[#This Row],[TOTAL]]</f>
        <v>0</v>
      </c>
      <c r="AM121">
        <f>matriceresult_25[[#This Row],[Gene Ontology (GO)]]/matriceresult_25[[#This Row],[TOTAL]]</f>
        <v>0</v>
      </c>
      <c r="AN121">
        <f>matriceresult_25[[#This Row],[GEO]]/matriceresult_25[[#This Row],[TOTAL]]</f>
        <v>0</v>
      </c>
      <c r="AO121">
        <f>matriceresult_25[[#This Row],[HPA]]/matriceresult_25[[#This Row],[TOTAL]]</f>
        <v>0</v>
      </c>
      <c r="AP121">
        <f>matriceresult_25[[#This Row],[IGSR/1000 Genomes]]/matriceresult_25[[#This Row],[TOTAL]]</f>
        <v>0</v>
      </c>
      <c r="AQ121">
        <f>matriceresult_25[[#This Row],[InterPro]]/matriceresult_25[[#This Row],[TOTAL]]</f>
        <v>0</v>
      </c>
      <c r="AR121">
        <f>matriceresult_25[[#This Row],[OMIM]]/matriceresult_25[[#This Row],[TOTAL]]</f>
        <v>0</v>
      </c>
      <c r="AS121">
        <f>matriceresult_25[[#This Row],[PDBe]]/matriceresult_25[[#This Row],[TOTAL]]</f>
        <v>0</v>
      </c>
      <c r="AT121">
        <f>matriceresult_25[[#This Row],[Pfam]]/matriceresult_25[[#This Row],[TOTAL]]</f>
        <v>0</v>
      </c>
      <c r="AU121">
        <f>matriceresult_25[[#This Row],[PRIDE]]/matriceresult_25[[#This Row],[TOTAL]]</f>
        <v>0</v>
      </c>
      <c r="AV121">
        <f>matriceresult_25[[#This Row],[RefSeq]]/matriceresult_25[[#This Row],[TOTAL]]</f>
        <v>0</v>
      </c>
      <c r="AW121">
        <f>matriceresult_25[[#This Row],[RefSNP]]/matriceresult_25[[#This Row],[TOTAL]]</f>
        <v>0</v>
      </c>
      <c r="AX121">
        <f>matriceresult_25[[#This Row],[RRID]]/matriceresult_25[[#This Row],[TOTAL]]</f>
        <v>0</v>
      </c>
      <c r="AY121">
        <f>matriceresult_25[[#This Row],[UniProt]]/matriceresult_25[[#This Row],[TOTAL]]</f>
        <v>0</v>
      </c>
      <c r="AZ121" s="8">
        <f>SUM(matriceresult_258[[#This Row],[ArrayExpress]:[UniProt]])</f>
        <v>1</v>
      </c>
    </row>
    <row r="122" spans="1:52" x14ac:dyDescent="0.25">
      <c r="A122" s="3" t="s">
        <v>58</v>
      </c>
      <c r="B122" s="13" t="s">
        <v>61</v>
      </c>
      <c r="D122" s="1" t="s">
        <v>686</v>
      </c>
      <c r="E122">
        <v>1</v>
      </c>
      <c r="F122">
        <v>0</v>
      </c>
      <c r="G122">
        <v>0</v>
      </c>
      <c r="H122">
        <v>0</v>
      </c>
      <c r="I122">
        <v>0</v>
      </c>
      <c r="J122">
        <v>0</v>
      </c>
      <c r="K122">
        <v>0</v>
      </c>
      <c r="L122">
        <v>0</v>
      </c>
      <c r="M122">
        <v>2</v>
      </c>
      <c r="N122">
        <v>0</v>
      </c>
      <c r="O122">
        <v>0</v>
      </c>
      <c r="P122">
        <v>0</v>
      </c>
      <c r="Q122">
        <v>0</v>
      </c>
      <c r="R122">
        <v>0</v>
      </c>
      <c r="S122">
        <v>0</v>
      </c>
      <c r="T122">
        <v>0</v>
      </c>
      <c r="U122">
        <v>0</v>
      </c>
      <c r="V122">
        <v>0</v>
      </c>
      <c r="W122">
        <v>0</v>
      </c>
      <c r="X122">
        <v>0</v>
      </c>
      <c r="Y122">
        <v>0</v>
      </c>
      <c r="Z122">
        <v>0</v>
      </c>
      <c r="AA122" s="8">
        <f>SUM(matriceresult_25[[#This Row],[ArrayExpress]:[UniProt]])</f>
        <v>3</v>
      </c>
      <c r="AC122" s="1" t="s">
        <v>686</v>
      </c>
      <c r="AD122">
        <f>matriceresult_25[[#This Row],[ArrayExpress]]/matriceresult_25[[#This Row],[TOTAL]]</f>
        <v>0.33333333333333331</v>
      </c>
      <c r="AE122">
        <f>matriceresult_25[[#This Row],[BioProject]]/matriceresult_25[[#This Row],[TOTAL]]</f>
        <v>0</v>
      </c>
      <c r="AF122">
        <f>matriceresult_25[[#This Row],[dbGaP]]/matriceresult_25[[#This Row],[TOTAL]]</f>
        <v>0</v>
      </c>
      <c r="AG122">
        <f>matriceresult_25[[#This Row],[DOI]]/matriceresult_25[[#This Row],[TOTAL]]</f>
        <v>0</v>
      </c>
      <c r="AH122">
        <f>matriceresult_25[[#This Row],[EMDB]]/matriceresult_25[[#This Row],[TOTAL]]</f>
        <v>0</v>
      </c>
      <c r="AI122">
        <f>matriceresult_25[[#This Row],[ENA]]/matriceresult_25[[#This Row],[TOTAL]]</f>
        <v>0</v>
      </c>
      <c r="AJ122">
        <f>matriceresult_25[[#This Row],[Ensembl]]/matriceresult_25[[#This Row],[TOTAL]]</f>
        <v>0</v>
      </c>
      <c r="AK122">
        <f>matriceresult_25[[#This Row],[EUDRACT]]/matriceresult_25[[#This Row],[TOTAL]]</f>
        <v>0</v>
      </c>
      <c r="AL122">
        <f>matriceresult_25[[#This Row],[GCA]]/matriceresult_25[[#This Row],[TOTAL]]</f>
        <v>0.66666666666666663</v>
      </c>
      <c r="AM122">
        <f>matriceresult_25[[#This Row],[Gene Ontology (GO)]]/matriceresult_25[[#This Row],[TOTAL]]</f>
        <v>0</v>
      </c>
      <c r="AN122">
        <f>matriceresult_25[[#This Row],[GEO]]/matriceresult_25[[#This Row],[TOTAL]]</f>
        <v>0</v>
      </c>
      <c r="AO122">
        <f>matriceresult_25[[#This Row],[HPA]]/matriceresult_25[[#This Row],[TOTAL]]</f>
        <v>0</v>
      </c>
      <c r="AP122">
        <f>matriceresult_25[[#This Row],[IGSR/1000 Genomes]]/matriceresult_25[[#This Row],[TOTAL]]</f>
        <v>0</v>
      </c>
      <c r="AQ122">
        <f>matriceresult_25[[#This Row],[InterPro]]/matriceresult_25[[#This Row],[TOTAL]]</f>
        <v>0</v>
      </c>
      <c r="AR122">
        <f>matriceresult_25[[#This Row],[OMIM]]/matriceresult_25[[#This Row],[TOTAL]]</f>
        <v>0</v>
      </c>
      <c r="AS122">
        <f>matriceresult_25[[#This Row],[PDBe]]/matriceresult_25[[#This Row],[TOTAL]]</f>
        <v>0</v>
      </c>
      <c r="AT122">
        <f>matriceresult_25[[#This Row],[Pfam]]/matriceresult_25[[#This Row],[TOTAL]]</f>
        <v>0</v>
      </c>
      <c r="AU122">
        <f>matriceresult_25[[#This Row],[PRIDE]]/matriceresult_25[[#This Row],[TOTAL]]</f>
        <v>0</v>
      </c>
      <c r="AV122">
        <f>matriceresult_25[[#This Row],[RefSeq]]/matriceresult_25[[#This Row],[TOTAL]]</f>
        <v>0</v>
      </c>
      <c r="AW122">
        <f>matriceresult_25[[#This Row],[RefSNP]]/matriceresult_25[[#This Row],[TOTAL]]</f>
        <v>0</v>
      </c>
      <c r="AX122">
        <f>matriceresult_25[[#This Row],[RRID]]/matriceresult_25[[#This Row],[TOTAL]]</f>
        <v>0</v>
      </c>
      <c r="AY122">
        <f>matriceresult_25[[#This Row],[UniProt]]/matriceresult_25[[#This Row],[TOTAL]]</f>
        <v>0</v>
      </c>
      <c r="AZ122" s="8">
        <f>SUM(matriceresult_258[[#This Row],[ArrayExpress]:[UniProt]])</f>
        <v>1</v>
      </c>
    </row>
    <row r="123" spans="1:52" x14ac:dyDescent="0.25">
      <c r="A123" s="4" t="s">
        <v>564</v>
      </c>
      <c r="B123" s="6" t="s">
        <v>111</v>
      </c>
      <c r="D123" s="1" t="s">
        <v>161</v>
      </c>
      <c r="E123">
        <v>0</v>
      </c>
      <c r="F123">
        <v>0</v>
      </c>
      <c r="G123">
        <v>0</v>
      </c>
      <c r="H123">
        <v>0</v>
      </c>
      <c r="I123">
        <v>0</v>
      </c>
      <c r="J123">
        <v>0</v>
      </c>
      <c r="K123">
        <v>0</v>
      </c>
      <c r="L123">
        <v>0</v>
      </c>
      <c r="M123">
        <v>0</v>
      </c>
      <c r="N123">
        <v>3</v>
      </c>
      <c r="O123">
        <v>0</v>
      </c>
      <c r="P123">
        <v>0</v>
      </c>
      <c r="Q123">
        <v>0</v>
      </c>
      <c r="R123">
        <v>0</v>
      </c>
      <c r="S123">
        <v>0</v>
      </c>
      <c r="T123">
        <v>3</v>
      </c>
      <c r="U123">
        <v>0</v>
      </c>
      <c r="V123">
        <v>0</v>
      </c>
      <c r="W123">
        <v>0</v>
      </c>
      <c r="X123">
        <v>0</v>
      </c>
      <c r="Y123">
        <v>0</v>
      </c>
      <c r="Z123">
        <v>0</v>
      </c>
      <c r="AA123" s="8">
        <f>SUM(matriceresult_25[[#This Row],[ArrayExpress]:[UniProt]])</f>
        <v>6</v>
      </c>
      <c r="AC123" s="1" t="s">
        <v>161</v>
      </c>
      <c r="AD123">
        <f>matriceresult_25[[#This Row],[ArrayExpress]]/matriceresult_25[[#This Row],[TOTAL]]</f>
        <v>0</v>
      </c>
      <c r="AE123">
        <f>matriceresult_25[[#This Row],[BioProject]]/matriceresult_25[[#This Row],[TOTAL]]</f>
        <v>0</v>
      </c>
      <c r="AF123">
        <f>matriceresult_25[[#This Row],[dbGaP]]/matriceresult_25[[#This Row],[TOTAL]]</f>
        <v>0</v>
      </c>
      <c r="AG123">
        <f>matriceresult_25[[#This Row],[DOI]]/matriceresult_25[[#This Row],[TOTAL]]</f>
        <v>0</v>
      </c>
      <c r="AH123">
        <f>matriceresult_25[[#This Row],[EMDB]]/matriceresult_25[[#This Row],[TOTAL]]</f>
        <v>0</v>
      </c>
      <c r="AI123">
        <f>matriceresult_25[[#This Row],[ENA]]/matriceresult_25[[#This Row],[TOTAL]]</f>
        <v>0</v>
      </c>
      <c r="AJ123">
        <f>matriceresult_25[[#This Row],[Ensembl]]/matriceresult_25[[#This Row],[TOTAL]]</f>
        <v>0</v>
      </c>
      <c r="AK123">
        <f>matriceresult_25[[#This Row],[EUDRACT]]/matriceresult_25[[#This Row],[TOTAL]]</f>
        <v>0</v>
      </c>
      <c r="AL123">
        <f>matriceresult_25[[#This Row],[GCA]]/matriceresult_25[[#This Row],[TOTAL]]</f>
        <v>0</v>
      </c>
      <c r="AM123">
        <f>matriceresult_25[[#This Row],[Gene Ontology (GO)]]/matriceresult_25[[#This Row],[TOTAL]]</f>
        <v>0.5</v>
      </c>
      <c r="AN123">
        <f>matriceresult_25[[#This Row],[GEO]]/matriceresult_25[[#This Row],[TOTAL]]</f>
        <v>0</v>
      </c>
      <c r="AO123">
        <f>matriceresult_25[[#This Row],[HPA]]/matriceresult_25[[#This Row],[TOTAL]]</f>
        <v>0</v>
      </c>
      <c r="AP123">
        <f>matriceresult_25[[#This Row],[IGSR/1000 Genomes]]/matriceresult_25[[#This Row],[TOTAL]]</f>
        <v>0</v>
      </c>
      <c r="AQ123">
        <f>matriceresult_25[[#This Row],[InterPro]]/matriceresult_25[[#This Row],[TOTAL]]</f>
        <v>0</v>
      </c>
      <c r="AR123">
        <f>matriceresult_25[[#This Row],[OMIM]]/matriceresult_25[[#This Row],[TOTAL]]</f>
        <v>0</v>
      </c>
      <c r="AS123">
        <f>matriceresult_25[[#This Row],[PDBe]]/matriceresult_25[[#This Row],[TOTAL]]</f>
        <v>0.5</v>
      </c>
      <c r="AT123">
        <f>matriceresult_25[[#This Row],[Pfam]]/matriceresult_25[[#This Row],[TOTAL]]</f>
        <v>0</v>
      </c>
      <c r="AU123">
        <f>matriceresult_25[[#This Row],[PRIDE]]/matriceresult_25[[#This Row],[TOTAL]]</f>
        <v>0</v>
      </c>
      <c r="AV123">
        <f>matriceresult_25[[#This Row],[RefSeq]]/matriceresult_25[[#This Row],[TOTAL]]</f>
        <v>0</v>
      </c>
      <c r="AW123">
        <f>matriceresult_25[[#This Row],[RefSNP]]/matriceresult_25[[#This Row],[TOTAL]]</f>
        <v>0</v>
      </c>
      <c r="AX123">
        <f>matriceresult_25[[#This Row],[RRID]]/matriceresult_25[[#This Row],[TOTAL]]</f>
        <v>0</v>
      </c>
      <c r="AY123">
        <f>matriceresult_25[[#This Row],[UniProt]]/matriceresult_25[[#This Row],[TOTAL]]</f>
        <v>0</v>
      </c>
      <c r="AZ123" s="8">
        <f>SUM(matriceresult_258[[#This Row],[ArrayExpress]:[UniProt]])</f>
        <v>1</v>
      </c>
    </row>
    <row r="124" spans="1:52" x14ac:dyDescent="0.25">
      <c r="A124" s="3" t="s">
        <v>1159</v>
      </c>
      <c r="B124" s="13" t="s">
        <v>12</v>
      </c>
      <c r="D124" s="1" t="s">
        <v>876</v>
      </c>
      <c r="E124">
        <v>0</v>
      </c>
      <c r="F124">
        <v>0</v>
      </c>
      <c r="G124">
        <v>2</v>
      </c>
      <c r="H124">
        <v>0</v>
      </c>
      <c r="I124">
        <v>0</v>
      </c>
      <c r="J124">
        <v>0</v>
      </c>
      <c r="K124">
        <v>0</v>
      </c>
      <c r="L124">
        <v>0</v>
      </c>
      <c r="M124">
        <v>0</v>
      </c>
      <c r="N124">
        <v>0</v>
      </c>
      <c r="O124">
        <v>0</v>
      </c>
      <c r="P124">
        <v>0</v>
      </c>
      <c r="Q124">
        <v>0</v>
      </c>
      <c r="R124">
        <v>0</v>
      </c>
      <c r="S124">
        <v>0</v>
      </c>
      <c r="T124">
        <v>0</v>
      </c>
      <c r="U124">
        <v>0</v>
      </c>
      <c r="V124">
        <v>0</v>
      </c>
      <c r="W124">
        <v>0</v>
      </c>
      <c r="X124">
        <v>0</v>
      </c>
      <c r="Y124">
        <v>0</v>
      </c>
      <c r="Z124">
        <v>0</v>
      </c>
      <c r="AA124" s="8">
        <f>SUM(matriceresult_25[[#This Row],[ArrayExpress]:[UniProt]])</f>
        <v>2</v>
      </c>
      <c r="AC124" s="1" t="s">
        <v>876</v>
      </c>
      <c r="AD124">
        <f>matriceresult_25[[#This Row],[ArrayExpress]]/matriceresult_25[[#This Row],[TOTAL]]</f>
        <v>0</v>
      </c>
      <c r="AE124">
        <f>matriceresult_25[[#This Row],[BioProject]]/matriceresult_25[[#This Row],[TOTAL]]</f>
        <v>0</v>
      </c>
      <c r="AF124">
        <f>matriceresult_25[[#This Row],[dbGaP]]/matriceresult_25[[#This Row],[TOTAL]]</f>
        <v>1</v>
      </c>
      <c r="AG124">
        <f>matriceresult_25[[#This Row],[DOI]]/matriceresult_25[[#This Row],[TOTAL]]</f>
        <v>0</v>
      </c>
      <c r="AH124">
        <f>matriceresult_25[[#This Row],[EMDB]]/matriceresult_25[[#This Row],[TOTAL]]</f>
        <v>0</v>
      </c>
      <c r="AI124">
        <f>matriceresult_25[[#This Row],[ENA]]/matriceresult_25[[#This Row],[TOTAL]]</f>
        <v>0</v>
      </c>
      <c r="AJ124">
        <f>matriceresult_25[[#This Row],[Ensembl]]/matriceresult_25[[#This Row],[TOTAL]]</f>
        <v>0</v>
      </c>
      <c r="AK124">
        <f>matriceresult_25[[#This Row],[EUDRACT]]/matriceresult_25[[#This Row],[TOTAL]]</f>
        <v>0</v>
      </c>
      <c r="AL124">
        <f>matriceresult_25[[#This Row],[GCA]]/matriceresult_25[[#This Row],[TOTAL]]</f>
        <v>0</v>
      </c>
      <c r="AM124">
        <f>matriceresult_25[[#This Row],[Gene Ontology (GO)]]/matriceresult_25[[#This Row],[TOTAL]]</f>
        <v>0</v>
      </c>
      <c r="AN124">
        <f>matriceresult_25[[#This Row],[GEO]]/matriceresult_25[[#This Row],[TOTAL]]</f>
        <v>0</v>
      </c>
      <c r="AO124">
        <f>matriceresult_25[[#This Row],[HPA]]/matriceresult_25[[#This Row],[TOTAL]]</f>
        <v>0</v>
      </c>
      <c r="AP124">
        <f>matriceresult_25[[#This Row],[IGSR/1000 Genomes]]/matriceresult_25[[#This Row],[TOTAL]]</f>
        <v>0</v>
      </c>
      <c r="AQ124">
        <f>matriceresult_25[[#This Row],[InterPro]]/matriceresult_25[[#This Row],[TOTAL]]</f>
        <v>0</v>
      </c>
      <c r="AR124">
        <f>matriceresult_25[[#This Row],[OMIM]]/matriceresult_25[[#This Row],[TOTAL]]</f>
        <v>0</v>
      </c>
      <c r="AS124">
        <f>matriceresult_25[[#This Row],[PDBe]]/matriceresult_25[[#This Row],[TOTAL]]</f>
        <v>0</v>
      </c>
      <c r="AT124">
        <f>matriceresult_25[[#This Row],[Pfam]]/matriceresult_25[[#This Row],[TOTAL]]</f>
        <v>0</v>
      </c>
      <c r="AU124">
        <f>matriceresult_25[[#This Row],[PRIDE]]/matriceresult_25[[#This Row],[TOTAL]]</f>
        <v>0</v>
      </c>
      <c r="AV124">
        <f>matriceresult_25[[#This Row],[RefSeq]]/matriceresult_25[[#This Row],[TOTAL]]</f>
        <v>0</v>
      </c>
      <c r="AW124">
        <f>matriceresult_25[[#This Row],[RefSNP]]/matriceresult_25[[#This Row],[TOTAL]]</f>
        <v>0</v>
      </c>
      <c r="AX124">
        <f>matriceresult_25[[#This Row],[RRID]]/matriceresult_25[[#This Row],[TOTAL]]</f>
        <v>0</v>
      </c>
      <c r="AY124">
        <f>matriceresult_25[[#This Row],[UniProt]]/matriceresult_25[[#This Row],[TOTAL]]</f>
        <v>0</v>
      </c>
      <c r="AZ124" s="8">
        <f>SUM(matriceresult_258[[#This Row],[ArrayExpress]:[UniProt]])</f>
        <v>1</v>
      </c>
    </row>
    <row r="125" spans="1:52" x14ac:dyDescent="0.25">
      <c r="A125" s="4" t="s">
        <v>1159</v>
      </c>
      <c r="B125" s="6" t="s">
        <v>12</v>
      </c>
      <c r="D125" s="1" t="s">
        <v>173</v>
      </c>
      <c r="E125">
        <v>0</v>
      </c>
      <c r="F125">
        <v>0</v>
      </c>
      <c r="G125">
        <v>0</v>
      </c>
      <c r="H125">
        <v>0</v>
      </c>
      <c r="I125">
        <v>0</v>
      </c>
      <c r="J125">
        <v>0</v>
      </c>
      <c r="K125">
        <v>0</v>
      </c>
      <c r="L125">
        <v>0</v>
      </c>
      <c r="M125">
        <v>0</v>
      </c>
      <c r="N125">
        <v>0</v>
      </c>
      <c r="O125">
        <v>0</v>
      </c>
      <c r="P125">
        <v>0</v>
      </c>
      <c r="Q125">
        <v>0</v>
      </c>
      <c r="R125">
        <v>0</v>
      </c>
      <c r="S125">
        <v>8</v>
      </c>
      <c r="T125">
        <v>0</v>
      </c>
      <c r="U125">
        <v>0</v>
      </c>
      <c r="V125">
        <v>0</v>
      </c>
      <c r="W125">
        <v>0</v>
      </c>
      <c r="X125">
        <v>0</v>
      </c>
      <c r="Y125">
        <v>0</v>
      </c>
      <c r="Z125">
        <v>0</v>
      </c>
      <c r="AA125" s="8">
        <f>SUM(matriceresult_25[[#This Row],[ArrayExpress]:[UniProt]])</f>
        <v>8</v>
      </c>
      <c r="AC125" s="1" t="s">
        <v>173</v>
      </c>
      <c r="AD125">
        <f>matriceresult_25[[#This Row],[ArrayExpress]]/matriceresult_25[[#This Row],[TOTAL]]</f>
        <v>0</v>
      </c>
      <c r="AE125">
        <f>matriceresult_25[[#This Row],[BioProject]]/matriceresult_25[[#This Row],[TOTAL]]</f>
        <v>0</v>
      </c>
      <c r="AF125">
        <f>matriceresult_25[[#This Row],[dbGaP]]/matriceresult_25[[#This Row],[TOTAL]]</f>
        <v>0</v>
      </c>
      <c r="AG125">
        <f>matriceresult_25[[#This Row],[DOI]]/matriceresult_25[[#This Row],[TOTAL]]</f>
        <v>0</v>
      </c>
      <c r="AH125">
        <f>matriceresult_25[[#This Row],[EMDB]]/matriceresult_25[[#This Row],[TOTAL]]</f>
        <v>0</v>
      </c>
      <c r="AI125">
        <f>matriceresult_25[[#This Row],[ENA]]/matriceresult_25[[#This Row],[TOTAL]]</f>
        <v>0</v>
      </c>
      <c r="AJ125">
        <f>matriceresult_25[[#This Row],[Ensembl]]/matriceresult_25[[#This Row],[TOTAL]]</f>
        <v>0</v>
      </c>
      <c r="AK125">
        <f>matriceresult_25[[#This Row],[EUDRACT]]/matriceresult_25[[#This Row],[TOTAL]]</f>
        <v>0</v>
      </c>
      <c r="AL125">
        <f>matriceresult_25[[#This Row],[GCA]]/matriceresult_25[[#This Row],[TOTAL]]</f>
        <v>0</v>
      </c>
      <c r="AM125">
        <f>matriceresult_25[[#This Row],[Gene Ontology (GO)]]/matriceresult_25[[#This Row],[TOTAL]]</f>
        <v>0</v>
      </c>
      <c r="AN125">
        <f>matriceresult_25[[#This Row],[GEO]]/matriceresult_25[[#This Row],[TOTAL]]</f>
        <v>0</v>
      </c>
      <c r="AO125">
        <f>matriceresult_25[[#This Row],[HPA]]/matriceresult_25[[#This Row],[TOTAL]]</f>
        <v>0</v>
      </c>
      <c r="AP125">
        <f>matriceresult_25[[#This Row],[IGSR/1000 Genomes]]/matriceresult_25[[#This Row],[TOTAL]]</f>
        <v>0</v>
      </c>
      <c r="AQ125">
        <f>matriceresult_25[[#This Row],[InterPro]]/matriceresult_25[[#This Row],[TOTAL]]</f>
        <v>0</v>
      </c>
      <c r="AR125">
        <f>matriceresult_25[[#This Row],[OMIM]]/matriceresult_25[[#This Row],[TOTAL]]</f>
        <v>1</v>
      </c>
      <c r="AS125">
        <f>matriceresult_25[[#This Row],[PDBe]]/matriceresult_25[[#This Row],[TOTAL]]</f>
        <v>0</v>
      </c>
      <c r="AT125">
        <f>matriceresult_25[[#This Row],[Pfam]]/matriceresult_25[[#This Row],[TOTAL]]</f>
        <v>0</v>
      </c>
      <c r="AU125">
        <f>matriceresult_25[[#This Row],[PRIDE]]/matriceresult_25[[#This Row],[TOTAL]]</f>
        <v>0</v>
      </c>
      <c r="AV125">
        <f>matriceresult_25[[#This Row],[RefSeq]]/matriceresult_25[[#This Row],[TOTAL]]</f>
        <v>0</v>
      </c>
      <c r="AW125">
        <f>matriceresult_25[[#This Row],[RefSNP]]/matriceresult_25[[#This Row],[TOTAL]]</f>
        <v>0</v>
      </c>
      <c r="AX125">
        <f>matriceresult_25[[#This Row],[RRID]]/matriceresult_25[[#This Row],[TOTAL]]</f>
        <v>0</v>
      </c>
      <c r="AY125">
        <f>matriceresult_25[[#This Row],[UniProt]]/matriceresult_25[[#This Row],[TOTAL]]</f>
        <v>0</v>
      </c>
      <c r="AZ125" s="8">
        <f>SUM(matriceresult_258[[#This Row],[ArrayExpress]:[UniProt]])</f>
        <v>1</v>
      </c>
    </row>
    <row r="126" spans="1:52" x14ac:dyDescent="0.25">
      <c r="A126" s="3" t="s">
        <v>1159</v>
      </c>
      <c r="B126" s="13" t="s">
        <v>12</v>
      </c>
      <c r="D126" s="1" t="s">
        <v>885</v>
      </c>
      <c r="E126">
        <v>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s="8">
        <f>SUM(matriceresult_25[[#This Row],[ArrayExpress]:[UniProt]])</f>
        <v>1</v>
      </c>
      <c r="AC126" s="1" t="s">
        <v>885</v>
      </c>
      <c r="AD126">
        <f>matriceresult_25[[#This Row],[ArrayExpress]]/matriceresult_25[[#This Row],[TOTAL]]</f>
        <v>1</v>
      </c>
      <c r="AE126">
        <f>matriceresult_25[[#This Row],[BioProject]]/matriceresult_25[[#This Row],[TOTAL]]</f>
        <v>0</v>
      </c>
      <c r="AF126">
        <f>matriceresult_25[[#This Row],[dbGaP]]/matriceresult_25[[#This Row],[TOTAL]]</f>
        <v>0</v>
      </c>
      <c r="AG126">
        <f>matriceresult_25[[#This Row],[DOI]]/matriceresult_25[[#This Row],[TOTAL]]</f>
        <v>0</v>
      </c>
      <c r="AH126">
        <f>matriceresult_25[[#This Row],[EMDB]]/matriceresult_25[[#This Row],[TOTAL]]</f>
        <v>0</v>
      </c>
      <c r="AI126">
        <f>matriceresult_25[[#This Row],[ENA]]/matriceresult_25[[#This Row],[TOTAL]]</f>
        <v>0</v>
      </c>
      <c r="AJ126">
        <f>matriceresult_25[[#This Row],[Ensembl]]/matriceresult_25[[#This Row],[TOTAL]]</f>
        <v>0</v>
      </c>
      <c r="AK126">
        <f>matriceresult_25[[#This Row],[EUDRACT]]/matriceresult_25[[#This Row],[TOTAL]]</f>
        <v>0</v>
      </c>
      <c r="AL126">
        <f>matriceresult_25[[#This Row],[GCA]]/matriceresult_25[[#This Row],[TOTAL]]</f>
        <v>0</v>
      </c>
      <c r="AM126">
        <f>matriceresult_25[[#This Row],[Gene Ontology (GO)]]/matriceresult_25[[#This Row],[TOTAL]]</f>
        <v>0</v>
      </c>
      <c r="AN126">
        <f>matriceresult_25[[#This Row],[GEO]]/matriceresult_25[[#This Row],[TOTAL]]</f>
        <v>0</v>
      </c>
      <c r="AO126">
        <f>matriceresult_25[[#This Row],[HPA]]/matriceresult_25[[#This Row],[TOTAL]]</f>
        <v>0</v>
      </c>
      <c r="AP126">
        <f>matriceresult_25[[#This Row],[IGSR/1000 Genomes]]/matriceresult_25[[#This Row],[TOTAL]]</f>
        <v>0</v>
      </c>
      <c r="AQ126">
        <f>matriceresult_25[[#This Row],[InterPro]]/matriceresult_25[[#This Row],[TOTAL]]</f>
        <v>0</v>
      </c>
      <c r="AR126">
        <f>matriceresult_25[[#This Row],[OMIM]]/matriceresult_25[[#This Row],[TOTAL]]</f>
        <v>0</v>
      </c>
      <c r="AS126">
        <f>matriceresult_25[[#This Row],[PDBe]]/matriceresult_25[[#This Row],[TOTAL]]</f>
        <v>0</v>
      </c>
      <c r="AT126">
        <f>matriceresult_25[[#This Row],[Pfam]]/matriceresult_25[[#This Row],[TOTAL]]</f>
        <v>0</v>
      </c>
      <c r="AU126">
        <f>matriceresult_25[[#This Row],[PRIDE]]/matriceresult_25[[#This Row],[TOTAL]]</f>
        <v>0</v>
      </c>
      <c r="AV126">
        <f>matriceresult_25[[#This Row],[RefSeq]]/matriceresult_25[[#This Row],[TOTAL]]</f>
        <v>0</v>
      </c>
      <c r="AW126">
        <f>matriceresult_25[[#This Row],[RefSNP]]/matriceresult_25[[#This Row],[TOTAL]]</f>
        <v>0</v>
      </c>
      <c r="AX126">
        <f>matriceresult_25[[#This Row],[RRID]]/matriceresult_25[[#This Row],[TOTAL]]</f>
        <v>0</v>
      </c>
      <c r="AY126">
        <f>matriceresult_25[[#This Row],[UniProt]]/matriceresult_25[[#This Row],[TOTAL]]</f>
        <v>0</v>
      </c>
      <c r="AZ126" s="8">
        <f>SUM(matriceresult_258[[#This Row],[ArrayExpress]:[UniProt]])</f>
        <v>1</v>
      </c>
    </row>
    <row r="127" spans="1:52" x14ac:dyDescent="0.25">
      <c r="A127" s="4" t="s">
        <v>1159</v>
      </c>
      <c r="B127" s="6" t="s">
        <v>12</v>
      </c>
      <c r="D127" s="1" t="s">
        <v>189</v>
      </c>
      <c r="E127">
        <v>0</v>
      </c>
      <c r="F127">
        <v>0</v>
      </c>
      <c r="G127">
        <v>0</v>
      </c>
      <c r="H127">
        <v>0</v>
      </c>
      <c r="I127">
        <v>0</v>
      </c>
      <c r="J127">
        <v>7</v>
      </c>
      <c r="K127">
        <v>0</v>
      </c>
      <c r="L127">
        <v>0</v>
      </c>
      <c r="M127">
        <v>0</v>
      </c>
      <c r="N127">
        <v>0</v>
      </c>
      <c r="O127">
        <v>0</v>
      </c>
      <c r="P127">
        <v>0</v>
      </c>
      <c r="Q127">
        <v>0</v>
      </c>
      <c r="R127">
        <v>0</v>
      </c>
      <c r="S127">
        <v>0</v>
      </c>
      <c r="T127">
        <v>0</v>
      </c>
      <c r="U127">
        <v>0</v>
      </c>
      <c r="V127">
        <v>0</v>
      </c>
      <c r="W127">
        <v>0</v>
      </c>
      <c r="X127">
        <v>0</v>
      </c>
      <c r="Y127">
        <v>0</v>
      </c>
      <c r="Z127">
        <v>0</v>
      </c>
      <c r="AA127" s="8">
        <f>SUM(matriceresult_25[[#This Row],[ArrayExpress]:[UniProt]])</f>
        <v>7</v>
      </c>
      <c r="AC127" s="1" t="s">
        <v>189</v>
      </c>
      <c r="AD127">
        <f>matriceresult_25[[#This Row],[ArrayExpress]]/matriceresult_25[[#This Row],[TOTAL]]</f>
        <v>0</v>
      </c>
      <c r="AE127">
        <f>matriceresult_25[[#This Row],[BioProject]]/matriceresult_25[[#This Row],[TOTAL]]</f>
        <v>0</v>
      </c>
      <c r="AF127">
        <f>matriceresult_25[[#This Row],[dbGaP]]/matriceresult_25[[#This Row],[TOTAL]]</f>
        <v>0</v>
      </c>
      <c r="AG127">
        <f>matriceresult_25[[#This Row],[DOI]]/matriceresult_25[[#This Row],[TOTAL]]</f>
        <v>0</v>
      </c>
      <c r="AH127">
        <f>matriceresult_25[[#This Row],[EMDB]]/matriceresult_25[[#This Row],[TOTAL]]</f>
        <v>0</v>
      </c>
      <c r="AI127">
        <f>matriceresult_25[[#This Row],[ENA]]/matriceresult_25[[#This Row],[TOTAL]]</f>
        <v>1</v>
      </c>
      <c r="AJ127">
        <f>matriceresult_25[[#This Row],[Ensembl]]/matriceresult_25[[#This Row],[TOTAL]]</f>
        <v>0</v>
      </c>
      <c r="AK127">
        <f>matriceresult_25[[#This Row],[EUDRACT]]/matriceresult_25[[#This Row],[TOTAL]]</f>
        <v>0</v>
      </c>
      <c r="AL127">
        <f>matriceresult_25[[#This Row],[GCA]]/matriceresult_25[[#This Row],[TOTAL]]</f>
        <v>0</v>
      </c>
      <c r="AM127">
        <f>matriceresult_25[[#This Row],[Gene Ontology (GO)]]/matriceresult_25[[#This Row],[TOTAL]]</f>
        <v>0</v>
      </c>
      <c r="AN127">
        <f>matriceresult_25[[#This Row],[GEO]]/matriceresult_25[[#This Row],[TOTAL]]</f>
        <v>0</v>
      </c>
      <c r="AO127">
        <f>matriceresult_25[[#This Row],[HPA]]/matriceresult_25[[#This Row],[TOTAL]]</f>
        <v>0</v>
      </c>
      <c r="AP127">
        <f>matriceresult_25[[#This Row],[IGSR/1000 Genomes]]/matriceresult_25[[#This Row],[TOTAL]]</f>
        <v>0</v>
      </c>
      <c r="AQ127">
        <f>matriceresult_25[[#This Row],[InterPro]]/matriceresult_25[[#This Row],[TOTAL]]</f>
        <v>0</v>
      </c>
      <c r="AR127">
        <f>matriceresult_25[[#This Row],[OMIM]]/matriceresult_25[[#This Row],[TOTAL]]</f>
        <v>0</v>
      </c>
      <c r="AS127">
        <f>matriceresult_25[[#This Row],[PDBe]]/matriceresult_25[[#This Row],[TOTAL]]</f>
        <v>0</v>
      </c>
      <c r="AT127">
        <f>matriceresult_25[[#This Row],[Pfam]]/matriceresult_25[[#This Row],[TOTAL]]</f>
        <v>0</v>
      </c>
      <c r="AU127">
        <f>matriceresult_25[[#This Row],[PRIDE]]/matriceresult_25[[#This Row],[TOTAL]]</f>
        <v>0</v>
      </c>
      <c r="AV127">
        <f>matriceresult_25[[#This Row],[RefSeq]]/matriceresult_25[[#This Row],[TOTAL]]</f>
        <v>0</v>
      </c>
      <c r="AW127">
        <f>matriceresult_25[[#This Row],[RefSNP]]/matriceresult_25[[#This Row],[TOTAL]]</f>
        <v>0</v>
      </c>
      <c r="AX127">
        <f>matriceresult_25[[#This Row],[RRID]]/matriceresult_25[[#This Row],[TOTAL]]</f>
        <v>0</v>
      </c>
      <c r="AY127">
        <f>matriceresult_25[[#This Row],[UniProt]]/matriceresult_25[[#This Row],[TOTAL]]</f>
        <v>0</v>
      </c>
      <c r="AZ127" s="8">
        <f>SUM(matriceresult_258[[#This Row],[ArrayExpress]:[UniProt]])</f>
        <v>1</v>
      </c>
    </row>
    <row r="128" spans="1:52" x14ac:dyDescent="0.25">
      <c r="A128" s="3" t="s">
        <v>1159</v>
      </c>
      <c r="B128" s="13" t="s">
        <v>12</v>
      </c>
      <c r="D128" s="1" t="s">
        <v>698</v>
      </c>
      <c r="E128">
        <v>0</v>
      </c>
      <c r="F128">
        <v>0</v>
      </c>
      <c r="G128">
        <v>0</v>
      </c>
      <c r="H128">
        <v>0</v>
      </c>
      <c r="I128">
        <v>0</v>
      </c>
      <c r="J128">
        <v>0</v>
      </c>
      <c r="K128">
        <v>0</v>
      </c>
      <c r="L128">
        <v>0</v>
      </c>
      <c r="M128">
        <v>0</v>
      </c>
      <c r="N128">
        <v>0</v>
      </c>
      <c r="O128">
        <v>2</v>
      </c>
      <c r="P128">
        <v>0</v>
      </c>
      <c r="Q128">
        <v>0</v>
      </c>
      <c r="R128">
        <v>0</v>
      </c>
      <c r="S128">
        <v>0</v>
      </c>
      <c r="T128">
        <v>0</v>
      </c>
      <c r="U128">
        <v>0</v>
      </c>
      <c r="V128">
        <v>0</v>
      </c>
      <c r="W128">
        <v>0</v>
      </c>
      <c r="X128">
        <v>0</v>
      </c>
      <c r="Y128">
        <v>0</v>
      </c>
      <c r="Z128">
        <v>0</v>
      </c>
      <c r="AA128" s="8">
        <f>SUM(matriceresult_25[[#This Row],[ArrayExpress]:[UniProt]])</f>
        <v>2</v>
      </c>
      <c r="AC128" s="1" t="s">
        <v>698</v>
      </c>
      <c r="AD128">
        <f>matriceresult_25[[#This Row],[ArrayExpress]]/matriceresult_25[[#This Row],[TOTAL]]</f>
        <v>0</v>
      </c>
      <c r="AE128">
        <f>matriceresult_25[[#This Row],[BioProject]]/matriceresult_25[[#This Row],[TOTAL]]</f>
        <v>0</v>
      </c>
      <c r="AF128">
        <f>matriceresult_25[[#This Row],[dbGaP]]/matriceresult_25[[#This Row],[TOTAL]]</f>
        <v>0</v>
      </c>
      <c r="AG128">
        <f>matriceresult_25[[#This Row],[DOI]]/matriceresult_25[[#This Row],[TOTAL]]</f>
        <v>0</v>
      </c>
      <c r="AH128">
        <f>matriceresult_25[[#This Row],[EMDB]]/matriceresult_25[[#This Row],[TOTAL]]</f>
        <v>0</v>
      </c>
      <c r="AI128">
        <f>matriceresult_25[[#This Row],[ENA]]/matriceresult_25[[#This Row],[TOTAL]]</f>
        <v>0</v>
      </c>
      <c r="AJ128">
        <f>matriceresult_25[[#This Row],[Ensembl]]/matriceresult_25[[#This Row],[TOTAL]]</f>
        <v>0</v>
      </c>
      <c r="AK128">
        <f>matriceresult_25[[#This Row],[EUDRACT]]/matriceresult_25[[#This Row],[TOTAL]]</f>
        <v>0</v>
      </c>
      <c r="AL128">
        <f>matriceresult_25[[#This Row],[GCA]]/matriceresult_25[[#This Row],[TOTAL]]</f>
        <v>0</v>
      </c>
      <c r="AM128">
        <f>matriceresult_25[[#This Row],[Gene Ontology (GO)]]/matriceresult_25[[#This Row],[TOTAL]]</f>
        <v>0</v>
      </c>
      <c r="AN128">
        <f>matriceresult_25[[#This Row],[GEO]]/matriceresult_25[[#This Row],[TOTAL]]</f>
        <v>1</v>
      </c>
      <c r="AO128">
        <f>matriceresult_25[[#This Row],[HPA]]/matriceresult_25[[#This Row],[TOTAL]]</f>
        <v>0</v>
      </c>
      <c r="AP128">
        <f>matriceresult_25[[#This Row],[IGSR/1000 Genomes]]/matriceresult_25[[#This Row],[TOTAL]]</f>
        <v>0</v>
      </c>
      <c r="AQ128">
        <f>matriceresult_25[[#This Row],[InterPro]]/matriceresult_25[[#This Row],[TOTAL]]</f>
        <v>0</v>
      </c>
      <c r="AR128">
        <f>matriceresult_25[[#This Row],[OMIM]]/matriceresult_25[[#This Row],[TOTAL]]</f>
        <v>0</v>
      </c>
      <c r="AS128">
        <f>matriceresult_25[[#This Row],[PDBe]]/matriceresult_25[[#This Row],[TOTAL]]</f>
        <v>0</v>
      </c>
      <c r="AT128">
        <f>matriceresult_25[[#This Row],[Pfam]]/matriceresult_25[[#This Row],[TOTAL]]</f>
        <v>0</v>
      </c>
      <c r="AU128">
        <f>matriceresult_25[[#This Row],[PRIDE]]/matriceresult_25[[#This Row],[TOTAL]]</f>
        <v>0</v>
      </c>
      <c r="AV128">
        <f>matriceresult_25[[#This Row],[RefSeq]]/matriceresult_25[[#This Row],[TOTAL]]</f>
        <v>0</v>
      </c>
      <c r="AW128">
        <f>matriceresult_25[[#This Row],[RefSNP]]/matriceresult_25[[#This Row],[TOTAL]]</f>
        <v>0</v>
      </c>
      <c r="AX128">
        <f>matriceresult_25[[#This Row],[RRID]]/matriceresult_25[[#This Row],[TOTAL]]</f>
        <v>0</v>
      </c>
      <c r="AY128">
        <f>matriceresult_25[[#This Row],[UniProt]]/matriceresult_25[[#This Row],[TOTAL]]</f>
        <v>0</v>
      </c>
      <c r="AZ128" s="8">
        <f>SUM(matriceresult_258[[#This Row],[ArrayExpress]:[UniProt]])</f>
        <v>1</v>
      </c>
    </row>
    <row r="129" spans="1:52" x14ac:dyDescent="0.25">
      <c r="A129" s="4" t="s">
        <v>829</v>
      </c>
      <c r="B129" s="6" t="s">
        <v>12</v>
      </c>
      <c r="D129" s="1" t="s">
        <v>889</v>
      </c>
      <c r="E129">
        <v>0</v>
      </c>
      <c r="F129">
        <v>0</v>
      </c>
      <c r="G129">
        <v>0</v>
      </c>
      <c r="H129">
        <v>0</v>
      </c>
      <c r="I129">
        <v>0</v>
      </c>
      <c r="J129">
        <v>1</v>
      </c>
      <c r="K129">
        <v>0</v>
      </c>
      <c r="L129">
        <v>0</v>
      </c>
      <c r="M129">
        <v>0</v>
      </c>
      <c r="N129">
        <v>0</v>
      </c>
      <c r="O129">
        <v>0</v>
      </c>
      <c r="P129">
        <v>0</v>
      </c>
      <c r="Q129">
        <v>0</v>
      </c>
      <c r="R129">
        <v>1</v>
      </c>
      <c r="S129">
        <v>0</v>
      </c>
      <c r="T129">
        <v>0</v>
      </c>
      <c r="U129">
        <v>0</v>
      </c>
      <c r="V129">
        <v>0</v>
      </c>
      <c r="W129">
        <v>0</v>
      </c>
      <c r="X129">
        <v>0</v>
      </c>
      <c r="Y129">
        <v>0</v>
      </c>
      <c r="Z129">
        <v>0</v>
      </c>
      <c r="AA129" s="8">
        <f>SUM(matriceresult_25[[#This Row],[ArrayExpress]:[UniProt]])</f>
        <v>2</v>
      </c>
      <c r="AC129" s="1" t="s">
        <v>889</v>
      </c>
      <c r="AD129">
        <f>matriceresult_25[[#This Row],[ArrayExpress]]/matriceresult_25[[#This Row],[TOTAL]]</f>
        <v>0</v>
      </c>
      <c r="AE129">
        <f>matriceresult_25[[#This Row],[BioProject]]/matriceresult_25[[#This Row],[TOTAL]]</f>
        <v>0</v>
      </c>
      <c r="AF129">
        <f>matriceresult_25[[#This Row],[dbGaP]]/matriceresult_25[[#This Row],[TOTAL]]</f>
        <v>0</v>
      </c>
      <c r="AG129">
        <f>matriceresult_25[[#This Row],[DOI]]/matriceresult_25[[#This Row],[TOTAL]]</f>
        <v>0</v>
      </c>
      <c r="AH129">
        <f>matriceresult_25[[#This Row],[EMDB]]/matriceresult_25[[#This Row],[TOTAL]]</f>
        <v>0</v>
      </c>
      <c r="AI129">
        <f>matriceresult_25[[#This Row],[ENA]]/matriceresult_25[[#This Row],[TOTAL]]</f>
        <v>0.5</v>
      </c>
      <c r="AJ129">
        <f>matriceresult_25[[#This Row],[Ensembl]]/matriceresult_25[[#This Row],[TOTAL]]</f>
        <v>0</v>
      </c>
      <c r="AK129">
        <f>matriceresult_25[[#This Row],[EUDRACT]]/matriceresult_25[[#This Row],[TOTAL]]</f>
        <v>0</v>
      </c>
      <c r="AL129">
        <f>matriceresult_25[[#This Row],[GCA]]/matriceresult_25[[#This Row],[TOTAL]]</f>
        <v>0</v>
      </c>
      <c r="AM129">
        <f>matriceresult_25[[#This Row],[Gene Ontology (GO)]]/matriceresult_25[[#This Row],[TOTAL]]</f>
        <v>0</v>
      </c>
      <c r="AN129">
        <f>matriceresult_25[[#This Row],[GEO]]/matriceresult_25[[#This Row],[TOTAL]]</f>
        <v>0</v>
      </c>
      <c r="AO129">
        <f>matriceresult_25[[#This Row],[HPA]]/matriceresult_25[[#This Row],[TOTAL]]</f>
        <v>0</v>
      </c>
      <c r="AP129">
        <f>matriceresult_25[[#This Row],[IGSR/1000 Genomes]]/matriceresult_25[[#This Row],[TOTAL]]</f>
        <v>0</v>
      </c>
      <c r="AQ129">
        <f>matriceresult_25[[#This Row],[InterPro]]/matriceresult_25[[#This Row],[TOTAL]]</f>
        <v>0.5</v>
      </c>
      <c r="AR129">
        <f>matriceresult_25[[#This Row],[OMIM]]/matriceresult_25[[#This Row],[TOTAL]]</f>
        <v>0</v>
      </c>
      <c r="AS129">
        <f>matriceresult_25[[#This Row],[PDBe]]/matriceresult_25[[#This Row],[TOTAL]]</f>
        <v>0</v>
      </c>
      <c r="AT129">
        <f>matriceresult_25[[#This Row],[Pfam]]/matriceresult_25[[#This Row],[TOTAL]]</f>
        <v>0</v>
      </c>
      <c r="AU129">
        <f>matriceresult_25[[#This Row],[PRIDE]]/matriceresult_25[[#This Row],[TOTAL]]</f>
        <v>0</v>
      </c>
      <c r="AV129">
        <f>matriceresult_25[[#This Row],[RefSeq]]/matriceresult_25[[#This Row],[TOTAL]]</f>
        <v>0</v>
      </c>
      <c r="AW129">
        <f>matriceresult_25[[#This Row],[RefSNP]]/matriceresult_25[[#This Row],[TOTAL]]</f>
        <v>0</v>
      </c>
      <c r="AX129">
        <f>matriceresult_25[[#This Row],[RRID]]/matriceresult_25[[#This Row],[TOTAL]]</f>
        <v>0</v>
      </c>
      <c r="AY129">
        <f>matriceresult_25[[#This Row],[UniProt]]/matriceresult_25[[#This Row],[TOTAL]]</f>
        <v>0</v>
      </c>
      <c r="AZ129" s="8">
        <f>SUM(matriceresult_258[[#This Row],[ArrayExpress]:[UniProt]])</f>
        <v>1</v>
      </c>
    </row>
    <row r="130" spans="1:52" x14ac:dyDescent="0.25">
      <c r="A130" s="3" t="s">
        <v>829</v>
      </c>
      <c r="B130" s="13" t="s">
        <v>12</v>
      </c>
      <c r="D130" s="1" t="s">
        <v>1685</v>
      </c>
      <c r="E130">
        <v>0</v>
      </c>
      <c r="F130">
        <v>0</v>
      </c>
      <c r="G130">
        <v>0</v>
      </c>
      <c r="H130">
        <v>0</v>
      </c>
      <c r="I130">
        <v>0</v>
      </c>
      <c r="J130">
        <v>0</v>
      </c>
      <c r="K130">
        <v>0</v>
      </c>
      <c r="L130">
        <v>0</v>
      </c>
      <c r="M130">
        <v>0</v>
      </c>
      <c r="N130">
        <v>0</v>
      </c>
      <c r="O130">
        <v>0</v>
      </c>
      <c r="P130">
        <v>0</v>
      </c>
      <c r="Q130">
        <v>0</v>
      </c>
      <c r="R130">
        <v>0</v>
      </c>
      <c r="S130">
        <v>0</v>
      </c>
      <c r="T130">
        <v>2</v>
      </c>
      <c r="U130">
        <v>0</v>
      </c>
      <c r="V130">
        <v>0</v>
      </c>
      <c r="W130">
        <v>0</v>
      </c>
      <c r="X130">
        <v>0</v>
      </c>
      <c r="Y130">
        <v>0</v>
      </c>
      <c r="Z130">
        <v>0</v>
      </c>
      <c r="AA130" s="8">
        <f>SUM(matriceresult_25[[#This Row],[ArrayExpress]:[UniProt]])</f>
        <v>2</v>
      </c>
      <c r="AC130" s="1" t="s">
        <v>1685</v>
      </c>
      <c r="AD130">
        <f>matriceresult_25[[#This Row],[ArrayExpress]]/matriceresult_25[[#This Row],[TOTAL]]</f>
        <v>0</v>
      </c>
      <c r="AE130">
        <f>matriceresult_25[[#This Row],[BioProject]]/matriceresult_25[[#This Row],[TOTAL]]</f>
        <v>0</v>
      </c>
      <c r="AF130">
        <f>matriceresult_25[[#This Row],[dbGaP]]/matriceresult_25[[#This Row],[TOTAL]]</f>
        <v>0</v>
      </c>
      <c r="AG130">
        <f>matriceresult_25[[#This Row],[DOI]]/matriceresult_25[[#This Row],[TOTAL]]</f>
        <v>0</v>
      </c>
      <c r="AH130">
        <f>matriceresult_25[[#This Row],[EMDB]]/matriceresult_25[[#This Row],[TOTAL]]</f>
        <v>0</v>
      </c>
      <c r="AI130">
        <f>matriceresult_25[[#This Row],[ENA]]/matriceresult_25[[#This Row],[TOTAL]]</f>
        <v>0</v>
      </c>
      <c r="AJ130">
        <f>matriceresult_25[[#This Row],[Ensembl]]/matriceresult_25[[#This Row],[TOTAL]]</f>
        <v>0</v>
      </c>
      <c r="AK130">
        <f>matriceresult_25[[#This Row],[EUDRACT]]/matriceresult_25[[#This Row],[TOTAL]]</f>
        <v>0</v>
      </c>
      <c r="AL130">
        <f>matriceresult_25[[#This Row],[GCA]]/matriceresult_25[[#This Row],[TOTAL]]</f>
        <v>0</v>
      </c>
      <c r="AM130">
        <f>matriceresult_25[[#This Row],[Gene Ontology (GO)]]/matriceresult_25[[#This Row],[TOTAL]]</f>
        <v>0</v>
      </c>
      <c r="AN130">
        <f>matriceresult_25[[#This Row],[GEO]]/matriceresult_25[[#This Row],[TOTAL]]</f>
        <v>0</v>
      </c>
      <c r="AO130">
        <f>matriceresult_25[[#This Row],[HPA]]/matriceresult_25[[#This Row],[TOTAL]]</f>
        <v>0</v>
      </c>
      <c r="AP130">
        <f>matriceresult_25[[#This Row],[IGSR/1000 Genomes]]/matriceresult_25[[#This Row],[TOTAL]]</f>
        <v>0</v>
      </c>
      <c r="AQ130">
        <f>matriceresult_25[[#This Row],[InterPro]]/matriceresult_25[[#This Row],[TOTAL]]</f>
        <v>0</v>
      </c>
      <c r="AR130">
        <f>matriceresult_25[[#This Row],[OMIM]]/matriceresult_25[[#This Row],[TOTAL]]</f>
        <v>0</v>
      </c>
      <c r="AS130">
        <f>matriceresult_25[[#This Row],[PDBe]]/matriceresult_25[[#This Row],[TOTAL]]</f>
        <v>1</v>
      </c>
      <c r="AT130">
        <f>matriceresult_25[[#This Row],[Pfam]]/matriceresult_25[[#This Row],[TOTAL]]</f>
        <v>0</v>
      </c>
      <c r="AU130">
        <f>matriceresult_25[[#This Row],[PRIDE]]/matriceresult_25[[#This Row],[TOTAL]]</f>
        <v>0</v>
      </c>
      <c r="AV130">
        <f>matriceresult_25[[#This Row],[RefSeq]]/matriceresult_25[[#This Row],[TOTAL]]</f>
        <v>0</v>
      </c>
      <c r="AW130">
        <f>matriceresult_25[[#This Row],[RefSNP]]/matriceresult_25[[#This Row],[TOTAL]]</f>
        <v>0</v>
      </c>
      <c r="AX130">
        <f>matriceresult_25[[#This Row],[RRID]]/matriceresult_25[[#This Row],[TOTAL]]</f>
        <v>0</v>
      </c>
      <c r="AY130">
        <f>matriceresult_25[[#This Row],[UniProt]]/matriceresult_25[[#This Row],[TOTAL]]</f>
        <v>0</v>
      </c>
      <c r="AZ130" s="8">
        <f>SUM(matriceresult_258[[#This Row],[ArrayExpress]:[UniProt]])</f>
        <v>1</v>
      </c>
    </row>
    <row r="131" spans="1:52" x14ac:dyDescent="0.25">
      <c r="A131" s="4" t="s">
        <v>829</v>
      </c>
      <c r="B131" s="6" t="s">
        <v>12</v>
      </c>
      <c r="D131" s="1" t="s">
        <v>1693</v>
      </c>
      <c r="E131">
        <v>0</v>
      </c>
      <c r="F131">
        <v>0</v>
      </c>
      <c r="G131">
        <v>0</v>
      </c>
      <c r="H131">
        <v>0</v>
      </c>
      <c r="I131">
        <v>0</v>
      </c>
      <c r="J131">
        <v>1</v>
      </c>
      <c r="K131">
        <v>0</v>
      </c>
      <c r="L131">
        <v>0</v>
      </c>
      <c r="M131">
        <v>0</v>
      </c>
      <c r="N131">
        <v>0</v>
      </c>
      <c r="O131">
        <v>0</v>
      </c>
      <c r="P131">
        <v>0</v>
      </c>
      <c r="Q131">
        <v>0</v>
      </c>
      <c r="R131">
        <v>0</v>
      </c>
      <c r="S131">
        <v>0</v>
      </c>
      <c r="T131">
        <v>0</v>
      </c>
      <c r="U131">
        <v>0</v>
      </c>
      <c r="V131">
        <v>0</v>
      </c>
      <c r="W131">
        <v>0</v>
      </c>
      <c r="X131">
        <v>0</v>
      </c>
      <c r="Y131">
        <v>0</v>
      </c>
      <c r="Z131">
        <v>0</v>
      </c>
      <c r="AA131" s="8">
        <f>SUM(matriceresult_25[[#This Row],[ArrayExpress]:[UniProt]])</f>
        <v>1</v>
      </c>
      <c r="AC131" s="1" t="s">
        <v>1693</v>
      </c>
      <c r="AD131">
        <f>matriceresult_25[[#This Row],[ArrayExpress]]/matriceresult_25[[#This Row],[TOTAL]]</f>
        <v>0</v>
      </c>
      <c r="AE131">
        <f>matriceresult_25[[#This Row],[BioProject]]/matriceresult_25[[#This Row],[TOTAL]]</f>
        <v>0</v>
      </c>
      <c r="AF131">
        <f>matriceresult_25[[#This Row],[dbGaP]]/matriceresult_25[[#This Row],[TOTAL]]</f>
        <v>0</v>
      </c>
      <c r="AG131">
        <f>matriceresult_25[[#This Row],[DOI]]/matriceresult_25[[#This Row],[TOTAL]]</f>
        <v>0</v>
      </c>
      <c r="AH131">
        <f>matriceresult_25[[#This Row],[EMDB]]/matriceresult_25[[#This Row],[TOTAL]]</f>
        <v>0</v>
      </c>
      <c r="AI131">
        <f>matriceresult_25[[#This Row],[ENA]]/matriceresult_25[[#This Row],[TOTAL]]</f>
        <v>1</v>
      </c>
      <c r="AJ131">
        <f>matriceresult_25[[#This Row],[Ensembl]]/matriceresult_25[[#This Row],[TOTAL]]</f>
        <v>0</v>
      </c>
      <c r="AK131">
        <f>matriceresult_25[[#This Row],[EUDRACT]]/matriceresult_25[[#This Row],[TOTAL]]</f>
        <v>0</v>
      </c>
      <c r="AL131">
        <f>matriceresult_25[[#This Row],[GCA]]/matriceresult_25[[#This Row],[TOTAL]]</f>
        <v>0</v>
      </c>
      <c r="AM131">
        <f>matriceresult_25[[#This Row],[Gene Ontology (GO)]]/matriceresult_25[[#This Row],[TOTAL]]</f>
        <v>0</v>
      </c>
      <c r="AN131">
        <f>matriceresult_25[[#This Row],[GEO]]/matriceresult_25[[#This Row],[TOTAL]]</f>
        <v>0</v>
      </c>
      <c r="AO131">
        <f>matriceresult_25[[#This Row],[HPA]]/matriceresult_25[[#This Row],[TOTAL]]</f>
        <v>0</v>
      </c>
      <c r="AP131">
        <f>matriceresult_25[[#This Row],[IGSR/1000 Genomes]]/matriceresult_25[[#This Row],[TOTAL]]</f>
        <v>0</v>
      </c>
      <c r="AQ131">
        <f>matriceresult_25[[#This Row],[InterPro]]/matriceresult_25[[#This Row],[TOTAL]]</f>
        <v>0</v>
      </c>
      <c r="AR131">
        <f>matriceresult_25[[#This Row],[OMIM]]/matriceresult_25[[#This Row],[TOTAL]]</f>
        <v>0</v>
      </c>
      <c r="AS131">
        <f>matriceresult_25[[#This Row],[PDBe]]/matriceresult_25[[#This Row],[TOTAL]]</f>
        <v>0</v>
      </c>
      <c r="AT131">
        <f>matriceresult_25[[#This Row],[Pfam]]/matriceresult_25[[#This Row],[TOTAL]]</f>
        <v>0</v>
      </c>
      <c r="AU131">
        <f>matriceresult_25[[#This Row],[PRIDE]]/matriceresult_25[[#This Row],[TOTAL]]</f>
        <v>0</v>
      </c>
      <c r="AV131">
        <f>matriceresult_25[[#This Row],[RefSeq]]/matriceresult_25[[#This Row],[TOTAL]]</f>
        <v>0</v>
      </c>
      <c r="AW131">
        <f>matriceresult_25[[#This Row],[RefSNP]]/matriceresult_25[[#This Row],[TOTAL]]</f>
        <v>0</v>
      </c>
      <c r="AX131">
        <f>matriceresult_25[[#This Row],[RRID]]/matriceresult_25[[#This Row],[TOTAL]]</f>
        <v>0</v>
      </c>
      <c r="AY131">
        <f>matriceresult_25[[#This Row],[UniProt]]/matriceresult_25[[#This Row],[TOTAL]]</f>
        <v>0</v>
      </c>
      <c r="AZ131" s="8">
        <f>SUM(matriceresult_258[[#This Row],[ArrayExpress]:[UniProt]])</f>
        <v>1</v>
      </c>
    </row>
    <row r="132" spans="1:52" x14ac:dyDescent="0.25">
      <c r="A132" s="3" t="s">
        <v>829</v>
      </c>
      <c r="B132" s="13" t="s">
        <v>12</v>
      </c>
      <c r="D132" s="1" t="s">
        <v>893</v>
      </c>
      <c r="E132">
        <v>0</v>
      </c>
      <c r="F132">
        <v>0</v>
      </c>
      <c r="G132">
        <v>0</v>
      </c>
      <c r="H132">
        <v>0</v>
      </c>
      <c r="I132">
        <v>0</v>
      </c>
      <c r="J132">
        <v>0</v>
      </c>
      <c r="K132">
        <v>0</v>
      </c>
      <c r="L132">
        <v>0</v>
      </c>
      <c r="M132">
        <v>0</v>
      </c>
      <c r="N132">
        <v>0</v>
      </c>
      <c r="O132">
        <v>0</v>
      </c>
      <c r="P132">
        <v>0</v>
      </c>
      <c r="Q132">
        <v>0</v>
      </c>
      <c r="R132">
        <v>0</v>
      </c>
      <c r="S132">
        <v>0</v>
      </c>
      <c r="T132">
        <v>3</v>
      </c>
      <c r="U132">
        <v>0</v>
      </c>
      <c r="V132">
        <v>0</v>
      </c>
      <c r="W132">
        <v>0</v>
      </c>
      <c r="X132">
        <v>0</v>
      </c>
      <c r="Y132">
        <v>0</v>
      </c>
      <c r="Z132">
        <v>0</v>
      </c>
      <c r="AA132" s="8">
        <f>SUM(matriceresult_25[[#This Row],[ArrayExpress]:[UniProt]])</f>
        <v>3</v>
      </c>
      <c r="AC132" s="1" t="s">
        <v>893</v>
      </c>
      <c r="AD132">
        <f>matriceresult_25[[#This Row],[ArrayExpress]]/matriceresult_25[[#This Row],[TOTAL]]</f>
        <v>0</v>
      </c>
      <c r="AE132">
        <f>matriceresult_25[[#This Row],[BioProject]]/matriceresult_25[[#This Row],[TOTAL]]</f>
        <v>0</v>
      </c>
      <c r="AF132">
        <f>matriceresult_25[[#This Row],[dbGaP]]/matriceresult_25[[#This Row],[TOTAL]]</f>
        <v>0</v>
      </c>
      <c r="AG132">
        <f>matriceresult_25[[#This Row],[DOI]]/matriceresult_25[[#This Row],[TOTAL]]</f>
        <v>0</v>
      </c>
      <c r="AH132">
        <f>matriceresult_25[[#This Row],[EMDB]]/matriceresult_25[[#This Row],[TOTAL]]</f>
        <v>0</v>
      </c>
      <c r="AI132">
        <f>matriceresult_25[[#This Row],[ENA]]/matriceresult_25[[#This Row],[TOTAL]]</f>
        <v>0</v>
      </c>
      <c r="AJ132">
        <f>matriceresult_25[[#This Row],[Ensembl]]/matriceresult_25[[#This Row],[TOTAL]]</f>
        <v>0</v>
      </c>
      <c r="AK132">
        <f>matriceresult_25[[#This Row],[EUDRACT]]/matriceresult_25[[#This Row],[TOTAL]]</f>
        <v>0</v>
      </c>
      <c r="AL132">
        <f>matriceresult_25[[#This Row],[GCA]]/matriceresult_25[[#This Row],[TOTAL]]</f>
        <v>0</v>
      </c>
      <c r="AM132">
        <f>matriceresult_25[[#This Row],[Gene Ontology (GO)]]/matriceresult_25[[#This Row],[TOTAL]]</f>
        <v>0</v>
      </c>
      <c r="AN132">
        <f>matriceresult_25[[#This Row],[GEO]]/matriceresult_25[[#This Row],[TOTAL]]</f>
        <v>0</v>
      </c>
      <c r="AO132">
        <f>matriceresult_25[[#This Row],[HPA]]/matriceresult_25[[#This Row],[TOTAL]]</f>
        <v>0</v>
      </c>
      <c r="AP132">
        <f>matriceresult_25[[#This Row],[IGSR/1000 Genomes]]/matriceresult_25[[#This Row],[TOTAL]]</f>
        <v>0</v>
      </c>
      <c r="AQ132">
        <f>matriceresult_25[[#This Row],[InterPro]]/matriceresult_25[[#This Row],[TOTAL]]</f>
        <v>0</v>
      </c>
      <c r="AR132">
        <f>matriceresult_25[[#This Row],[OMIM]]/matriceresult_25[[#This Row],[TOTAL]]</f>
        <v>0</v>
      </c>
      <c r="AS132">
        <f>matriceresult_25[[#This Row],[PDBe]]/matriceresult_25[[#This Row],[TOTAL]]</f>
        <v>1</v>
      </c>
      <c r="AT132">
        <f>matriceresult_25[[#This Row],[Pfam]]/matriceresult_25[[#This Row],[TOTAL]]</f>
        <v>0</v>
      </c>
      <c r="AU132">
        <f>matriceresult_25[[#This Row],[PRIDE]]/matriceresult_25[[#This Row],[TOTAL]]</f>
        <v>0</v>
      </c>
      <c r="AV132">
        <f>matriceresult_25[[#This Row],[RefSeq]]/matriceresult_25[[#This Row],[TOTAL]]</f>
        <v>0</v>
      </c>
      <c r="AW132">
        <f>matriceresult_25[[#This Row],[RefSNP]]/matriceresult_25[[#This Row],[TOTAL]]</f>
        <v>0</v>
      </c>
      <c r="AX132">
        <f>matriceresult_25[[#This Row],[RRID]]/matriceresult_25[[#This Row],[TOTAL]]</f>
        <v>0</v>
      </c>
      <c r="AY132">
        <f>matriceresult_25[[#This Row],[UniProt]]/matriceresult_25[[#This Row],[TOTAL]]</f>
        <v>0</v>
      </c>
      <c r="AZ132" s="8">
        <f>SUM(matriceresult_258[[#This Row],[ArrayExpress]:[UniProt]])</f>
        <v>1</v>
      </c>
    </row>
    <row r="133" spans="1:52" x14ac:dyDescent="0.25">
      <c r="A133" s="4" t="s">
        <v>829</v>
      </c>
      <c r="B133" s="6" t="s">
        <v>12</v>
      </c>
      <c r="D133" s="1" t="s">
        <v>701</v>
      </c>
      <c r="E133">
        <v>0</v>
      </c>
      <c r="F133">
        <v>0</v>
      </c>
      <c r="G133">
        <v>0</v>
      </c>
      <c r="H133">
        <v>0</v>
      </c>
      <c r="I133">
        <v>0</v>
      </c>
      <c r="J133">
        <v>0</v>
      </c>
      <c r="K133">
        <v>0</v>
      </c>
      <c r="L133">
        <v>0</v>
      </c>
      <c r="M133">
        <v>0</v>
      </c>
      <c r="N133">
        <v>0</v>
      </c>
      <c r="O133">
        <v>1</v>
      </c>
      <c r="P133">
        <v>0</v>
      </c>
      <c r="Q133">
        <v>0</v>
      </c>
      <c r="R133">
        <v>0</v>
      </c>
      <c r="S133">
        <v>0</v>
      </c>
      <c r="T133">
        <v>0</v>
      </c>
      <c r="U133">
        <v>0</v>
      </c>
      <c r="V133">
        <v>0</v>
      </c>
      <c r="W133">
        <v>0</v>
      </c>
      <c r="X133">
        <v>0</v>
      </c>
      <c r="Y133">
        <v>0</v>
      </c>
      <c r="Z133">
        <v>0</v>
      </c>
      <c r="AA133" s="8">
        <f>SUM(matriceresult_25[[#This Row],[ArrayExpress]:[UniProt]])</f>
        <v>1</v>
      </c>
      <c r="AC133" s="1" t="s">
        <v>701</v>
      </c>
      <c r="AD133">
        <f>matriceresult_25[[#This Row],[ArrayExpress]]/matriceresult_25[[#This Row],[TOTAL]]</f>
        <v>0</v>
      </c>
      <c r="AE133">
        <f>matriceresult_25[[#This Row],[BioProject]]/matriceresult_25[[#This Row],[TOTAL]]</f>
        <v>0</v>
      </c>
      <c r="AF133">
        <f>matriceresult_25[[#This Row],[dbGaP]]/matriceresult_25[[#This Row],[TOTAL]]</f>
        <v>0</v>
      </c>
      <c r="AG133">
        <f>matriceresult_25[[#This Row],[DOI]]/matriceresult_25[[#This Row],[TOTAL]]</f>
        <v>0</v>
      </c>
      <c r="AH133">
        <f>matriceresult_25[[#This Row],[EMDB]]/matriceresult_25[[#This Row],[TOTAL]]</f>
        <v>0</v>
      </c>
      <c r="AI133">
        <f>matriceresult_25[[#This Row],[ENA]]/matriceresult_25[[#This Row],[TOTAL]]</f>
        <v>0</v>
      </c>
      <c r="AJ133">
        <f>matriceresult_25[[#This Row],[Ensembl]]/matriceresult_25[[#This Row],[TOTAL]]</f>
        <v>0</v>
      </c>
      <c r="AK133">
        <f>matriceresult_25[[#This Row],[EUDRACT]]/matriceresult_25[[#This Row],[TOTAL]]</f>
        <v>0</v>
      </c>
      <c r="AL133">
        <f>matriceresult_25[[#This Row],[GCA]]/matriceresult_25[[#This Row],[TOTAL]]</f>
        <v>0</v>
      </c>
      <c r="AM133">
        <f>matriceresult_25[[#This Row],[Gene Ontology (GO)]]/matriceresult_25[[#This Row],[TOTAL]]</f>
        <v>0</v>
      </c>
      <c r="AN133">
        <f>matriceresult_25[[#This Row],[GEO]]/matriceresult_25[[#This Row],[TOTAL]]</f>
        <v>1</v>
      </c>
      <c r="AO133">
        <f>matriceresult_25[[#This Row],[HPA]]/matriceresult_25[[#This Row],[TOTAL]]</f>
        <v>0</v>
      </c>
      <c r="AP133">
        <f>matriceresult_25[[#This Row],[IGSR/1000 Genomes]]/matriceresult_25[[#This Row],[TOTAL]]</f>
        <v>0</v>
      </c>
      <c r="AQ133">
        <f>matriceresult_25[[#This Row],[InterPro]]/matriceresult_25[[#This Row],[TOTAL]]</f>
        <v>0</v>
      </c>
      <c r="AR133">
        <f>matriceresult_25[[#This Row],[OMIM]]/matriceresult_25[[#This Row],[TOTAL]]</f>
        <v>0</v>
      </c>
      <c r="AS133">
        <f>matriceresult_25[[#This Row],[PDBe]]/matriceresult_25[[#This Row],[TOTAL]]</f>
        <v>0</v>
      </c>
      <c r="AT133">
        <f>matriceresult_25[[#This Row],[Pfam]]/matriceresult_25[[#This Row],[TOTAL]]</f>
        <v>0</v>
      </c>
      <c r="AU133">
        <f>matriceresult_25[[#This Row],[PRIDE]]/matriceresult_25[[#This Row],[TOTAL]]</f>
        <v>0</v>
      </c>
      <c r="AV133">
        <f>matriceresult_25[[#This Row],[RefSeq]]/matriceresult_25[[#This Row],[TOTAL]]</f>
        <v>0</v>
      </c>
      <c r="AW133">
        <f>matriceresult_25[[#This Row],[RefSNP]]/matriceresult_25[[#This Row],[TOTAL]]</f>
        <v>0</v>
      </c>
      <c r="AX133">
        <f>matriceresult_25[[#This Row],[RRID]]/matriceresult_25[[#This Row],[TOTAL]]</f>
        <v>0</v>
      </c>
      <c r="AY133">
        <f>matriceresult_25[[#This Row],[UniProt]]/matriceresult_25[[#This Row],[TOTAL]]</f>
        <v>0</v>
      </c>
      <c r="AZ133" s="8">
        <f>SUM(matriceresult_258[[#This Row],[ArrayExpress]:[UniProt]])</f>
        <v>1</v>
      </c>
    </row>
    <row r="134" spans="1:52" x14ac:dyDescent="0.25">
      <c r="A134" s="3" t="s">
        <v>829</v>
      </c>
      <c r="B134" s="13" t="s">
        <v>12</v>
      </c>
      <c r="D134" s="1" t="s">
        <v>2541</v>
      </c>
      <c r="E134">
        <v>0</v>
      </c>
      <c r="F134">
        <v>0</v>
      </c>
      <c r="G134">
        <v>0</v>
      </c>
      <c r="H134">
        <v>0</v>
      </c>
      <c r="I134">
        <v>0</v>
      </c>
      <c r="J134">
        <v>5</v>
      </c>
      <c r="K134">
        <v>0</v>
      </c>
      <c r="L134">
        <v>0</v>
      </c>
      <c r="M134">
        <v>0</v>
      </c>
      <c r="N134">
        <v>0</v>
      </c>
      <c r="O134">
        <v>0</v>
      </c>
      <c r="P134">
        <v>0</v>
      </c>
      <c r="Q134">
        <v>0</v>
      </c>
      <c r="R134">
        <v>0</v>
      </c>
      <c r="S134">
        <v>0</v>
      </c>
      <c r="T134">
        <v>1</v>
      </c>
      <c r="U134">
        <v>0</v>
      </c>
      <c r="V134">
        <v>0</v>
      </c>
      <c r="W134">
        <v>0</v>
      </c>
      <c r="X134">
        <v>0</v>
      </c>
      <c r="Y134">
        <v>0</v>
      </c>
      <c r="Z134">
        <v>0</v>
      </c>
      <c r="AA134" s="8">
        <f>SUM(matriceresult_25[[#This Row],[ArrayExpress]:[UniProt]])</f>
        <v>6</v>
      </c>
      <c r="AC134" s="1" t="s">
        <v>2541</v>
      </c>
      <c r="AD134">
        <f>matriceresult_25[[#This Row],[ArrayExpress]]/matriceresult_25[[#This Row],[TOTAL]]</f>
        <v>0</v>
      </c>
      <c r="AE134">
        <f>matriceresult_25[[#This Row],[BioProject]]/matriceresult_25[[#This Row],[TOTAL]]</f>
        <v>0</v>
      </c>
      <c r="AF134">
        <f>matriceresult_25[[#This Row],[dbGaP]]/matriceresult_25[[#This Row],[TOTAL]]</f>
        <v>0</v>
      </c>
      <c r="AG134">
        <f>matriceresult_25[[#This Row],[DOI]]/matriceresult_25[[#This Row],[TOTAL]]</f>
        <v>0</v>
      </c>
      <c r="AH134">
        <f>matriceresult_25[[#This Row],[EMDB]]/matriceresult_25[[#This Row],[TOTAL]]</f>
        <v>0</v>
      </c>
      <c r="AI134">
        <f>matriceresult_25[[#This Row],[ENA]]/matriceresult_25[[#This Row],[TOTAL]]</f>
        <v>0.83333333333333337</v>
      </c>
      <c r="AJ134">
        <f>matriceresult_25[[#This Row],[Ensembl]]/matriceresult_25[[#This Row],[TOTAL]]</f>
        <v>0</v>
      </c>
      <c r="AK134">
        <f>matriceresult_25[[#This Row],[EUDRACT]]/matriceresult_25[[#This Row],[TOTAL]]</f>
        <v>0</v>
      </c>
      <c r="AL134">
        <f>matriceresult_25[[#This Row],[GCA]]/matriceresult_25[[#This Row],[TOTAL]]</f>
        <v>0</v>
      </c>
      <c r="AM134">
        <f>matriceresult_25[[#This Row],[Gene Ontology (GO)]]/matriceresult_25[[#This Row],[TOTAL]]</f>
        <v>0</v>
      </c>
      <c r="AN134">
        <f>matriceresult_25[[#This Row],[GEO]]/matriceresult_25[[#This Row],[TOTAL]]</f>
        <v>0</v>
      </c>
      <c r="AO134">
        <f>matriceresult_25[[#This Row],[HPA]]/matriceresult_25[[#This Row],[TOTAL]]</f>
        <v>0</v>
      </c>
      <c r="AP134">
        <f>matriceresult_25[[#This Row],[IGSR/1000 Genomes]]/matriceresult_25[[#This Row],[TOTAL]]</f>
        <v>0</v>
      </c>
      <c r="AQ134">
        <f>matriceresult_25[[#This Row],[InterPro]]/matriceresult_25[[#This Row],[TOTAL]]</f>
        <v>0</v>
      </c>
      <c r="AR134">
        <f>matriceresult_25[[#This Row],[OMIM]]/matriceresult_25[[#This Row],[TOTAL]]</f>
        <v>0</v>
      </c>
      <c r="AS134">
        <f>matriceresult_25[[#This Row],[PDBe]]/matriceresult_25[[#This Row],[TOTAL]]</f>
        <v>0.16666666666666666</v>
      </c>
      <c r="AT134">
        <f>matriceresult_25[[#This Row],[Pfam]]/matriceresult_25[[#This Row],[TOTAL]]</f>
        <v>0</v>
      </c>
      <c r="AU134">
        <f>matriceresult_25[[#This Row],[PRIDE]]/matriceresult_25[[#This Row],[TOTAL]]</f>
        <v>0</v>
      </c>
      <c r="AV134">
        <f>matriceresult_25[[#This Row],[RefSeq]]/matriceresult_25[[#This Row],[TOTAL]]</f>
        <v>0</v>
      </c>
      <c r="AW134">
        <f>matriceresult_25[[#This Row],[RefSNP]]/matriceresult_25[[#This Row],[TOTAL]]</f>
        <v>0</v>
      </c>
      <c r="AX134">
        <f>matriceresult_25[[#This Row],[RRID]]/matriceresult_25[[#This Row],[TOTAL]]</f>
        <v>0</v>
      </c>
      <c r="AY134">
        <f>matriceresult_25[[#This Row],[UniProt]]/matriceresult_25[[#This Row],[TOTAL]]</f>
        <v>0</v>
      </c>
      <c r="AZ134" s="8">
        <f>SUM(matriceresult_258[[#This Row],[ArrayExpress]:[UniProt]])</f>
        <v>1</v>
      </c>
    </row>
    <row r="135" spans="1:52" x14ac:dyDescent="0.25">
      <c r="A135" s="4" t="s">
        <v>829</v>
      </c>
      <c r="B135" s="6" t="s">
        <v>12</v>
      </c>
      <c r="D135" s="1" t="s">
        <v>2562</v>
      </c>
      <c r="E135">
        <v>0</v>
      </c>
      <c r="F135">
        <v>0</v>
      </c>
      <c r="G135">
        <v>0</v>
      </c>
      <c r="H135">
        <v>0</v>
      </c>
      <c r="I135">
        <v>0</v>
      </c>
      <c r="J135">
        <v>2</v>
      </c>
      <c r="K135">
        <v>0</v>
      </c>
      <c r="L135">
        <v>0</v>
      </c>
      <c r="M135">
        <v>0</v>
      </c>
      <c r="N135">
        <v>0</v>
      </c>
      <c r="O135">
        <v>0</v>
      </c>
      <c r="P135">
        <v>0</v>
      </c>
      <c r="Q135">
        <v>0</v>
      </c>
      <c r="R135">
        <v>0</v>
      </c>
      <c r="S135">
        <v>0</v>
      </c>
      <c r="T135">
        <v>0</v>
      </c>
      <c r="U135">
        <v>0</v>
      </c>
      <c r="V135">
        <v>0</v>
      </c>
      <c r="W135">
        <v>0</v>
      </c>
      <c r="X135">
        <v>0</v>
      </c>
      <c r="Y135">
        <v>0</v>
      </c>
      <c r="Z135">
        <v>0</v>
      </c>
      <c r="AA135" s="8">
        <f>SUM(matriceresult_25[[#This Row],[ArrayExpress]:[UniProt]])</f>
        <v>2</v>
      </c>
      <c r="AC135" s="1" t="s">
        <v>2562</v>
      </c>
      <c r="AD135">
        <f>matriceresult_25[[#This Row],[ArrayExpress]]/matriceresult_25[[#This Row],[TOTAL]]</f>
        <v>0</v>
      </c>
      <c r="AE135">
        <f>matriceresult_25[[#This Row],[BioProject]]/matriceresult_25[[#This Row],[TOTAL]]</f>
        <v>0</v>
      </c>
      <c r="AF135">
        <f>matriceresult_25[[#This Row],[dbGaP]]/matriceresult_25[[#This Row],[TOTAL]]</f>
        <v>0</v>
      </c>
      <c r="AG135">
        <f>matriceresult_25[[#This Row],[DOI]]/matriceresult_25[[#This Row],[TOTAL]]</f>
        <v>0</v>
      </c>
      <c r="AH135">
        <f>matriceresult_25[[#This Row],[EMDB]]/matriceresult_25[[#This Row],[TOTAL]]</f>
        <v>0</v>
      </c>
      <c r="AI135">
        <f>matriceresult_25[[#This Row],[ENA]]/matriceresult_25[[#This Row],[TOTAL]]</f>
        <v>1</v>
      </c>
      <c r="AJ135">
        <f>matriceresult_25[[#This Row],[Ensembl]]/matriceresult_25[[#This Row],[TOTAL]]</f>
        <v>0</v>
      </c>
      <c r="AK135">
        <f>matriceresult_25[[#This Row],[EUDRACT]]/matriceresult_25[[#This Row],[TOTAL]]</f>
        <v>0</v>
      </c>
      <c r="AL135">
        <f>matriceresult_25[[#This Row],[GCA]]/matriceresult_25[[#This Row],[TOTAL]]</f>
        <v>0</v>
      </c>
      <c r="AM135">
        <f>matriceresult_25[[#This Row],[Gene Ontology (GO)]]/matriceresult_25[[#This Row],[TOTAL]]</f>
        <v>0</v>
      </c>
      <c r="AN135">
        <f>matriceresult_25[[#This Row],[GEO]]/matriceresult_25[[#This Row],[TOTAL]]</f>
        <v>0</v>
      </c>
      <c r="AO135">
        <f>matriceresult_25[[#This Row],[HPA]]/matriceresult_25[[#This Row],[TOTAL]]</f>
        <v>0</v>
      </c>
      <c r="AP135">
        <f>matriceresult_25[[#This Row],[IGSR/1000 Genomes]]/matriceresult_25[[#This Row],[TOTAL]]</f>
        <v>0</v>
      </c>
      <c r="AQ135">
        <f>matriceresult_25[[#This Row],[InterPro]]/matriceresult_25[[#This Row],[TOTAL]]</f>
        <v>0</v>
      </c>
      <c r="AR135">
        <f>matriceresult_25[[#This Row],[OMIM]]/matriceresult_25[[#This Row],[TOTAL]]</f>
        <v>0</v>
      </c>
      <c r="AS135">
        <f>matriceresult_25[[#This Row],[PDBe]]/matriceresult_25[[#This Row],[TOTAL]]</f>
        <v>0</v>
      </c>
      <c r="AT135">
        <f>matriceresult_25[[#This Row],[Pfam]]/matriceresult_25[[#This Row],[TOTAL]]</f>
        <v>0</v>
      </c>
      <c r="AU135">
        <f>matriceresult_25[[#This Row],[PRIDE]]/matriceresult_25[[#This Row],[TOTAL]]</f>
        <v>0</v>
      </c>
      <c r="AV135">
        <f>matriceresult_25[[#This Row],[RefSeq]]/matriceresult_25[[#This Row],[TOTAL]]</f>
        <v>0</v>
      </c>
      <c r="AW135">
        <f>matriceresult_25[[#This Row],[RefSNP]]/matriceresult_25[[#This Row],[TOTAL]]</f>
        <v>0</v>
      </c>
      <c r="AX135">
        <f>matriceresult_25[[#This Row],[RRID]]/matriceresult_25[[#This Row],[TOTAL]]</f>
        <v>0</v>
      </c>
      <c r="AY135">
        <f>matriceresult_25[[#This Row],[UniProt]]/matriceresult_25[[#This Row],[TOTAL]]</f>
        <v>0</v>
      </c>
      <c r="AZ135" s="8">
        <f>SUM(matriceresult_258[[#This Row],[ArrayExpress]:[UniProt]])</f>
        <v>1</v>
      </c>
    </row>
    <row r="136" spans="1:52" x14ac:dyDescent="0.25">
      <c r="A136" s="3" t="s">
        <v>569</v>
      </c>
      <c r="B136" s="13" t="s">
        <v>12</v>
      </c>
      <c r="D136" s="1" t="s">
        <v>705</v>
      </c>
      <c r="E136">
        <v>0</v>
      </c>
      <c r="F136">
        <v>0</v>
      </c>
      <c r="G136">
        <v>0</v>
      </c>
      <c r="H136">
        <v>0</v>
      </c>
      <c r="I136">
        <v>0</v>
      </c>
      <c r="J136">
        <v>3</v>
      </c>
      <c r="K136">
        <v>0</v>
      </c>
      <c r="L136">
        <v>0</v>
      </c>
      <c r="M136">
        <v>0</v>
      </c>
      <c r="N136">
        <v>0</v>
      </c>
      <c r="O136">
        <v>0</v>
      </c>
      <c r="P136">
        <v>0</v>
      </c>
      <c r="Q136">
        <v>0</v>
      </c>
      <c r="R136">
        <v>0</v>
      </c>
      <c r="S136">
        <v>0</v>
      </c>
      <c r="T136">
        <v>0</v>
      </c>
      <c r="U136">
        <v>0</v>
      </c>
      <c r="V136">
        <v>0</v>
      </c>
      <c r="W136">
        <v>0</v>
      </c>
      <c r="X136">
        <v>0</v>
      </c>
      <c r="Y136">
        <v>0</v>
      </c>
      <c r="Z136">
        <v>0</v>
      </c>
      <c r="AA136" s="8">
        <f>SUM(matriceresult_25[[#This Row],[ArrayExpress]:[UniProt]])</f>
        <v>3</v>
      </c>
      <c r="AC136" s="1" t="s">
        <v>705</v>
      </c>
      <c r="AD136">
        <f>matriceresult_25[[#This Row],[ArrayExpress]]/matriceresult_25[[#This Row],[TOTAL]]</f>
        <v>0</v>
      </c>
      <c r="AE136">
        <f>matriceresult_25[[#This Row],[BioProject]]/matriceresult_25[[#This Row],[TOTAL]]</f>
        <v>0</v>
      </c>
      <c r="AF136">
        <f>matriceresult_25[[#This Row],[dbGaP]]/matriceresult_25[[#This Row],[TOTAL]]</f>
        <v>0</v>
      </c>
      <c r="AG136">
        <f>matriceresult_25[[#This Row],[DOI]]/matriceresult_25[[#This Row],[TOTAL]]</f>
        <v>0</v>
      </c>
      <c r="AH136">
        <f>matriceresult_25[[#This Row],[EMDB]]/matriceresult_25[[#This Row],[TOTAL]]</f>
        <v>0</v>
      </c>
      <c r="AI136">
        <f>matriceresult_25[[#This Row],[ENA]]/matriceresult_25[[#This Row],[TOTAL]]</f>
        <v>1</v>
      </c>
      <c r="AJ136">
        <f>matriceresult_25[[#This Row],[Ensembl]]/matriceresult_25[[#This Row],[TOTAL]]</f>
        <v>0</v>
      </c>
      <c r="AK136">
        <f>matriceresult_25[[#This Row],[EUDRACT]]/matriceresult_25[[#This Row],[TOTAL]]</f>
        <v>0</v>
      </c>
      <c r="AL136">
        <f>matriceresult_25[[#This Row],[GCA]]/matriceresult_25[[#This Row],[TOTAL]]</f>
        <v>0</v>
      </c>
      <c r="AM136">
        <f>matriceresult_25[[#This Row],[Gene Ontology (GO)]]/matriceresult_25[[#This Row],[TOTAL]]</f>
        <v>0</v>
      </c>
      <c r="AN136">
        <f>matriceresult_25[[#This Row],[GEO]]/matriceresult_25[[#This Row],[TOTAL]]</f>
        <v>0</v>
      </c>
      <c r="AO136">
        <f>matriceresult_25[[#This Row],[HPA]]/matriceresult_25[[#This Row],[TOTAL]]</f>
        <v>0</v>
      </c>
      <c r="AP136">
        <f>matriceresult_25[[#This Row],[IGSR/1000 Genomes]]/matriceresult_25[[#This Row],[TOTAL]]</f>
        <v>0</v>
      </c>
      <c r="AQ136">
        <f>matriceresult_25[[#This Row],[InterPro]]/matriceresult_25[[#This Row],[TOTAL]]</f>
        <v>0</v>
      </c>
      <c r="AR136">
        <f>matriceresult_25[[#This Row],[OMIM]]/matriceresult_25[[#This Row],[TOTAL]]</f>
        <v>0</v>
      </c>
      <c r="AS136">
        <f>matriceresult_25[[#This Row],[PDBe]]/matriceresult_25[[#This Row],[TOTAL]]</f>
        <v>0</v>
      </c>
      <c r="AT136">
        <f>matriceresult_25[[#This Row],[Pfam]]/matriceresult_25[[#This Row],[TOTAL]]</f>
        <v>0</v>
      </c>
      <c r="AU136">
        <f>matriceresult_25[[#This Row],[PRIDE]]/matriceresult_25[[#This Row],[TOTAL]]</f>
        <v>0</v>
      </c>
      <c r="AV136">
        <f>matriceresult_25[[#This Row],[RefSeq]]/matriceresult_25[[#This Row],[TOTAL]]</f>
        <v>0</v>
      </c>
      <c r="AW136">
        <f>matriceresult_25[[#This Row],[RefSNP]]/matriceresult_25[[#This Row],[TOTAL]]</f>
        <v>0</v>
      </c>
      <c r="AX136">
        <f>matriceresult_25[[#This Row],[RRID]]/matriceresult_25[[#This Row],[TOTAL]]</f>
        <v>0</v>
      </c>
      <c r="AY136">
        <f>matriceresult_25[[#This Row],[UniProt]]/matriceresult_25[[#This Row],[TOTAL]]</f>
        <v>0</v>
      </c>
      <c r="AZ136" s="8">
        <f>SUM(matriceresult_258[[#This Row],[ArrayExpress]:[UniProt]])</f>
        <v>1</v>
      </c>
    </row>
    <row r="137" spans="1:52" x14ac:dyDescent="0.25">
      <c r="A137" s="4" t="s">
        <v>833</v>
      </c>
      <c r="B137" s="6" t="s">
        <v>12</v>
      </c>
      <c r="D137" s="1" t="s">
        <v>195</v>
      </c>
      <c r="E137">
        <v>0</v>
      </c>
      <c r="F137">
        <v>0</v>
      </c>
      <c r="G137">
        <v>0</v>
      </c>
      <c r="H137">
        <v>0</v>
      </c>
      <c r="I137">
        <v>0</v>
      </c>
      <c r="J137">
        <v>0</v>
      </c>
      <c r="K137">
        <v>0</v>
      </c>
      <c r="L137">
        <v>0</v>
      </c>
      <c r="M137">
        <v>0</v>
      </c>
      <c r="N137">
        <v>0</v>
      </c>
      <c r="O137">
        <v>0</v>
      </c>
      <c r="P137">
        <v>0</v>
      </c>
      <c r="Q137">
        <v>0</v>
      </c>
      <c r="R137">
        <v>0</v>
      </c>
      <c r="S137">
        <v>0</v>
      </c>
      <c r="T137">
        <v>0</v>
      </c>
      <c r="U137">
        <v>9</v>
      </c>
      <c r="V137">
        <v>0</v>
      </c>
      <c r="W137">
        <v>0</v>
      </c>
      <c r="X137">
        <v>0</v>
      </c>
      <c r="Y137">
        <v>0</v>
      </c>
      <c r="Z137">
        <v>0</v>
      </c>
      <c r="AA137" s="8">
        <f>SUM(matriceresult_25[[#This Row],[ArrayExpress]:[UniProt]])</f>
        <v>9</v>
      </c>
      <c r="AC137" s="1" t="s">
        <v>195</v>
      </c>
      <c r="AD137">
        <f>matriceresult_25[[#This Row],[ArrayExpress]]/matriceresult_25[[#This Row],[TOTAL]]</f>
        <v>0</v>
      </c>
      <c r="AE137">
        <f>matriceresult_25[[#This Row],[BioProject]]/matriceresult_25[[#This Row],[TOTAL]]</f>
        <v>0</v>
      </c>
      <c r="AF137">
        <f>matriceresult_25[[#This Row],[dbGaP]]/matriceresult_25[[#This Row],[TOTAL]]</f>
        <v>0</v>
      </c>
      <c r="AG137">
        <f>matriceresult_25[[#This Row],[DOI]]/matriceresult_25[[#This Row],[TOTAL]]</f>
        <v>0</v>
      </c>
      <c r="AH137">
        <f>matriceresult_25[[#This Row],[EMDB]]/matriceresult_25[[#This Row],[TOTAL]]</f>
        <v>0</v>
      </c>
      <c r="AI137">
        <f>matriceresult_25[[#This Row],[ENA]]/matriceresult_25[[#This Row],[TOTAL]]</f>
        <v>0</v>
      </c>
      <c r="AJ137">
        <f>matriceresult_25[[#This Row],[Ensembl]]/matriceresult_25[[#This Row],[TOTAL]]</f>
        <v>0</v>
      </c>
      <c r="AK137">
        <f>matriceresult_25[[#This Row],[EUDRACT]]/matriceresult_25[[#This Row],[TOTAL]]</f>
        <v>0</v>
      </c>
      <c r="AL137">
        <f>matriceresult_25[[#This Row],[GCA]]/matriceresult_25[[#This Row],[TOTAL]]</f>
        <v>0</v>
      </c>
      <c r="AM137">
        <f>matriceresult_25[[#This Row],[Gene Ontology (GO)]]/matriceresult_25[[#This Row],[TOTAL]]</f>
        <v>0</v>
      </c>
      <c r="AN137">
        <f>matriceresult_25[[#This Row],[GEO]]/matriceresult_25[[#This Row],[TOTAL]]</f>
        <v>0</v>
      </c>
      <c r="AO137">
        <f>matriceresult_25[[#This Row],[HPA]]/matriceresult_25[[#This Row],[TOTAL]]</f>
        <v>0</v>
      </c>
      <c r="AP137">
        <f>matriceresult_25[[#This Row],[IGSR/1000 Genomes]]/matriceresult_25[[#This Row],[TOTAL]]</f>
        <v>0</v>
      </c>
      <c r="AQ137">
        <f>matriceresult_25[[#This Row],[InterPro]]/matriceresult_25[[#This Row],[TOTAL]]</f>
        <v>0</v>
      </c>
      <c r="AR137">
        <f>matriceresult_25[[#This Row],[OMIM]]/matriceresult_25[[#This Row],[TOTAL]]</f>
        <v>0</v>
      </c>
      <c r="AS137">
        <f>matriceresult_25[[#This Row],[PDBe]]/matriceresult_25[[#This Row],[TOTAL]]</f>
        <v>0</v>
      </c>
      <c r="AT137">
        <f>matriceresult_25[[#This Row],[Pfam]]/matriceresult_25[[#This Row],[TOTAL]]</f>
        <v>1</v>
      </c>
      <c r="AU137">
        <f>matriceresult_25[[#This Row],[PRIDE]]/matriceresult_25[[#This Row],[TOTAL]]</f>
        <v>0</v>
      </c>
      <c r="AV137">
        <f>matriceresult_25[[#This Row],[RefSeq]]/matriceresult_25[[#This Row],[TOTAL]]</f>
        <v>0</v>
      </c>
      <c r="AW137">
        <f>matriceresult_25[[#This Row],[RefSNP]]/matriceresult_25[[#This Row],[TOTAL]]</f>
        <v>0</v>
      </c>
      <c r="AX137">
        <f>matriceresult_25[[#This Row],[RRID]]/matriceresult_25[[#This Row],[TOTAL]]</f>
        <v>0</v>
      </c>
      <c r="AY137">
        <f>matriceresult_25[[#This Row],[UniProt]]/matriceresult_25[[#This Row],[TOTAL]]</f>
        <v>0</v>
      </c>
      <c r="AZ137" s="8">
        <f>SUM(matriceresult_258[[#This Row],[ArrayExpress]:[UniProt]])</f>
        <v>1</v>
      </c>
    </row>
    <row r="138" spans="1:52" x14ac:dyDescent="0.25">
      <c r="A138" s="3" t="s">
        <v>833</v>
      </c>
      <c r="B138" s="13" t="s">
        <v>12</v>
      </c>
      <c r="D138" s="1" t="s">
        <v>1712</v>
      </c>
      <c r="E138">
        <v>0</v>
      </c>
      <c r="F138">
        <v>0</v>
      </c>
      <c r="G138">
        <v>0</v>
      </c>
      <c r="H138">
        <v>0</v>
      </c>
      <c r="I138">
        <v>0</v>
      </c>
      <c r="J138">
        <v>0</v>
      </c>
      <c r="K138">
        <v>0</v>
      </c>
      <c r="L138">
        <v>0</v>
      </c>
      <c r="M138">
        <v>0</v>
      </c>
      <c r="N138">
        <v>0</v>
      </c>
      <c r="O138">
        <v>0</v>
      </c>
      <c r="P138">
        <v>0</v>
      </c>
      <c r="Q138">
        <v>0</v>
      </c>
      <c r="R138">
        <v>0</v>
      </c>
      <c r="S138">
        <v>0</v>
      </c>
      <c r="T138">
        <v>1</v>
      </c>
      <c r="U138">
        <v>0</v>
      </c>
      <c r="V138">
        <v>0</v>
      </c>
      <c r="W138">
        <v>0</v>
      </c>
      <c r="X138">
        <v>0</v>
      </c>
      <c r="Y138">
        <v>0</v>
      </c>
      <c r="Z138">
        <v>0</v>
      </c>
      <c r="AA138" s="8">
        <f>SUM(matriceresult_25[[#This Row],[ArrayExpress]:[UniProt]])</f>
        <v>1</v>
      </c>
      <c r="AC138" s="1" t="s">
        <v>1712</v>
      </c>
      <c r="AD138">
        <f>matriceresult_25[[#This Row],[ArrayExpress]]/matriceresult_25[[#This Row],[TOTAL]]</f>
        <v>0</v>
      </c>
      <c r="AE138">
        <f>matriceresult_25[[#This Row],[BioProject]]/matriceresult_25[[#This Row],[TOTAL]]</f>
        <v>0</v>
      </c>
      <c r="AF138">
        <f>matriceresult_25[[#This Row],[dbGaP]]/matriceresult_25[[#This Row],[TOTAL]]</f>
        <v>0</v>
      </c>
      <c r="AG138">
        <f>matriceresult_25[[#This Row],[DOI]]/matriceresult_25[[#This Row],[TOTAL]]</f>
        <v>0</v>
      </c>
      <c r="AH138">
        <f>matriceresult_25[[#This Row],[EMDB]]/matriceresult_25[[#This Row],[TOTAL]]</f>
        <v>0</v>
      </c>
      <c r="AI138">
        <f>matriceresult_25[[#This Row],[ENA]]/matriceresult_25[[#This Row],[TOTAL]]</f>
        <v>0</v>
      </c>
      <c r="AJ138">
        <f>matriceresult_25[[#This Row],[Ensembl]]/matriceresult_25[[#This Row],[TOTAL]]</f>
        <v>0</v>
      </c>
      <c r="AK138">
        <f>matriceresult_25[[#This Row],[EUDRACT]]/matriceresult_25[[#This Row],[TOTAL]]</f>
        <v>0</v>
      </c>
      <c r="AL138">
        <f>matriceresult_25[[#This Row],[GCA]]/matriceresult_25[[#This Row],[TOTAL]]</f>
        <v>0</v>
      </c>
      <c r="AM138">
        <f>matriceresult_25[[#This Row],[Gene Ontology (GO)]]/matriceresult_25[[#This Row],[TOTAL]]</f>
        <v>0</v>
      </c>
      <c r="AN138">
        <f>matriceresult_25[[#This Row],[GEO]]/matriceresult_25[[#This Row],[TOTAL]]</f>
        <v>0</v>
      </c>
      <c r="AO138">
        <f>matriceresult_25[[#This Row],[HPA]]/matriceresult_25[[#This Row],[TOTAL]]</f>
        <v>0</v>
      </c>
      <c r="AP138">
        <f>matriceresult_25[[#This Row],[IGSR/1000 Genomes]]/matriceresult_25[[#This Row],[TOTAL]]</f>
        <v>0</v>
      </c>
      <c r="AQ138">
        <f>matriceresult_25[[#This Row],[InterPro]]/matriceresult_25[[#This Row],[TOTAL]]</f>
        <v>0</v>
      </c>
      <c r="AR138">
        <f>matriceresult_25[[#This Row],[OMIM]]/matriceresult_25[[#This Row],[TOTAL]]</f>
        <v>0</v>
      </c>
      <c r="AS138">
        <f>matriceresult_25[[#This Row],[PDBe]]/matriceresult_25[[#This Row],[TOTAL]]</f>
        <v>1</v>
      </c>
      <c r="AT138">
        <f>matriceresult_25[[#This Row],[Pfam]]/matriceresult_25[[#This Row],[TOTAL]]</f>
        <v>0</v>
      </c>
      <c r="AU138">
        <f>matriceresult_25[[#This Row],[PRIDE]]/matriceresult_25[[#This Row],[TOTAL]]</f>
        <v>0</v>
      </c>
      <c r="AV138">
        <f>matriceresult_25[[#This Row],[RefSeq]]/matriceresult_25[[#This Row],[TOTAL]]</f>
        <v>0</v>
      </c>
      <c r="AW138">
        <f>matriceresult_25[[#This Row],[RefSNP]]/matriceresult_25[[#This Row],[TOTAL]]</f>
        <v>0</v>
      </c>
      <c r="AX138">
        <f>matriceresult_25[[#This Row],[RRID]]/matriceresult_25[[#This Row],[TOTAL]]</f>
        <v>0</v>
      </c>
      <c r="AY138">
        <f>matriceresult_25[[#This Row],[UniProt]]/matriceresult_25[[#This Row],[TOTAL]]</f>
        <v>0</v>
      </c>
      <c r="AZ138" s="8">
        <f>SUM(matriceresult_258[[#This Row],[ArrayExpress]:[UniProt]])</f>
        <v>1</v>
      </c>
    </row>
    <row r="139" spans="1:52" x14ac:dyDescent="0.25">
      <c r="A139" s="4" t="s">
        <v>833</v>
      </c>
      <c r="B139" s="6" t="s">
        <v>12</v>
      </c>
      <c r="D139" s="1" t="s">
        <v>2569</v>
      </c>
      <c r="E139">
        <v>0</v>
      </c>
      <c r="F139">
        <v>0</v>
      </c>
      <c r="G139">
        <v>0</v>
      </c>
      <c r="H139">
        <v>0</v>
      </c>
      <c r="I139">
        <v>0</v>
      </c>
      <c r="J139">
        <v>0</v>
      </c>
      <c r="K139">
        <v>0</v>
      </c>
      <c r="L139">
        <v>0</v>
      </c>
      <c r="M139">
        <v>0</v>
      </c>
      <c r="N139">
        <v>0</v>
      </c>
      <c r="O139">
        <v>0</v>
      </c>
      <c r="P139">
        <v>0</v>
      </c>
      <c r="Q139">
        <v>0</v>
      </c>
      <c r="R139">
        <v>0</v>
      </c>
      <c r="S139">
        <v>0</v>
      </c>
      <c r="T139">
        <v>6</v>
      </c>
      <c r="U139">
        <v>0</v>
      </c>
      <c r="V139">
        <v>0</v>
      </c>
      <c r="W139">
        <v>0</v>
      </c>
      <c r="X139">
        <v>0</v>
      </c>
      <c r="Y139">
        <v>0</v>
      </c>
      <c r="Z139">
        <v>0</v>
      </c>
      <c r="AA139" s="8">
        <f>SUM(matriceresult_25[[#This Row],[ArrayExpress]:[UniProt]])</f>
        <v>6</v>
      </c>
      <c r="AC139" s="1" t="s">
        <v>2569</v>
      </c>
      <c r="AD139">
        <f>matriceresult_25[[#This Row],[ArrayExpress]]/matriceresult_25[[#This Row],[TOTAL]]</f>
        <v>0</v>
      </c>
      <c r="AE139">
        <f>matriceresult_25[[#This Row],[BioProject]]/matriceresult_25[[#This Row],[TOTAL]]</f>
        <v>0</v>
      </c>
      <c r="AF139">
        <f>matriceresult_25[[#This Row],[dbGaP]]/matriceresult_25[[#This Row],[TOTAL]]</f>
        <v>0</v>
      </c>
      <c r="AG139">
        <f>matriceresult_25[[#This Row],[DOI]]/matriceresult_25[[#This Row],[TOTAL]]</f>
        <v>0</v>
      </c>
      <c r="AH139">
        <f>matriceresult_25[[#This Row],[EMDB]]/matriceresult_25[[#This Row],[TOTAL]]</f>
        <v>0</v>
      </c>
      <c r="AI139">
        <f>matriceresult_25[[#This Row],[ENA]]/matriceresult_25[[#This Row],[TOTAL]]</f>
        <v>0</v>
      </c>
      <c r="AJ139">
        <f>matriceresult_25[[#This Row],[Ensembl]]/matriceresult_25[[#This Row],[TOTAL]]</f>
        <v>0</v>
      </c>
      <c r="AK139">
        <f>matriceresult_25[[#This Row],[EUDRACT]]/matriceresult_25[[#This Row],[TOTAL]]</f>
        <v>0</v>
      </c>
      <c r="AL139">
        <f>matriceresult_25[[#This Row],[GCA]]/matriceresult_25[[#This Row],[TOTAL]]</f>
        <v>0</v>
      </c>
      <c r="AM139">
        <f>matriceresult_25[[#This Row],[Gene Ontology (GO)]]/matriceresult_25[[#This Row],[TOTAL]]</f>
        <v>0</v>
      </c>
      <c r="AN139">
        <f>matriceresult_25[[#This Row],[GEO]]/matriceresult_25[[#This Row],[TOTAL]]</f>
        <v>0</v>
      </c>
      <c r="AO139">
        <f>matriceresult_25[[#This Row],[HPA]]/matriceresult_25[[#This Row],[TOTAL]]</f>
        <v>0</v>
      </c>
      <c r="AP139">
        <f>matriceresult_25[[#This Row],[IGSR/1000 Genomes]]/matriceresult_25[[#This Row],[TOTAL]]</f>
        <v>0</v>
      </c>
      <c r="AQ139">
        <f>matriceresult_25[[#This Row],[InterPro]]/matriceresult_25[[#This Row],[TOTAL]]</f>
        <v>0</v>
      </c>
      <c r="AR139">
        <f>matriceresult_25[[#This Row],[OMIM]]/matriceresult_25[[#This Row],[TOTAL]]</f>
        <v>0</v>
      </c>
      <c r="AS139">
        <f>matriceresult_25[[#This Row],[PDBe]]/matriceresult_25[[#This Row],[TOTAL]]</f>
        <v>1</v>
      </c>
      <c r="AT139">
        <f>matriceresult_25[[#This Row],[Pfam]]/matriceresult_25[[#This Row],[TOTAL]]</f>
        <v>0</v>
      </c>
      <c r="AU139">
        <f>matriceresult_25[[#This Row],[PRIDE]]/matriceresult_25[[#This Row],[TOTAL]]</f>
        <v>0</v>
      </c>
      <c r="AV139">
        <f>matriceresult_25[[#This Row],[RefSeq]]/matriceresult_25[[#This Row],[TOTAL]]</f>
        <v>0</v>
      </c>
      <c r="AW139">
        <f>matriceresult_25[[#This Row],[RefSNP]]/matriceresult_25[[#This Row],[TOTAL]]</f>
        <v>0</v>
      </c>
      <c r="AX139">
        <f>matriceresult_25[[#This Row],[RRID]]/matriceresult_25[[#This Row],[TOTAL]]</f>
        <v>0</v>
      </c>
      <c r="AY139">
        <f>matriceresult_25[[#This Row],[UniProt]]/matriceresult_25[[#This Row],[TOTAL]]</f>
        <v>0</v>
      </c>
      <c r="AZ139" s="8">
        <f>SUM(matriceresult_258[[#This Row],[ArrayExpress]:[UniProt]])</f>
        <v>1</v>
      </c>
    </row>
    <row r="140" spans="1:52" x14ac:dyDescent="0.25">
      <c r="A140" s="3" t="s">
        <v>382</v>
      </c>
      <c r="B140" s="13" t="s">
        <v>111</v>
      </c>
      <c r="D140" s="1" t="s">
        <v>201</v>
      </c>
      <c r="E140">
        <v>0</v>
      </c>
      <c r="F140">
        <v>0</v>
      </c>
      <c r="G140">
        <v>0</v>
      </c>
      <c r="H140">
        <v>0</v>
      </c>
      <c r="I140">
        <v>0</v>
      </c>
      <c r="J140">
        <v>0</v>
      </c>
      <c r="K140">
        <v>0</v>
      </c>
      <c r="L140">
        <v>0</v>
      </c>
      <c r="M140">
        <v>0</v>
      </c>
      <c r="N140">
        <v>0</v>
      </c>
      <c r="O140">
        <v>0</v>
      </c>
      <c r="P140">
        <v>0</v>
      </c>
      <c r="Q140">
        <v>0</v>
      </c>
      <c r="R140">
        <v>0</v>
      </c>
      <c r="S140">
        <v>1</v>
      </c>
      <c r="T140">
        <v>0</v>
      </c>
      <c r="U140">
        <v>0</v>
      </c>
      <c r="V140">
        <v>0</v>
      </c>
      <c r="W140">
        <v>0</v>
      </c>
      <c r="X140">
        <v>0</v>
      </c>
      <c r="Y140">
        <v>0</v>
      </c>
      <c r="Z140">
        <v>0</v>
      </c>
      <c r="AA140" s="8">
        <f>SUM(matriceresult_25[[#This Row],[ArrayExpress]:[UniProt]])</f>
        <v>1</v>
      </c>
      <c r="AC140" s="1" t="s">
        <v>201</v>
      </c>
      <c r="AD140">
        <f>matriceresult_25[[#This Row],[ArrayExpress]]/matriceresult_25[[#This Row],[TOTAL]]</f>
        <v>0</v>
      </c>
      <c r="AE140">
        <f>matriceresult_25[[#This Row],[BioProject]]/matriceresult_25[[#This Row],[TOTAL]]</f>
        <v>0</v>
      </c>
      <c r="AF140">
        <f>matriceresult_25[[#This Row],[dbGaP]]/matriceresult_25[[#This Row],[TOTAL]]</f>
        <v>0</v>
      </c>
      <c r="AG140">
        <f>matriceresult_25[[#This Row],[DOI]]/matriceresult_25[[#This Row],[TOTAL]]</f>
        <v>0</v>
      </c>
      <c r="AH140">
        <f>matriceresult_25[[#This Row],[EMDB]]/matriceresult_25[[#This Row],[TOTAL]]</f>
        <v>0</v>
      </c>
      <c r="AI140">
        <f>matriceresult_25[[#This Row],[ENA]]/matriceresult_25[[#This Row],[TOTAL]]</f>
        <v>0</v>
      </c>
      <c r="AJ140">
        <f>matriceresult_25[[#This Row],[Ensembl]]/matriceresult_25[[#This Row],[TOTAL]]</f>
        <v>0</v>
      </c>
      <c r="AK140">
        <f>matriceresult_25[[#This Row],[EUDRACT]]/matriceresult_25[[#This Row],[TOTAL]]</f>
        <v>0</v>
      </c>
      <c r="AL140">
        <f>matriceresult_25[[#This Row],[GCA]]/matriceresult_25[[#This Row],[TOTAL]]</f>
        <v>0</v>
      </c>
      <c r="AM140">
        <f>matriceresult_25[[#This Row],[Gene Ontology (GO)]]/matriceresult_25[[#This Row],[TOTAL]]</f>
        <v>0</v>
      </c>
      <c r="AN140">
        <f>matriceresult_25[[#This Row],[GEO]]/matriceresult_25[[#This Row],[TOTAL]]</f>
        <v>0</v>
      </c>
      <c r="AO140">
        <f>matriceresult_25[[#This Row],[HPA]]/matriceresult_25[[#This Row],[TOTAL]]</f>
        <v>0</v>
      </c>
      <c r="AP140">
        <f>matriceresult_25[[#This Row],[IGSR/1000 Genomes]]/matriceresult_25[[#This Row],[TOTAL]]</f>
        <v>0</v>
      </c>
      <c r="AQ140">
        <f>matriceresult_25[[#This Row],[InterPro]]/matriceresult_25[[#This Row],[TOTAL]]</f>
        <v>0</v>
      </c>
      <c r="AR140">
        <f>matriceresult_25[[#This Row],[OMIM]]/matriceresult_25[[#This Row],[TOTAL]]</f>
        <v>1</v>
      </c>
      <c r="AS140">
        <f>matriceresult_25[[#This Row],[PDBe]]/matriceresult_25[[#This Row],[TOTAL]]</f>
        <v>0</v>
      </c>
      <c r="AT140">
        <f>matriceresult_25[[#This Row],[Pfam]]/matriceresult_25[[#This Row],[TOTAL]]</f>
        <v>0</v>
      </c>
      <c r="AU140">
        <f>matriceresult_25[[#This Row],[PRIDE]]/matriceresult_25[[#This Row],[TOTAL]]</f>
        <v>0</v>
      </c>
      <c r="AV140">
        <f>matriceresult_25[[#This Row],[RefSeq]]/matriceresult_25[[#This Row],[TOTAL]]</f>
        <v>0</v>
      </c>
      <c r="AW140">
        <f>matriceresult_25[[#This Row],[RefSNP]]/matriceresult_25[[#This Row],[TOTAL]]</f>
        <v>0</v>
      </c>
      <c r="AX140">
        <f>matriceresult_25[[#This Row],[RRID]]/matriceresult_25[[#This Row],[TOTAL]]</f>
        <v>0</v>
      </c>
      <c r="AY140">
        <f>matriceresult_25[[#This Row],[UniProt]]/matriceresult_25[[#This Row],[TOTAL]]</f>
        <v>0</v>
      </c>
      <c r="AZ140" s="8">
        <f>SUM(matriceresult_258[[#This Row],[ArrayExpress]:[UniProt]])</f>
        <v>1</v>
      </c>
    </row>
    <row r="141" spans="1:52" x14ac:dyDescent="0.25">
      <c r="A141" s="4" t="s">
        <v>382</v>
      </c>
      <c r="B141" s="6" t="s">
        <v>111</v>
      </c>
      <c r="D141" s="1" t="s">
        <v>711</v>
      </c>
      <c r="E141">
        <v>0</v>
      </c>
      <c r="F141">
        <v>0</v>
      </c>
      <c r="G141">
        <v>0</v>
      </c>
      <c r="H141">
        <v>0</v>
      </c>
      <c r="I141">
        <v>0</v>
      </c>
      <c r="J141">
        <v>1</v>
      </c>
      <c r="K141">
        <v>0</v>
      </c>
      <c r="L141">
        <v>0</v>
      </c>
      <c r="M141">
        <v>0</v>
      </c>
      <c r="N141">
        <v>0</v>
      </c>
      <c r="O141">
        <v>0</v>
      </c>
      <c r="P141">
        <v>0</v>
      </c>
      <c r="Q141">
        <v>0</v>
      </c>
      <c r="R141">
        <v>0</v>
      </c>
      <c r="S141">
        <v>0</v>
      </c>
      <c r="T141">
        <v>0</v>
      </c>
      <c r="U141">
        <v>0</v>
      </c>
      <c r="V141">
        <v>0</v>
      </c>
      <c r="W141">
        <v>0</v>
      </c>
      <c r="X141">
        <v>0</v>
      </c>
      <c r="Y141">
        <v>0</v>
      </c>
      <c r="Z141">
        <v>0</v>
      </c>
      <c r="AA141" s="8">
        <f>SUM(matriceresult_25[[#This Row],[ArrayExpress]:[UniProt]])</f>
        <v>1</v>
      </c>
      <c r="AC141" s="1" t="s">
        <v>711</v>
      </c>
      <c r="AD141">
        <f>matriceresult_25[[#This Row],[ArrayExpress]]/matriceresult_25[[#This Row],[TOTAL]]</f>
        <v>0</v>
      </c>
      <c r="AE141">
        <f>matriceresult_25[[#This Row],[BioProject]]/matriceresult_25[[#This Row],[TOTAL]]</f>
        <v>0</v>
      </c>
      <c r="AF141">
        <f>matriceresult_25[[#This Row],[dbGaP]]/matriceresult_25[[#This Row],[TOTAL]]</f>
        <v>0</v>
      </c>
      <c r="AG141">
        <f>matriceresult_25[[#This Row],[DOI]]/matriceresult_25[[#This Row],[TOTAL]]</f>
        <v>0</v>
      </c>
      <c r="AH141">
        <f>matriceresult_25[[#This Row],[EMDB]]/matriceresult_25[[#This Row],[TOTAL]]</f>
        <v>0</v>
      </c>
      <c r="AI141">
        <f>matriceresult_25[[#This Row],[ENA]]/matriceresult_25[[#This Row],[TOTAL]]</f>
        <v>1</v>
      </c>
      <c r="AJ141">
        <f>matriceresult_25[[#This Row],[Ensembl]]/matriceresult_25[[#This Row],[TOTAL]]</f>
        <v>0</v>
      </c>
      <c r="AK141">
        <f>matriceresult_25[[#This Row],[EUDRACT]]/matriceresult_25[[#This Row],[TOTAL]]</f>
        <v>0</v>
      </c>
      <c r="AL141">
        <f>matriceresult_25[[#This Row],[GCA]]/matriceresult_25[[#This Row],[TOTAL]]</f>
        <v>0</v>
      </c>
      <c r="AM141">
        <f>matriceresult_25[[#This Row],[Gene Ontology (GO)]]/matriceresult_25[[#This Row],[TOTAL]]</f>
        <v>0</v>
      </c>
      <c r="AN141">
        <f>matriceresult_25[[#This Row],[GEO]]/matriceresult_25[[#This Row],[TOTAL]]</f>
        <v>0</v>
      </c>
      <c r="AO141">
        <f>matriceresult_25[[#This Row],[HPA]]/matriceresult_25[[#This Row],[TOTAL]]</f>
        <v>0</v>
      </c>
      <c r="AP141">
        <f>matriceresult_25[[#This Row],[IGSR/1000 Genomes]]/matriceresult_25[[#This Row],[TOTAL]]</f>
        <v>0</v>
      </c>
      <c r="AQ141">
        <f>matriceresult_25[[#This Row],[InterPro]]/matriceresult_25[[#This Row],[TOTAL]]</f>
        <v>0</v>
      </c>
      <c r="AR141">
        <f>matriceresult_25[[#This Row],[OMIM]]/matriceresult_25[[#This Row],[TOTAL]]</f>
        <v>0</v>
      </c>
      <c r="AS141">
        <f>matriceresult_25[[#This Row],[PDBe]]/matriceresult_25[[#This Row],[TOTAL]]</f>
        <v>0</v>
      </c>
      <c r="AT141">
        <f>matriceresult_25[[#This Row],[Pfam]]/matriceresult_25[[#This Row],[TOTAL]]</f>
        <v>0</v>
      </c>
      <c r="AU141">
        <f>matriceresult_25[[#This Row],[PRIDE]]/matriceresult_25[[#This Row],[TOTAL]]</f>
        <v>0</v>
      </c>
      <c r="AV141">
        <f>matriceresult_25[[#This Row],[RefSeq]]/matriceresult_25[[#This Row],[TOTAL]]</f>
        <v>0</v>
      </c>
      <c r="AW141">
        <f>matriceresult_25[[#This Row],[RefSNP]]/matriceresult_25[[#This Row],[TOTAL]]</f>
        <v>0</v>
      </c>
      <c r="AX141">
        <f>matriceresult_25[[#This Row],[RRID]]/matriceresult_25[[#This Row],[TOTAL]]</f>
        <v>0</v>
      </c>
      <c r="AY141">
        <f>matriceresult_25[[#This Row],[UniProt]]/matriceresult_25[[#This Row],[TOTAL]]</f>
        <v>0</v>
      </c>
      <c r="AZ141" s="8">
        <f>SUM(matriceresult_258[[#This Row],[ArrayExpress]:[UniProt]])</f>
        <v>1</v>
      </c>
    </row>
    <row r="142" spans="1:52" x14ac:dyDescent="0.25">
      <c r="A142" s="3" t="s">
        <v>382</v>
      </c>
      <c r="B142" s="13" t="s">
        <v>111</v>
      </c>
      <c r="D142" s="1" t="s">
        <v>1717</v>
      </c>
      <c r="E142">
        <v>0</v>
      </c>
      <c r="F142">
        <v>0</v>
      </c>
      <c r="G142">
        <v>0</v>
      </c>
      <c r="H142">
        <v>0</v>
      </c>
      <c r="I142">
        <v>0</v>
      </c>
      <c r="J142">
        <v>2</v>
      </c>
      <c r="K142">
        <v>0</v>
      </c>
      <c r="L142">
        <v>0</v>
      </c>
      <c r="M142">
        <v>0</v>
      </c>
      <c r="N142">
        <v>0</v>
      </c>
      <c r="O142">
        <v>0</v>
      </c>
      <c r="P142">
        <v>0</v>
      </c>
      <c r="Q142">
        <v>0</v>
      </c>
      <c r="R142">
        <v>0</v>
      </c>
      <c r="S142">
        <v>0</v>
      </c>
      <c r="T142">
        <v>0</v>
      </c>
      <c r="U142">
        <v>0</v>
      </c>
      <c r="V142">
        <v>0</v>
      </c>
      <c r="W142">
        <v>0</v>
      </c>
      <c r="X142">
        <v>0</v>
      </c>
      <c r="Y142">
        <v>0</v>
      </c>
      <c r="Z142">
        <v>0</v>
      </c>
      <c r="AA142" s="8">
        <f>SUM(matriceresult_25[[#This Row],[ArrayExpress]:[UniProt]])</f>
        <v>2</v>
      </c>
      <c r="AC142" s="1" t="s">
        <v>1717</v>
      </c>
      <c r="AD142">
        <f>matriceresult_25[[#This Row],[ArrayExpress]]/matriceresult_25[[#This Row],[TOTAL]]</f>
        <v>0</v>
      </c>
      <c r="AE142">
        <f>matriceresult_25[[#This Row],[BioProject]]/matriceresult_25[[#This Row],[TOTAL]]</f>
        <v>0</v>
      </c>
      <c r="AF142">
        <f>matriceresult_25[[#This Row],[dbGaP]]/matriceresult_25[[#This Row],[TOTAL]]</f>
        <v>0</v>
      </c>
      <c r="AG142">
        <f>matriceresult_25[[#This Row],[DOI]]/matriceresult_25[[#This Row],[TOTAL]]</f>
        <v>0</v>
      </c>
      <c r="AH142">
        <f>matriceresult_25[[#This Row],[EMDB]]/matriceresult_25[[#This Row],[TOTAL]]</f>
        <v>0</v>
      </c>
      <c r="AI142">
        <f>matriceresult_25[[#This Row],[ENA]]/matriceresult_25[[#This Row],[TOTAL]]</f>
        <v>1</v>
      </c>
      <c r="AJ142">
        <f>matriceresult_25[[#This Row],[Ensembl]]/matriceresult_25[[#This Row],[TOTAL]]</f>
        <v>0</v>
      </c>
      <c r="AK142">
        <f>matriceresult_25[[#This Row],[EUDRACT]]/matriceresult_25[[#This Row],[TOTAL]]</f>
        <v>0</v>
      </c>
      <c r="AL142">
        <f>matriceresult_25[[#This Row],[GCA]]/matriceresult_25[[#This Row],[TOTAL]]</f>
        <v>0</v>
      </c>
      <c r="AM142">
        <f>matriceresult_25[[#This Row],[Gene Ontology (GO)]]/matriceresult_25[[#This Row],[TOTAL]]</f>
        <v>0</v>
      </c>
      <c r="AN142">
        <f>matriceresult_25[[#This Row],[GEO]]/matriceresult_25[[#This Row],[TOTAL]]</f>
        <v>0</v>
      </c>
      <c r="AO142">
        <f>matriceresult_25[[#This Row],[HPA]]/matriceresult_25[[#This Row],[TOTAL]]</f>
        <v>0</v>
      </c>
      <c r="AP142">
        <f>matriceresult_25[[#This Row],[IGSR/1000 Genomes]]/matriceresult_25[[#This Row],[TOTAL]]</f>
        <v>0</v>
      </c>
      <c r="AQ142">
        <f>matriceresult_25[[#This Row],[InterPro]]/matriceresult_25[[#This Row],[TOTAL]]</f>
        <v>0</v>
      </c>
      <c r="AR142">
        <f>matriceresult_25[[#This Row],[OMIM]]/matriceresult_25[[#This Row],[TOTAL]]</f>
        <v>0</v>
      </c>
      <c r="AS142">
        <f>matriceresult_25[[#This Row],[PDBe]]/matriceresult_25[[#This Row],[TOTAL]]</f>
        <v>0</v>
      </c>
      <c r="AT142">
        <f>matriceresult_25[[#This Row],[Pfam]]/matriceresult_25[[#This Row],[TOTAL]]</f>
        <v>0</v>
      </c>
      <c r="AU142">
        <f>matriceresult_25[[#This Row],[PRIDE]]/matriceresult_25[[#This Row],[TOTAL]]</f>
        <v>0</v>
      </c>
      <c r="AV142">
        <f>matriceresult_25[[#This Row],[RefSeq]]/matriceresult_25[[#This Row],[TOTAL]]</f>
        <v>0</v>
      </c>
      <c r="AW142">
        <f>matriceresult_25[[#This Row],[RefSNP]]/matriceresult_25[[#This Row],[TOTAL]]</f>
        <v>0</v>
      </c>
      <c r="AX142">
        <f>matriceresult_25[[#This Row],[RRID]]/matriceresult_25[[#This Row],[TOTAL]]</f>
        <v>0</v>
      </c>
      <c r="AY142">
        <f>matriceresult_25[[#This Row],[UniProt]]/matriceresult_25[[#This Row],[TOTAL]]</f>
        <v>0</v>
      </c>
      <c r="AZ142" s="8">
        <f>SUM(matriceresult_258[[#This Row],[ArrayExpress]:[UniProt]])</f>
        <v>1</v>
      </c>
    </row>
    <row r="143" spans="1:52" x14ac:dyDescent="0.25">
      <c r="A143" s="4" t="s">
        <v>382</v>
      </c>
      <c r="B143" s="6" t="s">
        <v>111</v>
      </c>
      <c r="D143" s="1" t="s">
        <v>2578</v>
      </c>
      <c r="E143">
        <v>0</v>
      </c>
      <c r="F143">
        <v>0</v>
      </c>
      <c r="G143">
        <v>0</v>
      </c>
      <c r="H143">
        <v>0</v>
      </c>
      <c r="I143">
        <v>0</v>
      </c>
      <c r="J143">
        <v>0</v>
      </c>
      <c r="K143">
        <v>0</v>
      </c>
      <c r="L143">
        <v>0</v>
      </c>
      <c r="M143">
        <v>0</v>
      </c>
      <c r="N143">
        <v>0</v>
      </c>
      <c r="O143">
        <v>0</v>
      </c>
      <c r="P143">
        <v>0</v>
      </c>
      <c r="Q143">
        <v>0</v>
      </c>
      <c r="R143">
        <v>0</v>
      </c>
      <c r="S143">
        <v>0</v>
      </c>
      <c r="T143">
        <v>1</v>
      </c>
      <c r="U143">
        <v>0</v>
      </c>
      <c r="V143">
        <v>0</v>
      </c>
      <c r="W143">
        <v>0</v>
      </c>
      <c r="X143">
        <v>0</v>
      </c>
      <c r="Y143">
        <v>0</v>
      </c>
      <c r="Z143">
        <v>0</v>
      </c>
      <c r="AA143" s="8">
        <f>SUM(matriceresult_25[[#This Row],[ArrayExpress]:[UniProt]])</f>
        <v>1</v>
      </c>
      <c r="AC143" s="1" t="s">
        <v>2578</v>
      </c>
      <c r="AD143">
        <f>matriceresult_25[[#This Row],[ArrayExpress]]/matriceresult_25[[#This Row],[TOTAL]]</f>
        <v>0</v>
      </c>
      <c r="AE143">
        <f>matriceresult_25[[#This Row],[BioProject]]/matriceresult_25[[#This Row],[TOTAL]]</f>
        <v>0</v>
      </c>
      <c r="AF143">
        <f>matriceresult_25[[#This Row],[dbGaP]]/matriceresult_25[[#This Row],[TOTAL]]</f>
        <v>0</v>
      </c>
      <c r="AG143">
        <f>matriceresult_25[[#This Row],[DOI]]/matriceresult_25[[#This Row],[TOTAL]]</f>
        <v>0</v>
      </c>
      <c r="AH143">
        <f>matriceresult_25[[#This Row],[EMDB]]/matriceresult_25[[#This Row],[TOTAL]]</f>
        <v>0</v>
      </c>
      <c r="AI143">
        <f>matriceresult_25[[#This Row],[ENA]]/matriceresult_25[[#This Row],[TOTAL]]</f>
        <v>0</v>
      </c>
      <c r="AJ143">
        <f>matriceresult_25[[#This Row],[Ensembl]]/matriceresult_25[[#This Row],[TOTAL]]</f>
        <v>0</v>
      </c>
      <c r="AK143">
        <f>matriceresult_25[[#This Row],[EUDRACT]]/matriceresult_25[[#This Row],[TOTAL]]</f>
        <v>0</v>
      </c>
      <c r="AL143">
        <f>matriceresult_25[[#This Row],[GCA]]/matriceresult_25[[#This Row],[TOTAL]]</f>
        <v>0</v>
      </c>
      <c r="AM143">
        <f>matriceresult_25[[#This Row],[Gene Ontology (GO)]]/matriceresult_25[[#This Row],[TOTAL]]</f>
        <v>0</v>
      </c>
      <c r="AN143">
        <f>matriceresult_25[[#This Row],[GEO]]/matriceresult_25[[#This Row],[TOTAL]]</f>
        <v>0</v>
      </c>
      <c r="AO143">
        <f>matriceresult_25[[#This Row],[HPA]]/matriceresult_25[[#This Row],[TOTAL]]</f>
        <v>0</v>
      </c>
      <c r="AP143">
        <f>matriceresult_25[[#This Row],[IGSR/1000 Genomes]]/matriceresult_25[[#This Row],[TOTAL]]</f>
        <v>0</v>
      </c>
      <c r="AQ143">
        <f>matriceresult_25[[#This Row],[InterPro]]/matriceresult_25[[#This Row],[TOTAL]]</f>
        <v>0</v>
      </c>
      <c r="AR143">
        <f>matriceresult_25[[#This Row],[OMIM]]/matriceresult_25[[#This Row],[TOTAL]]</f>
        <v>0</v>
      </c>
      <c r="AS143">
        <f>matriceresult_25[[#This Row],[PDBe]]/matriceresult_25[[#This Row],[TOTAL]]</f>
        <v>1</v>
      </c>
      <c r="AT143">
        <f>matriceresult_25[[#This Row],[Pfam]]/matriceresult_25[[#This Row],[TOTAL]]</f>
        <v>0</v>
      </c>
      <c r="AU143">
        <f>matriceresult_25[[#This Row],[PRIDE]]/matriceresult_25[[#This Row],[TOTAL]]</f>
        <v>0</v>
      </c>
      <c r="AV143">
        <f>matriceresult_25[[#This Row],[RefSeq]]/matriceresult_25[[#This Row],[TOTAL]]</f>
        <v>0</v>
      </c>
      <c r="AW143">
        <f>matriceresult_25[[#This Row],[RefSNP]]/matriceresult_25[[#This Row],[TOTAL]]</f>
        <v>0</v>
      </c>
      <c r="AX143">
        <f>matriceresult_25[[#This Row],[RRID]]/matriceresult_25[[#This Row],[TOTAL]]</f>
        <v>0</v>
      </c>
      <c r="AY143">
        <f>matriceresult_25[[#This Row],[UniProt]]/matriceresult_25[[#This Row],[TOTAL]]</f>
        <v>0</v>
      </c>
      <c r="AZ143" s="8">
        <f>SUM(matriceresult_258[[#This Row],[ArrayExpress]:[UniProt]])</f>
        <v>1</v>
      </c>
    </row>
    <row r="144" spans="1:52" x14ac:dyDescent="0.25">
      <c r="A144" s="3" t="s">
        <v>382</v>
      </c>
      <c r="B144" s="13" t="s">
        <v>111</v>
      </c>
      <c r="D144" s="1" t="s">
        <v>472</v>
      </c>
      <c r="E144">
        <v>0</v>
      </c>
      <c r="F144">
        <v>0</v>
      </c>
      <c r="G144">
        <v>0</v>
      </c>
      <c r="H144">
        <v>0</v>
      </c>
      <c r="I144">
        <v>0</v>
      </c>
      <c r="J144">
        <v>1</v>
      </c>
      <c r="K144">
        <v>0</v>
      </c>
      <c r="L144">
        <v>0</v>
      </c>
      <c r="M144">
        <v>0</v>
      </c>
      <c r="N144">
        <v>0</v>
      </c>
      <c r="O144">
        <v>0</v>
      </c>
      <c r="P144">
        <v>0</v>
      </c>
      <c r="Q144">
        <v>0</v>
      </c>
      <c r="R144">
        <v>0</v>
      </c>
      <c r="S144">
        <v>0</v>
      </c>
      <c r="T144">
        <v>0</v>
      </c>
      <c r="U144">
        <v>0</v>
      </c>
      <c r="V144">
        <v>0</v>
      </c>
      <c r="W144">
        <v>0</v>
      </c>
      <c r="X144">
        <v>0</v>
      </c>
      <c r="Y144">
        <v>0</v>
      </c>
      <c r="Z144">
        <v>0</v>
      </c>
      <c r="AA144" s="8">
        <f>SUM(matriceresult_25[[#This Row],[ArrayExpress]:[UniProt]])</f>
        <v>1</v>
      </c>
      <c r="AC144" s="1" t="s">
        <v>472</v>
      </c>
      <c r="AD144">
        <f>matriceresult_25[[#This Row],[ArrayExpress]]/matriceresult_25[[#This Row],[TOTAL]]</f>
        <v>0</v>
      </c>
      <c r="AE144">
        <f>matriceresult_25[[#This Row],[BioProject]]/matriceresult_25[[#This Row],[TOTAL]]</f>
        <v>0</v>
      </c>
      <c r="AF144">
        <f>matriceresult_25[[#This Row],[dbGaP]]/matriceresult_25[[#This Row],[TOTAL]]</f>
        <v>0</v>
      </c>
      <c r="AG144">
        <f>matriceresult_25[[#This Row],[DOI]]/matriceresult_25[[#This Row],[TOTAL]]</f>
        <v>0</v>
      </c>
      <c r="AH144">
        <f>matriceresult_25[[#This Row],[EMDB]]/matriceresult_25[[#This Row],[TOTAL]]</f>
        <v>0</v>
      </c>
      <c r="AI144">
        <f>matriceresult_25[[#This Row],[ENA]]/matriceresult_25[[#This Row],[TOTAL]]</f>
        <v>1</v>
      </c>
      <c r="AJ144">
        <f>matriceresult_25[[#This Row],[Ensembl]]/matriceresult_25[[#This Row],[TOTAL]]</f>
        <v>0</v>
      </c>
      <c r="AK144">
        <f>matriceresult_25[[#This Row],[EUDRACT]]/matriceresult_25[[#This Row],[TOTAL]]</f>
        <v>0</v>
      </c>
      <c r="AL144">
        <f>matriceresult_25[[#This Row],[GCA]]/matriceresult_25[[#This Row],[TOTAL]]</f>
        <v>0</v>
      </c>
      <c r="AM144">
        <f>matriceresult_25[[#This Row],[Gene Ontology (GO)]]/matriceresult_25[[#This Row],[TOTAL]]</f>
        <v>0</v>
      </c>
      <c r="AN144">
        <f>matriceresult_25[[#This Row],[GEO]]/matriceresult_25[[#This Row],[TOTAL]]</f>
        <v>0</v>
      </c>
      <c r="AO144">
        <f>matriceresult_25[[#This Row],[HPA]]/matriceresult_25[[#This Row],[TOTAL]]</f>
        <v>0</v>
      </c>
      <c r="AP144">
        <f>matriceresult_25[[#This Row],[IGSR/1000 Genomes]]/matriceresult_25[[#This Row],[TOTAL]]</f>
        <v>0</v>
      </c>
      <c r="AQ144">
        <f>matriceresult_25[[#This Row],[InterPro]]/matriceresult_25[[#This Row],[TOTAL]]</f>
        <v>0</v>
      </c>
      <c r="AR144">
        <f>matriceresult_25[[#This Row],[OMIM]]/matriceresult_25[[#This Row],[TOTAL]]</f>
        <v>0</v>
      </c>
      <c r="AS144">
        <f>matriceresult_25[[#This Row],[PDBe]]/matriceresult_25[[#This Row],[TOTAL]]</f>
        <v>0</v>
      </c>
      <c r="AT144">
        <f>matriceresult_25[[#This Row],[Pfam]]/matriceresult_25[[#This Row],[TOTAL]]</f>
        <v>0</v>
      </c>
      <c r="AU144">
        <f>matriceresult_25[[#This Row],[PRIDE]]/matriceresult_25[[#This Row],[TOTAL]]</f>
        <v>0</v>
      </c>
      <c r="AV144">
        <f>matriceresult_25[[#This Row],[RefSeq]]/matriceresult_25[[#This Row],[TOTAL]]</f>
        <v>0</v>
      </c>
      <c r="AW144">
        <f>matriceresult_25[[#This Row],[RefSNP]]/matriceresult_25[[#This Row],[TOTAL]]</f>
        <v>0</v>
      </c>
      <c r="AX144">
        <f>matriceresult_25[[#This Row],[RRID]]/matriceresult_25[[#This Row],[TOTAL]]</f>
        <v>0</v>
      </c>
      <c r="AY144">
        <f>matriceresult_25[[#This Row],[UniProt]]/matriceresult_25[[#This Row],[TOTAL]]</f>
        <v>0</v>
      </c>
      <c r="AZ144" s="8">
        <f>SUM(matriceresult_258[[#This Row],[ArrayExpress]:[UniProt]])</f>
        <v>1</v>
      </c>
    </row>
    <row r="145" spans="1:52" x14ac:dyDescent="0.25">
      <c r="A145" s="4" t="s">
        <v>382</v>
      </c>
      <c r="B145" s="6" t="s">
        <v>111</v>
      </c>
      <c r="D145" s="1" t="s">
        <v>1723</v>
      </c>
      <c r="E145">
        <v>0</v>
      </c>
      <c r="F145">
        <v>0</v>
      </c>
      <c r="G145">
        <v>0</v>
      </c>
      <c r="H145">
        <v>0</v>
      </c>
      <c r="I145">
        <v>0</v>
      </c>
      <c r="J145">
        <v>0</v>
      </c>
      <c r="K145">
        <v>0</v>
      </c>
      <c r="L145">
        <v>0</v>
      </c>
      <c r="M145">
        <v>0</v>
      </c>
      <c r="N145">
        <v>0</v>
      </c>
      <c r="O145">
        <v>0</v>
      </c>
      <c r="P145">
        <v>0</v>
      </c>
      <c r="Q145">
        <v>0</v>
      </c>
      <c r="R145">
        <v>0</v>
      </c>
      <c r="S145">
        <v>0</v>
      </c>
      <c r="T145">
        <v>0</v>
      </c>
      <c r="U145">
        <v>0</v>
      </c>
      <c r="V145">
        <v>0</v>
      </c>
      <c r="W145">
        <v>0</v>
      </c>
      <c r="X145">
        <v>2</v>
      </c>
      <c r="Y145">
        <v>0</v>
      </c>
      <c r="Z145">
        <v>0</v>
      </c>
      <c r="AA145" s="8">
        <f>SUM(matriceresult_25[[#This Row],[ArrayExpress]:[UniProt]])</f>
        <v>2</v>
      </c>
      <c r="AC145" s="1" t="s">
        <v>1723</v>
      </c>
      <c r="AD145">
        <f>matriceresult_25[[#This Row],[ArrayExpress]]/matriceresult_25[[#This Row],[TOTAL]]</f>
        <v>0</v>
      </c>
      <c r="AE145">
        <f>matriceresult_25[[#This Row],[BioProject]]/matriceresult_25[[#This Row],[TOTAL]]</f>
        <v>0</v>
      </c>
      <c r="AF145">
        <f>matriceresult_25[[#This Row],[dbGaP]]/matriceresult_25[[#This Row],[TOTAL]]</f>
        <v>0</v>
      </c>
      <c r="AG145">
        <f>matriceresult_25[[#This Row],[DOI]]/matriceresult_25[[#This Row],[TOTAL]]</f>
        <v>0</v>
      </c>
      <c r="AH145">
        <f>matriceresult_25[[#This Row],[EMDB]]/matriceresult_25[[#This Row],[TOTAL]]</f>
        <v>0</v>
      </c>
      <c r="AI145">
        <f>matriceresult_25[[#This Row],[ENA]]/matriceresult_25[[#This Row],[TOTAL]]</f>
        <v>0</v>
      </c>
      <c r="AJ145">
        <f>matriceresult_25[[#This Row],[Ensembl]]/matriceresult_25[[#This Row],[TOTAL]]</f>
        <v>0</v>
      </c>
      <c r="AK145">
        <f>matriceresult_25[[#This Row],[EUDRACT]]/matriceresult_25[[#This Row],[TOTAL]]</f>
        <v>0</v>
      </c>
      <c r="AL145">
        <f>matriceresult_25[[#This Row],[GCA]]/matriceresult_25[[#This Row],[TOTAL]]</f>
        <v>0</v>
      </c>
      <c r="AM145">
        <f>matriceresult_25[[#This Row],[Gene Ontology (GO)]]/matriceresult_25[[#This Row],[TOTAL]]</f>
        <v>0</v>
      </c>
      <c r="AN145">
        <f>matriceresult_25[[#This Row],[GEO]]/matriceresult_25[[#This Row],[TOTAL]]</f>
        <v>0</v>
      </c>
      <c r="AO145">
        <f>matriceresult_25[[#This Row],[HPA]]/matriceresult_25[[#This Row],[TOTAL]]</f>
        <v>0</v>
      </c>
      <c r="AP145">
        <f>matriceresult_25[[#This Row],[IGSR/1000 Genomes]]/matriceresult_25[[#This Row],[TOTAL]]</f>
        <v>0</v>
      </c>
      <c r="AQ145">
        <f>matriceresult_25[[#This Row],[InterPro]]/matriceresult_25[[#This Row],[TOTAL]]</f>
        <v>0</v>
      </c>
      <c r="AR145">
        <f>matriceresult_25[[#This Row],[OMIM]]/matriceresult_25[[#This Row],[TOTAL]]</f>
        <v>0</v>
      </c>
      <c r="AS145">
        <f>matriceresult_25[[#This Row],[PDBe]]/matriceresult_25[[#This Row],[TOTAL]]</f>
        <v>0</v>
      </c>
      <c r="AT145">
        <f>matriceresult_25[[#This Row],[Pfam]]/matriceresult_25[[#This Row],[TOTAL]]</f>
        <v>0</v>
      </c>
      <c r="AU145">
        <f>matriceresult_25[[#This Row],[PRIDE]]/matriceresult_25[[#This Row],[TOTAL]]</f>
        <v>0</v>
      </c>
      <c r="AV145">
        <f>matriceresult_25[[#This Row],[RefSeq]]/matriceresult_25[[#This Row],[TOTAL]]</f>
        <v>0</v>
      </c>
      <c r="AW145">
        <f>matriceresult_25[[#This Row],[RefSNP]]/matriceresult_25[[#This Row],[TOTAL]]</f>
        <v>1</v>
      </c>
      <c r="AX145">
        <f>matriceresult_25[[#This Row],[RRID]]/matriceresult_25[[#This Row],[TOTAL]]</f>
        <v>0</v>
      </c>
      <c r="AY145">
        <f>matriceresult_25[[#This Row],[UniProt]]/matriceresult_25[[#This Row],[TOTAL]]</f>
        <v>0</v>
      </c>
      <c r="AZ145" s="8">
        <f>SUM(matriceresult_258[[#This Row],[ArrayExpress]:[UniProt]])</f>
        <v>1</v>
      </c>
    </row>
    <row r="146" spans="1:52" x14ac:dyDescent="0.25">
      <c r="A146" s="3" t="s">
        <v>382</v>
      </c>
      <c r="B146" s="13" t="s">
        <v>111</v>
      </c>
      <c r="D146" s="1" t="s">
        <v>2583</v>
      </c>
      <c r="E146">
        <v>0</v>
      </c>
      <c r="F146">
        <v>0</v>
      </c>
      <c r="G146">
        <v>0</v>
      </c>
      <c r="H146">
        <v>0</v>
      </c>
      <c r="I146">
        <v>0</v>
      </c>
      <c r="J146">
        <v>0</v>
      </c>
      <c r="K146">
        <v>0</v>
      </c>
      <c r="L146">
        <v>0</v>
      </c>
      <c r="M146">
        <v>0</v>
      </c>
      <c r="N146">
        <v>0</v>
      </c>
      <c r="O146">
        <v>0</v>
      </c>
      <c r="P146">
        <v>0</v>
      </c>
      <c r="Q146">
        <v>0</v>
      </c>
      <c r="R146">
        <v>0</v>
      </c>
      <c r="S146">
        <v>0</v>
      </c>
      <c r="T146">
        <v>1</v>
      </c>
      <c r="U146">
        <v>0</v>
      </c>
      <c r="V146">
        <v>0</v>
      </c>
      <c r="W146">
        <v>0</v>
      </c>
      <c r="X146">
        <v>0</v>
      </c>
      <c r="Y146">
        <v>0</v>
      </c>
      <c r="Z146">
        <v>0</v>
      </c>
      <c r="AA146" s="8">
        <f>SUM(matriceresult_25[[#This Row],[ArrayExpress]:[UniProt]])</f>
        <v>1</v>
      </c>
      <c r="AC146" s="1" t="s">
        <v>2583</v>
      </c>
      <c r="AD146">
        <f>matriceresult_25[[#This Row],[ArrayExpress]]/matriceresult_25[[#This Row],[TOTAL]]</f>
        <v>0</v>
      </c>
      <c r="AE146">
        <f>matriceresult_25[[#This Row],[BioProject]]/matriceresult_25[[#This Row],[TOTAL]]</f>
        <v>0</v>
      </c>
      <c r="AF146">
        <f>matriceresult_25[[#This Row],[dbGaP]]/matriceresult_25[[#This Row],[TOTAL]]</f>
        <v>0</v>
      </c>
      <c r="AG146">
        <f>matriceresult_25[[#This Row],[DOI]]/matriceresult_25[[#This Row],[TOTAL]]</f>
        <v>0</v>
      </c>
      <c r="AH146">
        <f>matriceresult_25[[#This Row],[EMDB]]/matriceresult_25[[#This Row],[TOTAL]]</f>
        <v>0</v>
      </c>
      <c r="AI146">
        <f>matriceresult_25[[#This Row],[ENA]]/matriceresult_25[[#This Row],[TOTAL]]</f>
        <v>0</v>
      </c>
      <c r="AJ146">
        <f>matriceresult_25[[#This Row],[Ensembl]]/matriceresult_25[[#This Row],[TOTAL]]</f>
        <v>0</v>
      </c>
      <c r="AK146">
        <f>matriceresult_25[[#This Row],[EUDRACT]]/matriceresult_25[[#This Row],[TOTAL]]</f>
        <v>0</v>
      </c>
      <c r="AL146">
        <f>matriceresult_25[[#This Row],[GCA]]/matriceresult_25[[#This Row],[TOTAL]]</f>
        <v>0</v>
      </c>
      <c r="AM146">
        <f>matriceresult_25[[#This Row],[Gene Ontology (GO)]]/matriceresult_25[[#This Row],[TOTAL]]</f>
        <v>0</v>
      </c>
      <c r="AN146">
        <f>matriceresult_25[[#This Row],[GEO]]/matriceresult_25[[#This Row],[TOTAL]]</f>
        <v>0</v>
      </c>
      <c r="AO146">
        <f>matriceresult_25[[#This Row],[HPA]]/matriceresult_25[[#This Row],[TOTAL]]</f>
        <v>0</v>
      </c>
      <c r="AP146">
        <f>matriceresult_25[[#This Row],[IGSR/1000 Genomes]]/matriceresult_25[[#This Row],[TOTAL]]</f>
        <v>0</v>
      </c>
      <c r="AQ146">
        <f>matriceresult_25[[#This Row],[InterPro]]/matriceresult_25[[#This Row],[TOTAL]]</f>
        <v>0</v>
      </c>
      <c r="AR146">
        <f>matriceresult_25[[#This Row],[OMIM]]/matriceresult_25[[#This Row],[TOTAL]]</f>
        <v>0</v>
      </c>
      <c r="AS146">
        <f>matriceresult_25[[#This Row],[PDBe]]/matriceresult_25[[#This Row],[TOTAL]]</f>
        <v>1</v>
      </c>
      <c r="AT146">
        <f>matriceresult_25[[#This Row],[Pfam]]/matriceresult_25[[#This Row],[TOTAL]]</f>
        <v>0</v>
      </c>
      <c r="AU146">
        <f>matriceresult_25[[#This Row],[PRIDE]]/matriceresult_25[[#This Row],[TOTAL]]</f>
        <v>0</v>
      </c>
      <c r="AV146">
        <f>matriceresult_25[[#This Row],[RefSeq]]/matriceresult_25[[#This Row],[TOTAL]]</f>
        <v>0</v>
      </c>
      <c r="AW146">
        <f>matriceresult_25[[#This Row],[RefSNP]]/matriceresult_25[[#This Row],[TOTAL]]</f>
        <v>0</v>
      </c>
      <c r="AX146">
        <f>matriceresult_25[[#This Row],[RRID]]/matriceresult_25[[#This Row],[TOTAL]]</f>
        <v>0</v>
      </c>
      <c r="AY146">
        <f>matriceresult_25[[#This Row],[UniProt]]/matriceresult_25[[#This Row],[TOTAL]]</f>
        <v>0</v>
      </c>
      <c r="AZ146" s="8">
        <f>SUM(matriceresult_258[[#This Row],[ArrayExpress]:[UniProt]])</f>
        <v>1</v>
      </c>
    </row>
    <row r="147" spans="1:52" x14ac:dyDescent="0.25">
      <c r="A147" s="4" t="s">
        <v>73</v>
      </c>
      <c r="B147" s="6" t="s">
        <v>76</v>
      </c>
      <c r="D147" s="1" t="s">
        <v>898</v>
      </c>
      <c r="E147">
        <v>0</v>
      </c>
      <c r="F147">
        <v>0</v>
      </c>
      <c r="G147">
        <v>0</v>
      </c>
      <c r="H147">
        <v>0</v>
      </c>
      <c r="I147">
        <v>0</v>
      </c>
      <c r="J147">
        <v>2</v>
      </c>
      <c r="K147">
        <v>0</v>
      </c>
      <c r="L147">
        <v>0</v>
      </c>
      <c r="M147">
        <v>0</v>
      </c>
      <c r="N147">
        <v>0</v>
      </c>
      <c r="O147">
        <v>0</v>
      </c>
      <c r="P147">
        <v>0</v>
      </c>
      <c r="Q147">
        <v>0</v>
      </c>
      <c r="R147">
        <v>0</v>
      </c>
      <c r="S147">
        <v>0</v>
      </c>
      <c r="T147">
        <v>0</v>
      </c>
      <c r="U147">
        <v>0</v>
      </c>
      <c r="V147">
        <v>0</v>
      </c>
      <c r="W147">
        <v>0</v>
      </c>
      <c r="X147">
        <v>0</v>
      </c>
      <c r="Y147">
        <v>0</v>
      </c>
      <c r="Z147">
        <v>0</v>
      </c>
      <c r="AA147" s="8">
        <f>SUM(matriceresult_25[[#This Row],[ArrayExpress]:[UniProt]])</f>
        <v>2</v>
      </c>
      <c r="AC147" s="1" t="s">
        <v>898</v>
      </c>
      <c r="AD147">
        <f>matriceresult_25[[#This Row],[ArrayExpress]]/matriceresult_25[[#This Row],[TOTAL]]</f>
        <v>0</v>
      </c>
      <c r="AE147">
        <f>matriceresult_25[[#This Row],[BioProject]]/matriceresult_25[[#This Row],[TOTAL]]</f>
        <v>0</v>
      </c>
      <c r="AF147">
        <f>matriceresult_25[[#This Row],[dbGaP]]/matriceresult_25[[#This Row],[TOTAL]]</f>
        <v>0</v>
      </c>
      <c r="AG147">
        <f>matriceresult_25[[#This Row],[DOI]]/matriceresult_25[[#This Row],[TOTAL]]</f>
        <v>0</v>
      </c>
      <c r="AH147">
        <f>matriceresult_25[[#This Row],[EMDB]]/matriceresult_25[[#This Row],[TOTAL]]</f>
        <v>0</v>
      </c>
      <c r="AI147">
        <f>matriceresult_25[[#This Row],[ENA]]/matriceresult_25[[#This Row],[TOTAL]]</f>
        <v>1</v>
      </c>
      <c r="AJ147">
        <f>matriceresult_25[[#This Row],[Ensembl]]/matriceresult_25[[#This Row],[TOTAL]]</f>
        <v>0</v>
      </c>
      <c r="AK147">
        <f>matriceresult_25[[#This Row],[EUDRACT]]/matriceresult_25[[#This Row],[TOTAL]]</f>
        <v>0</v>
      </c>
      <c r="AL147">
        <f>matriceresult_25[[#This Row],[GCA]]/matriceresult_25[[#This Row],[TOTAL]]</f>
        <v>0</v>
      </c>
      <c r="AM147">
        <f>matriceresult_25[[#This Row],[Gene Ontology (GO)]]/matriceresult_25[[#This Row],[TOTAL]]</f>
        <v>0</v>
      </c>
      <c r="AN147">
        <f>matriceresult_25[[#This Row],[GEO]]/matriceresult_25[[#This Row],[TOTAL]]</f>
        <v>0</v>
      </c>
      <c r="AO147">
        <f>matriceresult_25[[#This Row],[HPA]]/matriceresult_25[[#This Row],[TOTAL]]</f>
        <v>0</v>
      </c>
      <c r="AP147">
        <f>matriceresult_25[[#This Row],[IGSR/1000 Genomes]]/matriceresult_25[[#This Row],[TOTAL]]</f>
        <v>0</v>
      </c>
      <c r="AQ147">
        <f>matriceresult_25[[#This Row],[InterPro]]/matriceresult_25[[#This Row],[TOTAL]]</f>
        <v>0</v>
      </c>
      <c r="AR147">
        <f>matriceresult_25[[#This Row],[OMIM]]/matriceresult_25[[#This Row],[TOTAL]]</f>
        <v>0</v>
      </c>
      <c r="AS147">
        <f>matriceresult_25[[#This Row],[PDBe]]/matriceresult_25[[#This Row],[TOTAL]]</f>
        <v>0</v>
      </c>
      <c r="AT147">
        <f>matriceresult_25[[#This Row],[Pfam]]/matriceresult_25[[#This Row],[TOTAL]]</f>
        <v>0</v>
      </c>
      <c r="AU147">
        <f>matriceresult_25[[#This Row],[PRIDE]]/matriceresult_25[[#This Row],[TOTAL]]</f>
        <v>0</v>
      </c>
      <c r="AV147">
        <f>matriceresult_25[[#This Row],[RefSeq]]/matriceresult_25[[#This Row],[TOTAL]]</f>
        <v>0</v>
      </c>
      <c r="AW147">
        <f>matriceresult_25[[#This Row],[RefSNP]]/matriceresult_25[[#This Row],[TOTAL]]</f>
        <v>0</v>
      </c>
      <c r="AX147">
        <f>matriceresult_25[[#This Row],[RRID]]/matriceresult_25[[#This Row],[TOTAL]]</f>
        <v>0</v>
      </c>
      <c r="AY147">
        <f>matriceresult_25[[#This Row],[UniProt]]/matriceresult_25[[#This Row],[TOTAL]]</f>
        <v>0</v>
      </c>
      <c r="AZ147" s="8">
        <f>SUM(matriceresult_258[[#This Row],[ArrayExpress]:[UniProt]])</f>
        <v>1</v>
      </c>
    </row>
    <row r="148" spans="1:52" x14ac:dyDescent="0.25">
      <c r="A148" s="3" t="s">
        <v>73</v>
      </c>
      <c r="B148" s="13" t="s">
        <v>76</v>
      </c>
      <c r="D148" s="1" t="s">
        <v>2588</v>
      </c>
      <c r="E148">
        <v>0</v>
      </c>
      <c r="F148">
        <v>0</v>
      </c>
      <c r="G148">
        <v>0</v>
      </c>
      <c r="H148">
        <v>0</v>
      </c>
      <c r="I148">
        <v>0</v>
      </c>
      <c r="J148">
        <v>6</v>
      </c>
      <c r="K148">
        <v>0</v>
      </c>
      <c r="L148">
        <v>0</v>
      </c>
      <c r="M148">
        <v>0</v>
      </c>
      <c r="N148">
        <v>0</v>
      </c>
      <c r="O148">
        <v>0</v>
      </c>
      <c r="P148">
        <v>0</v>
      </c>
      <c r="Q148">
        <v>0</v>
      </c>
      <c r="R148">
        <v>0</v>
      </c>
      <c r="S148">
        <v>0</v>
      </c>
      <c r="T148">
        <v>0</v>
      </c>
      <c r="U148">
        <v>0</v>
      </c>
      <c r="V148">
        <v>0</v>
      </c>
      <c r="W148">
        <v>0</v>
      </c>
      <c r="X148">
        <v>0</v>
      </c>
      <c r="Y148">
        <v>0</v>
      </c>
      <c r="Z148">
        <v>0</v>
      </c>
      <c r="AA148" s="8">
        <f>SUM(matriceresult_25[[#This Row],[ArrayExpress]:[UniProt]])</f>
        <v>6</v>
      </c>
      <c r="AC148" s="1" t="s">
        <v>2588</v>
      </c>
      <c r="AD148">
        <f>matriceresult_25[[#This Row],[ArrayExpress]]/matriceresult_25[[#This Row],[TOTAL]]</f>
        <v>0</v>
      </c>
      <c r="AE148">
        <f>matriceresult_25[[#This Row],[BioProject]]/matriceresult_25[[#This Row],[TOTAL]]</f>
        <v>0</v>
      </c>
      <c r="AF148">
        <f>matriceresult_25[[#This Row],[dbGaP]]/matriceresult_25[[#This Row],[TOTAL]]</f>
        <v>0</v>
      </c>
      <c r="AG148">
        <f>matriceresult_25[[#This Row],[DOI]]/matriceresult_25[[#This Row],[TOTAL]]</f>
        <v>0</v>
      </c>
      <c r="AH148">
        <f>matriceresult_25[[#This Row],[EMDB]]/matriceresult_25[[#This Row],[TOTAL]]</f>
        <v>0</v>
      </c>
      <c r="AI148">
        <f>matriceresult_25[[#This Row],[ENA]]/matriceresult_25[[#This Row],[TOTAL]]</f>
        <v>1</v>
      </c>
      <c r="AJ148">
        <f>matriceresult_25[[#This Row],[Ensembl]]/matriceresult_25[[#This Row],[TOTAL]]</f>
        <v>0</v>
      </c>
      <c r="AK148">
        <f>matriceresult_25[[#This Row],[EUDRACT]]/matriceresult_25[[#This Row],[TOTAL]]</f>
        <v>0</v>
      </c>
      <c r="AL148">
        <f>matriceresult_25[[#This Row],[GCA]]/matriceresult_25[[#This Row],[TOTAL]]</f>
        <v>0</v>
      </c>
      <c r="AM148">
        <f>matriceresult_25[[#This Row],[Gene Ontology (GO)]]/matriceresult_25[[#This Row],[TOTAL]]</f>
        <v>0</v>
      </c>
      <c r="AN148">
        <f>matriceresult_25[[#This Row],[GEO]]/matriceresult_25[[#This Row],[TOTAL]]</f>
        <v>0</v>
      </c>
      <c r="AO148">
        <f>matriceresult_25[[#This Row],[HPA]]/matriceresult_25[[#This Row],[TOTAL]]</f>
        <v>0</v>
      </c>
      <c r="AP148">
        <f>matriceresult_25[[#This Row],[IGSR/1000 Genomes]]/matriceresult_25[[#This Row],[TOTAL]]</f>
        <v>0</v>
      </c>
      <c r="AQ148">
        <f>matriceresult_25[[#This Row],[InterPro]]/matriceresult_25[[#This Row],[TOTAL]]</f>
        <v>0</v>
      </c>
      <c r="AR148">
        <f>matriceresult_25[[#This Row],[OMIM]]/matriceresult_25[[#This Row],[TOTAL]]</f>
        <v>0</v>
      </c>
      <c r="AS148">
        <f>matriceresult_25[[#This Row],[PDBe]]/matriceresult_25[[#This Row],[TOTAL]]</f>
        <v>0</v>
      </c>
      <c r="AT148">
        <f>matriceresult_25[[#This Row],[Pfam]]/matriceresult_25[[#This Row],[TOTAL]]</f>
        <v>0</v>
      </c>
      <c r="AU148">
        <f>matriceresult_25[[#This Row],[PRIDE]]/matriceresult_25[[#This Row],[TOTAL]]</f>
        <v>0</v>
      </c>
      <c r="AV148">
        <f>matriceresult_25[[#This Row],[RefSeq]]/matriceresult_25[[#This Row],[TOTAL]]</f>
        <v>0</v>
      </c>
      <c r="AW148">
        <f>matriceresult_25[[#This Row],[RefSNP]]/matriceresult_25[[#This Row],[TOTAL]]</f>
        <v>0</v>
      </c>
      <c r="AX148">
        <f>matriceresult_25[[#This Row],[RRID]]/matriceresult_25[[#This Row],[TOTAL]]</f>
        <v>0</v>
      </c>
      <c r="AY148">
        <f>matriceresult_25[[#This Row],[UniProt]]/matriceresult_25[[#This Row],[TOTAL]]</f>
        <v>0</v>
      </c>
      <c r="AZ148" s="8">
        <f>SUM(matriceresult_258[[#This Row],[ArrayExpress]:[UniProt]])</f>
        <v>1</v>
      </c>
    </row>
    <row r="149" spans="1:52" x14ac:dyDescent="0.25">
      <c r="A149" s="4" t="s">
        <v>73</v>
      </c>
      <c r="B149" s="6" t="s">
        <v>136</v>
      </c>
      <c r="D149" s="1" t="s">
        <v>2598</v>
      </c>
      <c r="E149">
        <v>0</v>
      </c>
      <c r="F149">
        <v>0</v>
      </c>
      <c r="G149">
        <v>0</v>
      </c>
      <c r="H149">
        <v>0</v>
      </c>
      <c r="I149">
        <v>0</v>
      </c>
      <c r="J149">
        <v>1</v>
      </c>
      <c r="K149">
        <v>0</v>
      </c>
      <c r="L149">
        <v>0</v>
      </c>
      <c r="M149">
        <v>0</v>
      </c>
      <c r="N149">
        <v>0</v>
      </c>
      <c r="O149">
        <v>0</v>
      </c>
      <c r="P149">
        <v>0</v>
      </c>
      <c r="Q149">
        <v>0</v>
      </c>
      <c r="R149">
        <v>0</v>
      </c>
      <c r="S149">
        <v>0</v>
      </c>
      <c r="T149">
        <v>0</v>
      </c>
      <c r="U149">
        <v>0</v>
      </c>
      <c r="V149">
        <v>0</v>
      </c>
      <c r="W149">
        <v>0</v>
      </c>
      <c r="X149">
        <v>0</v>
      </c>
      <c r="Y149">
        <v>0</v>
      </c>
      <c r="Z149">
        <v>0</v>
      </c>
      <c r="AA149" s="8">
        <f>SUM(matriceresult_25[[#This Row],[ArrayExpress]:[UniProt]])</f>
        <v>1</v>
      </c>
      <c r="AC149" s="1" t="s">
        <v>2598</v>
      </c>
      <c r="AD149">
        <f>matriceresult_25[[#This Row],[ArrayExpress]]/matriceresult_25[[#This Row],[TOTAL]]</f>
        <v>0</v>
      </c>
      <c r="AE149">
        <f>matriceresult_25[[#This Row],[BioProject]]/matriceresult_25[[#This Row],[TOTAL]]</f>
        <v>0</v>
      </c>
      <c r="AF149">
        <f>matriceresult_25[[#This Row],[dbGaP]]/matriceresult_25[[#This Row],[TOTAL]]</f>
        <v>0</v>
      </c>
      <c r="AG149">
        <f>matriceresult_25[[#This Row],[DOI]]/matriceresult_25[[#This Row],[TOTAL]]</f>
        <v>0</v>
      </c>
      <c r="AH149">
        <f>matriceresult_25[[#This Row],[EMDB]]/matriceresult_25[[#This Row],[TOTAL]]</f>
        <v>0</v>
      </c>
      <c r="AI149">
        <f>matriceresult_25[[#This Row],[ENA]]/matriceresult_25[[#This Row],[TOTAL]]</f>
        <v>1</v>
      </c>
      <c r="AJ149">
        <f>matriceresult_25[[#This Row],[Ensembl]]/matriceresult_25[[#This Row],[TOTAL]]</f>
        <v>0</v>
      </c>
      <c r="AK149">
        <f>matriceresult_25[[#This Row],[EUDRACT]]/matriceresult_25[[#This Row],[TOTAL]]</f>
        <v>0</v>
      </c>
      <c r="AL149">
        <f>matriceresult_25[[#This Row],[GCA]]/matriceresult_25[[#This Row],[TOTAL]]</f>
        <v>0</v>
      </c>
      <c r="AM149">
        <f>matriceresult_25[[#This Row],[Gene Ontology (GO)]]/matriceresult_25[[#This Row],[TOTAL]]</f>
        <v>0</v>
      </c>
      <c r="AN149">
        <f>matriceresult_25[[#This Row],[GEO]]/matriceresult_25[[#This Row],[TOTAL]]</f>
        <v>0</v>
      </c>
      <c r="AO149">
        <f>matriceresult_25[[#This Row],[HPA]]/matriceresult_25[[#This Row],[TOTAL]]</f>
        <v>0</v>
      </c>
      <c r="AP149">
        <f>matriceresult_25[[#This Row],[IGSR/1000 Genomes]]/matriceresult_25[[#This Row],[TOTAL]]</f>
        <v>0</v>
      </c>
      <c r="AQ149">
        <f>matriceresult_25[[#This Row],[InterPro]]/matriceresult_25[[#This Row],[TOTAL]]</f>
        <v>0</v>
      </c>
      <c r="AR149">
        <f>matriceresult_25[[#This Row],[OMIM]]/matriceresult_25[[#This Row],[TOTAL]]</f>
        <v>0</v>
      </c>
      <c r="AS149">
        <f>matriceresult_25[[#This Row],[PDBe]]/matriceresult_25[[#This Row],[TOTAL]]</f>
        <v>0</v>
      </c>
      <c r="AT149">
        <f>matriceresult_25[[#This Row],[Pfam]]/matriceresult_25[[#This Row],[TOTAL]]</f>
        <v>0</v>
      </c>
      <c r="AU149">
        <f>matriceresult_25[[#This Row],[PRIDE]]/matriceresult_25[[#This Row],[TOTAL]]</f>
        <v>0</v>
      </c>
      <c r="AV149">
        <f>matriceresult_25[[#This Row],[RefSeq]]/matriceresult_25[[#This Row],[TOTAL]]</f>
        <v>0</v>
      </c>
      <c r="AW149">
        <f>matriceresult_25[[#This Row],[RefSNP]]/matriceresult_25[[#This Row],[TOTAL]]</f>
        <v>0</v>
      </c>
      <c r="AX149">
        <f>matriceresult_25[[#This Row],[RRID]]/matriceresult_25[[#This Row],[TOTAL]]</f>
        <v>0</v>
      </c>
      <c r="AY149">
        <f>matriceresult_25[[#This Row],[UniProt]]/matriceresult_25[[#This Row],[TOTAL]]</f>
        <v>0</v>
      </c>
      <c r="AZ149" s="8">
        <f>SUM(matriceresult_258[[#This Row],[ArrayExpress]:[UniProt]])</f>
        <v>1</v>
      </c>
    </row>
    <row r="150" spans="1:52" x14ac:dyDescent="0.25">
      <c r="A150" s="3" t="s">
        <v>73</v>
      </c>
      <c r="B150" s="13" t="s">
        <v>61</v>
      </c>
      <c r="D150" s="1" t="s">
        <v>205</v>
      </c>
      <c r="E150">
        <v>0</v>
      </c>
      <c r="F150">
        <v>0</v>
      </c>
      <c r="G150">
        <v>0</v>
      </c>
      <c r="H150">
        <v>0</v>
      </c>
      <c r="I150">
        <v>0</v>
      </c>
      <c r="J150">
        <v>0</v>
      </c>
      <c r="K150">
        <v>0</v>
      </c>
      <c r="L150">
        <v>0</v>
      </c>
      <c r="M150">
        <v>0</v>
      </c>
      <c r="N150">
        <v>0</v>
      </c>
      <c r="O150">
        <v>0</v>
      </c>
      <c r="P150">
        <v>0</v>
      </c>
      <c r="Q150">
        <v>0</v>
      </c>
      <c r="R150">
        <v>0</v>
      </c>
      <c r="S150">
        <v>1</v>
      </c>
      <c r="T150">
        <v>0</v>
      </c>
      <c r="U150">
        <v>0</v>
      </c>
      <c r="V150">
        <v>0</v>
      </c>
      <c r="W150">
        <v>0</v>
      </c>
      <c r="X150">
        <v>0</v>
      </c>
      <c r="Y150">
        <v>0</v>
      </c>
      <c r="Z150">
        <v>0</v>
      </c>
      <c r="AA150" s="8">
        <f>SUM(matriceresult_25[[#This Row],[ArrayExpress]:[UniProt]])</f>
        <v>1</v>
      </c>
      <c r="AC150" s="1" t="s">
        <v>205</v>
      </c>
      <c r="AD150">
        <f>matriceresult_25[[#This Row],[ArrayExpress]]/matriceresult_25[[#This Row],[TOTAL]]</f>
        <v>0</v>
      </c>
      <c r="AE150">
        <f>matriceresult_25[[#This Row],[BioProject]]/matriceresult_25[[#This Row],[TOTAL]]</f>
        <v>0</v>
      </c>
      <c r="AF150">
        <f>matriceresult_25[[#This Row],[dbGaP]]/matriceresult_25[[#This Row],[TOTAL]]</f>
        <v>0</v>
      </c>
      <c r="AG150">
        <f>matriceresult_25[[#This Row],[DOI]]/matriceresult_25[[#This Row],[TOTAL]]</f>
        <v>0</v>
      </c>
      <c r="AH150">
        <f>matriceresult_25[[#This Row],[EMDB]]/matriceresult_25[[#This Row],[TOTAL]]</f>
        <v>0</v>
      </c>
      <c r="AI150">
        <f>matriceresult_25[[#This Row],[ENA]]/matriceresult_25[[#This Row],[TOTAL]]</f>
        <v>0</v>
      </c>
      <c r="AJ150">
        <f>matriceresult_25[[#This Row],[Ensembl]]/matriceresult_25[[#This Row],[TOTAL]]</f>
        <v>0</v>
      </c>
      <c r="AK150">
        <f>matriceresult_25[[#This Row],[EUDRACT]]/matriceresult_25[[#This Row],[TOTAL]]</f>
        <v>0</v>
      </c>
      <c r="AL150">
        <f>matriceresult_25[[#This Row],[GCA]]/matriceresult_25[[#This Row],[TOTAL]]</f>
        <v>0</v>
      </c>
      <c r="AM150">
        <f>matriceresult_25[[#This Row],[Gene Ontology (GO)]]/matriceresult_25[[#This Row],[TOTAL]]</f>
        <v>0</v>
      </c>
      <c r="AN150">
        <f>matriceresult_25[[#This Row],[GEO]]/matriceresult_25[[#This Row],[TOTAL]]</f>
        <v>0</v>
      </c>
      <c r="AO150">
        <f>matriceresult_25[[#This Row],[HPA]]/matriceresult_25[[#This Row],[TOTAL]]</f>
        <v>0</v>
      </c>
      <c r="AP150">
        <f>matriceresult_25[[#This Row],[IGSR/1000 Genomes]]/matriceresult_25[[#This Row],[TOTAL]]</f>
        <v>0</v>
      </c>
      <c r="AQ150">
        <f>matriceresult_25[[#This Row],[InterPro]]/matriceresult_25[[#This Row],[TOTAL]]</f>
        <v>0</v>
      </c>
      <c r="AR150">
        <f>matriceresult_25[[#This Row],[OMIM]]/matriceresult_25[[#This Row],[TOTAL]]</f>
        <v>1</v>
      </c>
      <c r="AS150">
        <f>matriceresult_25[[#This Row],[PDBe]]/matriceresult_25[[#This Row],[TOTAL]]</f>
        <v>0</v>
      </c>
      <c r="AT150">
        <f>matriceresult_25[[#This Row],[Pfam]]/matriceresult_25[[#This Row],[TOTAL]]</f>
        <v>0</v>
      </c>
      <c r="AU150">
        <f>matriceresult_25[[#This Row],[PRIDE]]/matriceresult_25[[#This Row],[TOTAL]]</f>
        <v>0</v>
      </c>
      <c r="AV150">
        <f>matriceresult_25[[#This Row],[RefSeq]]/matriceresult_25[[#This Row],[TOTAL]]</f>
        <v>0</v>
      </c>
      <c r="AW150">
        <f>matriceresult_25[[#This Row],[RefSNP]]/matriceresult_25[[#This Row],[TOTAL]]</f>
        <v>0</v>
      </c>
      <c r="AX150">
        <f>matriceresult_25[[#This Row],[RRID]]/matriceresult_25[[#This Row],[TOTAL]]</f>
        <v>0</v>
      </c>
      <c r="AY150">
        <f>matriceresult_25[[#This Row],[UniProt]]/matriceresult_25[[#This Row],[TOTAL]]</f>
        <v>0</v>
      </c>
      <c r="AZ150" s="8">
        <f>SUM(matriceresult_258[[#This Row],[ArrayExpress]:[UniProt]])</f>
        <v>1</v>
      </c>
    </row>
    <row r="151" spans="1:52" x14ac:dyDescent="0.25">
      <c r="A151" s="4" t="s">
        <v>73</v>
      </c>
      <c r="B151" s="6" t="s">
        <v>61</v>
      </c>
      <c r="D151" s="1" t="s">
        <v>1729</v>
      </c>
      <c r="E151">
        <v>0</v>
      </c>
      <c r="F151">
        <v>0</v>
      </c>
      <c r="G151">
        <v>0</v>
      </c>
      <c r="H151">
        <v>0</v>
      </c>
      <c r="I151">
        <v>0</v>
      </c>
      <c r="J151">
        <v>2</v>
      </c>
      <c r="K151">
        <v>0</v>
      </c>
      <c r="L151">
        <v>0</v>
      </c>
      <c r="M151">
        <v>0</v>
      </c>
      <c r="N151">
        <v>0</v>
      </c>
      <c r="O151">
        <v>0</v>
      </c>
      <c r="P151">
        <v>0</v>
      </c>
      <c r="Q151">
        <v>0</v>
      </c>
      <c r="R151">
        <v>0</v>
      </c>
      <c r="S151">
        <v>0</v>
      </c>
      <c r="T151">
        <v>0</v>
      </c>
      <c r="U151">
        <v>0</v>
      </c>
      <c r="V151">
        <v>0</v>
      </c>
      <c r="W151">
        <v>0</v>
      </c>
      <c r="X151">
        <v>0</v>
      </c>
      <c r="Y151">
        <v>0</v>
      </c>
      <c r="Z151">
        <v>0</v>
      </c>
      <c r="AA151" s="8">
        <f>SUM(matriceresult_25[[#This Row],[ArrayExpress]:[UniProt]])</f>
        <v>2</v>
      </c>
      <c r="AC151" s="1" t="s">
        <v>1729</v>
      </c>
      <c r="AD151">
        <f>matriceresult_25[[#This Row],[ArrayExpress]]/matriceresult_25[[#This Row],[TOTAL]]</f>
        <v>0</v>
      </c>
      <c r="AE151">
        <f>matriceresult_25[[#This Row],[BioProject]]/matriceresult_25[[#This Row],[TOTAL]]</f>
        <v>0</v>
      </c>
      <c r="AF151">
        <f>matriceresult_25[[#This Row],[dbGaP]]/matriceresult_25[[#This Row],[TOTAL]]</f>
        <v>0</v>
      </c>
      <c r="AG151">
        <f>matriceresult_25[[#This Row],[DOI]]/matriceresult_25[[#This Row],[TOTAL]]</f>
        <v>0</v>
      </c>
      <c r="AH151">
        <f>matriceresult_25[[#This Row],[EMDB]]/matriceresult_25[[#This Row],[TOTAL]]</f>
        <v>0</v>
      </c>
      <c r="AI151">
        <f>matriceresult_25[[#This Row],[ENA]]/matriceresult_25[[#This Row],[TOTAL]]</f>
        <v>1</v>
      </c>
      <c r="AJ151">
        <f>matriceresult_25[[#This Row],[Ensembl]]/matriceresult_25[[#This Row],[TOTAL]]</f>
        <v>0</v>
      </c>
      <c r="AK151">
        <f>matriceresult_25[[#This Row],[EUDRACT]]/matriceresult_25[[#This Row],[TOTAL]]</f>
        <v>0</v>
      </c>
      <c r="AL151">
        <f>matriceresult_25[[#This Row],[GCA]]/matriceresult_25[[#This Row],[TOTAL]]</f>
        <v>0</v>
      </c>
      <c r="AM151">
        <f>matriceresult_25[[#This Row],[Gene Ontology (GO)]]/matriceresult_25[[#This Row],[TOTAL]]</f>
        <v>0</v>
      </c>
      <c r="AN151">
        <f>matriceresult_25[[#This Row],[GEO]]/matriceresult_25[[#This Row],[TOTAL]]</f>
        <v>0</v>
      </c>
      <c r="AO151">
        <f>matriceresult_25[[#This Row],[HPA]]/matriceresult_25[[#This Row],[TOTAL]]</f>
        <v>0</v>
      </c>
      <c r="AP151">
        <f>matriceresult_25[[#This Row],[IGSR/1000 Genomes]]/matriceresult_25[[#This Row],[TOTAL]]</f>
        <v>0</v>
      </c>
      <c r="AQ151">
        <f>matriceresult_25[[#This Row],[InterPro]]/matriceresult_25[[#This Row],[TOTAL]]</f>
        <v>0</v>
      </c>
      <c r="AR151">
        <f>matriceresult_25[[#This Row],[OMIM]]/matriceresult_25[[#This Row],[TOTAL]]</f>
        <v>0</v>
      </c>
      <c r="AS151">
        <f>matriceresult_25[[#This Row],[PDBe]]/matriceresult_25[[#This Row],[TOTAL]]</f>
        <v>0</v>
      </c>
      <c r="AT151">
        <f>matriceresult_25[[#This Row],[Pfam]]/matriceresult_25[[#This Row],[TOTAL]]</f>
        <v>0</v>
      </c>
      <c r="AU151">
        <f>matriceresult_25[[#This Row],[PRIDE]]/matriceresult_25[[#This Row],[TOTAL]]</f>
        <v>0</v>
      </c>
      <c r="AV151">
        <f>matriceresult_25[[#This Row],[RefSeq]]/matriceresult_25[[#This Row],[TOTAL]]</f>
        <v>0</v>
      </c>
      <c r="AW151">
        <f>matriceresult_25[[#This Row],[RefSNP]]/matriceresult_25[[#This Row],[TOTAL]]</f>
        <v>0</v>
      </c>
      <c r="AX151">
        <f>matriceresult_25[[#This Row],[RRID]]/matriceresult_25[[#This Row],[TOTAL]]</f>
        <v>0</v>
      </c>
      <c r="AY151">
        <f>matriceresult_25[[#This Row],[UniProt]]/matriceresult_25[[#This Row],[TOTAL]]</f>
        <v>0</v>
      </c>
      <c r="AZ151" s="8">
        <f>SUM(matriceresult_258[[#This Row],[ArrayExpress]:[UniProt]])</f>
        <v>1</v>
      </c>
    </row>
    <row r="152" spans="1:52" x14ac:dyDescent="0.25">
      <c r="A152" s="3" t="s">
        <v>1177</v>
      </c>
      <c r="B152" s="13" t="s">
        <v>550</v>
      </c>
      <c r="D152" s="1" t="s">
        <v>2602</v>
      </c>
      <c r="E152">
        <v>0</v>
      </c>
      <c r="F152">
        <v>0</v>
      </c>
      <c r="G152">
        <v>0</v>
      </c>
      <c r="H152">
        <v>0</v>
      </c>
      <c r="I152">
        <v>0</v>
      </c>
      <c r="J152">
        <v>2</v>
      </c>
      <c r="K152">
        <v>0</v>
      </c>
      <c r="L152">
        <v>0</v>
      </c>
      <c r="M152">
        <v>0</v>
      </c>
      <c r="N152">
        <v>0</v>
      </c>
      <c r="O152">
        <v>0</v>
      </c>
      <c r="P152">
        <v>0</v>
      </c>
      <c r="Q152">
        <v>0</v>
      </c>
      <c r="R152">
        <v>0</v>
      </c>
      <c r="S152">
        <v>0</v>
      </c>
      <c r="T152">
        <v>0</v>
      </c>
      <c r="U152">
        <v>0</v>
      </c>
      <c r="V152">
        <v>0</v>
      </c>
      <c r="W152">
        <v>0</v>
      </c>
      <c r="X152">
        <v>0</v>
      </c>
      <c r="Y152">
        <v>0</v>
      </c>
      <c r="Z152">
        <v>0</v>
      </c>
      <c r="AA152" s="8">
        <f>SUM(matriceresult_25[[#This Row],[ArrayExpress]:[UniProt]])</f>
        <v>2</v>
      </c>
      <c r="AC152" s="1" t="s">
        <v>2602</v>
      </c>
      <c r="AD152">
        <f>matriceresult_25[[#This Row],[ArrayExpress]]/matriceresult_25[[#This Row],[TOTAL]]</f>
        <v>0</v>
      </c>
      <c r="AE152">
        <f>matriceresult_25[[#This Row],[BioProject]]/matriceresult_25[[#This Row],[TOTAL]]</f>
        <v>0</v>
      </c>
      <c r="AF152">
        <f>matriceresult_25[[#This Row],[dbGaP]]/matriceresult_25[[#This Row],[TOTAL]]</f>
        <v>0</v>
      </c>
      <c r="AG152">
        <f>matriceresult_25[[#This Row],[DOI]]/matriceresult_25[[#This Row],[TOTAL]]</f>
        <v>0</v>
      </c>
      <c r="AH152">
        <f>matriceresult_25[[#This Row],[EMDB]]/matriceresult_25[[#This Row],[TOTAL]]</f>
        <v>0</v>
      </c>
      <c r="AI152">
        <f>matriceresult_25[[#This Row],[ENA]]/matriceresult_25[[#This Row],[TOTAL]]</f>
        <v>1</v>
      </c>
      <c r="AJ152">
        <f>matriceresult_25[[#This Row],[Ensembl]]/matriceresult_25[[#This Row],[TOTAL]]</f>
        <v>0</v>
      </c>
      <c r="AK152">
        <f>matriceresult_25[[#This Row],[EUDRACT]]/matriceresult_25[[#This Row],[TOTAL]]</f>
        <v>0</v>
      </c>
      <c r="AL152">
        <f>matriceresult_25[[#This Row],[GCA]]/matriceresult_25[[#This Row],[TOTAL]]</f>
        <v>0</v>
      </c>
      <c r="AM152">
        <f>matriceresult_25[[#This Row],[Gene Ontology (GO)]]/matriceresult_25[[#This Row],[TOTAL]]</f>
        <v>0</v>
      </c>
      <c r="AN152">
        <f>matriceresult_25[[#This Row],[GEO]]/matriceresult_25[[#This Row],[TOTAL]]</f>
        <v>0</v>
      </c>
      <c r="AO152">
        <f>matriceresult_25[[#This Row],[HPA]]/matriceresult_25[[#This Row],[TOTAL]]</f>
        <v>0</v>
      </c>
      <c r="AP152">
        <f>matriceresult_25[[#This Row],[IGSR/1000 Genomes]]/matriceresult_25[[#This Row],[TOTAL]]</f>
        <v>0</v>
      </c>
      <c r="AQ152">
        <f>matriceresult_25[[#This Row],[InterPro]]/matriceresult_25[[#This Row],[TOTAL]]</f>
        <v>0</v>
      </c>
      <c r="AR152">
        <f>matriceresult_25[[#This Row],[OMIM]]/matriceresult_25[[#This Row],[TOTAL]]</f>
        <v>0</v>
      </c>
      <c r="AS152">
        <f>matriceresult_25[[#This Row],[PDBe]]/matriceresult_25[[#This Row],[TOTAL]]</f>
        <v>0</v>
      </c>
      <c r="AT152">
        <f>matriceresult_25[[#This Row],[Pfam]]/matriceresult_25[[#This Row],[TOTAL]]</f>
        <v>0</v>
      </c>
      <c r="AU152">
        <f>matriceresult_25[[#This Row],[PRIDE]]/matriceresult_25[[#This Row],[TOTAL]]</f>
        <v>0</v>
      </c>
      <c r="AV152">
        <f>matriceresult_25[[#This Row],[RefSeq]]/matriceresult_25[[#This Row],[TOTAL]]</f>
        <v>0</v>
      </c>
      <c r="AW152">
        <f>matriceresult_25[[#This Row],[RefSNP]]/matriceresult_25[[#This Row],[TOTAL]]</f>
        <v>0</v>
      </c>
      <c r="AX152">
        <f>matriceresult_25[[#This Row],[RRID]]/matriceresult_25[[#This Row],[TOTAL]]</f>
        <v>0</v>
      </c>
      <c r="AY152">
        <f>matriceresult_25[[#This Row],[UniProt]]/matriceresult_25[[#This Row],[TOTAL]]</f>
        <v>0</v>
      </c>
      <c r="AZ152" s="8">
        <f>SUM(matriceresult_258[[#This Row],[ArrayExpress]:[UniProt]])</f>
        <v>1</v>
      </c>
    </row>
    <row r="153" spans="1:52" x14ac:dyDescent="0.25">
      <c r="A153" s="4" t="s">
        <v>1177</v>
      </c>
      <c r="B153" s="6" t="s">
        <v>550</v>
      </c>
      <c r="D153" s="1" t="s">
        <v>906</v>
      </c>
      <c r="E153">
        <v>0</v>
      </c>
      <c r="F153">
        <v>0</v>
      </c>
      <c r="G153">
        <v>0</v>
      </c>
      <c r="H153">
        <v>0</v>
      </c>
      <c r="I153">
        <v>0</v>
      </c>
      <c r="J153">
        <v>1</v>
      </c>
      <c r="K153">
        <v>0</v>
      </c>
      <c r="L153">
        <v>0</v>
      </c>
      <c r="M153">
        <v>0</v>
      </c>
      <c r="N153">
        <v>0</v>
      </c>
      <c r="O153">
        <v>0</v>
      </c>
      <c r="P153">
        <v>0</v>
      </c>
      <c r="Q153">
        <v>0</v>
      </c>
      <c r="R153">
        <v>0</v>
      </c>
      <c r="S153">
        <v>0</v>
      </c>
      <c r="T153">
        <v>0</v>
      </c>
      <c r="U153">
        <v>0</v>
      </c>
      <c r="V153">
        <v>0</v>
      </c>
      <c r="W153">
        <v>0</v>
      </c>
      <c r="X153">
        <v>0</v>
      </c>
      <c r="Y153">
        <v>0</v>
      </c>
      <c r="Z153">
        <v>0</v>
      </c>
      <c r="AA153" s="8">
        <f>SUM(matriceresult_25[[#This Row],[ArrayExpress]:[UniProt]])</f>
        <v>1</v>
      </c>
      <c r="AC153" s="1" t="s">
        <v>906</v>
      </c>
      <c r="AD153">
        <f>matriceresult_25[[#This Row],[ArrayExpress]]/matriceresult_25[[#This Row],[TOTAL]]</f>
        <v>0</v>
      </c>
      <c r="AE153">
        <f>matriceresult_25[[#This Row],[BioProject]]/matriceresult_25[[#This Row],[TOTAL]]</f>
        <v>0</v>
      </c>
      <c r="AF153">
        <f>matriceresult_25[[#This Row],[dbGaP]]/matriceresult_25[[#This Row],[TOTAL]]</f>
        <v>0</v>
      </c>
      <c r="AG153">
        <f>matriceresult_25[[#This Row],[DOI]]/matriceresult_25[[#This Row],[TOTAL]]</f>
        <v>0</v>
      </c>
      <c r="AH153">
        <f>matriceresult_25[[#This Row],[EMDB]]/matriceresult_25[[#This Row],[TOTAL]]</f>
        <v>0</v>
      </c>
      <c r="AI153">
        <f>matriceresult_25[[#This Row],[ENA]]/matriceresult_25[[#This Row],[TOTAL]]</f>
        <v>1</v>
      </c>
      <c r="AJ153">
        <f>matriceresult_25[[#This Row],[Ensembl]]/matriceresult_25[[#This Row],[TOTAL]]</f>
        <v>0</v>
      </c>
      <c r="AK153">
        <f>matriceresult_25[[#This Row],[EUDRACT]]/matriceresult_25[[#This Row],[TOTAL]]</f>
        <v>0</v>
      </c>
      <c r="AL153">
        <f>matriceresult_25[[#This Row],[GCA]]/matriceresult_25[[#This Row],[TOTAL]]</f>
        <v>0</v>
      </c>
      <c r="AM153">
        <f>matriceresult_25[[#This Row],[Gene Ontology (GO)]]/matriceresult_25[[#This Row],[TOTAL]]</f>
        <v>0</v>
      </c>
      <c r="AN153">
        <f>matriceresult_25[[#This Row],[GEO]]/matriceresult_25[[#This Row],[TOTAL]]</f>
        <v>0</v>
      </c>
      <c r="AO153">
        <f>matriceresult_25[[#This Row],[HPA]]/matriceresult_25[[#This Row],[TOTAL]]</f>
        <v>0</v>
      </c>
      <c r="AP153">
        <f>matriceresult_25[[#This Row],[IGSR/1000 Genomes]]/matriceresult_25[[#This Row],[TOTAL]]</f>
        <v>0</v>
      </c>
      <c r="AQ153">
        <f>matriceresult_25[[#This Row],[InterPro]]/matriceresult_25[[#This Row],[TOTAL]]</f>
        <v>0</v>
      </c>
      <c r="AR153">
        <f>matriceresult_25[[#This Row],[OMIM]]/matriceresult_25[[#This Row],[TOTAL]]</f>
        <v>0</v>
      </c>
      <c r="AS153">
        <f>matriceresult_25[[#This Row],[PDBe]]/matriceresult_25[[#This Row],[TOTAL]]</f>
        <v>0</v>
      </c>
      <c r="AT153">
        <f>matriceresult_25[[#This Row],[Pfam]]/matriceresult_25[[#This Row],[TOTAL]]</f>
        <v>0</v>
      </c>
      <c r="AU153">
        <f>matriceresult_25[[#This Row],[PRIDE]]/matriceresult_25[[#This Row],[TOTAL]]</f>
        <v>0</v>
      </c>
      <c r="AV153">
        <f>matriceresult_25[[#This Row],[RefSeq]]/matriceresult_25[[#This Row],[TOTAL]]</f>
        <v>0</v>
      </c>
      <c r="AW153">
        <f>matriceresult_25[[#This Row],[RefSNP]]/matriceresult_25[[#This Row],[TOTAL]]</f>
        <v>0</v>
      </c>
      <c r="AX153">
        <f>matriceresult_25[[#This Row],[RRID]]/matriceresult_25[[#This Row],[TOTAL]]</f>
        <v>0</v>
      </c>
      <c r="AY153">
        <f>matriceresult_25[[#This Row],[UniProt]]/matriceresult_25[[#This Row],[TOTAL]]</f>
        <v>0</v>
      </c>
      <c r="AZ153" s="8">
        <f>SUM(matriceresult_258[[#This Row],[ArrayExpress]:[UniProt]])</f>
        <v>1</v>
      </c>
    </row>
    <row r="154" spans="1:52" x14ac:dyDescent="0.25">
      <c r="A154" s="3" t="s">
        <v>1177</v>
      </c>
      <c r="B154" s="13" t="s">
        <v>550</v>
      </c>
      <c r="D154" s="1" t="s">
        <v>1735</v>
      </c>
      <c r="E154">
        <v>0</v>
      </c>
      <c r="F154">
        <v>0</v>
      </c>
      <c r="G154">
        <v>0</v>
      </c>
      <c r="H154">
        <v>0</v>
      </c>
      <c r="I154">
        <v>0</v>
      </c>
      <c r="J154">
        <v>6</v>
      </c>
      <c r="K154">
        <v>0</v>
      </c>
      <c r="L154">
        <v>0</v>
      </c>
      <c r="M154">
        <v>0</v>
      </c>
      <c r="N154">
        <v>0</v>
      </c>
      <c r="O154">
        <v>0</v>
      </c>
      <c r="P154">
        <v>0</v>
      </c>
      <c r="Q154">
        <v>0</v>
      </c>
      <c r="R154">
        <v>0</v>
      </c>
      <c r="S154">
        <v>0</v>
      </c>
      <c r="T154">
        <v>0</v>
      </c>
      <c r="U154">
        <v>0</v>
      </c>
      <c r="V154">
        <v>0</v>
      </c>
      <c r="W154">
        <v>0</v>
      </c>
      <c r="X154">
        <v>0</v>
      </c>
      <c r="Y154">
        <v>0</v>
      </c>
      <c r="Z154">
        <v>0</v>
      </c>
      <c r="AA154" s="8">
        <f>SUM(matriceresult_25[[#This Row],[ArrayExpress]:[UniProt]])</f>
        <v>6</v>
      </c>
      <c r="AC154" s="1" t="s">
        <v>1735</v>
      </c>
      <c r="AD154">
        <f>matriceresult_25[[#This Row],[ArrayExpress]]/matriceresult_25[[#This Row],[TOTAL]]</f>
        <v>0</v>
      </c>
      <c r="AE154">
        <f>matriceresult_25[[#This Row],[BioProject]]/matriceresult_25[[#This Row],[TOTAL]]</f>
        <v>0</v>
      </c>
      <c r="AF154">
        <f>matriceresult_25[[#This Row],[dbGaP]]/matriceresult_25[[#This Row],[TOTAL]]</f>
        <v>0</v>
      </c>
      <c r="AG154">
        <f>matriceresult_25[[#This Row],[DOI]]/matriceresult_25[[#This Row],[TOTAL]]</f>
        <v>0</v>
      </c>
      <c r="AH154">
        <f>matriceresult_25[[#This Row],[EMDB]]/matriceresult_25[[#This Row],[TOTAL]]</f>
        <v>0</v>
      </c>
      <c r="AI154">
        <f>matriceresult_25[[#This Row],[ENA]]/matriceresult_25[[#This Row],[TOTAL]]</f>
        <v>1</v>
      </c>
      <c r="AJ154">
        <f>matriceresult_25[[#This Row],[Ensembl]]/matriceresult_25[[#This Row],[TOTAL]]</f>
        <v>0</v>
      </c>
      <c r="AK154">
        <f>matriceresult_25[[#This Row],[EUDRACT]]/matriceresult_25[[#This Row],[TOTAL]]</f>
        <v>0</v>
      </c>
      <c r="AL154">
        <f>matriceresult_25[[#This Row],[GCA]]/matriceresult_25[[#This Row],[TOTAL]]</f>
        <v>0</v>
      </c>
      <c r="AM154">
        <f>matriceresult_25[[#This Row],[Gene Ontology (GO)]]/matriceresult_25[[#This Row],[TOTAL]]</f>
        <v>0</v>
      </c>
      <c r="AN154">
        <f>matriceresult_25[[#This Row],[GEO]]/matriceresult_25[[#This Row],[TOTAL]]</f>
        <v>0</v>
      </c>
      <c r="AO154">
        <f>matriceresult_25[[#This Row],[HPA]]/matriceresult_25[[#This Row],[TOTAL]]</f>
        <v>0</v>
      </c>
      <c r="AP154">
        <f>matriceresult_25[[#This Row],[IGSR/1000 Genomes]]/matriceresult_25[[#This Row],[TOTAL]]</f>
        <v>0</v>
      </c>
      <c r="AQ154">
        <f>matriceresult_25[[#This Row],[InterPro]]/matriceresult_25[[#This Row],[TOTAL]]</f>
        <v>0</v>
      </c>
      <c r="AR154">
        <f>matriceresult_25[[#This Row],[OMIM]]/matriceresult_25[[#This Row],[TOTAL]]</f>
        <v>0</v>
      </c>
      <c r="AS154">
        <f>matriceresult_25[[#This Row],[PDBe]]/matriceresult_25[[#This Row],[TOTAL]]</f>
        <v>0</v>
      </c>
      <c r="AT154">
        <f>matriceresult_25[[#This Row],[Pfam]]/matriceresult_25[[#This Row],[TOTAL]]</f>
        <v>0</v>
      </c>
      <c r="AU154">
        <f>matriceresult_25[[#This Row],[PRIDE]]/matriceresult_25[[#This Row],[TOTAL]]</f>
        <v>0</v>
      </c>
      <c r="AV154">
        <f>matriceresult_25[[#This Row],[RefSeq]]/matriceresult_25[[#This Row],[TOTAL]]</f>
        <v>0</v>
      </c>
      <c r="AW154">
        <f>matriceresult_25[[#This Row],[RefSNP]]/matriceresult_25[[#This Row],[TOTAL]]</f>
        <v>0</v>
      </c>
      <c r="AX154">
        <f>matriceresult_25[[#This Row],[RRID]]/matriceresult_25[[#This Row],[TOTAL]]</f>
        <v>0</v>
      </c>
      <c r="AY154">
        <f>matriceresult_25[[#This Row],[UniProt]]/matriceresult_25[[#This Row],[TOTAL]]</f>
        <v>0</v>
      </c>
      <c r="AZ154" s="8">
        <f>SUM(matriceresult_258[[#This Row],[ArrayExpress]:[UniProt]])</f>
        <v>1</v>
      </c>
    </row>
    <row r="155" spans="1:52" x14ac:dyDescent="0.25">
      <c r="A155" s="4" t="s">
        <v>1186</v>
      </c>
      <c r="B155" s="6" t="s">
        <v>111</v>
      </c>
      <c r="D155" s="1" t="s">
        <v>2608</v>
      </c>
      <c r="E155">
        <v>0</v>
      </c>
      <c r="F155">
        <v>0</v>
      </c>
      <c r="G155">
        <v>0</v>
      </c>
      <c r="H155">
        <v>0</v>
      </c>
      <c r="I155">
        <v>0</v>
      </c>
      <c r="J155">
        <v>0</v>
      </c>
      <c r="K155">
        <v>0</v>
      </c>
      <c r="L155">
        <v>0</v>
      </c>
      <c r="M155">
        <v>0</v>
      </c>
      <c r="N155">
        <v>0</v>
      </c>
      <c r="O155">
        <v>0</v>
      </c>
      <c r="P155">
        <v>0</v>
      </c>
      <c r="Q155">
        <v>0</v>
      </c>
      <c r="R155">
        <v>0</v>
      </c>
      <c r="S155">
        <v>0</v>
      </c>
      <c r="T155">
        <v>7</v>
      </c>
      <c r="U155">
        <v>0</v>
      </c>
      <c r="V155">
        <v>0</v>
      </c>
      <c r="W155">
        <v>0</v>
      </c>
      <c r="X155">
        <v>0</v>
      </c>
      <c r="Y155">
        <v>0</v>
      </c>
      <c r="Z155">
        <v>0</v>
      </c>
      <c r="AA155" s="8">
        <f>SUM(matriceresult_25[[#This Row],[ArrayExpress]:[UniProt]])</f>
        <v>7</v>
      </c>
      <c r="AC155" s="1" t="s">
        <v>2608</v>
      </c>
      <c r="AD155">
        <f>matriceresult_25[[#This Row],[ArrayExpress]]/matriceresult_25[[#This Row],[TOTAL]]</f>
        <v>0</v>
      </c>
      <c r="AE155">
        <f>matriceresult_25[[#This Row],[BioProject]]/matriceresult_25[[#This Row],[TOTAL]]</f>
        <v>0</v>
      </c>
      <c r="AF155">
        <f>matriceresult_25[[#This Row],[dbGaP]]/matriceresult_25[[#This Row],[TOTAL]]</f>
        <v>0</v>
      </c>
      <c r="AG155">
        <f>matriceresult_25[[#This Row],[DOI]]/matriceresult_25[[#This Row],[TOTAL]]</f>
        <v>0</v>
      </c>
      <c r="AH155">
        <f>matriceresult_25[[#This Row],[EMDB]]/matriceresult_25[[#This Row],[TOTAL]]</f>
        <v>0</v>
      </c>
      <c r="AI155">
        <f>matriceresult_25[[#This Row],[ENA]]/matriceresult_25[[#This Row],[TOTAL]]</f>
        <v>0</v>
      </c>
      <c r="AJ155">
        <f>matriceresult_25[[#This Row],[Ensembl]]/matriceresult_25[[#This Row],[TOTAL]]</f>
        <v>0</v>
      </c>
      <c r="AK155">
        <f>matriceresult_25[[#This Row],[EUDRACT]]/matriceresult_25[[#This Row],[TOTAL]]</f>
        <v>0</v>
      </c>
      <c r="AL155">
        <f>matriceresult_25[[#This Row],[GCA]]/matriceresult_25[[#This Row],[TOTAL]]</f>
        <v>0</v>
      </c>
      <c r="AM155">
        <f>matriceresult_25[[#This Row],[Gene Ontology (GO)]]/matriceresult_25[[#This Row],[TOTAL]]</f>
        <v>0</v>
      </c>
      <c r="AN155">
        <f>matriceresult_25[[#This Row],[GEO]]/matriceresult_25[[#This Row],[TOTAL]]</f>
        <v>0</v>
      </c>
      <c r="AO155">
        <f>matriceresult_25[[#This Row],[HPA]]/matriceresult_25[[#This Row],[TOTAL]]</f>
        <v>0</v>
      </c>
      <c r="AP155">
        <f>matriceresult_25[[#This Row],[IGSR/1000 Genomes]]/matriceresult_25[[#This Row],[TOTAL]]</f>
        <v>0</v>
      </c>
      <c r="AQ155">
        <f>matriceresult_25[[#This Row],[InterPro]]/matriceresult_25[[#This Row],[TOTAL]]</f>
        <v>0</v>
      </c>
      <c r="AR155">
        <f>matriceresult_25[[#This Row],[OMIM]]/matriceresult_25[[#This Row],[TOTAL]]</f>
        <v>0</v>
      </c>
      <c r="AS155">
        <f>matriceresult_25[[#This Row],[PDBe]]/matriceresult_25[[#This Row],[TOTAL]]</f>
        <v>1</v>
      </c>
      <c r="AT155">
        <f>matriceresult_25[[#This Row],[Pfam]]/matriceresult_25[[#This Row],[TOTAL]]</f>
        <v>0</v>
      </c>
      <c r="AU155">
        <f>matriceresult_25[[#This Row],[PRIDE]]/matriceresult_25[[#This Row],[TOTAL]]</f>
        <v>0</v>
      </c>
      <c r="AV155">
        <f>matriceresult_25[[#This Row],[RefSeq]]/matriceresult_25[[#This Row],[TOTAL]]</f>
        <v>0</v>
      </c>
      <c r="AW155">
        <f>matriceresult_25[[#This Row],[RefSNP]]/matriceresult_25[[#This Row],[TOTAL]]</f>
        <v>0</v>
      </c>
      <c r="AX155">
        <f>matriceresult_25[[#This Row],[RRID]]/matriceresult_25[[#This Row],[TOTAL]]</f>
        <v>0</v>
      </c>
      <c r="AY155">
        <f>matriceresult_25[[#This Row],[UniProt]]/matriceresult_25[[#This Row],[TOTAL]]</f>
        <v>0</v>
      </c>
      <c r="AZ155" s="8">
        <f>SUM(matriceresult_258[[#This Row],[ArrayExpress]:[UniProt]])</f>
        <v>1</v>
      </c>
    </row>
    <row r="156" spans="1:52" x14ac:dyDescent="0.25">
      <c r="A156" s="3" t="s">
        <v>1186</v>
      </c>
      <c r="B156" s="13" t="s">
        <v>111</v>
      </c>
      <c r="D156" s="1" t="s">
        <v>1750</v>
      </c>
      <c r="E156">
        <v>0</v>
      </c>
      <c r="F156">
        <v>0</v>
      </c>
      <c r="G156">
        <v>0</v>
      </c>
      <c r="H156">
        <v>0</v>
      </c>
      <c r="I156">
        <v>0</v>
      </c>
      <c r="J156">
        <v>0</v>
      </c>
      <c r="K156">
        <v>0</v>
      </c>
      <c r="L156">
        <v>0</v>
      </c>
      <c r="M156">
        <v>0</v>
      </c>
      <c r="N156">
        <v>0</v>
      </c>
      <c r="O156">
        <v>0</v>
      </c>
      <c r="P156">
        <v>0</v>
      </c>
      <c r="Q156">
        <v>0</v>
      </c>
      <c r="R156">
        <v>0</v>
      </c>
      <c r="S156">
        <v>0</v>
      </c>
      <c r="T156">
        <v>1</v>
      </c>
      <c r="U156">
        <v>0</v>
      </c>
      <c r="V156">
        <v>0</v>
      </c>
      <c r="W156">
        <v>0</v>
      </c>
      <c r="X156">
        <v>0</v>
      </c>
      <c r="Y156">
        <v>0</v>
      </c>
      <c r="Z156">
        <v>0</v>
      </c>
      <c r="AA156" s="8">
        <f>SUM(matriceresult_25[[#This Row],[ArrayExpress]:[UniProt]])</f>
        <v>1</v>
      </c>
      <c r="AC156" s="1" t="s">
        <v>1750</v>
      </c>
      <c r="AD156">
        <f>matriceresult_25[[#This Row],[ArrayExpress]]/matriceresult_25[[#This Row],[TOTAL]]</f>
        <v>0</v>
      </c>
      <c r="AE156">
        <f>matriceresult_25[[#This Row],[BioProject]]/matriceresult_25[[#This Row],[TOTAL]]</f>
        <v>0</v>
      </c>
      <c r="AF156">
        <f>matriceresult_25[[#This Row],[dbGaP]]/matriceresult_25[[#This Row],[TOTAL]]</f>
        <v>0</v>
      </c>
      <c r="AG156">
        <f>matriceresult_25[[#This Row],[DOI]]/matriceresult_25[[#This Row],[TOTAL]]</f>
        <v>0</v>
      </c>
      <c r="AH156">
        <f>matriceresult_25[[#This Row],[EMDB]]/matriceresult_25[[#This Row],[TOTAL]]</f>
        <v>0</v>
      </c>
      <c r="AI156">
        <f>matriceresult_25[[#This Row],[ENA]]/matriceresult_25[[#This Row],[TOTAL]]</f>
        <v>0</v>
      </c>
      <c r="AJ156">
        <f>matriceresult_25[[#This Row],[Ensembl]]/matriceresult_25[[#This Row],[TOTAL]]</f>
        <v>0</v>
      </c>
      <c r="AK156">
        <f>matriceresult_25[[#This Row],[EUDRACT]]/matriceresult_25[[#This Row],[TOTAL]]</f>
        <v>0</v>
      </c>
      <c r="AL156">
        <f>matriceresult_25[[#This Row],[GCA]]/matriceresult_25[[#This Row],[TOTAL]]</f>
        <v>0</v>
      </c>
      <c r="AM156">
        <f>matriceresult_25[[#This Row],[Gene Ontology (GO)]]/matriceresult_25[[#This Row],[TOTAL]]</f>
        <v>0</v>
      </c>
      <c r="AN156">
        <f>matriceresult_25[[#This Row],[GEO]]/matriceresult_25[[#This Row],[TOTAL]]</f>
        <v>0</v>
      </c>
      <c r="AO156">
        <f>matriceresult_25[[#This Row],[HPA]]/matriceresult_25[[#This Row],[TOTAL]]</f>
        <v>0</v>
      </c>
      <c r="AP156">
        <f>matriceresult_25[[#This Row],[IGSR/1000 Genomes]]/matriceresult_25[[#This Row],[TOTAL]]</f>
        <v>0</v>
      </c>
      <c r="AQ156">
        <f>matriceresult_25[[#This Row],[InterPro]]/matriceresult_25[[#This Row],[TOTAL]]</f>
        <v>0</v>
      </c>
      <c r="AR156">
        <f>matriceresult_25[[#This Row],[OMIM]]/matriceresult_25[[#This Row],[TOTAL]]</f>
        <v>0</v>
      </c>
      <c r="AS156">
        <f>matriceresult_25[[#This Row],[PDBe]]/matriceresult_25[[#This Row],[TOTAL]]</f>
        <v>1</v>
      </c>
      <c r="AT156">
        <f>matriceresult_25[[#This Row],[Pfam]]/matriceresult_25[[#This Row],[TOTAL]]</f>
        <v>0</v>
      </c>
      <c r="AU156">
        <f>matriceresult_25[[#This Row],[PRIDE]]/matriceresult_25[[#This Row],[TOTAL]]</f>
        <v>0</v>
      </c>
      <c r="AV156">
        <f>matriceresult_25[[#This Row],[RefSeq]]/matriceresult_25[[#This Row],[TOTAL]]</f>
        <v>0</v>
      </c>
      <c r="AW156">
        <f>matriceresult_25[[#This Row],[RefSNP]]/matriceresult_25[[#This Row],[TOTAL]]</f>
        <v>0</v>
      </c>
      <c r="AX156">
        <f>matriceresult_25[[#This Row],[RRID]]/matriceresult_25[[#This Row],[TOTAL]]</f>
        <v>0</v>
      </c>
      <c r="AY156">
        <f>matriceresult_25[[#This Row],[UniProt]]/matriceresult_25[[#This Row],[TOTAL]]</f>
        <v>0</v>
      </c>
      <c r="AZ156" s="8">
        <f>SUM(matriceresult_258[[#This Row],[ArrayExpress]:[UniProt]])</f>
        <v>1</v>
      </c>
    </row>
    <row r="157" spans="1:52" x14ac:dyDescent="0.25">
      <c r="A157" s="4" t="s">
        <v>1186</v>
      </c>
      <c r="B157" s="6" t="s">
        <v>111</v>
      </c>
      <c r="D157" s="1" t="s">
        <v>1755</v>
      </c>
      <c r="E157">
        <v>0</v>
      </c>
      <c r="F157">
        <v>0</v>
      </c>
      <c r="G157">
        <v>0</v>
      </c>
      <c r="H157">
        <v>0</v>
      </c>
      <c r="I157">
        <v>0</v>
      </c>
      <c r="J157">
        <v>0</v>
      </c>
      <c r="K157">
        <v>0</v>
      </c>
      <c r="L157">
        <v>0</v>
      </c>
      <c r="M157">
        <v>0</v>
      </c>
      <c r="N157">
        <v>0</v>
      </c>
      <c r="O157">
        <v>0</v>
      </c>
      <c r="P157">
        <v>0</v>
      </c>
      <c r="Q157">
        <v>0</v>
      </c>
      <c r="R157">
        <v>0</v>
      </c>
      <c r="S157">
        <v>1</v>
      </c>
      <c r="T157">
        <v>0</v>
      </c>
      <c r="U157">
        <v>0</v>
      </c>
      <c r="V157">
        <v>0</v>
      </c>
      <c r="W157">
        <v>0</v>
      </c>
      <c r="X157">
        <v>2</v>
      </c>
      <c r="Y157">
        <v>0</v>
      </c>
      <c r="Z157">
        <v>0</v>
      </c>
      <c r="AA157" s="8">
        <f>SUM(matriceresult_25[[#This Row],[ArrayExpress]:[UniProt]])</f>
        <v>3</v>
      </c>
      <c r="AC157" s="1" t="s">
        <v>1755</v>
      </c>
      <c r="AD157">
        <f>matriceresult_25[[#This Row],[ArrayExpress]]/matriceresult_25[[#This Row],[TOTAL]]</f>
        <v>0</v>
      </c>
      <c r="AE157">
        <f>matriceresult_25[[#This Row],[BioProject]]/matriceresult_25[[#This Row],[TOTAL]]</f>
        <v>0</v>
      </c>
      <c r="AF157">
        <f>matriceresult_25[[#This Row],[dbGaP]]/matriceresult_25[[#This Row],[TOTAL]]</f>
        <v>0</v>
      </c>
      <c r="AG157">
        <f>matriceresult_25[[#This Row],[DOI]]/matriceresult_25[[#This Row],[TOTAL]]</f>
        <v>0</v>
      </c>
      <c r="AH157">
        <f>matriceresult_25[[#This Row],[EMDB]]/matriceresult_25[[#This Row],[TOTAL]]</f>
        <v>0</v>
      </c>
      <c r="AI157">
        <f>matriceresult_25[[#This Row],[ENA]]/matriceresult_25[[#This Row],[TOTAL]]</f>
        <v>0</v>
      </c>
      <c r="AJ157">
        <f>matriceresult_25[[#This Row],[Ensembl]]/matriceresult_25[[#This Row],[TOTAL]]</f>
        <v>0</v>
      </c>
      <c r="AK157">
        <f>matriceresult_25[[#This Row],[EUDRACT]]/matriceresult_25[[#This Row],[TOTAL]]</f>
        <v>0</v>
      </c>
      <c r="AL157">
        <f>matriceresult_25[[#This Row],[GCA]]/matriceresult_25[[#This Row],[TOTAL]]</f>
        <v>0</v>
      </c>
      <c r="AM157">
        <f>matriceresult_25[[#This Row],[Gene Ontology (GO)]]/matriceresult_25[[#This Row],[TOTAL]]</f>
        <v>0</v>
      </c>
      <c r="AN157">
        <f>matriceresult_25[[#This Row],[GEO]]/matriceresult_25[[#This Row],[TOTAL]]</f>
        <v>0</v>
      </c>
      <c r="AO157">
        <f>matriceresult_25[[#This Row],[HPA]]/matriceresult_25[[#This Row],[TOTAL]]</f>
        <v>0</v>
      </c>
      <c r="AP157">
        <f>matriceresult_25[[#This Row],[IGSR/1000 Genomes]]/matriceresult_25[[#This Row],[TOTAL]]</f>
        <v>0</v>
      </c>
      <c r="AQ157">
        <f>matriceresult_25[[#This Row],[InterPro]]/matriceresult_25[[#This Row],[TOTAL]]</f>
        <v>0</v>
      </c>
      <c r="AR157">
        <f>matriceresult_25[[#This Row],[OMIM]]/matriceresult_25[[#This Row],[TOTAL]]</f>
        <v>0.33333333333333331</v>
      </c>
      <c r="AS157">
        <f>matriceresult_25[[#This Row],[PDBe]]/matriceresult_25[[#This Row],[TOTAL]]</f>
        <v>0</v>
      </c>
      <c r="AT157">
        <f>matriceresult_25[[#This Row],[Pfam]]/matriceresult_25[[#This Row],[TOTAL]]</f>
        <v>0</v>
      </c>
      <c r="AU157">
        <f>matriceresult_25[[#This Row],[PRIDE]]/matriceresult_25[[#This Row],[TOTAL]]</f>
        <v>0</v>
      </c>
      <c r="AV157">
        <f>matriceresult_25[[#This Row],[RefSeq]]/matriceresult_25[[#This Row],[TOTAL]]</f>
        <v>0</v>
      </c>
      <c r="AW157">
        <f>matriceresult_25[[#This Row],[RefSNP]]/matriceresult_25[[#This Row],[TOTAL]]</f>
        <v>0.66666666666666663</v>
      </c>
      <c r="AX157">
        <f>matriceresult_25[[#This Row],[RRID]]/matriceresult_25[[#This Row],[TOTAL]]</f>
        <v>0</v>
      </c>
      <c r="AY157">
        <f>matriceresult_25[[#This Row],[UniProt]]/matriceresult_25[[#This Row],[TOTAL]]</f>
        <v>0</v>
      </c>
      <c r="AZ157" s="8">
        <f>SUM(matriceresult_258[[#This Row],[ArrayExpress]:[UniProt]])</f>
        <v>1</v>
      </c>
    </row>
    <row r="158" spans="1:52" x14ac:dyDescent="0.25">
      <c r="A158" s="3" t="s">
        <v>1186</v>
      </c>
      <c r="B158" s="13" t="s">
        <v>111</v>
      </c>
      <c r="D158" s="1" t="s">
        <v>2620</v>
      </c>
      <c r="E158">
        <v>0</v>
      </c>
      <c r="F158">
        <v>0</v>
      </c>
      <c r="G158">
        <v>0</v>
      </c>
      <c r="H158">
        <v>0</v>
      </c>
      <c r="I158">
        <v>0</v>
      </c>
      <c r="J158">
        <v>6</v>
      </c>
      <c r="K158">
        <v>0</v>
      </c>
      <c r="L158">
        <v>0</v>
      </c>
      <c r="M158">
        <v>0</v>
      </c>
      <c r="N158">
        <v>0</v>
      </c>
      <c r="O158">
        <v>0</v>
      </c>
      <c r="P158">
        <v>0</v>
      </c>
      <c r="Q158">
        <v>0</v>
      </c>
      <c r="R158">
        <v>0</v>
      </c>
      <c r="S158">
        <v>0</v>
      </c>
      <c r="T158">
        <v>0</v>
      </c>
      <c r="U158">
        <v>0</v>
      </c>
      <c r="V158">
        <v>0</v>
      </c>
      <c r="W158">
        <v>0</v>
      </c>
      <c r="X158">
        <v>0</v>
      </c>
      <c r="Y158">
        <v>0</v>
      </c>
      <c r="Z158">
        <v>0</v>
      </c>
      <c r="AA158" s="8">
        <f>SUM(matriceresult_25[[#This Row],[ArrayExpress]:[UniProt]])</f>
        <v>6</v>
      </c>
      <c r="AC158" s="1" t="s">
        <v>2620</v>
      </c>
      <c r="AD158">
        <f>matriceresult_25[[#This Row],[ArrayExpress]]/matriceresult_25[[#This Row],[TOTAL]]</f>
        <v>0</v>
      </c>
      <c r="AE158">
        <f>matriceresult_25[[#This Row],[BioProject]]/matriceresult_25[[#This Row],[TOTAL]]</f>
        <v>0</v>
      </c>
      <c r="AF158">
        <f>matriceresult_25[[#This Row],[dbGaP]]/matriceresult_25[[#This Row],[TOTAL]]</f>
        <v>0</v>
      </c>
      <c r="AG158">
        <f>matriceresult_25[[#This Row],[DOI]]/matriceresult_25[[#This Row],[TOTAL]]</f>
        <v>0</v>
      </c>
      <c r="AH158">
        <f>matriceresult_25[[#This Row],[EMDB]]/matriceresult_25[[#This Row],[TOTAL]]</f>
        <v>0</v>
      </c>
      <c r="AI158">
        <f>matriceresult_25[[#This Row],[ENA]]/matriceresult_25[[#This Row],[TOTAL]]</f>
        <v>1</v>
      </c>
      <c r="AJ158">
        <f>matriceresult_25[[#This Row],[Ensembl]]/matriceresult_25[[#This Row],[TOTAL]]</f>
        <v>0</v>
      </c>
      <c r="AK158">
        <f>matriceresult_25[[#This Row],[EUDRACT]]/matriceresult_25[[#This Row],[TOTAL]]</f>
        <v>0</v>
      </c>
      <c r="AL158">
        <f>matriceresult_25[[#This Row],[GCA]]/matriceresult_25[[#This Row],[TOTAL]]</f>
        <v>0</v>
      </c>
      <c r="AM158">
        <f>matriceresult_25[[#This Row],[Gene Ontology (GO)]]/matriceresult_25[[#This Row],[TOTAL]]</f>
        <v>0</v>
      </c>
      <c r="AN158">
        <f>matriceresult_25[[#This Row],[GEO]]/matriceresult_25[[#This Row],[TOTAL]]</f>
        <v>0</v>
      </c>
      <c r="AO158">
        <f>matriceresult_25[[#This Row],[HPA]]/matriceresult_25[[#This Row],[TOTAL]]</f>
        <v>0</v>
      </c>
      <c r="AP158">
        <f>matriceresult_25[[#This Row],[IGSR/1000 Genomes]]/matriceresult_25[[#This Row],[TOTAL]]</f>
        <v>0</v>
      </c>
      <c r="AQ158">
        <f>matriceresult_25[[#This Row],[InterPro]]/matriceresult_25[[#This Row],[TOTAL]]</f>
        <v>0</v>
      </c>
      <c r="AR158">
        <f>matriceresult_25[[#This Row],[OMIM]]/matriceresult_25[[#This Row],[TOTAL]]</f>
        <v>0</v>
      </c>
      <c r="AS158">
        <f>matriceresult_25[[#This Row],[PDBe]]/matriceresult_25[[#This Row],[TOTAL]]</f>
        <v>0</v>
      </c>
      <c r="AT158">
        <f>matriceresult_25[[#This Row],[Pfam]]/matriceresult_25[[#This Row],[TOTAL]]</f>
        <v>0</v>
      </c>
      <c r="AU158">
        <f>matriceresult_25[[#This Row],[PRIDE]]/matriceresult_25[[#This Row],[TOTAL]]</f>
        <v>0</v>
      </c>
      <c r="AV158">
        <f>matriceresult_25[[#This Row],[RefSeq]]/matriceresult_25[[#This Row],[TOTAL]]</f>
        <v>0</v>
      </c>
      <c r="AW158">
        <f>matriceresult_25[[#This Row],[RefSNP]]/matriceresult_25[[#This Row],[TOTAL]]</f>
        <v>0</v>
      </c>
      <c r="AX158">
        <f>matriceresult_25[[#This Row],[RRID]]/matriceresult_25[[#This Row],[TOTAL]]</f>
        <v>0</v>
      </c>
      <c r="AY158">
        <f>matriceresult_25[[#This Row],[UniProt]]/matriceresult_25[[#This Row],[TOTAL]]</f>
        <v>0</v>
      </c>
      <c r="AZ158" s="8">
        <f>SUM(matriceresult_258[[#This Row],[ArrayExpress]:[UniProt]])</f>
        <v>1</v>
      </c>
    </row>
    <row r="159" spans="1:52" x14ac:dyDescent="0.25">
      <c r="A159" s="4" t="s">
        <v>573</v>
      </c>
      <c r="B159" s="6" t="s">
        <v>550</v>
      </c>
      <c r="D159" s="1" t="s">
        <v>1767</v>
      </c>
      <c r="E159">
        <v>0</v>
      </c>
      <c r="F159">
        <v>0</v>
      </c>
      <c r="G159">
        <v>0</v>
      </c>
      <c r="H159">
        <v>0</v>
      </c>
      <c r="I159">
        <v>0</v>
      </c>
      <c r="J159">
        <v>2</v>
      </c>
      <c r="K159">
        <v>0</v>
      </c>
      <c r="L159">
        <v>0</v>
      </c>
      <c r="M159">
        <v>0</v>
      </c>
      <c r="N159">
        <v>0</v>
      </c>
      <c r="O159">
        <v>0</v>
      </c>
      <c r="P159">
        <v>0</v>
      </c>
      <c r="Q159">
        <v>0</v>
      </c>
      <c r="R159">
        <v>0</v>
      </c>
      <c r="S159">
        <v>0</v>
      </c>
      <c r="T159">
        <v>0</v>
      </c>
      <c r="U159">
        <v>0</v>
      </c>
      <c r="V159">
        <v>0</v>
      </c>
      <c r="W159">
        <v>1</v>
      </c>
      <c r="X159">
        <v>0</v>
      </c>
      <c r="Y159">
        <v>0</v>
      </c>
      <c r="Z159">
        <v>0</v>
      </c>
      <c r="AA159" s="8">
        <f>SUM(matriceresult_25[[#This Row],[ArrayExpress]:[UniProt]])</f>
        <v>3</v>
      </c>
      <c r="AC159" s="1" t="s">
        <v>1767</v>
      </c>
      <c r="AD159">
        <f>matriceresult_25[[#This Row],[ArrayExpress]]/matriceresult_25[[#This Row],[TOTAL]]</f>
        <v>0</v>
      </c>
      <c r="AE159">
        <f>matriceresult_25[[#This Row],[BioProject]]/matriceresult_25[[#This Row],[TOTAL]]</f>
        <v>0</v>
      </c>
      <c r="AF159">
        <f>matriceresult_25[[#This Row],[dbGaP]]/matriceresult_25[[#This Row],[TOTAL]]</f>
        <v>0</v>
      </c>
      <c r="AG159">
        <f>matriceresult_25[[#This Row],[DOI]]/matriceresult_25[[#This Row],[TOTAL]]</f>
        <v>0</v>
      </c>
      <c r="AH159">
        <f>matriceresult_25[[#This Row],[EMDB]]/matriceresult_25[[#This Row],[TOTAL]]</f>
        <v>0</v>
      </c>
      <c r="AI159">
        <f>matriceresult_25[[#This Row],[ENA]]/matriceresult_25[[#This Row],[TOTAL]]</f>
        <v>0.66666666666666663</v>
      </c>
      <c r="AJ159">
        <f>matriceresult_25[[#This Row],[Ensembl]]/matriceresult_25[[#This Row],[TOTAL]]</f>
        <v>0</v>
      </c>
      <c r="AK159">
        <f>matriceresult_25[[#This Row],[EUDRACT]]/matriceresult_25[[#This Row],[TOTAL]]</f>
        <v>0</v>
      </c>
      <c r="AL159">
        <f>matriceresult_25[[#This Row],[GCA]]/matriceresult_25[[#This Row],[TOTAL]]</f>
        <v>0</v>
      </c>
      <c r="AM159">
        <f>matriceresult_25[[#This Row],[Gene Ontology (GO)]]/matriceresult_25[[#This Row],[TOTAL]]</f>
        <v>0</v>
      </c>
      <c r="AN159">
        <f>matriceresult_25[[#This Row],[GEO]]/matriceresult_25[[#This Row],[TOTAL]]</f>
        <v>0</v>
      </c>
      <c r="AO159">
        <f>matriceresult_25[[#This Row],[HPA]]/matriceresult_25[[#This Row],[TOTAL]]</f>
        <v>0</v>
      </c>
      <c r="AP159">
        <f>matriceresult_25[[#This Row],[IGSR/1000 Genomes]]/matriceresult_25[[#This Row],[TOTAL]]</f>
        <v>0</v>
      </c>
      <c r="AQ159">
        <f>matriceresult_25[[#This Row],[InterPro]]/matriceresult_25[[#This Row],[TOTAL]]</f>
        <v>0</v>
      </c>
      <c r="AR159">
        <f>matriceresult_25[[#This Row],[OMIM]]/matriceresult_25[[#This Row],[TOTAL]]</f>
        <v>0</v>
      </c>
      <c r="AS159">
        <f>matriceresult_25[[#This Row],[PDBe]]/matriceresult_25[[#This Row],[TOTAL]]</f>
        <v>0</v>
      </c>
      <c r="AT159">
        <f>matriceresult_25[[#This Row],[Pfam]]/matriceresult_25[[#This Row],[TOTAL]]</f>
        <v>0</v>
      </c>
      <c r="AU159">
        <f>matriceresult_25[[#This Row],[PRIDE]]/matriceresult_25[[#This Row],[TOTAL]]</f>
        <v>0</v>
      </c>
      <c r="AV159">
        <f>matriceresult_25[[#This Row],[RefSeq]]/matriceresult_25[[#This Row],[TOTAL]]</f>
        <v>0.33333333333333331</v>
      </c>
      <c r="AW159">
        <f>matriceresult_25[[#This Row],[RefSNP]]/matriceresult_25[[#This Row],[TOTAL]]</f>
        <v>0</v>
      </c>
      <c r="AX159">
        <f>matriceresult_25[[#This Row],[RRID]]/matriceresult_25[[#This Row],[TOTAL]]</f>
        <v>0</v>
      </c>
      <c r="AY159">
        <f>matriceresult_25[[#This Row],[UniProt]]/matriceresult_25[[#This Row],[TOTAL]]</f>
        <v>0</v>
      </c>
      <c r="AZ159" s="8">
        <f>SUM(matriceresult_258[[#This Row],[ArrayExpress]:[UniProt]])</f>
        <v>1</v>
      </c>
    </row>
    <row r="160" spans="1:52" x14ac:dyDescent="0.25">
      <c r="A160" s="3" t="s">
        <v>577</v>
      </c>
      <c r="B160" s="13" t="s">
        <v>550</v>
      </c>
      <c r="D160" s="1" t="s">
        <v>2632</v>
      </c>
      <c r="E160">
        <v>0</v>
      </c>
      <c r="F160">
        <v>0</v>
      </c>
      <c r="G160">
        <v>0</v>
      </c>
      <c r="H160">
        <v>0</v>
      </c>
      <c r="I160">
        <v>0</v>
      </c>
      <c r="J160">
        <v>1</v>
      </c>
      <c r="K160">
        <v>0</v>
      </c>
      <c r="L160">
        <v>0</v>
      </c>
      <c r="M160">
        <v>0</v>
      </c>
      <c r="N160">
        <v>0</v>
      </c>
      <c r="O160">
        <v>0</v>
      </c>
      <c r="P160">
        <v>0</v>
      </c>
      <c r="Q160">
        <v>0</v>
      </c>
      <c r="R160">
        <v>0</v>
      </c>
      <c r="S160">
        <v>0</v>
      </c>
      <c r="T160">
        <v>0</v>
      </c>
      <c r="U160">
        <v>0</v>
      </c>
      <c r="V160">
        <v>0</v>
      </c>
      <c r="W160">
        <v>0</v>
      </c>
      <c r="X160">
        <v>0</v>
      </c>
      <c r="Y160">
        <v>0</v>
      </c>
      <c r="Z160">
        <v>0</v>
      </c>
      <c r="AA160" s="8">
        <f>SUM(matriceresult_25[[#This Row],[ArrayExpress]:[UniProt]])</f>
        <v>1</v>
      </c>
      <c r="AC160" s="1" t="s">
        <v>2632</v>
      </c>
      <c r="AD160">
        <f>matriceresult_25[[#This Row],[ArrayExpress]]/matriceresult_25[[#This Row],[TOTAL]]</f>
        <v>0</v>
      </c>
      <c r="AE160">
        <f>matriceresult_25[[#This Row],[BioProject]]/matriceresult_25[[#This Row],[TOTAL]]</f>
        <v>0</v>
      </c>
      <c r="AF160">
        <f>matriceresult_25[[#This Row],[dbGaP]]/matriceresult_25[[#This Row],[TOTAL]]</f>
        <v>0</v>
      </c>
      <c r="AG160">
        <f>matriceresult_25[[#This Row],[DOI]]/matriceresult_25[[#This Row],[TOTAL]]</f>
        <v>0</v>
      </c>
      <c r="AH160">
        <f>matriceresult_25[[#This Row],[EMDB]]/matriceresult_25[[#This Row],[TOTAL]]</f>
        <v>0</v>
      </c>
      <c r="AI160">
        <f>matriceresult_25[[#This Row],[ENA]]/matriceresult_25[[#This Row],[TOTAL]]</f>
        <v>1</v>
      </c>
      <c r="AJ160">
        <f>matriceresult_25[[#This Row],[Ensembl]]/matriceresult_25[[#This Row],[TOTAL]]</f>
        <v>0</v>
      </c>
      <c r="AK160">
        <f>matriceresult_25[[#This Row],[EUDRACT]]/matriceresult_25[[#This Row],[TOTAL]]</f>
        <v>0</v>
      </c>
      <c r="AL160">
        <f>matriceresult_25[[#This Row],[GCA]]/matriceresult_25[[#This Row],[TOTAL]]</f>
        <v>0</v>
      </c>
      <c r="AM160">
        <f>matriceresult_25[[#This Row],[Gene Ontology (GO)]]/matriceresult_25[[#This Row],[TOTAL]]</f>
        <v>0</v>
      </c>
      <c r="AN160">
        <f>matriceresult_25[[#This Row],[GEO]]/matriceresult_25[[#This Row],[TOTAL]]</f>
        <v>0</v>
      </c>
      <c r="AO160">
        <f>matriceresult_25[[#This Row],[HPA]]/matriceresult_25[[#This Row],[TOTAL]]</f>
        <v>0</v>
      </c>
      <c r="AP160">
        <f>matriceresult_25[[#This Row],[IGSR/1000 Genomes]]/matriceresult_25[[#This Row],[TOTAL]]</f>
        <v>0</v>
      </c>
      <c r="AQ160">
        <f>matriceresult_25[[#This Row],[InterPro]]/matriceresult_25[[#This Row],[TOTAL]]</f>
        <v>0</v>
      </c>
      <c r="AR160">
        <f>matriceresult_25[[#This Row],[OMIM]]/matriceresult_25[[#This Row],[TOTAL]]</f>
        <v>0</v>
      </c>
      <c r="AS160">
        <f>matriceresult_25[[#This Row],[PDBe]]/matriceresult_25[[#This Row],[TOTAL]]</f>
        <v>0</v>
      </c>
      <c r="AT160">
        <f>matriceresult_25[[#This Row],[Pfam]]/matriceresult_25[[#This Row],[TOTAL]]</f>
        <v>0</v>
      </c>
      <c r="AU160">
        <f>matriceresult_25[[#This Row],[PRIDE]]/matriceresult_25[[#This Row],[TOTAL]]</f>
        <v>0</v>
      </c>
      <c r="AV160">
        <f>matriceresult_25[[#This Row],[RefSeq]]/matriceresult_25[[#This Row],[TOTAL]]</f>
        <v>0</v>
      </c>
      <c r="AW160">
        <f>matriceresult_25[[#This Row],[RefSNP]]/matriceresult_25[[#This Row],[TOTAL]]</f>
        <v>0</v>
      </c>
      <c r="AX160">
        <f>matriceresult_25[[#This Row],[RRID]]/matriceresult_25[[#This Row],[TOTAL]]</f>
        <v>0</v>
      </c>
      <c r="AY160">
        <f>matriceresult_25[[#This Row],[UniProt]]/matriceresult_25[[#This Row],[TOTAL]]</f>
        <v>0</v>
      </c>
      <c r="AZ160" s="8">
        <f>SUM(matriceresult_258[[#This Row],[ArrayExpress]:[UniProt]])</f>
        <v>1</v>
      </c>
    </row>
    <row r="161" spans="1:52" x14ac:dyDescent="0.25">
      <c r="A161" s="4" t="s">
        <v>83</v>
      </c>
      <c r="B161" s="6" t="s">
        <v>12</v>
      </c>
      <c r="D161" s="1" t="s">
        <v>2637</v>
      </c>
      <c r="E161">
        <v>0</v>
      </c>
      <c r="F161">
        <v>0</v>
      </c>
      <c r="G161">
        <v>0</v>
      </c>
      <c r="H161">
        <v>0</v>
      </c>
      <c r="I161">
        <v>0</v>
      </c>
      <c r="J161">
        <v>0</v>
      </c>
      <c r="K161">
        <v>0</v>
      </c>
      <c r="L161">
        <v>0</v>
      </c>
      <c r="M161">
        <v>0</v>
      </c>
      <c r="N161">
        <v>0</v>
      </c>
      <c r="O161">
        <v>0</v>
      </c>
      <c r="P161">
        <v>0</v>
      </c>
      <c r="Q161">
        <v>0</v>
      </c>
      <c r="R161">
        <v>0</v>
      </c>
      <c r="S161">
        <v>0</v>
      </c>
      <c r="T161">
        <v>2</v>
      </c>
      <c r="U161">
        <v>0</v>
      </c>
      <c r="V161">
        <v>0</v>
      </c>
      <c r="W161">
        <v>0</v>
      </c>
      <c r="X161">
        <v>0</v>
      </c>
      <c r="Y161">
        <v>0</v>
      </c>
      <c r="Z161">
        <v>0</v>
      </c>
      <c r="AA161" s="8">
        <f>SUM(matriceresult_25[[#This Row],[ArrayExpress]:[UniProt]])</f>
        <v>2</v>
      </c>
      <c r="AC161" s="1" t="s">
        <v>2637</v>
      </c>
      <c r="AD161">
        <f>matriceresult_25[[#This Row],[ArrayExpress]]/matriceresult_25[[#This Row],[TOTAL]]</f>
        <v>0</v>
      </c>
      <c r="AE161">
        <f>matriceresult_25[[#This Row],[BioProject]]/matriceresult_25[[#This Row],[TOTAL]]</f>
        <v>0</v>
      </c>
      <c r="AF161">
        <f>matriceresult_25[[#This Row],[dbGaP]]/matriceresult_25[[#This Row],[TOTAL]]</f>
        <v>0</v>
      </c>
      <c r="AG161">
        <f>matriceresult_25[[#This Row],[DOI]]/matriceresult_25[[#This Row],[TOTAL]]</f>
        <v>0</v>
      </c>
      <c r="AH161">
        <f>matriceresult_25[[#This Row],[EMDB]]/matriceresult_25[[#This Row],[TOTAL]]</f>
        <v>0</v>
      </c>
      <c r="AI161">
        <f>matriceresult_25[[#This Row],[ENA]]/matriceresult_25[[#This Row],[TOTAL]]</f>
        <v>0</v>
      </c>
      <c r="AJ161">
        <f>matriceresult_25[[#This Row],[Ensembl]]/matriceresult_25[[#This Row],[TOTAL]]</f>
        <v>0</v>
      </c>
      <c r="AK161">
        <f>matriceresult_25[[#This Row],[EUDRACT]]/matriceresult_25[[#This Row],[TOTAL]]</f>
        <v>0</v>
      </c>
      <c r="AL161">
        <f>matriceresult_25[[#This Row],[GCA]]/matriceresult_25[[#This Row],[TOTAL]]</f>
        <v>0</v>
      </c>
      <c r="AM161">
        <f>matriceresult_25[[#This Row],[Gene Ontology (GO)]]/matriceresult_25[[#This Row],[TOTAL]]</f>
        <v>0</v>
      </c>
      <c r="AN161">
        <f>matriceresult_25[[#This Row],[GEO]]/matriceresult_25[[#This Row],[TOTAL]]</f>
        <v>0</v>
      </c>
      <c r="AO161">
        <f>matriceresult_25[[#This Row],[HPA]]/matriceresult_25[[#This Row],[TOTAL]]</f>
        <v>0</v>
      </c>
      <c r="AP161">
        <f>matriceresult_25[[#This Row],[IGSR/1000 Genomes]]/matriceresult_25[[#This Row],[TOTAL]]</f>
        <v>0</v>
      </c>
      <c r="AQ161">
        <f>matriceresult_25[[#This Row],[InterPro]]/matriceresult_25[[#This Row],[TOTAL]]</f>
        <v>0</v>
      </c>
      <c r="AR161">
        <f>matriceresult_25[[#This Row],[OMIM]]/matriceresult_25[[#This Row],[TOTAL]]</f>
        <v>0</v>
      </c>
      <c r="AS161">
        <f>matriceresult_25[[#This Row],[PDBe]]/matriceresult_25[[#This Row],[TOTAL]]</f>
        <v>1</v>
      </c>
      <c r="AT161">
        <f>matriceresult_25[[#This Row],[Pfam]]/matriceresult_25[[#This Row],[TOTAL]]</f>
        <v>0</v>
      </c>
      <c r="AU161">
        <f>matriceresult_25[[#This Row],[PRIDE]]/matriceresult_25[[#This Row],[TOTAL]]</f>
        <v>0</v>
      </c>
      <c r="AV161">
        <f>matriceresult_25[[#This Row],[RefSeq]]/matriceresult_25[[#This Row],[TOTAL]]</f>
        <v>0</v>
      </c>
      <c r="AW161">
        <f>matriceresult_25[[#This Row],[RefSNP]]/matriceresult_25[[#This Row],[TOTAL]]</f>
        <v>0</v>
      </c>
      <c r="AX161">
        <f>matriceresult_25[[#This Row],[RRID]]/matriceresult_25[[#This Row],[TOTAL]]</f>
        <v>0</v>
      </c>
      <c r="AY161">
        <f>matriceresult_25[[#This Row],[UniProt]]/matriceresult_25[[#This Row],[TOTAL]]</f>
        <v>0</v>
      </c>
      <c r="AZ161" s="8">
        <f>SUM(matriceresult_258[[#This Row],[ArrayExpress]:[UniProt]])</f>
        <v>1</v>
      </c>
    </row>
    <row r="162" spans="1:52" x14ac:dyDescent="0.25">
      <c r="A162" s="3" t="s">
        <v>2134</v>
      </c>
      <c r="B162" s="13" t="s">
        <v>12</v>
      </c>
      <c r="D162" s="1" t="s">
        <v>909</v>
      </c>
      <c r="E162">
        <v>0</v>
      </c>
      <c r="F162">
        <v>0</v>
      </c>
      <c r="G162">
        <v>0</v>
      </c>
      <c r="H162">
        <v>0</v>
      </c>
      <c r="I162">
        <v>0</v>
      </c>
      <c r="J162">
        <v>1</v>
      </c>
      <c r="K162">
        <v>0</v>
      </c>
      <c r="L162">
        <v>0</v>
      </c>
      <c r="M162">
        <v>0</v>
      </c>
      <c r="N162">
        <v>0</v>
      </c>
      <c r="O162">
        <v>0</v>
      </c>
      <c r="P162">
        <v>0</v>
      </c>
      <c r="Q162">
        <v>0</v>
      </c>
      <c r="R162">
        <v>0</v>
      </c>
      <c r="S162">
        <v>0</v>
      </c>
      <c r="T162">
        <v>0</v>
      </c>
      <c r="U162">
        <v>0</v>
      </c>
      <c r="V162">
        <v>0</v>
      </c>
      <c r="W162">
        <v>0</v>
      </c>
      <c r="X162">
        <v>0</v>
      </c>
      <c r="Y162">
        <v>0</v>
      </c>
      <c r="Z162">
        <v>0</v>
      </c>
      <c r="AA162" s="8">
        <f>SUM(matriceresult_25[[#This Row],[ArrayExpress]:[UniProt]])</f>
        <v>1</v>
      </c>
      <c r="AC162" s="1" t="s">
        <v>909</v>
      </c>
      <c r="AD162">
        <f>matriceresult_25[[#This Row],[ArrayExpress]]/matriceresult_25[[#This Row],[TOTAL]]</f>
        <v>0</v>
      </c>
      <c r="AE162">
        <f>matriceresult_25[[#This Row],[BioProject]]/matriceresult_25[[#This Row],[TOTAL]]</f>
        <v>0</v>
      </c>
      <c r="AF162">
        <f>matriceresult_25[[#This Row],[dbGaP]]/matriceresult_25[[#This Row],[TOTAL]]</f>
        <v>0</v>
      </c>
      <c r="AG162">
        <f>matriceresult_25[[#This Row],[DOI]]/matriceresult_25[[#This Row],[TOTAL]]</f>
        <v>0</v>
      </c>
      <c r="AH162">
        <f>matriceresult_25[[#This Row],[EMDB]]/matriceresult_25[[#This Row],[TOTAL]]</f>
        <v>0</v>
      </c>
      <c r="AI162">
        <f>matriceresult_25[[#This Row],[ENA]]/matriceresult_25[[#This Row],[TOTAL]]</f>
        <v>1</v>
      </c>
      <c r="AJ162">
        <f>matriceresult_25[[#This Row],[Ensembl]]/matriceresult_25[[#This Row],[TOTAL]]</f>
        <v>0</v>
      </c>
      <c r="AK162">
        <f>matriceresult_25[[#This Row],[EUDRACT]]/matriceresult_25[[#This Row],[TOTAL]]</f>
        <v>0</v>
      </c>
      <c r="AL162">
        <f>matriceresult_25[[#This Row],[GCA]]/matriceresult_25[[#This Row],[TOTAL]]</f>
        <v>0</v>
      </c>
      <c r="AM162">
        <f>matriceresult_25[[#This Row],[Gene Ontology (GO)]]/matriceresult_25[[#This Row],[TOTAL]]</f>
        <v>0</v>
      </c>
      <c r="AN162">
        <f>matriceresult_25[[#This Row],[GEO]]/matriceresult_25[[#This Row],[TOTAL]]</f>
        <v>0</v>
      </c>
      <c r="AO162">
        <f>matriceresult_25[[#This Row],[HPA]]/matriceresult_25[[#This Row],[TOTAL]]</f>
        <v>0</v>
      </c>
      <c r="AP162">
        <f>matriceresult_25[[#This Row],[IGSR/1000 Genomes]]/matriceresult_25[[#This Row],[TOTAL]]</f>
        <v>0</v>
      </c>
      <c r="AQ162">
        <f>matriceresult_25[[#This Row],[InterPro]]/matriceresult_25[[#This Row],[TOTAL]]</f>
        <v>0</v>
      </c>
      <c r="AR162">
        <f>matriceresult_25[[#This Row],[OMIM]]/matriceresult_25[[#This Row],[TOTAL]]</f>
        <v>0</v>
      </c>
      <c r="AS162">
        <f>matriceresult_25[[#This Row],[PDBe]]/matriceresult_25[[#This Row],[TOTAL]]</f>
        <v>0</v>
      </c>
      <c r="AT162">
        <f>matriceresult_25[[#This Row],[Pfam]]/matriceresult_25[[#This Row],[TOTAL]]</f>
        <v>0</v>
      </c>
      <c r="AU162">
        <f>matriceresult_25[[#This Row],[PRIDE]]/matriceresult_25[[#This Row],[TOTAL]]</f>
        <v>0</v>
      </c>
      <c r="AV162">
        <f>matriceresult_25[[#This Row],[RefSeq]]/matriceresult_25[[#This Row],[TOTAL]]</f>
        <v>0</v>
      </c>
      <c r="AW162">
        <f>matriceresult_25[[#This Row],[RefSNP]]/matriceresult_25[[#This Row],[TOTAL]]</f>
        <v>0</v>
      </c>
      <c r="AX162">
        <f>matriceresult_25[[#This Row],[RRID]]/matriceresult_25[[#This Row],[TOTAL]]</f>
        <v>0</v>
      </c>
      <c r="AY162">
        <f>matriceresult_25[[#This Row],[UniProt]]/matriceresult_25[[#This Row],[TOTAL]]</f>
        <v>0</v>
      </c>
      <c r="AZ162" s="8">
        <f>SUM(matriceresult_258[[#This Row],[ArrayExpress]:[UniProt]])</f>
        <v>1</v>
      </c>
    </row>
    <row r="163" spans="1:52" x14ac:dyDescent="0.25">
      <c r="A163" s="4" t="s">
        <v>2134</v>
      </c>
      <c r="B163" s="6" t="s">
        <v>12</v>
      </c>
      <c r="D163" s="1" t="s">
        <v>210</v>
      </c>
      <c r="E163">
        <v>0</v>
      </c>
      <c r="F163">
        <v>0</v>
      </c>
      <c r="G163">
        <v>0</v>
      </c>
      <c r="H163">
        <v>0</v>
      </c>
      <c r="I163">
        <v>0</v>
      </c>
      <c r="J163">
        <v>2</v>
      </c>
      <c r="K163">
        <v>0</v>
      </c>
      <c r="L163">
        <v>0</v>
      </c>
      <c r="M163">
        <v>0</v>
      </c>
      <c r="N163">
        <v>8</v>
      </c>
      <c r="O163">
        <v>0</v>
      </c>
      <c r="P163">
        <v>0</v>
      </c>
      <c r="Q163">
        <v>0</v>
      </c>
      <c r="R163">
        <v>0</v>
      </c>
      <c r="S163">
        <v>0</v>
      </c>
      <c r="T163">
        <v>0</v>
      </c>
      <c r="U163">
        <v>0</v>
      </c>
      <c r="V163">
        <v>0</v>
      </c>
      <c r="W163">
        <v>0</v>
      </c>
      <c r="X163">
        <v>0</v>
      </c>
      <c r="Y163">
        <v>0</v>
      </c>
      <c r="Z163">
        <v>0</v>
      </c>
      <c r="AA163" s="8">
        <f>SUM(matriceresult_25[[#This Row],[ArrayExpress]:[UniProt]])</f>
        <v>10</v>
      </c>
      <c r="AC163" s="1" t="s">
        <v>210</v>
      </c>
      <c r="AD163">
        <f>matriceresult_25[[#This Row],[ArrayExpress]]/matriceresult_25[[#This Row],[TOTAL]]</f>
        <v>0</v>
      </c>
      <c r="AE163">
        <f>matriceresult_25[[#This Row],[BioProject]]/matriceresult_25[[#This Row],[TOTAL]]</f>
        <v>0</v>
      </c>
      <c r="AF163">
        <f>matriceresult_25[[#This Row],[dbGaP]]/matriceresult_25[[#This Row],[TOTAL]]</f>
        <v>0</v>
      </c>
      <c r="AG163">
        <f>matriceresult_25[[#This Row],[DOI]]/matriceresult_25[[#This Row],[TOTAL]]</f>
        <v>0</v>
      </c>
      <c r="AH163">
        <f>matriceresult_25[[#This Row],[EMDB]]/matriceresult_25[[#This Row],[TOTAL]]</f>
        <v>0</v>
      </c>
      <c r="AI163">
        <f>matriceresult_25[[#This Row],[ENA]]/matriceresult_25[[#This Row],[TOTAL]]</f>
        <v>0.2</v>
      </c>
      <c r="AJ163">
        <f>matriceresult_25[[#This Row],[Ensembl]]/matriceresult_25[[#This Row],[TOTAL]]</f>
        <v>0</v>
      </c>
      <c r="AK163">
        <f>matriceresult_25[[#This Row],[EUDRACT]]/matriceresult_25[[#This Row],[TOTAL]]</f>
        <v>0</v>
      </c>
      <c r="AL163">
        <f>matriceresult_25[[#This Row],[GCA]]/matriceresult_25[[#This Row],[TOTAL]]</f>
        <v>0</v>
      </c>
      <c r="AM163">
        <f>matriceresult_25[[#This Row],[Gene Ontology (GO)]]/matriceresult_25[[#This Row],[TOTAL]]</f>
        <v>0.8</v>
      </c>
      <c r="AN163">
        <f>matriceresult_25[[#This Row],[GEO]]/matriceresult_25[[#This Row],[TOTAL]]</f>
        <v>0</v>
      </c>
      <c r="AO163">
        <f>matriceresult_25[[#This Row],[HPA]]/matriceresult_25[[#This Row],[TOTAL]]</f>
        <v>0</v>
      </c>
      <c r="AP163">
        <f>matriceresult_25[[#This Row],[IGSR/1000 Genomes]]/matriceresult_25[[#This Row],[TOTAL]]</f>
        <v>0</v>
      </c>
      <c r="AQ163">
        <f>matriceresult_25[[#This Row],[InterPro]]/matriceresult_25[[#This Row],[TOTAL]]</f>
        <v>0</v>
      </c>
      <c r="AR163">
        <f>matriceresult_25[[#This Row],[OMIM]]/matriceresult_25[[#This Row],[TOTAL]]</f>
        <v>0</v>
      </c>
      <c r="AS163">
        <f>matriceresult_25[[#This Row],[PDBe]]/matriceresult_25[[#This Row],[TOTAL]]</f>
        <v>0</v>
      </c>
      <c r="AT163">
        <f>matriceresult_25[[#This Row],[Pfam]]/matriceresult_25[[#This Row],[TOTAL]]</f>
        <v>0</v>
      </c>
      <c r="AU163">
        <f>matriceresult_25[[#This Row],[PRIDE]]/matriceresult_25[[#This Row],[TOTAL]]</f>
        <v>0</v>
      </c>
      <c r="AV163">
        <f>matriceresult_25[[#This Row],[RefSeq]]/matriceresult_25[[#This Row],[TOTAL]]</f>
        <v>0</v>
      </c>
      <c r="AW163">
        <f>matriceresult_25[[#This Row],[RefSNP]]/matriceresult_25[[#This Row],[TOTAL]]</f>
        <v>0</v>
      </c>
      <c r="AX163">
        <f>matriceresult_25[[#This Row],[RRID]]/matriceresult_25[[#This Row],[TOTAL]]</f>
        <v>0</v>
      </c>
      <c r="AY163">
        <f>matriceresult_25[[#This Row],[UniProt]]/matriceresult_25[[#This Row],[TOTAL]]</f>
        <v>0</v>
      </c>
      <c r="AZ163" s="8">
        <f>SUM(matriceresult_258[[#This Row],[ArrayExpress]:[UniProt]])</f>
        <v>1</v>
      </c>
    </row>
    <row r="164" spans="1:52" x14ac:dyDescent="0.25">
      <c r="A164" s="3" t="s">
        <v>2134</v>
      </c>
      <c r="B164" s="13" t="s">
        <v>12</v>
      </c>
      <c r="D164" s="1" t="s">
        <v>1787</v>
      </c>
      <c r="E164">
        <v>0</v>
      </c>
      <c r="F164">
        <v>0</v>
      </c>
      <c r="G164">
        <v>0</v>
      </c>
      <c r="H164">
        <v>0</v>
      </c>
      <c r="I164">
        <v>0</v>
      </c>
      <c r="J164">
        <v>0</v>
      </c>
      <c r="K164">
        <v>0</v>
      </c>
      <c r="L164">
        <v>0</v>
      </c>
      <c r="M164">
        <v>0</v>
      </c>
      <c r="N164">
        <v>0</v>
      </c>
      <c r="O164">
        <v>1</v>
      </c>
      <c r="P164">
        <v>0</v>
      </c>
      <c r="Q164">
        <v>0</v>
      </c>
      <c r="R164">
        <v>0</v>
      </c>
      <c r="S164">
        <v>0</v>
      </c>
      <c r="T164">
        <v>0</v>
      </c>
      <c r="U164">
        <v>0</v>
      </c>
      <c r="V164">
        <v>0</v>
      </c>
      <c r="W164">
        <v>0</v>
      </c>
      <c r="X164">
        <v>0</v>
      </c>
      <c r="Y164">
        <v>0</v>
      </c>
      <c r="Z164">
        <v>0</v>
      </c>
      <c r="AA164" s="8">
        <f>SUM(matriceresult_25[[#This Row],[ArrayExpress]:[UniProt]])</f>
        <v>1</v>
      </c>
      <c r="AC164" s="1" t="s">
        <v>1787</v>
      </c>
      <c r="AD164">
        <f>matriceresult_25[[#This Row],[ArrayExpress]]/matriceresult_25[[#This Row],[TOTAL]]</f>
        <v>0</v>
      </c>
      <c r="AE164">
        <f>matriceresult_25[[#This Row],[BioProject]]/matriceresult_25[[#This Row],[TOTAL]]</f>
        <v>0</v>
      </c>
      <c r="AF164">
        <f>matriceresult_25[[#This Row],[dbGaP]]/matriceresult_25[[#This Row],[TOTAL]]</f>
        <v>0</v>
      </c>
      <c r="AG164">
        <f>matriceresult_25[[#This Row],[DOI]]/matriceresult_25[[#This Row],[TOTAL]]</f>
        <v>0</v>
      </c>
      <c r="AH164">
        <f>matriceresult_25[[#This Row],[EMDB]]/matriceresult_25[[#This Row],[TOTAL]]</f>
        <v>0</v>
      </c>
      <c r="AI164">
        <f>matriceresult_25[[#This Row],[ENA]]/matriceresult_25[[#This Row],[TOTAL]]</f>
        <v>0</v>
      </c>
      <c r="AJ164">
        <f>matriceresult_25[[#This Row],[Ensembl]]/matriceresult_25[[#This Row],[TOTAL]]</f>
        <v>0</v>
      </c>
      <c r="AK164">
        <f>matriceresult_25[[#This Row],[EUDRACT]]/matriceresult_25[[#This Row],[TOTAL]]</f>
        <v>0</v>
      </c>
      <c r="AL164">
        <f>matriceresult_25[[#This Row],[GCA]]/matriceresult_25[[#This Row],[TOTAL]]</f>
        <v>0</v>
      </c>
      <c r="AM164">
        <f>matriceresult_25[[#This Row],[Gene Ontology (GO)]]/matriceresult_25[[#This Row],[TOTAL]]</f>
        <v>0</v>
      </c>
      <c r="AN164">
        <f>matriceresult_25[[#This Row],[GEO]]/matriceresult_25[[#This Row],[TOTAL]]</f>
        <v>1</v>
      </c>
      <c r="AO164">
        <f>matriceresult_25[[#This Row],[HPA]]/matriceresult_25[[#This Row],[TOTAL]]</f>
        <v>0</v>
      </c>
      <c r="AP164">
        <f>matriceresult_25[[#This Row],[IGSR/1000 Genomes]]/matriceresult_25[[#This Row],[TOTAL]]</f>
        <v>0</v>
      </c>
      <c r="AQ164">
        <f>matriceresult_25[[#This Row],[InterPro]]/matriceresult_25[[#This Row],[TOTAL]]</f>
        <v>0</v>
      </c>
      <c r="AR164">
        <f>matriceresult_25[[#This Row],[OMIM]]/matriceresult_25[[#This Row],[TOTAL]]</f>
        <v>0</v>
      </c>
      <c r="AS164">
        <f>matriceresult_25[[#This Row],[PDBe]]/matriceresult_25[[#This Row],[TOTAL]]</f>
        <v>0</v>
      </c>
      <c r="AT164">
        <f>matriceresult_25[[#This Row],[Pfam]]/matriceresult_25[[#This Row],[TOTAL]]</f>
        <v>0</v>
      </c>
      <c r="AU164">
        <f>matriceresult_25[[#This Row],[PRIDE]]/matriceresult_25[[#This Row],[TOTAL]]</f>
        <v>0</v>
      </c>
      <c r="AV164">
        <f>matriceresult_25[[#This Row],[RefSeq]]/matriceresult_25[[#This Row],[TOTAL]]</f>
        <v>0</v>
      </c>
      <c r="AW164">
        <f>matriceresult_25[[#This Row],[RefSNP]]/matriceresult_25[[#This Row],[TOTAL]]</f>
        <v>0</v>
      </c>
      <c r="AX164">
        <f>matriceresult_25[[#This Row],[RRID]]/matriceresult_25[[#This Row],[TOTAL]]</f>
        <v>0</v>
      </c>
      <c r="AY164">
        <f>matriceresult_25[[#This Row],[UniProt]]/matriceresult_25[[#This Row],[TOTAL]]</f>
        <v>0</v>
      </c>
      <c r="AZ164" s="8">
        <f>SUM(matriceresult_258[[#This Row],[ArrayExpress]:[UniProt]])</f>
        <v>1</v>
      </c>
    </row>
    <row r="165" spans="1:52" x14ac:dyDescent="0.25">
      <c r="A165" s="4" t="s">
        <v>87</v>
      </c>
      <c r="B165" s="6" t="s">
        <v>12</v>
      </c>
      <c r="D165" s="1" t="s">
        <v>2643</v>
      </c>
      <c r="E165">
        <v>0</v>
      </c>
      <c r="F165">
        <v>0</v>
      </c>
      <c r="G165">
        <v>0</v>
      </c>
      <c r="H165">
        <v>0</v>
      </c>
      <c r="I165">
        <v>0</v>
      </c>
      <c r="J165">
        <v>0</v>
      </c>
      <c r="K165">
        <v>0</v>
      </c>
      <c r="L165">
        <v>0</v>
      </c>
      <c r="M165">
        <v>0</v>
      </c>
      <c r="N165">
        <v>0</v>
      </c>
      <c r="O165">
        <v>0</v>
      </c>
      <c r="P165">
        <v>0</v>
      </c>
      <c r="Q165">
        <v>0</v>
      </c>
      <c r="R165">
        <v>0</v>
      </c>
      <c r="S165">
        <v>0</v>
      </c>
      <c r="T165">
        <v>1</v>
      </c>
      <c r="U165">
        <v>0</v>
      </c>
      <c r="V165">
        <v>0</v>
      </c>
      <c r="W165">
        <v>0</v>
      </c>
      <c r="X165">
        <v>0</v>
      </c>
      <c r="Y165">
        <v>0</v>
      </c>
      <c r="Z165">
        <v>0</v>
      </c>
      <c r="AA165" s="8">
        <f>SUM(matriceresult_25[[#This Row],[ArrayExpress]:[UniProt]])</f>
        <v>1</v>
      </c>
      <c r="AC165" s="1" t="s">
        <v>2643</v>
      </c>
      <c r="AD165">
        <f>matriceresult_25[[#This Row],[ArrayExpress]]/matriceresult_25[[#This Row],[TOTAL]]</f>
        <v>0</v>
      </c>
      <c r="AE165">
        <f>matriceresult_25[[#This Row],[BioProject]]/matriceresult_25[[#This Row],[TOTAL]]</f>
        <v>0</v>
      </c>
      <c r="AF165">
        <f>matriceresult_25[[#This Row],[dbGaP]]/matriceresult_25[[#This Row],[TOTAL]]</f>
        <v>0</v>
      </c>
      <c r="AG165">
        <f>matriceresult_25[[#This Row],[DOI]]/matriceresult_25[[#This Row],[TOTAL]]</f>
        <v>0</v>
      </c>
      <c r="AH165">
        <f>matriceresult_25[[#This Row],[EMDB]]/matriceresult_25[[#This Row],[TOTAL]]</f>
        <v>0</v>
      </c>
      <c r="AI165">
        <f>matriceresult_25[[#This Row],[ENA]]/matriceresult_25[[#This Row],[TOTAL]]</f>
        <v>0</v>
      </c>
      <c r="AJ165">
        <f>matriceresult_25[[#This Row],[Ensembl]]/matriceresult_25[[#This Row],[TOTAL]]</f>
        <v>0</v>
      </c>
      <c r="AK165">
        <f>matriceresult_25[[#This Row],[EUDRACT]]/matriceresult_25[[#This Row],[TOTAL]]</f>
        <v>0</v>
      </c>
      <c r="AL165">
        <f>matriceresult_25[[#This Row],[GCA]]/matriceresult_25[[#This Row],[TOTAL]]</f>
        <v>0</v>
      </c>
      <c r="AM165">
        <f>matriceresult_25[[#This Row],[Gene Ontology (GO)]]/matriceresult_25[[#This Row],[TOTAL]]</f>
        <v>0</v>
      </c>
      <c r="AN165">
        <f>matriceresult_25[[#This Row],[GEO]]/matriceresult_25[[#This Row],[TOTAL]]</f>
        <v>0</v>
      </c>
      <c r="AO165">
        <f>matriceresult_25[[#This Row],[HPA]]/matriceresult_25[[#This Row],[TOTAL]]</f>
        <v>0</v>
      </c>
      <c r="AP165">
        <f>matriceresult_25[[#This Row],[IGSR/1000 Genomes]]/matriceresult_25[[#This Row],[TOTAL]]</f>
        <v>0</v>
      </c>
      <c r="AQ165">
        <f>matriceresult_25[[#This Row],[InterPro]]/matriceresult_25[[#This Row],[TOTAL]]</f>
        <v>0</v>
      </c>
      <c r="AR165">
        <f>matriceresult_25[[#This Row],[OMIM]]/matriceresult_25[[#This Row],[TOTAL]]</f>
        <v>0</v>
      </c>
      <c r="AS165">
        <f>matriceresult_25[[#This Row],[PDBe]]/matriceresult_25[[#This Row],[TOTAL]]</f>
        <v>1</v>
      </c>
      <c r="AT165">
        <f>matriceresult_25[[#This Row],[Pfam]]/matriceresult_25[[#This Row],[TOTAL]]</f>
        <v>0</v>
      </c>
      <c r="AU165">
        <f>matriceresult_25[[#This Row],[PRIDE]]/matriceresult_25[[#This Row],[TOTAL]]</f>
        <v>0</v>
      </c>
      <c r="AV165">
        <f>matriceresult_25[[#This Row],[RefSeq]]/matriceresult_25[[#This Row],[TOTAL]]</f>
        <v>0</v>
      </c>
      <c r="AW165">
        <f>matriceresult_25[[#This Row],[RefSNP]]/matriceresult_25[[#This Row],[TOTAL]]</f>
        <v>0</v>
      </c>
      <c r="AX165">
        <f>matriceresult_25[[#This Row],[RRID]]/matriceresult_25[[#This Row],[TOTAL]]</f>
        <v>0</v>
      </c>
      <c r="AY165">
        <f>matriceresult_25[[#This Row],[UniProt]]/matriceresult_25[[#This Row],[TOTAL]]</f>
        <v>0</v>
      </c>
      <c r="AZ165" s="8">
        <f>SUM(matriceresult_258[[#This Row],[ArrayExpress]:[UniProt]])</f>
        <v>1</v>
      </c>
    </row>
    <row r="166" spans="1:52" x14ac:dyDescent="0.25">
      <c r="A166" s="3" t="s">
        <v>87</v>
      </c>
      <c r="B166" s="13" t="s">
        <v>12</v>
      </c>
      <c r="D166" s="1" t="s">
        <v>2648</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2</v>
      </c>
      <c r="Z166">
        <v>0</v>
      </c>
      <c r="AA166" s="8">
        <f>SUM(matriceresult_25[[#This Row],[ArrayExpress]:[UniProt]])</f>
        <v>2</v>
      </c>
      <c r="AC166" s="1" t="s">
        <v>2648</v>
      </c>
      <c r="AD166">
        <f>matriceresult_25[[#This Row],[ArrayExpress]]/matriceresult_25[[#This Row],[TOTAL]]</f>
        <v>0</v>
      </c>
      <c r="AE166">
        <f>matriceresult_25[[#This Row],[BioProject]]/matriceresult_25[[#This Row],[TOTAL]]</f>
        <v>0</v>
      </c>
      <c r="AF166">
        <f>matriceresult_25[[#This Row],[dbGaP]]/matriceresult_25[[#This Row],[TOTAL]]</f>
        <v>0</v>
      </c>
      <c r="AG166">
        <f>matriceresult_25[[#This Row],[DOI]]/matriceresult_25[[#This Row],[TOTAL]]</f>
        <v>0</v>
      </c>
      <c r="AH166">
        <f>matriceresult_25[[#This Row],[EMDB]]/matriceresult_25[[#This Row],[TOTAL]]</f>
        <v>0</v>
      </c>
      <c r="AI166">
        <f>matriceresult_25[[#This Row],[ENA]]/matriceresult_25[[#This Row],[TOTAL]]</f>
        <v>0</v>
      </c>
      <c r="AJ166">
        <f>matriceresult_25[[#This Row],[Ensembl]]/matriceresult_25[[#This Row],[TOTAL]]</f>
        <v>0</v>
      </c>
      <c r="AK166">
        <f>matriceresult_25[[#This Row],[EUDRACT]]/matriceresult_25[[#This Row],[TOTAL]]</f>
        <v>0</v>
      </c>
      <c r="AL166">
        <f>matriceresult_25[[#This Row],[GCA]]/matriceresult_25[[#This Row],[TOTAL]]</f>
        <v>0</v>
      </c>
      <c r="AM166">
        <f>matriceresult_25[[#This Row],[Gene Ontology (GO)]]/matriceresult_25[[#This Row],[TOTAL]]</f>
        <v>0</v>
      </c>
      <c r="AN166">
        <f>matriceresult_25[[#This Row],[GEO]]/matriceresult_25[[#This Row],[TOTAL]]</f>
        <v>0</v>
      </c>
      <c r="AO166">
        <f>matriceresult_25[[#This Row],[HPA]]/matriceresult_25[[#This Row],[TOTAL]]</f>
        <v>0</v>
      </c>
      <c r="AP166">
        <f>matriceresult_25[[#This Row],[IGSR/1000 Genomes]]/matriceresult_25[[#This Row],[TOTAL]]</f>
        <v>0</v>
      </c>
      <c r="AQ166">
        <f>matriceresult_25[[#This Row],[InterPro]]/matriceresult_25[[#This Row],[TOTAL]]</f>
        <v>0</v>
      </c>
      <c r="AR166">
        <f>matriceresult_25[[#This Row],[OMIM]]/matriceresult_25[[#This Row],[TOTAL]]</f>
        <v>0</v>
      </c>
      <c r="AS166">
        <f>matriceresult_25[[#This Row],[PDBe]]/matriceresult_25[[#This Row],[TOTAL]]</f>
        <v>0</v>
      </c>
      <c r="AT166">
        <f>matriceresult_25[[#This Row],[Pfam]]/matriceresult_25[[#This Row],[TOTAL]]</f>
        <v>0</v>
      </c>
      <c r="AU166">
        <f>matriceresult_25[[#This Row],[PRIDE]]/matriceresult_25[[#This Row],[TOTAL]]</f>
        <v>0</v>
      </c>
      <c r="AV166">
        <f>matriceresult_25[[#This Row],[RefSeq]]/matriceresult_25[[#This Row],[TOTAL]]</f>
        <v>0</v>
      </c>
      <c r="AW166">
        <f>matriceresult_25[[#This Row],[RefSNP]]/matriceresult_25[[#This Row],[TOTAL]]</f>
        <v>0</v>
      </c>
      <c r="AX166">
        <f>matriceresult_25[[#This Row],[RRID]]/matriceresult_25[[#This Row],[TOTAL]]</f>
        <v>1</v>
      </c>
      <c r="AY166">
        <f>matriceresult_25[[#This Row],[UniProt]]/matriceresult_25[[#This Row],[TOTAL]]</f>
        <v>0</v>
      </c>
      <c r="AZ166" s="8">
        <f>SUM(matriceresult_258[[#This Row],[ArrayExpress]:[UniProt]])</f>
        <v>1</v>
      </c>
    </row>
    <row r="167" spans="1:52" x14ac:dyDescent="0.25">
      <c r="A167" s="4" t="s">
        <v>87</v>
      </c>
      <c r="B167" s="6" t="s">
        <v>12</v>
      </c>
      <c r="D167" s="1" t="s">
        <v>2654</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1</v>
      </c>
      <c r="AA167" s="8">
        <f>SUM(matriceresult_25[[#This Row],[ArrayExpress]:[UniProt]])</f>
        <v>1</v>
      </c>
      <c r="AC167" s="1" t="s">
        <v>2654</v>
      </c>
      <c r="AD167">
        <f>matriceresult_25[[#This Row],[ArrayExpress]]/matriceresult_25[[#This Row],[TOTAL]]</f>
        <v>0</v>
      </c>
      <c r="AE167">
        <f>matriceresult_25[[#This Row],[BioProject]]/matriceresult_25[[#This Row],[TOTAL]]</f>
        <v>0</v>
      </c>
      <c r="AF167">
        <f>matriceresult_25[[#This Row],[dbGaP]]/matriceresult_25[[#This Row],[TOTAL]]</f>
        <v>0</v>
      </c>
      <c r="AG167">
        <f>matriceresult_25[[#This Row],[DOI]]/matriceresult_25[[#This Row],[TOTAL]]</f>
        <v>0</v>
      </c>
      <c r="AH167">
        <f>matriceresult_25[[#This Row],[EMDB]]/matriceresult_25[[#This Row],[TOTAL]]</f>
        <v>0</v>
      </c>
      <c r="AI167">
        <f>matriceresult_25[[#This Row],[ENA]]/matriceresult_25[[#This Row],[TOTAL]]</f>
        <v>0</v>
      </c>
      <c r="AJ167">
        <f>matriceresult_25[[#This Row],[Ensembl]]/matriceresult_25[[#This Row],[TOTAL]]</f>
        <v>0</v>
      </c>
      <c r="AK167">
        <f>matriceresult_25[[#This Row],[EUDRACT]]/matriceresult_25[[#This Row],[TOTAL]]</f>
        <v>0</v>
      </c>
      <c r="AL167">
        <f>matriceresult_25[[#This Row],[GCA]]/matriceresult_25[[#This Row],[TOTAL]]</f>
        <v>0</v>
      </c>
      <c r="AM167">
        <f>matriceresult_25[[#This Row],[Gene Ontology (GO)]]/matriceresult_25[[#This Row],[TOTAL]]</f>
        <v>0</v>
      </c>
      <c r="AN167">
        <f>matriceresult_25[[#This Row],[GEO]]/matriceresult_25[[#This Row],[TOTAL]]</f>
        <v>0</v>
      </c>
      <c r="AO167">
        <f>matriceresult_25[[#This Row],[HPA]]/matriceresult_25[[#This Row],[TOTAL]]</f>
        <v>0</v>
      </c>
      <c r="AP167">
        <f>matriceresult_25[[#This Row],[IGSR/1000 Genomes]]/matriceresult_25[[#This Row],[TOTAL]]</f>
        <v>0</v>
      </c>
      <c r="AQ167">
        <f>matriceresult_25[[#This Row],[InterPro]]/matriceresult_25[[#This Row],[TOTAL]]</f>
        <v>0</v>
      </c>
      <c r="AR167">
        <f>matriceresult_25[[#This Row],[OMIM]]/matriceresult_25[[#This Row],[TOTAL]]</f>
        <v>0</v>
      </c>
      <c r="AS167">
        <f>matriceresult_25[[#This Row],[PDBe]]/matriceresult_25[[#This Row],[TOTAL]]</f>
        <v>0</v>
      </c>
      <c r="AT167">
        <f>matriceresult_25[[#This Row],[Pfam]]/matriceresult_25[[#This Row],[TOTAL]]</f>
        <v>0</v>
      </c>
      <c r="AU167">
        <f>matriceresult_25[[#This Row],[PRIDE]]/matriceresult_25[[#This Row],[TOTAL]]</f>
        <v>0</v>
      </c>
      <c r="AV167">
        <f>matriceresult_25[[#This Row],[RefSeq]]/matriceresult_25[[#This Row],[TOTAL]]</f>
        <v>0</v>
      </c>
      <c r="AW167">
        <f>matriceresult_25[[#This Row],[RefSNP]]/matriceresult_25[[#This Row],[TOTAL]]</f>
        <v>0</v>
      </c>
      <c r="AX167">
        <f>matriceresult_25[[#This Row],[RRID]]/matriceresult_25[[#This Row],[TOTAL]]</f>
        <v>0</v>
      </c>
      <c r="AY167">
        <f>matriceresult_25[[#This Row],[UniProt]]/matriceresult_25[[#This Row],[TOTAL]]</f>
        <v>1</v>
      </c>
      <c r="AZ167" s="8">
        <f>SUM(matriceresult_258[[#This Row],[ArrayExpress]:[UniProt]])</f>
        <v>1</v>
      </c>
    </row>
    <row r="168" spans="1:52" x14ac:dyDescent="0.25">
      <c r="A168" s="3" t="s">
        <v>87</v>
      </c>
      <c r="B168" s="13" t="s">
        <v>12</v>
      </c>
      <c r="D168" s="1" t="s">
        <v>477</v>
      </c>
      <c r="E168">
        <v>0</v>
      </c>
      <c r="F168">
        <v>0</v>
      </c>
      <c r="G168">
        <v>0</v>
      </c>
      <c r="H168">
        <v>0</v>
      </c>
      <c r="I168">
        <v>0</v>
      </c>
      <c r="J168">
        <v>5</v>
      </c>
      <c r="K168">
        <v>0</v>
      </c>
      <c r="L168">
        <v>0</v>
      </c>
      <c r="M168">
        <v>0</v>
      </c>
      <c r="N168">
        <v>0</v>
      </c>
      <c r="O168">
        <v>0</v>
      </c>
      <c r="P168">
        <v>0</v>
      </c>
      <c r="Q168">
        <v>0</v>
      </c>
      <c r="R168">
        <v>0</v>
      </c>
      <c r="S168">
        <v>0</v>
      </c>
      <c r="T168">
        <v>4</v>
      </c>
      <c r="U168">
        <v>0</v>
      </c>
      <c r="V168">
        <v>0</v>
      </c>
      <c r="W168">
        <v>0</v>
      </c>
      <c r="X168">
        <v>0</v>
      </c>
      <c r="Y168">
        <v>0</v>
      </c>
      <c r="Z168">
        <v>0</v>
      </c>
      <c r="AA168" s="8">
        <f>SUM(matriceresult_25[[#This Row],[ArrayExpress]:[UniProt]])</f>
        <v>9</v>
      </c>
      <c r="AC168" s="1" t="s">
        <v>477</v>
      </c>
      <c r="AD168">
        <f>matriceresult_25[[#This Row],[ArrayExpress]]/matriceresult_25[[#This Row],[TOTAL]]</f>
        <v>0</v>
      </c>
      <c r="AE168">
        <f>matriceresult_25[[#This Row],[BioProject]]/matriceresult_25[[#This Row],[TOTAL]]</f>
        <v>0</v>
      </c>
      <c r="AF168">
        <f>matriceresult_25[[#This Row],[dbGaP]]/matriceresult_25[[#This Row],[TOTAL]]</f>
        <v>0</v>
      </c>
      <c r="AG168">
        <f>matriceresult_25[[#This Row],[DOI]]/matriceresult_25[[#This Row],[TOTAL]]</f>
        <v>0</v>
      </c>
      <c r="AH168">
        <f>matriceresult_25[[#This Row],[EMDB]]/matriceresult_25[[#This Row],[TOTAL]]</f>
        <v>0</v>
      </c>
      <c r="AI168">
        <f>matriceresult_25[[#This Row],[ENA]]/matriceresult_25[[#This Row],[TOTAL]]</f>
        <v>0.55555555555555558</v>
      </c>
      <c r="AJ168">
        <f>matriceresult_25[[#This Row],[Ensembl]]/matriceresult_25[[#This Row],[TOTAL]]</f>
        <v>0</v>
      </c>
      <c r="AK168">
        <f>matriceresult_25[[#This Row],[EUDRACT]]/matriceresult_25[[#This Row],[TOTAL]]</f>
        <v>0</v>
      </c>
      <c r="AL168">
        <f>matriceresult_25[[#This Row],[GCA]]/matriceresult_25[[#This Row],[TOTAL]]</f>
        <v>0</v>
      </c>
      <c r="AM168">
        <f>matriceresult_25[[#This Row],[Gene Ontology (GO)]]/matriceresult_25[[#This Row],[TOTAL]]</f>
        <v>0</v>
      </c>
      <c r="AN168">
        <f>matriceresult_25[[#This Row],[GEO]]/matriceresult_25[[#This Row],[TOTAL]]</f>
        <v>0</v>
      </c>
      <c r="AO168">
        <f>matriceresult_25[[#This Row],[HPA]]/matriceresult_25[[#This Row],[TOTAL]]</f>
        <v>0</v>
      </c>
      <c r="AP168">
        <f>matriceresult_25[[#This Row],[IGSR/1000 Genomes]]/matriceresult_25[[#This Row],[TOTAL]]</f>
        <v>0</v>
      </c>
      <c r="AQ168">
        <f>matriceresult_25[[#This Row],[InterPro]]/matriceresult_25[[#This Row],[TOTAL]]</f>
        <v>0</v>
      </c>
      <c r="AR168">
        <f>matriceresult_25[[#This Row],[OMIM]]/matriceresult_25[[#This Row],[TOTAL]]</f>
        <v>0</v>
      </c>
      <c r="AS168">
        <f>matriceresult_25[[#This Row],[PDBe]]/matriceresult_25[[#This Row],[TOTAL]]</f>
        <v>0.44444444444444442</v>
      </c>
      <c r="AT168">
        <f>matriceresult_25[[#This Row],[Pfam]]/matriceresult_25[[#This Row],[TOTAL]]</f>
        <v>0</v>
      </c>
      <c r="AU168">
        <f>matriceresult_25[[#This Row],[PRIDE]]/matriceresult_25[[#This Row],[TOTAL]]</f>
        <v>0</v>
      </c>
      <c r="AV168">
        <f>matriceresult_25[[#This Row],[RefSeq]]/matriceresult_25[[#This Row],[TOTAL]]</f>
        <v>0</v>
      </c>
      <c r="AW168">
        <f>matriceresult_25[[#This Row],[RefSNP]]/matriceresult_25[[#This Row],[TOTAL]]</f>
        <v>0</v>
      </c>
      <c r="AX168">
        <f>matriceresult_25[[#This Row],[RRID]]/matriceresult_25[[#This Row],[TOTAL]]</f>
        <v>0</v>
      </c>
      <c r="AY168">
        <f>matriceresult_25[[#This Row],[UniProt]]/matriceresult_25[[#This Row],[TOTAL]]</f>
        <v>0</v>
      </c>
      <c r="AZ168" s="8">
        <f>SUM(matriceresult_258[[#This Row],[ArrayExpress]:[UniProt]])</f>
        <v>1</v>
      </c>
    </row>
    <row r="169" spans="1:52" x14ac:dyDescent="0.25">
      <c r="A169" s="4" t="s">
        <v>87</v>
      </c>
      <c r="B169" s="6" t="s">
        <v>12</v>
      </c>
      <c r="D169" s="1" t="s">
        <v>2670</v>
      </c>
      <c r="E169">
        <v>0</v>
      </c>
      <c r="F169">
        <v>0</v>
      </c>
      <c r="G169">
        <v>0</v>
      </c>
      <c r="H169">
        <v>0</v>
      </c>
      <c r="I169">
        <v>0</v>
      </c>
      <c r="J169">
        <v>0</v>
      </c>
      <c r="K169">
        <v>0</v>
      </c>
      <c r="L169">
        <v>0</v>
      </c>
      <c r="M169">
        <v>0</v>
      </c>
      <c r="N169">
        <v>0</v>
      </c>
      <c r="O169">
        <v>0</v>
      </c>
      <c r="P169">
        <v>1</v>
      </c>
      <c r="Q169">
        <v>0</v>
      </c>
      <c r="R169">
        <v>0</v>
      </c>
      <c r="S169">
        <v>0</v>
      </c>
      <c r="T169">
        <v>0</v>
      </c>
      <c r="U169">
        <v>0</v>
      </c>
      <c r="V169">
        <v>0</v>
      </c>
      <c r="W169">
        <v>0</v>
      </c>
      <c r="X169">
        <v>0</v>
      </c>
      <c r="Y169">
        <v>0</v>
      </c>
      <c r="Z169">
        <v>0</v>
      </c>
      <c r="AA169" s="8">
        <f>SUM(matriceresult_25[[#This Row],[ArrayExpress]:[UniProt]])</f>
        <v>1</v>
      </c>
      <c r="AC169" s="1" t="s">
        <v>2670</v>
      </c>
      <c r="AD169">
        <f>matriceresult_25[[#This Row],[ArrayExpress]]/matriceresult_25[[#This Row],[TOTAL]]</f>
        <v>0</v>
      </c>
      <c r="AE169">
        <f>matriceresult_25[[#This Row],[BioProject]]/matriceresult_25[[#This Row],[TOTAL]]</f>
        <v>0</v>
      </c>
      <c r="AF169">
        <f>matriceresult_25[[#This Row],[dbGaP]]/matriceresult_25[[#This Row],[TOTAL]]</f>
        <v>0</v>
      </c>
      <c r="AG169">
        <f>matriceresult_25[[#This Row],[DOI]]/matriceresult_25[[#This Row],[TOTAL]]</f>
        <v>0</v>
      </c>
      <c r="AH169">
        <f>matriceresult_25[[#This Row],[EMDB]]/matriceresult_25[[#This Row],[TOTAL]]</f>
        <v>0</v>
      </c>
      <c r="AI169">
        <f>matriceresult_25[[#This Row],[ENA]]/matriceresult_25[[#This Row],[TOTAL]]</f>
        <v>0</v>
      </c>
      <c r="AJ169">
        <f>matriceresult_25[[#This Row],[Ensembl]]/matriceresult_25[[#This Row],[TOTAL]]</f>
        <v>0</v>
      </c>
      <c r="AK169">
        <f>matriceresult_25[[#This Row],[EUDRACT]]/matriceresult_25[[#This Row],[TOTAL]]</f>
        <v>0</v>
      </c>
      <c r="AL169">
        <f>matriceresult_25[[#This Row],[GCA]]/matriceresult_25[[#This Row],[TOTAL]]</f>
        <v>0</v>
      </c>
      <c r="AM169">
        <f>matriceresult_25[[#This Row],[Gene Ontology (GO)]]/matriceresult_25[[#This Row],[TOTAL]]</f>
        <v>0</v>
      </c>
      <c r="AN169">
        <f>matriceresult_25[[#This Row],[GEO]]/matriceresult_25[[#This Row],[TOTAL]]</f>
        <v>0</v>
      </c>
      <c r="AO169">
        <f>matriceresult_25[[#This Row],[HPA]]/matriceresult_25[[#This Row],[TOTAL]]</f>
        <v>1</v>
      </c>
      <c r="AP169">
        <f>matriceresult_25[[#This Row],[IGSR/1000 Genomes]]/matriceresult_25[[#This Row],[TOTAL]]</f>
        <v>0</v>
      </c>
      <c r="AQ169">
        <f>matriceresult_25[[#This Row],[InterPro]]/matriceresult_25[[#This Row],[TOTAL]]</f>
        <v>0</v>
      </c>
      <c r="AR169">
        <f>matriceresult_25[[#This Row],[OMIM]]/matriceresult_25[[#This Row],[TOTAL]]</f>
        <v>0</v>
      </c>
      <c r="AS169">
        <f>matriceresult_25[[#This Row],[PDBe]]/matriceresult_25[[#This Row],[TOTAL]]</f>
        <v>0</v>
      </c>
      <c r="AT169">
        <f>matriceresult_25[[#This Row],[Pfam]]/matriceresult_25[[#This Row],[TOTAL]]</f>
        <v>0</v>
      </c>
      <c r="AU169">
        <f>matriceresult_25[[#This Row],[PRIDE]]/matriceresult_25[[#This Row],[TOTAL]]</f>
        <v>0</v>
      </c>
      <c r="AV169">
        <f>matriceresult_25[[#This Row],[RefSeq]]/matriceresult_25[[#This Row],[TOTAL]]</f>
        <v>0</v>
      </c>
      <c r="AW169">
        <f>matriceresult_25[[#This Row],[RefSNP]]/matriceresult_25[[#This Row],[TOTAL]]</f>
        <v>0</v>
      </c>
      <c r="AX169">
        <f>matriceresult_25[[#This Row],[RRID]]/matriceresult_25[[#This Row],[TOTAL]]</f>
        <v>0</v>
      </c>
      <c r="AY169">
        <f>matriceresult_25[[#This Row],[UniProt]]/matriceresult_25[[#This Row],[TOTAL]]</f>
        <v>0</v>
      </c>
      <c r="AZ169" s="8">
        <f>SUM(matriceresult_258[[#This Row],[ArrayExpress]:[UniProt]])</f>
        <v>1</v>
      </c>
    </row>
    <row r="170" spans="1:52" x14ac:dyDescent="0.25">
      <c r="A170" s="3" t="s">
        <v>87</v>
      </c>
      <c r="B170" s="13" t="s">
        <v>12</v>
      </c>
      <c r="D170" s="1" t="s">
        <v>493</v>
      </c>
      <c r="E170">
        <v>0</v>
      </c>
      <c r="F170">
        <v>0</v>
      </c>
      <c r="G170">
        <v>1</v>
      </c>
      <c r="H170">
        <v>0</v>
      </c>
      <c r="I170">
        <v>0</v>
      </c>
      <c r="J170">
        <v>0</v>
      </c>
      <c r="K170">
        <v>0</v>
      </c>
      <c r="L170">
        <v>0</v>
      </c>
      <c r="M170">
        <v>0</v>
      </c>
      <c r="N170">
        <v>0</v>
      </c>
      <c r="O170">
        <v>0</v>
      </c>
      <c r="P170">
        <v>0</v>
      </c>
      <c r="Q170">
        <v>0</v>
      </c>
      <c r="R170">
        <v>0</v>
      </c>
      <c r="S170">
        <v>3</v>
      </c>
      <c r="T170">
        <v>0</v>
      </c>
      <c r="U170">
        <v>0</v>
      </c>
      <c r="V170">
        <v>0</v>
      </c>
      <c r="W170">
        <v>0</v>
      </c>
      <c r="X170">
        <v>0</v>
      </c>
      <c r="Y170">
        <v>0</v>
      </c>
      <c r="Z170">
        <v>0</v>
      </c>
      <c r="AA170" s="8">
        <f>SUM(matriceresult_25[[#This Row],[ArrayExpress]:[UniProt]])</f>
        <v>4</v>
      </c>
      <c r="AC170" s="1" t="s">
        <v>493</v>
      </c>
      <c r="AD170">
        <f>matriceresult_25[[#This Row],[ArrayExpress]]/matriceresult_25[[#This Row],[TOTAL]]</f>
        <v>0</v>
      </c>
      <c r="AE170">
        <f>matriceresult_25[[#This Row],[BioProject]]/matriceresult_25[[#This Row],[TOTAL]]</f>
        <v>0</v>
      </c>
      <c r="AF170">
        <f>matriceresult_25[[#This Row],[dbGaP]]/matriceresult_25[[#This Row],[TOTAL]]</f>
        <v>0.25</v>
      </c>
      <c r="AG170">
        <f>matriceresult_25[[#This Row],[DOI]]/matriceresult_25[[#This Row],[TOTAL]]</f>
        <v>0</v>
      </c>
      <c r="AH170">
        <f>matriceresult_25[[#This Row],[EMDB]]/matriceresult_25[[#This Row],[TOTAL]]</f>
        <v>0</v>
      </c>
      <c r="AI170">
        <f>matriceresult_25[[#This Row],[ENA]]/matriceresult_25[[#This Row],[TOTAL]]</f>
        <v>0</v>
      </c>
      <c r="AJ170">
        <f>matriceresult_25[[#This Row],[Ensembl]]/matriceresult_25[[#This Row],[TOTAL]]</f>
        <v>0</v>
      </c>
      <c r="AK170">
        <f>matriceresult_25[[#This Row],[EUDRACT]]/matriceresult_25[[#This Row],[TOTAL]]</f>
        <v>0</v>
      </c>
      <c r="AL170">
        <f>matriceresult_25[[#This Row],[GCA]]/matriceresult_25[[#This Row],[TOTAL]]</f>
        <v>0</v>
      </c>
      <c r="AM170">
        <f>matriceresult_25[[#This Row],[Gene Ontology (GO)]]/matriceresult_25[[#This Row],[TOTAL]]</f>
        <v>0</v>
      </c>
      <c r="AN170">
        <f>matriceresult_25[[#This Row],[GEO]]/matriceresult_25[[#This Row],[TOTAL]]</f>
        <v>0</v>
      </c>
      <c r="AO170">
        <f>matriceresult_25[[#This Row],[HPA]]/matriceresult_25[[#This Row],[TOTAL]]</f>
        <v>0</v>
      </c>
      <c r="AP170">
        <f>matriceresult_25[[#This Row],[IGSR/1000 Genomes]]/matriceresult_25[[#This Row],[TOTAL]]</f>
        <v>0</v>
      </c>
      <c r="AQ170">
        <f>matriceresult_25[[#This Row],[InterPro]]/matriceresult_25[[#This Row],[TOTAL]]</f>
        <v>0</v>
      </c>
      <c r="AR170">
        <f>matriceresult_25[[#This Row],[OMIM]]/matriceresult_25[[#This Row],[TOTAL]]</f>
        <v>0.75</v>
      </c>
      <c r="AS170">
        <f>matriceresult_25[[#This Row],[PDBe]]/matriceresult_25[[#This Row],[TOTAL]]</f>
        <v>0</v>
      </c>
      <c r="AT170">
        <f>matriceresult_25[[#This Row],[Pfam]]/matriceresult_25[[#This Row],[TOTAL]]</f>
        <v>0</v>
      </c>
      <c r="AU170">
        <f>matriceresult_25[[#This Row],[PRIDE]]/matriceresult_25[[#This Row],[TOTAL]]</f>
        <v>0</v>
      </c>
      <c r="AV170">
        <f>matriceresult_25[[#This Row],[RefSeq]]/matriceresult_25[[#This Row],[TOTAL]]</f>
        <v>0</v>
      </c>
      <c r="AW170">
        <f>matriceresult_25[[#This Row],[RefSNP]]/matriceresult_25[[#This Row],[TOTAL]]</f>
        <v>0</v>
      </c>
      <c r="AX170">
        <f>matriceresult_25[[#This Row],[RRID]]/matriceresult_25[[#This Row],[TOTAL]]</f>
        <v>0</v>
      </c>
      <c r="AY170">
        <f>matriceresult_25[[#This Row],[UniProt]]/matriceresult_25[[#This Row],[TOTAL]]</f>
        <v>0</v>
      </c>
      <c r="AZ170" s="8">
        <f>SUM(matriceresult_258[[#This Row],[ArrayExpress]:[UniProt]])</f>
        <v>1</v>
      </c>
    </row>
    <row r="171" spans="1:52" x14ac:dyDescent="0.25">
      <c r="A171" s="4" t="s">
        <v>87</v>
      </c>
      <c r="B171" s="6" t="s">
        <v>12</v>
      </c>
      <c r="D171" s="1" t="s">
        <v>497</v>
      </c>
      <c r="E171">
        <v>0</v>
      </c>
      <c r="F171">
        <v>0</v>
      </c>
      <c r="G171">
        <v>0</v>
      </c>
      <c r="H171">
        <v>0</v>
      </c>
      <c r="I171">
        <v>0</v>
      </c>
      <c r="J171">
        <v>1</v>
      </c>
      <c r="K171">
        <v>0</v>
      </c>
      <c r="L171">
        <v>0</v>
      </c>
      <c r="M171">
        <v>0</v>
      </c>
      <c r="N171">
        <v>0</v>
      </c>
      <c r="O171">
        <v>0</v>
      </c>
      <c r="P171">
        <v>0</v>
      </c>
      <c r="Q171">
        <v>0</v>
      </c>
      <c r="R171">
        <v>0</v>
      </c>
      <c r="S171">
        <v>0</v>
      </c>
      <c r="T171">
        <v>7</v>
      </c>
      <c r="U171">
        <v>0</v>
      </c>
      <c r="V171">
        <v>0</v>
      </c>
      <c r="W171">
        <v>0</v>
      </c>
      <c r="X171">
        <v>0</v>
      </c>
      <c r="Y171">
        <v>0</v>
      </c>
      <c r="Z171">
        <v>1</v>
      </c>
      <c r="AA171" s="8">
        <f>SUM(matriceresult_25[[#This Row],[ArrayExpress]:[UniProt]])</f>
        <v>9</v>
      </c>
      <c r="AC171" s="1" t="s">
        <v>497</v>
      </c>
      <c r="AD171">
        <f>matriceresult_25[[#This Row],[ArrayExpress]]/matriceresult_25[[#This Row],[TOTAL]]</f>
        <v>0</v>
      </c>
      <c r="AE171">
        <f>matriceresult_25[[#This Row],[BioProject]]/matriceresult_25[[#This Row],[TOTAL]]</f>
        <v>0</v>
      </c>
      <c r="AF171">
        <f>matriceresult_25[[#This Row],[dbGaP]]/matriceresult_25[[#This Row],[TOTAL]]</f>
        <v>0</v>
      </c>
      <c r="AG171">
        <f>matriceresult_25[[#This Row],[DOI]]/matriceresult_25[[#This Row],[TOTAL]]</f>
        <v>0</v>
      </c>
      <c r="AH171">
        <f>matriceresult_25[[#This Row],[EMDB]]/matriceresult_25[[#This Row],[TOTAL]]</f>
        <v>0</v>
      </c>
      <c r="AI171">
        <f>matriceresult_25[[#This Row],[ENA]]/matriceresult_25[[#This Row],[TOTAL]]</f>
        <v>0.1111111111111111</v>
      </c>
      <c r="AJ171">
        <f>matriceresult_25[[#This Row],[Ensembl]]/matriceresult_25[[#This Row],[TOTAL]]</f>
        <v>0</v>
      </c>
      <c r="AK171">
        <f>matriceresult_25[[#This Row],[EUDRACT]]/matriceresult_25[[#This Row],[TOTAL]]</f>
        <v>0</v>
      </c>
      <c r="AL171">
        <f>matriceresult_25[[#This Row],[GCA]]/matriceresult_25[[#This Row],[TOTAL]]</f>
        <v>0</v>
      </c>
      <c r="AM171">
        <f>matriceresult_25[[#This Row],[Gene Ontology (GO)]]/matriceresult_25[[#This Row],[TOTAL]]</f>
        <v>0</v>
      </c>
      <c r="AN171">
        <f>matriceresult_25[[#This Row],[GEO]]/matriceresult_25[[#This Row],[TOTAL]]</f>
        <v>0</v>
      </c>
      <c r="AO171">
        <f>matriceresult_25[[#This Row],[HPA]]/matriceresult_25[[#This Row],[TOTAL]]</f>
        <v>0</v>
      </c>
      <c r="AP171">
        <f>matriceresult_25[[#This Row],[IGSR/1000 Genomes]]/matriceresult_25[[#This Row],[TOTAL]]</f>
        <v>0</v>
      </c>
      <c r="AQ171">
        <f>matriceresult_25[[#This Row],[InterPro]]/matriceresult_25[[#This Row],[TOTAL]]</f>
        <v>0</v>
      </c>
      <c r="AR171">
        <f>matriceresult_25[[#This Row],[OMIM]]/matriceresult_25[[#This Row],[TOTAL]]</f>
        <v>0</v>
      </c>
      <c r="AS171">
        <f>matriceresult_25[[#This Row],[PDBe]]/matriceresult_25[[#This Row],[TOTAL]]</f>
        <v>0.77777777777777779</v>
      </c>
      <c r="AT171">
        <f>matriceresult_25[[#This Row],[Pfam]]/matriceresult_25[[#This Row],[TOTAL]]</f>
        <v>0</v>
      </c>
      <c r="AU171">
        <f>matriceresult_25[[#This Row],[PRIDE]]/matriceresult_25[[#This Row],[TOTAL]]</f>
        <v>0</v>
      </c>
      <c r="AV171">
        <f>matriceresult_25[[#This Row],[RefSeq]]/matriceresult_25[[#This Row],[TOTAL]]</f>
        <v>0</v>
      </c>
      <c r="AW171">
        <f>matriceresult_25[[#This Row],[RefSNP]]/matriceresult_25[[#This Row],[TOTAL]]</f>
        <v>0</v>
      </c>
      <c r="AX171">
        <f>matriceresult_25[[#This Row],[RRID]]/matriceresult_25[[#This Row],[TOTAL]]</f>
        <v>0</v>
      </c>
      <c r="AY171">
        <f>matriceresult_25[[#This Row],[UniProt]]/matriceresult_25[[#This Row],[TOTAL]]</f>
        <v>0.1111111111111111</v>
      </c>
      <c r="AZ171" s="8">
        <f>SUM(matriceresult_258[[#This Row],[ArrayExpress]:[UniProt]])</f>
        <v>1</v>
      </c>
    </row>
    <row r="172" spans="1:52" x14ac:dyDescent="0.25">
      <c r="A172" s="3" t="s">
        <v>87</v>
      </c>
      <c r="B172" s="13" t="s">
        <v>12</v>
      </c>
      <c r="D172" s="1" t="s">
        <v>2699</v>
      </c>
      <c r="E172">
        <v>0</v>
      </c>
      <c r="F172">
        <v>0</v>
      </c>
      <c r="G172">
        <v>0</v>
      </c>
      <c r="H172">
        <v>0</v>
      </c>
      <c r="I172">
        <v>0</v>
      </c>
      <c r="J172">
        <v>1</v>
      </c>
      <c r="K172">
        <v>0</v>
      </c>
      <c r="L172">
        <v>0</v>
      </c>
      <c r="M172">
        <v>0</v>
      </c>
      <c r="N172">
        <v>0</v>
      </c>
      <c r="O172">
        <v>0</v>
      </c>
      <c r="P172">
        <v>0</v>
      </c>
      <c r="Q172">
        <v>0</v>
      </c>
      <c r="R172">
        <v>0</v>
      </c>
      <c r="S172">
        <v>0</v>
      </c>
      <c r="T172">
        <v>0</v>
      </c>
      <c r="U172">
        <v>0</v>
      </c>
      <c r="V172">
        <v>0</v>
      </c>
      <c r="W172">
        <v>0</v>
      </c>
      <c r="X172">
        <v>0</v>
      </c>
      <c r="Y172">
        <v>0</v>
      </c>
      <c r="Z172">
        <v>0</v>
      </c>
      <c r="AA172" s="8">
        <f>SUM(matriceresult_25[[#This Row],[ArrayExpress]:[UniProt]])</f>
        <v>1</v>
      </c>
      <c r="AC172" s="1" t="s">
        <v>2699</v>
      </c>
      <c r="AD172">
        <f>matriceresult_25[[#This Row],[ArrayExpress]]/matriceresult_25[[#This Row],[TOTAL]]</f>
        <v>0</v>
      </c>
      <c r="AE172">
        <f>matriceresult_25[[#This Row],[BioProject]]/matriceresult_25[[#This Row],[TOTAL]]</f>
        <v>0</v>
      </c>
      <c r="AF172">
        <f>matriceresult_25[[#This Row],[dbGaP]]/matriceresult_25[[#This Row],[TOTAL]]</f>
        <v>0</v>
      </c>
      <c r="AG172">
        <f>matriceresult_25[[#This Row],[DOI]]/matriceresult_25[[#This Row],[TOTAL]]</f>
        <v>0</v>
      </c>
      <c r="AH172">
        <f>matriceresult_25[[#This Row],[EMDB]]/matriceresult_25[[#This Row],[TOTAL]]</f>
        <v>0</v>
      </c>
      <c r="AI172">
        <f>matriceresult_25[[#This Row],[ENA]]/matriceresult_25[[#This Row],[TOTAL]]</f>
        <v>1</v>
      </c>
      <c r="AJ172">
        <f>matriceresult_25[[#This Row],[Ensembl]]/matriceresult_25[[#This Row],[TOTAL]]</f>
        <v>0</v>
      </c>
      <c r="AK172">
        <f>matriceresult_25[[#This Row],[EUDRACT]]/matriceresult_25[[#This Row],[TOTAL]]</f>
        <v>0</v>
      </c>
      <c r="AL172">
        <f>matriceresult_25[[#This Row],[GCA]]/matriceresult_25[[#This Row],[TOTAL]]</f>
        <v>0</v>
      </c>
      <c r="AM172">
        <f>matriceresult_25[[#This Row],[Gene Ontology (GO)]]/matriceresult_25[[#This Row],[TOTAL]]</f>
        <v>0</v>
      </c>
      <c r="AN172">
        <f>matriceresult_25[[#This Row],[GEO]]/matriceresult_25[[#This Row],[TOTAL]]</f>
        <v>0</v>
      </c>
      <c r="AO172">
        <f>matriceresult_25[[#This Row],[HPA]]/matriceresult_25[[#This Row],[TOTAL]]</f>
        <v>0</v>
      </c>
      <c r="AP172">
        <f>matriceresult_25[[#This Row],[IGSR/1000 Genomes]]/matriceresult_25[[#This Row],[TOTAL]]</f>
        <v>0</v>
      </c>
      <c r="AQ172">
        <f>matriceresult_25[[#This Row],[InterPro]]/matriceresult_25[[#This Row],[TOTAL]]</f>
        <v>0</v>
      </c>
      <c r="AR172">
        <f>matriceresult_25[[#This Row],[OMIM]]/matriceresult_25[[#This Row],[TOTAL]]</f>
        <v>0</v>
      </c>
      <c r="AS172">
        <f>matriceresult_25[[#This Row],[PDBe]]/matriceresult_25[[#This Row],[TOTAL]]</f>
        <v>0</v>
      </c>
      <c r="AT172">
        <f>matriceresult_25[[#This Row],[Pfam]]/matriceresult_25[[#This Row],[TOTAL]]</f>
        <v>0</v>
      </c>
      <c r="AU172">
        <f>matriceresult_25[[#This Row],[PRIDE]]/matriceresult_25[[#This Row],[TOTAL]]</f>
        <v>0</v>
      </c>
      <c r="AV172">
        <f>matriceresult_25[[#This Row],[RefSeq]]/matriceresult_25[[#This Row],[TOTAL]]</f>
        <v>0</v>
      </c>
      <c r="AW172">
        <f>matriceresult_25[[#This Row],[RefSNP]]/matriceresult_25[[#This Row],[TOTAL]]</f>
        <v>0</v>
      </c>
      <c r="AX172">
        <f>matriceresult_25[[#This Row],[RRID]]/matriceresult_25[[#This Row],[TOTAL]]</f>
        <v>0</v>
      </c>
      <c r="AY172">
        <f>matriceresult_25[[#This Row],[UniProt]]/matriceresult_25[[#This Row],[TOTAL]]</f>
        <v>0</v>
      </c>
      <c r="AZ172" s="8">
        <f>SUM(matriceresult_258[[#This Row],[ArrayExpress]:[UniProt]])</f>
        <v>1</v>
      </c>
    </row>
    <row r="173" spans="1:52" x14ac:dyDescent="0.25">
      <c r="A173" s="4" t="s">
        <v>87</v>
      </c>
      <c r="B173" s="6" t="s">
        <v>12</v>
      </c>
      <c r="D173" s="1" t="s">
        <v>720</v>
      </c>
      <c r="E173">
        <v>0</v>
      </c>
      <c r="F173">
        <v>1</v>
      </c>
      <c r="G173">
        <v>0</v>
      </c>
      <c r="H173">
        <v>0</v>
      </c>
      <c r="I173">
        <v>0</v>
      </c>
      <c r="J173">
        <v>2</v>
      </c>
      <c r="K173">
        <v>0</v>
      </c>
      <c r="L173">
        <v>0</v>
      </c>
      <c r="M173">
        <v>0</v>
      </c>
      <c r="N173">
        <v>0</v>
      </c>
      <c r="O173">
        <v>0</v>
      </c>
      <c r="P173">
        <v>0</v>
      </c>
      <c r="Q173">
        <v>0</v>
      </c>
      <c r="R173">
        <v>0</v>
      </c>
      <c r="S173">
        <v>0</v>
      </c>
      <c r="T173">
        <v>0</v>
      </c>
      <c r="U173">
        <v>0</v>
      </c>
      <c r="V173">
        <v>0</v>
      </c>
      <c r="W173">
        <v>0</v>
      </c>
      <c r="X173">
        <v>0</v>
      </c>
      <c r="Y173">
        <v>0</v>
      </c>
      <c r="Z173">
        <v>0</v>
      </c>
      <c r="AA173" s="8">
        <f>SUM(matriceresult_25[[#This Row],[ArrayExpress]:[UniProt]])</f>
        <v>3</v>
      </c>
      <c r="AC173" s="1" t="s">
        <v>720</v>
      </c>
      <c r="AD173">
        <f>matriceresult_25[[#This Row],[ArrayExpress]]/matriceresult_25[[#This Row],[TOTAL]]</f>
        <v>0</v>
      </c>
      <c r="AE173">
        <f>matriceresult_25[[#This Row],[BioProject]]/matriceresult_25[[#This Row],[TOTAL]]</f>
        <v>0.33333333333333331</v>
      </c>
      <c r="AF173">
        <f>matriceresult_25[[#This Row],[dbGaP]]/matriceresult_25[[#This Row],[TOTAL]]</f>
        <v>0</v>
      </c>
      <c r="AG173">
        <f>matriceresult_25[[#This Row],[DOI]]/matriceresult_25[[#This Row],[TOTAL]]</f>
        <v>0</v>
      </c>
      <c r="AH173">
        <f>matriceresult_25[[#This Row],[EMDB]]/matriceresult_25[[#This Row],[TOTAL]]</f>
        <v>0</v>
      </c>
      <c r="AI173">
        <f>matriceresult_25[[#This Row],[ENA]]/matriceresult_25[[#This Row],[TOTAL]]</f>
        <v>0.66666666666666663</v>
      </c>
      <c r="AJ173">
        <f>matriceresult_25[[#This Row],[Ensembl]]/matriceresult_25[[#This Row],[TOTAL]]</f>
        <v>0</v>
      </c>
      <c r="AK173">
        <f>matriceresult_25[[#This Row],[EUDRACT]]/matriceresult_25[[#This Row],[TOTAL]]</f>
        <v>0</v>
      </c>
      <c r="AL173">
        <f>matriceresult_25[[#This Row],[GCA]]/matriceresult_25[[#This Row],[TOTAL]]</f>
        <v>0</v>
      </c>
      <c r="AM173">
        <f>matriceresult_25[[#This Row],[Gene Ontology (GO)]]/matriceresult_25[[#This Row],[TOTAL]]</f>
        <v>0</v>
      </c>
      <c r="AN173">
        <f>matriceresult_25[[#This Row],[GEO]]/matriceresult_25[[#This Row],[TOTAL]]</f>
        <v>0</v>
      </c>
      <c r="AO173">
        <f>matriceresult_25[[#This Row],[HPA]]/matriceresult_25[[#This Row],[TOTAL]]</f>
        <v>0</v>
      </c>
      <c r="AP173">
        <f>matriceresult_25[[#This Row],[IGSR/1000 Genomes]]/matriceresult_25[[#This Row],[TOTAL]]</f>
        <v>0</v>
      </c>
      <c r="AQ173">
        <f>matriceresult_25[[#This Row],[InterPro]]/matriceresult_25[[#This Row],[TOTAL]]</f>
        <v>0</v>
      </c>
      <c r="AR173">
        <f>matriceresult_25[[#This Row],[OMIM]]/matriceresult_25[[#This Row],[TOTAL]]</f>
        <v>0</v>
      </c>
      <c r="AS173">
        <f>matriceresult_25[[#This Row],[PDBe]]/matriceresult_25[[#This Row],[TOTAL]]</f>
        <v>0</v>
      </c>
      <c r="AT173">
        <f>matriceresult_25[[#This Row],[Pfam]]/matriceresult_25[[#This Row],[TOTAL]]</f>
        <v>0</v>
      </c>
      <c r="AU173">
        <f>matriceresult_25[[#This Row],[PRIDE]]/matriceresult_25[[#This Row],[TOTAL]]</f>
        <v>0</v>
      </c>
      <c r="AV173">
        <f>matriceresult_25[[#This Row],[RefSeq]]/matriceresult_25[[#This Row],[TOTAL]]</f>
        <v>0</v>
      </c>
      <c r="AW173">
        <f>matriceresult_25[[#This Row],[RefSNP]]/matriceresult_25[[#This Row],[TOTAL]]</f>
        <v>0</v>
      </c>
      <c r="AX173">
        <f>matriceresult_25[[#This Row],[RRID]]/matriceresult_25[[#This Row],[TOTAL]]</f>
        <v>0</v>
      </c>
      <c r="AY173">
        <f>matriceresult_25[[#This Row],[UniProt]]/matriceresult_25[[#This Row],[TOTAL]]</f>
        <v>0</v>
      </c>
      <c r="AZ173" s="8">
        <f>SUM(matriceresult_258[[#This Row],[ArrayExpress]:[UniProt]])</f>
        <v>1</v>
      </c>
    </row>
    <row r="174" spans="1:52" x14ac:dyDescent="0.25">
      <c r="A174" s="3" t="s">
        <v>87</v>
      </c>
      <c r="B174" s="13" t="s">
        <v>12</v>
      </c>
      <c r="D174" s="1" t="s">
        <v>917</v>
      </c>
      <c r="E174">
        <v>0</v>
      </c>
      <c r="F174">
        <v>0</v>
      </c>
      <c r="G174">
        <v>0</v>
      </c>
      <c r="H174">
        <v>0</v>
      </c>
      <c r="I174">
        <v>1</v>
      </c>
      <c r="J174">
        <v>1</v>
      </c>
      <c r="K174">
        <v>0</v>
      </c>
      <c r="L174">
        <v>0</v>
      </c>
      <c r="M174">
        <v>0</v>
      </c>
      <c r="N174">
        <v>0</v>
      </c>
      <c r="O174">
        <v>0</v>
      </c>
      <c r="P174">
        <v>0</v>
      </c>
      <c r="Q174">
        <v>0</v>
      </c>
      <c r="R174">
        <v>0</v>
      </c>
      <c r="S174">
        <v>0</v>
      </c>
      <c r="T174">
        <v>0</v>
      </c>
      <c r="U174">
        <v>0</v>
      </c>
      <c r="V174">
        <v>0</v>
      </c>
      <c r="W174">
        <v>0</v>
      </c>
      <c r="X174">
        <v>0</v>
      </c>
      <c r="Y174">
        <v>0</v>
      </c>
      <c r="Z174">
        <v>0</v>
      </c>
      <c r="AA174" s="8">
        <f>SUM(matriceresult_25[[#This Row],[ArrayExpress]:[UniProt]])</f>
        <v>2</v>
      </c>
      <c r="AC174" s="1" t="s">
        <v>917</v>
      </c>
      <c r="AD174">
        <f>matriceresult_25[[#This Row],[ArrayExpress]]/matriceresult_25[[#This Row],[TOTAL]]</f>
        <v>0</v>
      </c>
      <c r="AE174">
        <f>matriceresult_25[[#This Row],[BioProject]]/matriceresult_25[[#This Row],[TOTAL]]</f>
        <v>0</v>
      </c>
      <c r="AF174">
        <f>matriceresult_25[[#This Row],[dbGaP]]/matriceresult_25[[#This Row],[TOTAL]]</f>
        <v>0</v>
      </c>
      <c r="AG174">
        <f>matriceresult_25[[#This Row],[DOI]]/matriceresult_25[[#This Row],[TOTAL]]</f>
        <v>0</v>
      </c>
      <c r="AH174">
        <f>matriceresult_25[[#This Row],[EMDB]]/matriceresult_25[[#This Row],[TOTAL]]</f>
        <v>0.5</v>
      </c>
      <c r="AI174">
        <f>matriceresult_25[[#This Row],[ENA]]/matriceresult_25[[#This Row],[TOTAL]]</f>
        <v>0.5</v>
      </c>
      <c r="AJ174">
        <f>matriceresult_25[[#This Row],[Ensembl]]/matriceresult_25[[#This Row],[TOTAL]]</f>
        <v>0</v>
      </c>
      <c r="AK174">
        <f>matriceresult_25[[#This Row],[EUDRACT]]/matriceresult_25[[#This Row],[TOTAL]]</f>
        <v>0</v>
      </c>
      <c r="AL174">
        <f>matriceresult_25[[#This Row],[GCA]]/matriceresult_25[[#This Row],[TOTAL]]</f>
        <v>0</v>
      </c>
      <c r="AM174">
        <f>matriceresult_25[[#This Row],[Gene Ontology (GO)]]/matriceresult_25[[#This Row],[TOTAL]]</f>
        <v>0</v>
      </c>
      <c r="AN174">
        <f>matriceresult_25[[#This Row],[GEO]]/matriceresult_25[[#This Row],[TOTAL]]</f>
        <v>0</v>
      </c>
      <c r="AO174">
        <f>matriceresult_25[[#This Row],[HPA]]/matriceresult_25[[#This Row],[TOTAL]]</f>
        <v>0</v>
      </c>
      <c r="AP174">
        <f>matriceresult_25[[#This Row],[IGSR/1000 Genomes]]/matriceresult_25[[#This Row],[TOTAL]]</f>
        <v>0</v>
      </c>
      <c r="AQ174">
        <f>matriceresult_25[[#This Row],[InterPro]]/matriceresult_25[[#This Row],[TOTAL]]</f>
        <v>0</v>
      </c>
      <c r="AR174">
        <f>matriceresult_25[[#This Row],[OMIM]]/matriceresult_25[[#This Row],[TOTAL]]</f>
        <v>0</v>
      </c>
      <c r="AS174">
        <f>matriceresult_25[[#This Row],[PDBe]]/matriceresult_25[[#This Row],[TOTAL]]</f>
        <v>0</v>
      </c>
      <c r="AT174">
        <f>matriceresult_25[[#This Row],[Pfam]]/matriceresult_25[[#This Row],[TOTAL]]</f>
        <v>0</v>
      </c>
      <c r="AU174">
        <f>matriceresult_25[[#This Row],[PRIDE]]/matriceresult_25[[#This Row],[TOTAL]]</f>
        <v>0</v>
      </c>
      <c r="AV174">
        <f>matriceresult_25[[#This Row],[RefSeq]]/matriceresult_25[[#This Row],[TOTAL]]</f>
        <v>0</v>
      </c>
      <c r="AW174">
        <f>matriceresult_25[[#This Row],[RefSNP]]/matriceresult_25[[#This Row],[TOTAL]]</f>
        <v>0</v>
      </c>
      <c r="AX174">
        <f>matriceresult_25[[#This Row],[RRID]]/matriceresult_25[[#This Row],[TOTAL]]</f>
        <v>0</v>
      </c>
      <c r="AY174">
        <f>matriceresult_25[[#This Row],[UniProt]]/matriceresult_25[[#This Row],[TOTAL]]</f>
        <v>0</v>
      </c>
      <c r="AZ174" s="8">
        <f>SUM(matriceresult_258[[#This Row],[ArrayExpress]:[UniProt]])</f>
        <v>1</v>
      </c>
    </row>
    <row r="175" spans="1:52" x14ac:dyDescent="0.25">
      <c r="A175" s="4" t="s">
        <v>87</v>
      </c>
      <c r="B175" s="6" t="s">
        <v>12</v>
      </c>
      <c r="D175" s="1" t="s">
        <v>534</v>
      </c>
      <c r="E175">
        <v>0</v>
      </c>
      <c r="F175">
        <v>0</v>
      </c>
      <c r="G175">
        <v>0</v>
      </c>
      <c r="H175">
        <v>0</v>
      </c>
      <c r="I175">
        <v>0</v>
      </c>
      <c r="J175">
        <v>8</v>
      </c>
      <c r="K175">
        <v>0</v>
      </c>
      <c r="L175">
        <v>0</v>
      </c>
      <c r="M175">
        <v>0</v>
      </c>
      <c r="N175">
        <v>0</v>
      </c>
      <c r="O175">
        <v>0</v>
      </c>
      <c r="P175">
        <v>0</v>
      </c>
      <c r="Q175">
        <v>0</v>
      </c>
      <c r="R175">
        <v>0</v>
      </c>
      <c r="S175">
        <v>0</v>
      </c>
      <c r="T175">
        <v>0</v>
      </c>
      <c r="U175">
        <v>0</v>
      </c>
      <c r="V175">
        <v>0</v>
      </c>
      <c r="W175">
        <v>0</v>
      </c>
      <c r="X175">
        <v>0</v>
      </c>
      <c r="Y175">
        <v>0</v>
      </c>
      <c r="Z175">
        <v>0</v>
      </c>
      <c r="AA175" s="8">
        <f>SUM(matriceresult_25[[#This Row],[ArrayExpress]:[UniProt]])</f>
        <v>8</v>
      </c>
      <c r="AC175" s="1" t="s">
        <v>534</v>
      </c>
      <c r="AD175">
        <f>matriceresult_25[[#This Row],[ArrayExpress]]/matriceresult_25[[#This Row],[TOTAL]]</f>
        <v>0</v>
      </c>
      <c r="AE175">
        <f>matriceresult_25[[#This Row],[BioProject]]/matriceresult_25[[#This Row],[TOTAL]]</f>
        <v>0</v>
      </c>
      <c r="AF175">
        <f>matriceresult_25[[#This Row],[dbGaP]]/matriceresult_25[[#This Row],[TOTAL]]</f>
        <v>0</v>
      </c>
      <c r="AG175">
        <f>matriceresult_25[[#This Row],[DOI]]/matriceresult_25[[#This Row],[TOTAL]]</f>
        <v>0</v>
      </c>
      <c r="AH175">
        <f>matriceresult_25[[#This Row],[EMDB]]/matriceresult_25[[#This Row],[TOTAL]]</f>
        <v>0</v>
      </c>
      <c r="AI175">
        <f>matriceresult_25[[#This Row],[ENA]]/matriceresult_25[[#This Row],[TOTAL]]</f>
        <v>1</v>
      </c>
      <c r="AJ175">
        <f>matriceresult_25[[#This Row],[Ensembl]]/matriceresult_25[[#This Row],[TOTAL]]</f>
        <v>0</v>
      </c>
      <c r="AK175">
        <f>matriceresult_25[[#This Row],[EUDRACT]]/matriceresult_25[[#This Row],[TOTAL]]</f>
        <v>0</v>
      </c>
      <c r="AL175">
        <f>matriceresult_25[[#This Row],[GCA]]/matriceresult_25[[#This Row],[TOTAL]]</f>
        <v>0</v>
      </c>
      <c r="AM175">
        <f>matriceresult_25[[#This Row],[Gene Ontology (GO)]]/matriceresult_25[[#This Row],[TOTAL]]</f>
        <v>0</v>
      </c>
      <c r="AN175">
        <f>matriceresult_25[[#This Row],[GEO]]/matriceresult_25[[#This Row],[TOTAL]]</f>
        <v>0</v>
      </c>
      <c r="AO175">
        <f>matriceresult_25[[#This Row],[HPA]]/matriceresult_25[[#This Row],[TOTAL]]</f>
        <v>0</v>
      </c>
      <c r="AP175">
        <f>matriceresult_25[[#This Row],[IGSR/1000 Genomes]]/matriceresult_25[[#This Row],[TOTAL]]</f>
        <v>0</v>
      </c>
      <c r="AQ175">
        <f>matriceresult_25[[#This Row],[InterPro]]/matriceresult_25[[#This Row],[TOTAL]]</f>
        <v>0</v>
      </c>
      <c r="AR175">
        <f>matriceresult_25[[#This Row],[OMIM]]/matriceresult_25[[#This Row],[TOTAL]]</f>
        <v>0</v>
      </c>
      <c r="AS175">
        <f>matriceresult_25[[#This Row],[PDBe]]/matriceresult_25[[#This Row],[TOTAL]]</f>
        <v>0</v>
      </c>
      <c r="AT175">
        <f>matriceresult_25[[#This Row],[Pfam]]/matriceresult_25[[#This Row],[TOTAL]]</f>
        <v>0</v>
      </c>
      <c r="AU175">
        <f>matriceresult_25[[#This Row],[PRIDE]]/matriceresult_25[[#This Row],[TOTAL]]</f>
        <v>0</v>
      </c>
      <c r="AV175">
        <f>matriceresult_25[[#This Row],[RefSeq]]/matriceresult_25[[#This Row],[TOTAL]]</f>
        <v>0</v>
      </c>
      <c r="AW175">
        <f>matriceresult_25[[#This Row],[RefSNP]]/matriceresult_25[[#This Row],[TOTAL]]</f>
        <v>0</v>
      </c>
      <c r="AX175">
        <f>matriceresult_25[[#This Row],[RRID]]/matriceresult_25[[#This Row],[TOTAL]]</f>
        <v>0</v>
      </c>
      <c r="AY175">
        <f>matriceresult_25[[#This Row],[UniProt]]/matriceresult_25[[#This Row],[TOTAL]]</f>
        <v>0</v>
      </c>
      <c r="AZ175" s="8">
        <f>SUM(matriceresult_258[[#This Row],[ArrayExpress]:[UniProt]])</f>
        <v>1</v>
      </c>
    </row>
    <row r="176" spans="1:52" x14ac:dyDescent="0.25">
      <c r="A176" s="3" t="s">
        <v>87</v>
      </c>
      <c r="B176" s="13" t="s">
        <v>12</v>
      </c>
      <c r="D176" s="1" t="s">
        <v>503</v>
      </c>
      <c r="E176">
        <v>0</v>
      </c>
      <c r="F176">
        <v>0</v>
      </c>
      <c r="G176">
        <v>0</v>
      </c>
      <c r="H176">
        <v>0</v>
      </c>
      <c r="I176">
        <v>0</v>
      </c>
      <c r="J176">
        <v>0</v>
      </c>
      <c r="K176">
        <v>0</v>
      </c>
      <c r="L176">
        <v>0</v>
      </c>
      <c r="M176">
        <v>0</v>
      </c>
      <c r="N176">
        <v>0</v>
      </c>
      <c r="O176">
        <v>0</v>
      </c>
      <c r="P176">
        <v>0</v>
      </c>
      <c r="Q176">
        <v>0</v>
      </c>
      <c r="R176">
        <v>0</v>
      </c>
      <c r="S176">
        <v>0</v>
      </c>
      <c r="T176">
        <v>5</v>
      </c>
      <c r="U176">
        <v>0</v>
      </c>
      <c r="V176">
        <v>0</v>
      </c>
      <c r="W176">
        <v>0</v>
      </c>
      <c r="X176">
        <v>0</v>
      </c>
      <c r="Y176">
        <v>0</v>
      </c>
      <c r="Z176">
        <v>0</v>
      </c>
      <c r="AA176" s="8">
        <f>SUM(matriceresult_25[[#This Row],[ArrayExpress]:[UniProt]])</f>
        <v>5</v>
      </c>
      <c r="AC176" s="1" t="s">
        <v>503</v>
      </c>
      <c r="AD176">
        <f>matriceresult_25[[#This Row],[ArrayExpress]]/matriceresult_25[[#This Row],[TOTAL]]</f>
        <v>0</v>
      </c>
      <c r="AE176">
        <f>matriceresult_25[[#This Row],[BioProject]]/matriceresult_25[[#This Row],[TOTAL]]</f>
        <v>0</v>
      </c>
      <c r="AF176">
        <f>matriceresult_25[[#This Row],[dbGaP]]/matriceresult_25[[#This Row],[TOTAL]]</f>
        <v>0</v>
      </c>
      <c r="AG176">
        <f>matriceresult_25[[#This Row],[DOI]]/matriceresult_25[[#This Row],[TOTAL]]</f>
        <v>0</v>
      </c>
      <c r="AH176">
        <f>matriceresult_25[[#This Row],[EMDB]]/matriceresult_25[[#This Row],[TOTAL]]</f>
        <v>0</v>
      </c>
      <c r="AI176">
        <f>matriceresult_25[[#This Row],[ENA]]/matriceresult_25[[#This Row],[TOTAL]]</f>
        <v>0</v>
      </c>
      <c r="AJ176">
        <f>matriceresult_25[[#This Row],[Ensembl]]/matriceresult_25[[#This Row],[TOTAL]]</f>
        <v>0</v>
      </c>
      <c r="AK176">
        <f>matriceresult_25[[#This Row],[EUDRACT]]/matriceresult_25[[#This Row],[TOTAL]]</f>
        <v>0</v>
      </c>
      <c r="AL176">
        <f>matriceresult_25[[#This Row],[GCA]]/matriceresult_25[[#This Row],[TOTAL]]</f>
        <v>0</v>
      </c>
      <c r="AM176">
        <f>matriceresult_25[[#This Row],[Gene Ontology (GO)]]/matriceresult_25[[#This Row],[TOTAL]]</f>
        <v>0</v>
      </c>
      <c r="AN176">
        <f>matriceresult_25[[#This Row],[GEO]]/matriceresult_25[[#This Row],[TOTAL]]</f>
        <v>0</v>
      </c>
      <c r="AO176">
        <f>matriceresult_25[[#This Row],[HPA]]/matriceresult_25[[#This Row],[TOTAL]]</f>
        <v>0</v>
      </c>
      <c r="AP176">
        <f>matriceresult_25[[#This Row],[IGSR/1000 Genomes]]/matriceresult_25[[#This Row],[TOTAL]]</f>
        <v>0</v>
      </c>
      <c r="AQ176">
        <f>matriceresult_25[[#This Row],[InterPro]]/matriceresult_25[[#This Row],[TOTAL]]</f>
        <v>0</v>
      </c>
      <c r="AR176">
        <f>matriceresult_25[[#This Row],[OMIM]]/matriceresult_25[[#This Row],[TOTAL]]</f>
        <v>0</v>
      </c>
      <c r="AS176">
        <f>matriceresult_25[[#This Row],[PDBe]]/matriceresult_25[[#This Row],[TOTAL]]</f>
        <v>1</v>
      </c>
      <c r="AT176">
        <f>matriceresult_25[[#This Row],[Pfam]]/matriceresult_25[[#This Row],[TOTAL]]</f>
        <v>0</v>
      </c>
      <c r="AU176">
        <f>matriceresult_25[[#This Row],[PRIDE]]/matriceresult_25[[#This Row],[TOTAL]]</f>
        <v>0</v>
      </c>
      <c r="AV176">
        <f>matriceresult_25[[#This Row],[RefSeq]]/matriceresult_25[[#This Row],[TOTAL]]</f>
        <v>0</v>
      </c>
      <c r="AW176">
        <f>matriceresult_25[[#This Row],[RefSNP]]/matriceresult_25[[#This Row],[TOTAL]]</f>
        <v>0</v>
      </c>
      <c r="AX176">
        <f>matriceresult_25[[#This Row],[RRID]]/matriceresult_25[[#This Row],[TOTAL]]</f>
        <v>0</v>
      </c>
      <c r="AY176">
        <f>matriceresult_25[[#This Row],[UniProt]]/matriceresult_25[[#This Row],[TOTAL]]</f>
        <v>0</v>
      </c>
      <c r="AZ176" s="8">
        <f>SUM(matriceresult_258[[#This Row],[ArrayExpress]:[UniProt]])</f>
        <v>1</v>
      </c>
    </row>
    <row r="177" spans="1:52" x14ac:dyDescent="0.25">
      <c r="A177" s="4" t="s">
        <v>87</v>
      </c>
      <c r="B177" s="6" t="s">
        <v>12</v>
      </c>
      <c r="D177" s="1" t="s">
        <v>215</v>
      </c>
      <c r="E177">
        <v>0</v>
      </c>
      <c r="F177">
        <v>0</v>
      </c>
      <c r="G177">
        <v>0</v>
      </c>
      <c r="H177">
        <v>0</v>
      </c>
      <c r="I177">
        <v>0</v>
      </c>
      <c r="J177">
        <v>1</v>
      </c>
      <c r="K177">
        <v>0</v>
      </c>
      <c r="L177">
        <v>0</v>
      </c>
      <c r="M177">
        <v>0</v>
      </c>
      <c r="N177">
        <v>0</v>
      </c>
      <c r="O177">
        <v>0</v>
      </c>
      <c r="P177">
        <v>0</v>
      </c>
      <c r="Q177">
        <v>0</v>
      </c>
      <c r="R177">
        <v>0</v>
      </c>
      <c r="S177">
        <v>0</v>
      </c>
      <c r="T177">
        <v>0</v>
      </c>
      <c r="U177">
        <v>0</v>
      </c>
      <c r="V177">
        <v>0</v>
      </c>
      <c r="W177">
        <v>0</v>
      </c>
      <c r="X177">
        <v>3</v>
      </c>
      <c r="Y177">
        <v>0</v>
      </c>
      <c r="Z177">
        <v>0</v>
      </c>
      <c r="AA177" s="8">
        <f>SUM(matriceresult_25[[#This Row],[ArrayExpress]:[UniProt]])</f>
        <v>4</v>
      </c>
      <c r="AC177" s="1" t="s">
        <v>215</v>
      </c>
      <c r="AD177">
        <f>matriceresult_25[[#This Row],[ArrayExpress]]/matriceresult_25[[#This Row],[TOTAL]]</f>
        <v>0</v>
      </c>
      <c r="AE177">
        <f>matriceresult_25[[#This Row],[BioProject]]/matriceresult_25[[#This Row],[TOTAL]]</f>
        <v>0</v>
      </c>
      <c r="AF177">
        <f>matriceresult_25[[#This Row],[dbGaP]]/matriceresult_25[[#This Row],[TOTAL]]</f>
        <v>0</v>
      </c>
      <c r="AG177">
        <f>matriceresult_25[[#This Row],[DOI]]/matriceresult_25[[#This Row],[TOTAL]]</f>
        <v>0</v>
      </c>
      <c r="AH177">
        <f>matriceresult_25[[#This Row],[EMDB]]/matriceresult_25[[#This Row],[TOTAL]]</f>
        <v>0</v>
      </c>
      <c r="AI177">
        <f>matriceresult_25[[#This Row],[ENA]]/matriceresult_25[[#This Row],[TOTAL]]</f>
        <v>0.25</v>
      </c>
      <c r="AJ177">
        <f>matriceresult_25[[#This Row],[Ensembl]]/matriceresult_25[[#This Row],[TOTAL]]</f>
        <v>0</v>
      </c>
      <c r="AK177">
        <f>matriceresult_25[[#This Row],[EUDRACT]]/matriceresult_25[[#This Row],[TOTAL]]</f>
        <v>0</v>
      </c>
      <c r="AL177">
        <f>matriceresult_25[[#This Row],[GCA]]/matriceresult_25[[#This Row],[TOTAL]]</f>
        <v>0</v>
      </c>
      <c r="AM177">
        <f>matriceresult_25[[#This Row],[Gene Ontology (GO)]]/matriceresult_25[[#This Row],[TOTAL]]</f>
        <v>0</v>
      </c>
      <c r="AN177">
        <f>matriceresult_25[[#This Row],[GEO]]/matriceresult_25[[#This Row],[TOTAL]]</f>
        <v>0</v>
      </c>
      <c r="AO177">
        <f>matriceresult_25[[#This Row],[HPA]]/matriceresult_25[[#This Row],[TOTAL]]</f>
        <v>0</v>
      </c>
      <c r="AP177">
        <f>matriceresult_25[[#This Row],[IGSR/1000 Genomes]]/matriceresult_25[[#This Row],[TOTAL]]</f>
        <v>0</v>
      </c>
      <c r="AQ177">
        <f>matriceresult_25[[#This Row],[InterPro]]/matriceresult_25[[#This Row],[TOTAL]]</f>
        <v>0</v>
      </c>
      <c r="AR177">
        <f>matriceresult_25[[#This Row],[OMIM]]/matriceresult_25[[#This Row],[TOTAL]]</f>
        <v>0</v>
      </c>
      <c r="AS177">
        <f>matriceresult_25[[#This Row],[PDBe]]/matriceresult_25[[#This Row],[TOTAL]]</f>
        <v>0</v>
      </c>
      <c r="AT177">
        <f>matriceresult_25[[#This Row],[Pfam]]/matriceresult_25[[#This Row],[TOTAL]]</f>
        <v>0</v>
      </c>
      <c r="AU177">
        <f>matriceresult_25[[#This Row],[PRIDE]]/matriceresult_25[[#This Row],[TOTAL]]</f>
        <v>0</v>
      </c>
      <c r="AV177">
        <f>matriceresult_25[[#This Row],[RefSeq]]/matriceresult_25[[#This Row],[TOTAL]]</f>
        <v>0</v>
      </c>
      <c r="AW177">
        <f>matriceresult_25[[#This Row],[RefSNP]]/matriceresult_25[[#This Row],[TOTAL]]</f>
        <v>0.75</v>
      </c>
      <c r="AX177">
        <f>matriceresult_25[[#This Row],[RRID]]/matriceresult_25[[#This Row],[TOTAL]]</f>
        <v>0</v>
      </c>
      <c r="AY177">
        <f>matriceresult_25[[#This Row],[UniProt]]/matriceresult_25[[#This Row],[TOTAL]]</f>
        <v>0</v>
      </c>
      <c r="AZ177" s="8">
        <f>SUM(matriceresult_258[[#This Row],[ArrayExpress]:[UniProt]])</f>
        <v>1</v>
      </c>
    </row>
    <row r="178" spans="1:52" x14ac:dyDescent="0.25">
      <c r="A178" s="3" t="s">
        <v>87</v>
      </c>
      <c r="B178" s="13" t="s">
        <v>12</v>
      </c>
      <c r="D178" s="1" t="s">
        <v>2727</v>
      </c>
      <c r="E178">
        <v>0</v>
      </c>
      <c r="F178">
        <v>0</v>
      </c>
      <c r="G178">
        <v>0</v>
      </c>
      <c r="H178">
        <v>0</v>
      </c>
      <c r="I178">
        <v>0</v>
      </c>
      <c r="J178">
        <v>0</v>
      </c>
      <c r="K178">
        <v>0</v>
      </c>
      <c r="L178">
        <v>0</v>
      </c>
      <c r="M178">
        <v>0</v>
      </c>
      <c r="N178">
        <v>0</v>
      </c>
      <c r="O178">
        <v>0</v>
      </c>
      <c r="P178">
        <v>0</v>
      </c>
      <c r="Q178">
        <v>0</v>
      </c>
      <c r="R178">
        <v>0</v>
      </c>
      <c r="S178">
        <v>0</v>
      </c>
      <c r="T178">
        <v>6</v>
      </c>
      <c r="U178">
        <v>0</v>
      </c>
      <c r="V178">
        <v>0</v>
      </c>
      <c r="W178">
        <v>0</v>
      </c>
      <c r="X178">
        <v>0</v>
      </c>
      <c r="Y178">
        <v>0</v>
      </c>
      <c r="Z178">
        <v>0</v>
      </c>
      <c r="AA178" s="8">
        <f>SUM(matriceresult_25[[#This Row],[ArrayExpress]:[UniProt]])</f>
        <v>6</v>
      </c>
      <c r="AC178" s="1" t="s">
        <v>2727</v>
      </c>
      <c r="AD178">
        <f>matriceresult_25[[#This Row],[ArrayExpress]]/matriceresult_25[[#This Row],[TOTAL]]</f>
        <v>0</v>
      </c>
      <c r="AE178">
        <f>matriceresult_25[[#This Row],[BioProject]]/matriceresult_25[[#This Row],[TOTAL]]</f>
        <v>0</v>
      </c>
      <c r="AF178">
        <f>matriceresult_25[[#This Row],[dbGaP]]/matriceresult_25[[#This Row],[TOTAL]]</f>
        <v>0</v>
      </c>
      <c r="AG178">
        <f>matriceresult_25[[#This Row],[DOI]]/matriceresult_25[[#This Row],[TOTAL]]</f>
        <v>0</v>
      </c>
      <c r="AH178">
        <f>matriceresult_25[[#This Row],[EMDB]]/matriceresult_25[[#This Row],[TOTAL]]</f>
        <v>0</v>
      </c>
      <c r="AI178">
        <f>matriceresult_25[[#This Row],[ENA]]/matriceresult_25[[#This Row],[TOTAL]]</f>
        <v>0</v>
      </c>
      <c r="AJ178">
        <f>matriceresult_25[[#This Row],[Ensembl]]/matriceresult_25[[#This Row],[TOTAL]]</f>
        <v>0</v>
      </c>
      <c r="AK178">
        <f>matriceresult_25[[#This Row],[EUDRACT]]/matriceresult_25[[#This Row],[TOTAL]]</f>
        <v>0</v>
      </c>
      <c r="AL178">
        <f>matriceresult_25[[#This Row],[GCA]]/matriceresult_25[[#This Row],[TOTAL]]</f>
        <v>0</v>
      </c>
      <c r="AM178">
        <f>matriceresult_25[[#This Row],[Gene Ontology (GO)]]/matriceresult_25[[#This Row],[TOTAL]]</f>
        <v>0</v>
      </c>
      <c r="AN178">
        <f>matriceresult_25[[#This Row],[GEO]]/matriceresult_25[[#This Row],[TOTAL]]</f>
        <v>0</v>
      </c>
      <c r="AO178">
        <f>matriceresult_25[[#This Row],[HPA]]/matriceresult_25[[#This Row],[TOTAL]]</f>
        <v>0</v>
      </c>
      <c r="AP178">
        <f>matriceresult_25[[#This Row],[IGSR/1000 Genomes]]/matriceresult_25[[#This Row],[TOTAL]]</f>
        <v>0</v>
      </c>
      <c r="AQ178">
        <f>matriceresult_25[[#This Row],[InterPro]]/matriceresult_25[[#This Row],[TOTAL]]</f>
        <v>0</v>
      </c>
      <c r="AR178">
        <f>matriceresult_25[[#This Row],[OMIM]]/matriceresult_25[[#This Row],[TOTAL]]</f>
        <v>0</v>
      </c>
      <c r="AS178">
        <f>matriceresult_25[[#This Row],[PDBe]]/matriceresult_25[[#This Row],[TOTAL]]</f>
        <v>1</v>
      </c>
      <c r="AT178">
        <f>matriceresult_25[[#This Row],[Pfam]]/matriceresult_25[[#This Row],[TOTAL]]</f>
        <v>0</v>
      </c>
      <c r="AU178">
        <f>matriceresult_25[[#This Row],[PRIDE]]/matriceresult_25[[#This Row],[TOTAL]]</f>
        <v>0</v>
      </c>
      <c r="AV178">
        <f>matriceresult_25[[#This Row],[RefSeq]]/matriceresult_25[[#This Row],[TOTAL]]</f>
        <v>0</v>
      </c>
      <c r="AW178">
        <f>matriceresult_25[[#This Row],[RefSNP]]/matriceresult_25[[#This Row],[TOTAL]]</f>
        <v>0</v>
      </c>
      <c r="AX178">
        <f>matriceresult_25[[#This Row],[RRID]]/matriceresult_25[[#This Row],[TOTAL]]</f>
        <v>0</v>
      </c>
      <c r="AY178">
        <f>matriceresult_25[[#This Row],[UniProt]]/matriceresult_25[[#This Row],[TOTAL]]</f>
        <v>0</v>
      </c>
      <c r="AZ178" s="8">
        <f>SUM(matriceresult_258[[#This Row],[ArrayExpress]:[UniProt]])</f>
        <v>1</v>
      </c>
    </row>
    <row r="179" spans="1:52" x14ac:dyDescent="0.25">
      <c r="A179" s="4" t="s">
        <v>87</v>
      </c>
      <c r="B179" s="6" t="s">
        <v>12</v>
      </c>
      <c r="D179" s="1" t="s">
        <v>2744</v>
      </c>
      <c r="E179">
        <v>0</v>
      </c>
      <c r="F179">
        <v>0</v>
      </c>
      <c r="G179">
        <v>0</v>
      </c>
      <c r="H179">
        <v>0</v>
      </c>
      <c r="I179">
        <v>0</v>
      </c>
      <c r="J179">
        <v>3</v>
      </c>
      <c r="K179">
        <v>0</v>
      </c>
      <c r="L179">
        <v>0</v>
      </c>
      <c r="M179">
        <v>0</v>
      </c>
      <c r="N179">
        <v>0</v>
      </c>
      <c r="O179">
        <v>0</v>
      </c>
      <c r="P179">
        <v>0</v>
      </c>
      <c r="Q179">
        <v>0</v>
      </c>
      <c r="R179">
        <v>0</v>
      </c>
      <c r="S179">
        <v>0</v>
      </c>
      <c r="T179">
        <v>0</v>
      </c>
      <c r="U179">
        <v>0</v>
      </c>
      <c r="V179">
        <v>0</v>
      </c>
      <c r="W179">
        <v>0</v>
      </c>
      <c r="X179">
        <v>0</v>
      </c>
      <c r="Y179">
        <v>0</v>
      </c>
      <c r="Z179">
        <v>0</v>
      </c>
      <c r="AA179" s="8">
        <f>SUM(matriceresult_25[[#This Row],[ArrayExpress]:[UniProt]])</f>
        <v>3</v>
      </c>
      <c r="AC179" s="1" t="s">
        <v>2744</v>
      </c>
      <c r="AD179">
        <f>matriceresult_25[[#This Row],[ArrayExpress]]/matriceresult_25[[#This Row],[TOTAL]]</f>
        <v>0</v>
      </c>
      <c r="AE179">
        <f>matriceresult_25[[#This Row],[BioProject]]/matriceresult_25[[#This Row],[TOTAL]]</f>
        <v>0</v>
      </c>
      <c r="AF179">
        <f>matriceresult_25[[#This Row],[dbGaP]]/matriceresult_25[[#This Row],[TOTAL]]</f>
        <v>0</v>
      </c>
      <c r="AG179">
        <f>matriceresult_25[[#This Row],[DOI]]/matriceresult_25[[#This Row],[TOTAL]]</f>
        <v>0</v>
      </c>
      <c r="AH179">
        <f>matriceresult_25[[#This Row],[EMDB]]/matriceresult_25[[#This Row],[TOTAL]]</f>
        <v>0</v>
      </c>
      <c r="AI179">
        <f>matriceresult_25[[#This Row],[ENA]]/matriceresult_25[[#This Row],[TOTAL]]</f>
        <v>1</v>
      </c>
      <c r="AJ179">
        <f>matriceresult_25[[#This Row],[Ensembl]]/matriceresult_25[[#This Row],[TOTAL]]</f>
        <v>0</v>
      </c>
      <c r="AK179">
        <f>matriceresult_25[[#This Row],[EUDRACT]]/matriceresult_25[[#This Row],[TOTAL]]</f>
        <v>0</v>
      </c>
      <c r="AL179">
        <f>matriceresult_25[[#This Row],[GCA]]/matriceresult_25[[#This Row],[TOTAL]]</f>
        <v>0</v>
      </c>
      <c r="AM179">
        <f>matriceresult_25[[#This Row],[Gene Ontology (GO)]]/matriceresult_25[[#This Row],[TOTAL]]</f>
        <v>0</v>
      </c>
      <c r="AN179">
        <f>matriceresult_25[[#This Row],[GEO]]/matriceresult_25[[#This Row],[TOTAL]]</f>
        <v>0</v>
      </c>
      <c r="AO179">
        <f>matriceresult_25[[#This Row],[HPA]]/matriceresult_25[[#This Row],[TOTAL]]</f>
        <v>0</v>
      </c>
      <c r="AP179">
        <f>matriceresult_25[[#This Row],[IGSR/1000 Genomes]]/matriceresult_25[[#This Row],[TOTAL]]</f>
        <v>0</v>
      </c>
      <c r="AQ179">
        <f>matriceresult_25[[#This Row],[InterPro]]/matriceresult_25[[#This Row],[TOTAL]]</f>
        <v>0</v>
      </c>
      <c r="AR179">
        <f>matriceresult_25[[#This Row],[OMIM]]/matriceresult_25[[#This Row],[TOTAL]]</f>
        <v>0</v>
      </c>
      <c r="AS179">
        <f>matriceresult_25[[#This Row],[PDBe]]/matriceresult_25[[#This Row],[TOTAL]]</f>
        <v>0</v>
      </c>
      <c r="AT179">
        <f>matriceresult_25[[#This Row],[Pfam]]/matriceresult_25[[#This Row],[TOTAL]]</f>
        <v>0</v>
      </c>
      <c r="AU179">
        <f>matriceresult_25[[#This Row],[PRIDE]]/matriceresult_25[[#This Row],[TOTAL]]</f>
        <v>0</v>
      </c>
      <c r="AV179">
        <f>matriceresult_25[[#This Row],[RefSeq]]/matriceresult_25[[#This Row],[TOTAL]]</f>
        <v>0</v>
      </c>
      <c r="AW179">
        <f>matriceresult_25[[#This Row],[RefSNP]]/matriceresult_25[[#This Row],[TOTAL]]</f>
        <v>0</v>
      </c>
      <c r="AX179">
        <f>matriceresult_25[[#This Row],[RRID]]/matriceresult_25[[#This Row],[TOTAL]]</f>
        <v>0</v>
      </c>
      <c r="AY179">
        <f>matriceresult_25[[#This Row],[UniProt]]/matriceresult_25[[#This Row],[TOTAL]]</f>
        <v>0</v>
      </c>
      <c r="AZ179" s="8">
        <f>SUM(matriceresult_258[[#This Row],[ArrayExpress]:[UniProt]])</f>
        <v>1</v>
      </c>
    </row>
    <row r="180" spans="1:52" x14ac:dyDescent="0.25">
      <c r="A180" s="3" t="s">
        <v>87</v>
      </c>
      <c r="B180" s="13" t="s">
        <v>12</v>
      </c>
      <c r="D180" s="1" t="s">
        <v>226</v>
      </c>
      <c r="E180">
        <v>0</v>
      </c>
      <c r="F180">
        <v>0</v>
      </c>
      <c r="G180">
        <v>0</v>
      </c>
      <c r="H180">
        <v>0</v>
      </c>
      <c r="I180">
        <v>0</v>
      </c>
      <c r="J180">
        <v>0</v>
      </c>
      <c r="K180">
        <v>0</v>
      </c>
      <c r="L180">
        <v>0</v>
      </c>
      <c r="M180">
        <v>0</v>
      </c>
      <c r="N180">
        <v>0</v>
      </c>
      <c r="O180">
        <v>0</v>
      </c>
      <c r="P180">
        <v>0</v>
      </c>
      <c r="Q180">
        <v>0</v>
      </c>
      <c r="R180">
        <v>0</v>
      </c>
      <c r="S180">
        <v>0</v>
      </c>
      <c r="T180">
        <v>2</v>
      </c>
      <c r="U180">
        <v>0</v>
      </c>
      <c r="V180">
        <v>0</v>
      </c>
      <c r="W180">
        <v>0</v>
      </c>
      <c r="X180">
        <v>0</v>
      </c>
      <c r="Y180">
        <v>0</v>
      </c>
      <c r="Z180">
        <v>1</v>
      </c>
      <c r="AA180" s="8">
        <f>SUM(matriceresult_25[[#This Row],[ArrayExpress]:[UniProt]])</f>
        <v>3</v>
      </c>
      <c r="AC180" s="1" t="s">
        <v>226</v>
      </c>
      <c r="AD180">
        <f>matriceresult_25[[#This Row],[ArrayExpress]]/matriceresult_25[[#This Row],[TOTAL]]</f>
        <v>0</v>
      </c>
      <c r="AE180">
        <f>matriceresult_25[[#This Row],[BioProject]]/matriceresult_25[[#This Row],[TOTAL]]</f>
        <v>0</v>
      </c>
      <c r="AF180">
        <f>matriceresult_25[[#This Row],[dbGaP]]/matriceresult_25[[#This Row],[TOTAL]]</f>
        <v>0</v>
      </c>
      <c r="AG180">
        <f>matriceresult_25[[#This Row],[DOI]]/matriceresult_25[[#This Row],[TOTAL]]</f>
        <v>0</v>
      </c>
      <c r="AH180">
        <f>matriceresult_25[[#This Row],[EMDB]]/matriceresult_25[[#This Row],[TOTAL]]</f>
        <v>0</v>
      </c>
      <c r="AI180">
        <f>matriceresult_25[[#This Row],[ENA]]/matriceresult_25[[#This Row],[TOTAL]]</f>
        <v>0</v>
      </c>
      <c r="AJ180">
        <f>matriceresult_25[[#This Row],[Ensembl]]/matriceresult_25[[#This Row],[TOTAL]]</f>
        <v>0</v>
      </c>
      <c r="AK180">
        <f>matriceresult_25[[#This Row],[EUDRACT]]/matriceresult_25[[#This Row],[TOTAL]]</f>
        <v>0</v>
      </c>
      <c r="AL180">
        <f>matriceresult_25[[#This Row],[GCA]]/matriceresult_25[[#This Row],[TOTAL]]</f>
        <v>0</v>
      </c>
      <c r="AM180">
        <f>matriceresult_25[[#This Row],[Gene Ontology (GO)]]/matriceresult_25[[#This Row],[TOTAL]]</f>
        <v>0</v>
      </c>
      <c r="AN180">
        <f>matriceresult_25[[#This Row],[GEO]]/matriceresult_25[[#This Row],[TOTAL]]</f>
        <v>0</v>
      </c>
      <c r="AO180">
        <f>matriceresult_25[[#This Row],[HPA]]/matriceresult_25[[#This Row],[TOTAL]]</f>
        <v>0</v>
      </c>
      <c r="AP180">
        <f>matriceresult_25[[#This Row],[IGSR/1000 Genomes]]/matriceresult_25[[#This Row],[TOTAL]]</f>
        <v>0</v>
      </c>
      <c r="AQ180">
        <f>matriceresult_25[[#This Row],[InterPro]]/matriceresult_25[[#This Row],[TOTAL]]</f>
        <v>0</v>
      </c>
      <c r="AR180">
        <f>matriceresult_25[[#This Row],[OMIM]]/matriceresult_25[[#This Row],[TOTAL]]</f>
        <v>0</v>
      </c>
      <c r="AS180">
        <f>matriceresult_25[[#This Row],[PDBe]]/matriceresult_25[[#This Row],[TOTAL]]</f>
        <v>0.66666666666666663</v>
      </c>
      <c r="AT180">
        <f>matriceresult_25[[#This Row],[Pfam]]/matriceresult_25[[#This Row],[TOTAL]]</f>
        <v>0</v>
      </c>
      <c r="AU180">
        <f>matriceresult_25[[#This Row],[PRIDE]]/matriceresult_25[[#This Row],[TOTAL]]</f>
        <v>0</v>
      </c>
      <c r="AV180">
        <f>matriceresult_25[[#This Row],[RefSeq]]/matriceresult_25[[#This Row],[TOTAL]]</f>
        <v>0</v>
      </c>
      <c r="AW180">
        <f>matriceresult_25[[#This Row],[RefSNP]]/matriceresult_25[[#This Row],[TOTAL]]</f>
        <v>0</v>
      </c>
      <c r="AX180">
        <f>matriceresult_25[[#This Row],[RRID]]/matriceresult_25[[#This Row],[TOTAL]]</f>
        <v>0</v>
      </c>
      <c r="AY180">
        <f>matriceresult_25[[#This Row],[UniProt]]/matriceresult_25[[#This Row],[TOTAL]]</f>
        <v>0.33333333333333331</v>
      </c>
      <c r="AZ180" s="8">
        <f>SUM(matriceresult_258[[#This Row],[ArrayExpress]:[UniProt]])</f>
        <v>1</v>
      </c>
    </row>
    <row r="181" spans="1:52" x14ac:dyDescent="0.25">
      <c r="A181" s="4" t="s">
        <v>87</v>
      </c>
      <c r="B181" s="6" t="s">
        <v>12</v>
      </c>
      <c r="D181" s="1" t="s">
        <v>231</v>
      </c>
      <c r="E181">
        <v>0</v>
      </c>
      <c r="F181">
        <v>0</v>
      </c>
      <c r="G181">
        <v>0</v>
      </c>
      <c r="H181">
        <v>0</v>
      </c>
      <c r="I181">
        <v>0</v>
      </c>
      <c r="J181">
        <v>0</v>
      </c>
      <c r="K181">
        <v>0</v>
      </c>
      <c r="L181">
        <v>0</v>
      </c>
      <c r="M181">
        <v>0</v>
      </c>
      <c r="N181">
        <v>0</v>
      </c>
      <c r="O181">
        <v>0</v>
      </c>
      <c r="P181">
        <v>0</v>
      </c>
      <c r="Q181">
        <v>0</v>
      </c>
      <c r="R181">
        <v>0</v>
      </c>
      <c r="S181">
        <v>0</v>
      </c>
      <c r="T181">
        <v>0</v>
      </c>
      <c r="U181">
        <v>0</v>
      </c>
      <c r="V181">
        <v>0</v>
      </c>
      <c r="W181">
        <v>1</v>
      </c>
      <c r="X181">
        <v>0</v>
      </c>
      <c r="Y181">
        <v>0</v>
      </c>
      <c r="Z181">
        <v>0</v>
      </c>
      <c r="AA181" s="8">
        <f>SUM(matriceresult_25[[#This Row],[ArrayExpress]:[UniProt]])</f>
        <v>1</v>
      </c>
      <c r="AC181" s="1" t="s">
        <v>231</v>
      </c>
      <c r="AD181">
        <f>matriceresult_25[[#This Row],[ArrayExpress]]/matriceresult_25[[#This Row],[TOTAL]]</f>
        <v>0</v>
      </c>
      <c r="AE181">
        <f>matriceresult_25[[#This Row],[BioProject]]/matriceresult_25[[#This Row],[TOTAL]]</f>
        <v>0</v>
      </c>
      <c r="AF181">
        <f>matriceresult_25[[#This Row],[dbGaP]]/matriceresult_25[[#This Row],[TOTAL]]</f>
        <v>0</v>
      </c>
      <c r="AG181">
        <f>matriceresult_25[[#This Row],[DOI]]/matriceresult_25[[#This Row],[TOTAL]]</f>
        <v>0</v>
      </c>
      <c r="AH181">
        <f>matriceresult_25[[#This Row],[EMDB]]/matriceresult_25[[#This Row],[TOTAL]]</f>
        <v>0</v>
      </c>
      <c r="AI181">
        <f>matriceresult_25[[#This Row],[ENA]]/matriceresult_25[[#This Row],[TOTAL]]</f>
        <v>0</v>
      </c>
      <c r="AJ181">
        <f>matriceresult_25[[#This Row],[Ensembl]]/matriceresult_25[[#This Row],[TOTAL]]</f>
        <v>0</v>
      </c>
      <c r="AK181">
        <f>matriceresult_25[[#This Row],[EUDRACT]]/matriceresult_25[[#This Row],[TOTAL]]</f>
        <v>0</v>
      </c>
      <c r="AL181">
        <f>matriceresult_25[[#This Row],[GCA]]/matriceresult_25[[#This Row],[TOTAL]]</f>
        <v>0</v>
      </c>
      <c r="AM181">
        <f>matriceresult_25[[#This Row],[Gene Ontology (GO)]]/matriceresult_25[[#This Row],[TOTAL]]</f>
        <v>0</v>
      </c>
      <c r="AN181">
        <f>matriceresult_25[[#This Row],[GEO]]/matriceresult_25[[#This Row],[TOTAL]]</f>
        <v>0</v>
      </c>
      <c r="AO181">
        <f>matriceresult_25[[#This Row],[HPA]]/matriceresult_25[[#This Row],[TOTAL]]</f>
        <v>0</v>
      </c>
      <c r="AP181">
        <f>matriceresult_25[[#This Row],[IGSR/1000 Genomes]]/matriceresult_25[[#This Row],[TOTAL]]</f>
        <v>0</v>
      </c>
      <c r="AQ181">
        <f>matriceresult_25[[#This Row],[InterPro]]/matriceresult_25[[#This Row],[TOTAL]]</f>
        <v>0</v>
      </c>
      <c r="AR181">
        <f>matriceresult_25[[#This Row],[OMIM]]/matriceresult_25[[#This Row],[TOTAL]]</f>
        <v>0</v>
      </c>
      <c r="AS181">
        <f>matriceresult_25[[#This Row],[PDBe]]/matriceresult_25[[#This Row],[TOTAL]]</f>
        <v>0</v>
      </c>
      <c r="AT181">
        <f>matriceresult_25[[#This Row],[Pfam]]/matriceresult_25[[#This Row],[TOTAL]]</f>
        <v>0</v>
      </c>
      <c r="AU181">
        <f>matriceresult_25[[#This Row],[PRIDE]]/matriceresult_25[[#This Row],[TOTAL]]</f>
        <v>0</v>
      </c>
      <c r="AV181">
        <f>matriceresult_25[[#This Row],[RefSeq]]/matriceresult_25[[#This Row],[TOTAL]]</f>
        <v>1</v>
      </c>
      <c r="AW181">
        <f>matriceresult_25[[#This Row],[RefSNP]]/matriceresult_25[[#This Row],[TOTAL]]</f>
        <v>0</v>
      </c>
      <c r="AX181">
        <f>matriceresult_25[[#This Row],[RRID]]/matriceresult_25[[#This Row],[TOTAL]]</f>
        <v>0</v>
      </c>
      <c r="AY181">
        <f>matriceresult_25[[#This Row],[UniProt]]/matriceresult_25[[#This Row],[TOTAL]]</f>
        <v>0</v>
      </c>
      <c r="AZ181" s="8">
        <f>SUM(matriceresult_258[[#This Row],[ArrayExpress]:[UniProt]])</f>
        <v>1</v>
      </c>
    </row>
    <row r="182" spans="1:52" x14ac:dyDescent="0.25">
      <c r="A182" s="3" t="s">
        <v>87</v>
      </c>
      <c r="B182" s="13" t="s">
        <v>12</v>
      </c>
      <c r="D182" s="1" t="s">
        <v>236</v>
      </c>
      <c r="E182">
        <v>0</v>
      </c>
      <c r="F182">
        <v>0</v>
      </c>
      <c r="G182">
        <v>0</v>
      </c>
      <c r="H182">
        <v>0</v>
      </c>
      <c r="I182">
        <v>0</v>
      </c>
      <c r="J182">
        <v>2</v>
      </c>
      <c r="K182">
        <v>0</v>
      </c>
      <c r="L182">
        <v>0</v>
      </c>
      <c r="M182">
        <v>0</v>
      </c>
      <c r="N182">
        <v>0</v>
      </c>
      <c r="O182">
        <v>0</v>
      </c>
      <c r="P182">
        <v>0</v>
      </c>
      <c r="Q182">
        <v>0</v>
      </c>
      <c r="R182">
        <v>0</v>
      </c>
      <c r="S182">
        <v>0</v>
      </c>
      <c r="T182">
        <v>0</v>
      </c>
      <c r="U182">
        <v>0</v>
      </c>
      <c r="V182">
        <v>0</v>
      </c>
      <c r="W182">
        <v>0</v>
      </c>
      <c r="X182">
        <v>0</v>
      </c>
      <c r="Y182">
        <v>0</v>
      </c>
      <c r="Z182">
        <v>0</v>
      </c>
      <c r="AA182" s="8">
        <f>SUM(matriceresult_25[[#This Row],[ArrayExpress]:[UniProt]])</f>
        <v>2</v>
      </c>
      <c r="AC182" s="1" t="s">
        <v>236</v>
      </c>
      <c r="AD182">
        <f>matriceresult_25[[#This Row],[ArrayExpress]]/matriceresult_25[[#This Row],[TOTAL]]</f>
        <v>0</v>
      </c>
      <c r="AE182">
        <f>matriceresult_25[[#This Row],[BioProject]]/matriceresult_25[[#This Row],[TOTAL]]</f>
        <v>0</v>
      </c>
      <c r="AF182">
        <f>matriceresult_25[[#This Row],[dbGaP]]/matriceresult_25[[#This Row],[TOTAL]]</f>
        <v>0</v>
      </c>
      <c r="AG182">
        <f>matriceresult_25[[#This Row],[DOI]]/matriceresult_25[[#This Row],[TOTAL]]</f>
        <v>0</v>
      </c>
      <c r="AH182">
        <f>matriceresult_25[[#This Row],[EMDB]]/matriceresult_25[[#This Row],[TOTAL]]</f>
        <v>0</v>
      </c>
      <c r="AI182">
        <f>matriceresult_25[[#This Row],[ENA]]/matriceresult_25[[#This Row],[TOTAL]]</f>
        <v>1</v>
      </c>
      <c r="AJ182">
        <f>matriceresult_25[[#This Row],[Ensembl]]/matriceresult_25[[#This Row],[TOTAL]]</f>
        <v>0</v>
      </c>
      <c r="AK182">
        <f>matriceresult_25[[#This Row],[EUDRACT]]/matriceresult_25[[#This Row],[TOTAL]]</f>
        <v>0</v>
      </c>
      <c r="AL182">
        <f>matriceresult_25[[#This Row],[GCA]]/matriceresult_25[[#This Row],[TOTAL]]</f>
        <v>0</v>
      </c>
      <c r="AM182">
        <f>matriceresult_25[[#This Row],[Gene Ontology (GO)]]/matriceresult_25[[#This Row],[TOTAL]]</f>
        <v>0</v>
      </c>
      <c r="AN182">
        <f>matriceresult_25[[#This Row],[GEO]]/matriceresult_25[[#This Row],[TOTAL]]</f>
        <v>0</v>
      </c>
      <c r="AO182">
        <f>matriceresult_25[[#This Row],[HPA]]/matriceresult_25[[#This Row],[TOTAL]]</f>
        <v>0</v>
      </c>
      <c r="AP182">
        <f>matriceresult_25[[#This Row],[IGSR/1000 Genomes]]/matriceresult_25[[#This Row],[TOTAL]]</f>
        <v>0</v>
      </c>
      <c r="AQ182">
        <f>matriceresult_25[[#This Row],[InterPro]]/matriceresult_25[[#This Row],[TOTAL]]</f>
        <v>0</v>
      </c>
      <c r="AR182">
        <f>matriceresult_25[[#This Row],[OMIM]]/matriceresult_25[[#This Row],[TOTAL]]</f>
        <v>0</v>
      </c>
      <c r="AS182">
        <f>matriceresult_25[[#This Row],[PDBe]]/matriceresult_25[[#This Row],[TOTAL]]</f>
        <v>0</v>
      </c>
      <c r="AT182">
        <f>matriceresult_25[[#This Row],[Pfam]]/matriceresult_25[[#This Row],[TOTAL]]</f>
        <v>0</v>
      </c>
      <c r="AU182">
        <f>matriceresult_25[[#This Row],[PRIDE]]/matriceresult_25[[#This Row],[TOTAL]]</f>
        <v>0</v>
      </c>
      <c r="AV182">
        <f>matriceresult_25[[#This Row],[RefSeq]]/matriceresult_25[[#This Row],[TOTAL]]</f>
        <v>0</v>
      </c>
      <c r="AW182">
        <f>matriceresult_25[[#This Row],[RefSNP]]/matriceresult_25[[#This Row],[TOTAL]]</f>
        <v>0</v>
      </c>
      <c r="AX182">
        <f>matriceresult_25[[#This Row],[RRID]]/matriceresult_25[[#This Row],[TOTAL]]</f>
        <v>0</v>
      </c>
      <c r="AY182">
        <f>matriceresult_25[[#This Row],[UniProt]]/matriceresult_25[[#This Row],[TOTAL]]</f>
        <v>0</v>
      </c>
      <c r="AZ182" s="8">
        <f>SUM(matriceresult_258[[#This Row],[ArrayExpress]:[UniProt]])</f>
        <v>1</v>
      </c>
    </row>
    <row r="183" spans="1:52" x14ac:dyDescent="0.25">
      <c r="A183" s="4" t="s">
        <v>87</v>
      </c>
      <c r="B183" s="6" t="s">
        <v>12</v>
      </c>
      <c r="D183" s="1" t="s">
        <v>2752</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3</v>
      </c>
      <c r="Z183">
        <v>0</v>
      </c>
      <c r="AA183" s="8">
        <f>SUM(matriceresult_25[[#This Row],[ArrayExpress]:[UniProt]])</f>
        <v>3</v>
      </c>
      <c r="AC183" s="1" t="s">
        <v>2752</v>
      </c>
      <c r="AD183">
        <f>matriceresult_25[[#This Row],[ArrayExpress]]/matriceresult_25[[#This Row],[TOTAL]]</f>
        <v>0</v>
      </c>
      <c r="AE183">
        <f>matriceresult_25[[#This Row],[BioProject]]/matriceresult_25[[#This Row],[TOTAL]]</f>
        <v>0</v>
      </c>
      <c r="AF183">
        <f>matriceresult_25[[#This Row],[dbGaP]]/matriceresult_25[[#This Row],[TOTAL]]</f>
        <v>0</v>
      </c>
      <c r="AG183">
        <f>matriceresult_25[[#This Row],[DOI]]/matriceresult_25[[#This Row],[TOTAL]]</f>
        <v>0</v>
      </c>
      <c r="AH183">
        <f>matriceresult_25[[#This Row],[EMDB]]/matriceresult_25[[#This Row],[TOTAL]]</f>
        <v>0</v>
      </c>
      <c r="AI183">
        <f>matriceresult_25[[#This Row],[ENA]]/matriceresult_25[[#This Row],[TOTAL]]</f>
        <v>0</v>
      </c>
      <c r="AJ183">
        <f>matriceresult_25[[#This Row],[Ensembl]]/matriceresult_25[[#This Row],[TOTAL]]</f>
        <v>0</v>
      </c>
      <c r="AK183">
        <f>matriceresult_25[[#This Row],[EUDRACT]]/matriceresult_25[[#This Row],[TOTAL]]</f>
        <v>0</v>
      </c>
      <c r="AL183">
        <f>matriceresult_25[[#This Row],[GCA]]/matriceresult_25[[#This Row],[TOTAL]]</f>
        <v>0</v>
      </c>
      <c r="AM183">
        <f>matriceresult_25[[#This Row],[Gene Ontology (GO)]]/matriceresult_25[[#This Row],[TOTAL]]</f>
        <v>0</v>
      </c>
      <c r="AN183">
        <f>matriceresult_25[[#This Row],[GEO]]/matriceresult_25[[#This Row],[TOTAL]]</f>
        <v>0</v>
      </c>
      <c r="AO183">
        <f>matriceresult_25[[#This Row],[HPA]]/matriceresult_25[[#This Row],[TOTAL]]</f>
        <v>0</v>
      </c>
      <c r="AP183">
        <f>matriceresult_25[[#This Row],[IGSR/1000 Genomes]]/matriceresult_25[[#This Row],[TOTAL]]</f>
        <v>0</v>
      </c>
      <c r="AQ183">
        <f>matriceresult_25[[#This Row],[InterPro]]/matriceresult_25[[#This Row],[TOTAL]]</f>
        <v>0</v>
      </c>
      <c r="AR183">
        <f>matriceresult_25[[#This Row],[OMIM]]/matriceresult_25[[#This Row],[TOTAL]]</f>
        <v>0</v>
      </c>
      <c r="AS183">
        <f>matriceresult_25[[#This Row],[PDBe]]/matriceresult_25[[#This Row],[TOTAL]]</f>
        <v>0</v>
      </c>
      <c r="AT183">
        <f>matriceresult_25[[#This Row],[Pfam]]/matriceresult_25[[#This Row],[TOTAL]]</f>
        <v>0</v>
      </c>
      <c r="AU183">
        <f>matriceresult_25[[#This Row],[PRIDE]]/matriceresult_25[[#This Row],[TOTAL]]</f>
        <v>0</v>
      </c>
      <c r="AV183">
        <f>matriceresult_25[[#This Row],[RefSeq]]/matriceresult_25[[#This Row],[TOTAL]]</f>
        <v>0</v>
      </c>
      <c r="AW183">
        <f>matriceresult_25[[#This Row],[RefSNP]]/matriceresult_25[[#This Row],[TOTAL]]</f>
        <v>0</v>
      </c>
      <c r="AX183">
        <f>matriceresult_25[[#This Row],[RRID]]/matriceresult_25[[#This Row],[TOTAL]]</f>
        <v>1</v>
      </c>
      <c r="AY183">
        <f>matriceresult_25[[#This Row],[UniProt]]/matriceresult_25[[#This Row],[TOTAL]]</f>
        <v>0</v>
      </c>
      <c r="AZ183" s="8">
        <f>SUM(matriceresult_258[[#This Row],[ArrayExpress]:[UniProt]])</f>
        <v>1</v>
      </c>
    </row>
    <row r="184" spans="1:52" x14ac:dyDescent="0.25">
      <c r="A184" s="3" t="s">
        <v>2144</v>
      </c>
      <c r="B184" s="13" t="s">
        <v>111</v>
      </c>
      <c r="D184" s="1" t="s">
        <v>727</v>
      </c>
      <c r="E184">
        <v>0</v>
      </c>
      <c r="F184">
        <v>0</v>
      </c>
      <c r="G184">
        <v>0</v>
      </c>
      <c r="H184">
        <v>0</v>
      </c>
      <c r="I184">
        <v>0</v>
      </c>
      <c r="J184">
        <v>0</v>
      </c>
      <c r="K184">
        <v>0</v>
      </c>
      <c r="L184">
        <v>0</v>
      </c>
      <c r="M184">
        <v>0</v>
      </c>
      <c r="N184">
        <v>0</v>
      </c>
      <c r="O184">
        <v>2</v>
      </c>
      <c r="P184">
        <v>0</v>
      </c>
      <c r="Q184">
        <v>0</v>
      </c>
      <c r="R184">
        <v>0</v>
      </c>
      <c r="S184">
        <v>0</v>
      </c>
      <c r="T184">
        <v>0</v>
      </c>
      <c r="U184">
        <v>0</v>
      </c>
      <c r="V184">
        <v>0</v>
      </c>
      <c r="W184">
        <v>2</v>
      </c>
      <c r="X184">
        <v>0</v>
      </c>
      <c r="Y184">
        <v>0</v>
      </c>
      <c r="Z184">
        <v>0</v>
      </c>
      <c r="AA184" s="8">
        <f>SUM(matriceresult_25[[#This Row],[ArrayExpress]:[UniProt]])</f>
        <v>4</v>
      </c>
      <c r="AC184" s="1" t="s">
        <v>727</v>
      </c>
      <c r="AD184">
        <f>matriceresult_25[[#This Row],[ArrayExpress]]/matriceresult_25[[#This Row],[TOTAL]]</f>
        <v>0</v>
      </c>
      <c r="AE184">
        <f>matriceresult_25[[#This Row],[BioProject]]/matriceresult_25[[#This Row],[TOTAL]]</f>
        <v>0</v>
      </c>
      <c r="AF184">
        <f>matriceresult_25[[#This Row],[dbGaP]]/matriceresult_25[[#This Row],[TOTAL]]</f>
        <v>0</v>
      </c>
      <c r="AG184">
        <f>matriceresult_25[[#This Row],[DOI]]/matriceresult_25[[#This Row],[TOTAL]]</f>
        <v>0</v>
      </c>
      <c r="AH184">
        <f>matriceresult_25[[#This Row],[EMDB]]/matriceresult_25[[#This Row],[TOTAL]]</f>
        <v>0</v>
      </c>
      <c r="AI184">
        <f>matriceresult_25[[#This Row],[ENA]]/matriceresult_25[[#This Row],[TOTAL]]</f>
        <v>0</v>
      </c>
      <c r="AJ184">
        <f>matriceresult_25[[#This Row],[Ensembl]]/matriceresult_25[[#This Row],[TOTAL]]</f>
        <v>0</v>
      </c>
      <c r="AK184">
        <f>matriceresult_25[[#This Row],[EUDRACT]]/matriceresult_25[[#This Row],[TOTAL]]</f>
        <v>0</v>
      </c>
      <c r="AL184">
        <f>matriceresult_25[[#This Row],[GCA]]/matriceresult_25[[#This Row],[TOTAL]]</f>
        <v>0</v>
      </c>
      <c r="AM184">
        <f>matriceresult_25[[#This Row],[Gene Ontology (GO)]]/matriceresult_25[[#This Row],[TOTAL]]</f>
        <v>0</v>
      </c>
      <c r="AN184">
        <f>matriceresult_25[[#This Row],[GEO]]/matriceresult_25[[#This Row],[TOTAL]]</f>
        <v>0.5</v>
      </c>
      <c r="AO184">
        <f>matriceresult_25[[#This Row],[HPA]]/matriceresult_25[[#This Row],[TOTAL]]</f>
        <v>0</v>
      </c>
      <c r="AP184">
        <f>matriceresult_25[[#This Row],[IGSR/1000 Genomes]]/matriceresult_25[[#This Row],[TOTAL]]</f>
        <v>0</v>
      </c>
      <c r="AQ184">
        <f>matriceresult_25[[#This Row],[InterPro]]/matriceresult_25[[#This Row],[TOTAL]]</f>
        <v>0</v>
      </c>
      <c r="AR184">
        <f>matriceresult_25[[#This Row],[OMIM]]/matriceresult_25[[#This Row],[TOTAL]]</f>
        <v>0</v>
      </c>
      <c r="AS184">
        <f>matriceresult_25[[#This Row],[PDBe]]/matriceresult_25[[#This Row],[TOTAL]]</f>
        <v>0</v>
      </c>
      <c r="AT184">
        <f>matriceresult_25[[#This Row],[Pfam]]/matriceresult_25[[#This Row],[TOTAL]]</f>
        <v>0</v>
      </c>
      <c r="AU184">
        <f>matriceresult_25[[#This Row],[PRIDE]]/matriceresult_25[[#This Row],[TOTAL]]</f>
        <v>0</v>
      </c>
      <c r="AV184">
        <f>matriceresult_25[[#This Row],[RefSeq]]/matriceresult_25[[#This Row],[TOTAL]]</f>
        <v>0.5</v>
      </c>
      <c r="AW184">
        <f>matriceresult_25[[#This Row],[RefSNP]]/matriceresult_25[[#This Row],[TOTAL]]</f>
        <v>0</v>
      </c>
      <c r="AX184">
        <f>matriceresult_25[[#This Row],[RRID]]/matriceresult_25[[#This Row],[TOTAL]]</f>
        <v>0</v>
      </c>
      <c r="AY184">
        <f>matriceresult_25[[#This Row],[UniProt]]/matriceresult_25[[#This Row],[TOTAL]]</f>
        <v>0</v>
      </c>
      <c r="AZ184" s="8">
        <f>SUM(matriceresult_258[[#This Row],[ArrayExpress]:[UniProt]])</f>
        <v>1</v>
      </c>
    </row>
    <row r="185" spans="1:52" x14ac:dyDescent="0.25">
      <c r="A185" s="4" t="s">
        <v>2149</v>
      </c>
      <c r="B185" s="6" t="s">
        <v>12</v>
      </c>
      <c r="D185" s="1" t="s">
        <v>1805</v>
      </c>
      <c r="E185">
        <v>0</v>
      </c>
      <c r="F185">
        <v>0</v>
      </c>
      <c r="G185">
        <v>0</v>
      </c>
      <c r="H185">
        <v>0</v>
      </c>
      <c r="I185">
        <v>0</v>
      </c>
      <c r="J185">
        <v>0</v>
      </c>
      <c r="K185">
        <v>0</v>
      </c>
      <c r="L185">
        <v>0</v>
      </c>
      <c r="M185">
        <v>0</v>
      </c>
      <c r="N185">
        <v>0</v>
      </c>
      <c r="O185">
        <v>2</v>
      </c>
      <c r="P185">
        <v>0</v>
      </c>
      <c r="Q185">
        <v>0</v>
      </c>
      <c r="R185">
        <v>0</v>
      </c>
      <c r="S185">
        <v>0</v>
      </c>
      <c r="T185">
        <v>0</v>
      </c>
      <c r="U185">
        <v>0</v>
      </c>
      <c r="V185">
        <v>0</v>
      </c>
      <c r="W185">
        <v>0</v>
      </c>
      <c r="X185">
        <v>0</v>
      </c>
      <c r="Y185">
        <v>0</v>
      </c>
      <c r="Z185">
        <v>0</v>
      </c>
      <c r="AA185" s="8">
        <f>SUM(matriceresult_25[[#This Row],[ArrayExpress]:[UniProt]])</f>
        <v>2</v>
      </c>
      <c r="AC185" s="1" t="s">
        <v>1805</v>
      </c>
      <c r="AD185">
        <f>matriceresult_25[[#This Row],[ArrayExpress]]/matriceresult_25[[#This Row],[TOTAL]]</f>
        <v>0</v>
      </c>
      <c r="AE185">
        <f>matriceresult_25[[#This Row],[BioProject]]/matriceresult_25[[#This Row],[TOTAL]]</f>
        <v>0</v>
      </c>
      <c r="AF185">
        <f>matriceresult_25[[#This Row],[dbGaP]]/matriceresult_25[[#This Row],[TOTAL]]</f>
        <v>0</v>
      </c>
      <c r="AG185">
        <f>matriceresult_25[[#This Row],[DOI]]/matriceresult_25[[#This Row],[TOTAL]]</f>
        <v>0</v>
      </c>
      <c r="AH185">
        <f>matriceresult_25[[#This Row],[EMDB]]/matriceresult_25[[#This Row],[TOTAL]]</f>
        <v>0</v>
      </c>
      <c r="AI185">
        <f>matriceresult_25[[#This Row],[ENA]]/matriceresult_25[[#This Row],[TOTAL]]</f>
        <v>0</v>
      </c>
      <c r="AJ185">
        <f>matriceresult_25[[#This Row],[Ensembl]]/matriceresult_25[[#This Row],[TOTAL]]</f>
        <v>0</v>
      </c>
      <c r="AK185">
        <f>matriceresult_25[[#This Row],[EUDRACT]]/matriceresult_25[[#This Row],[TOTAL]]</f>
        <v>0</v>
      </c>
      <c r="AL185">
        <f>matriceresult_25[[#This Row],[GCA]]/matriceresult_25[[#This Row],[TOTAL]]</f>
        <v>0</v>
      </c>
      <c r="AM185">
        <f>matriceresult_25[[#This Row],[Gene Ontology (GO)]]/matriceresult_25[[#This Row],[TOTAL]]</f>
        <v>0</v>
      </c>
      <c r="AN185">
        <f>matriceresult_25[[#This Row],[GEO]]/matriceresult_25[[#This Row],[TOTAL]]</f>
        <v>1</v>
      </c>
      <c r="AO185">
        <f>matriceresult_25[[#This Row],[HPA]]/matriceresult_25[[#This Row],[TOTAL]]</f>
        <v>0</v>
      </c>
      <c r="AP185">
        <f>matriceresult_25[[#This Row],[IGSR/1000 Genomes]]/matriceresult_25[[#This Row],[TOTAL]]</f>
        <v>0</v>
      </c>
      <c r="AQ185">
        <f>matriceresult_25[[#This Row],[InterPro]]/matriceresult_25[[#This Row],[TOTAL]]</f>
        <v>0</v>
      </c>
      <c r="AR185">
        <f>matriceresult_25[[#This Row],[OMIM]]/matriceresult_25[[#This Row],[TOTAL]]</f>
        <v>0</v>
      </c>
      <c r="AS185">
        <f>matriceresult_25[[#This Row],[PDBe]]/matriceresult_25[[#This Row],[TOTAL]]</f>
        <v>0</v>
      </c>
      <c r="AT185">
        <f>matriceresult_25[[#This Row],[Pfam]]/matriceresult_25[[#This Row],[TOTAL]]</f>
        <v>0</v>
      </c>
      <c r="AU185">
        <f>matriceresult_25[[#This Row],[PRIDE]]/matriceresult_25[[#This Row],[TOTAL]]</f>
        <v>0</v>
      </c>
      <c r="AV185">
        <f>matriceresult_25[[#This Row],[RefSeq]]/matriceresult_25[[#This Row],[TOTAL]]</f>
        <v>0</v>
      </c>
      <c r="AW185">
        <f>matriceresult_25[[#This Row],[RefSNP]]/matriceresult_25[[#This Row],[TOTAL]]</f>
        <v>0</v>
      </c>
      <c r="AX185">
        <f>matriceresult_25[[#This Row],[RRID]]/matriceresult_25[[#This Row],[TOTAL]]</f>
        <v>0</v>
      </c>
      <c r="AY185">
        <f>matriceresult_25[[#This Row],[UniProt]]/matriceresult_25[[#This Row],[TOTAL]]</f>
        <v>0</v>
      </c>
      <c r="AZ185" s="8">
        <f>SUM(matriceresult_258[[#This Row],[ArrayExpress]:[UniProt]])</f>
        <v>1</v>
      </c>
    </row>
    <row r="186" spans="1:52" x14ac:dyDescent="0.25">
      <c r="A186" s="3" t="s">
        <v>2149</v>
      </c>
      <c r="B186" s="13" t="s">
        <v>12</v>
      </c>
      <c r="D186" s="1" t="s">
        <v>925</v>
      </c>
      <c r="E186">
        <v>0</v>
      </c>
      <c r="F186">
        <v>0</v>
      </c>
      <c r="G186">
        <v>0</v>
      </c>
      <c r="H186">
        <v>0</v>
      </c>
      <c r="I186">
        <v>0</v>
      </c>
      <c r="J186">
        <v>10</v>
      </c>
      <c r="K186">
        <v>0</v>
      </c>
      <c r="L186">
        <v>0</v>
      </c>
      <c r="M186">
        <v>0</v>
      </c>
      <c r="N186">
        <v>0</v>
      </c>
      <c r="O186">
        <v>0</v>
      </c>
      <c r="P186">
        <v>0</v>
      </c>
      <c r="Q186">
        <v>0</v>
      </c>
      <c r="R186">
        <v>0</v>
      </c>
      <c r="S186">
        <v>0</v>
      </c>
      <c r="T186">
        <v>0</v>
      </c>
      <c r="U186">
        <v>0</v>
      </c>
      <c r="V186">
        <v>0</v>
      </c>
      <c r="W186">
        <v>0</v>
      </c>
      <c r="X186">
        <v>0</v>
      </c>
      <c r="Y186">
        <v>0</v>
      </c>
      <c r="Z186">
        <v>0</v>
      </c>
      <c r="AA186" s="8">
        <f>SUM(matriceresult_25[[#This Row],[ArrayExpress]:[UniProt]])</f>
        <v>10</v>
      </c>
      <c r="AC186" s="1" t="s">
        <v>925</v>
      </c>
      <c r="AD186">
        <f>matriceresult_25[[#This Row],[ArrayExpress]]/matriceresult_25[[#This Row],[TOTAL]]</f>
        <v>0</v>
      </c>
      <c r="AE186">
        <f>matriceresult_25[[#This Row],[BioProject]]/matriceresult_25[[#This Row],[TOTAL]]</f>
        <v>0</v>
      </c>
      <c r="AF186">
        <f>matriceresult_25[[#This Row],[dbGaP]]/matriceresult_25[[#This Row],[TOTAL]]</f>
        <v>0</v>
      </c>
      <c r="AG186">
        <f>matriceresult_25[[#This Row],[DOI]]/matriceresult_25[[#This Row],[TOTAL]]</f>
        <v>0</v>
      </c>
      <c r="AH186">
        <f>matriceresult_25[[#This Row],[EMDB]]/matriceresult_25[[#This Row],[TOTAL]]</f>
        <v>0</v>
      </c>
      <c r="AI186">
        <f>matriceresult_25[[#This Row],[ENA]]/matriceresult_25[[#This Row],[TOTAL]]</f>
        <v>1</v>
      </c>
      <c r="AJ186">
        <f>matriceresult_25[[#This Row],[Ensembl]]/matriceresult_25[[#This Row],[TOTAL]]</f>
        <v>0</v>
      </c>
      <c r="AK186">
        <f>matriceresult_25[[#This Row],[EUDRACT]]/matriceresult_25[[#This Row],[TOTAL]]</f>
        <v>0</v>
      </c>
      <c r="AL186">
        <f>matriceresult_25[[#This Row],[GCA]]/matriceresult_25[[#This Row],[TOTAL]]</f>
        <v>0</v>
      </c>
      <c r="AM186">
        <f>matriceresult_25[[#This Row],[Gene Ontology (GO)]]/matriceresult_25[[#This Row],[TOTAL]]</f>
        <v>0</v>
      </c>
      <c r="AN186">
        <f>matriceresult_25[[#This Row],[GEO]]/matriceresult_25[[#This Row],[TOTAL]]</f>
        <v>0</v>
      </c>
      <c r="AO186">
        <f>matriceresult_25[[#This Row],[HPA]]/matriceresult_25[[#This Row],[TOTAL]]</f>
        <v>0</v>
      </c>
      <c r="AP186">
        <f>matriceresult_25[[#This Row],[IGSR/1000 Genomes]]/matriceresult_25[[#This Row],[TOTAL]]</f>
        <v>0</v>
      </c>
      <c r="AQ186">
        <f>matriceresult_25[[#This Row],[InterPro]]/matriceresult_25[[#This Row],[TOTAL]]</f>
        <v>0</v>
      </c>
      <c r="AR186">
        <f>matriceresult_25[[#This Row],[OMIM]]/matriceresult_25[[#This Row],[TOTAL]]</f>
        <v>0</v>
      </c>
      <c r="AS186">
        <f>matriceresult_25[[#This Row],[PDBe]]/matriceresult_25[[#This Row],[TOTAL]]</f>
        <v>0</v>
      </c>
      <c r="AT186">
        <f>matriceresult_25[[#This Row],[Pfam]]/matriceresult_25[[#This Row],[TOTAL]]</f>
        <v>0</v>
      </c>
      <c r="AU186">
        <f>matriceresult_25[[#This Row],[PRIDE]]/matriceresult_25[[#This Row],[TOTAL]]</f>
        <v>0</v>
      </c>
      <c r="AV186">
        <f>matriceresult_25[[#This Row],[RefSeq]]/matriceresult_25[[#This Row],[TOTAL]]</f>
        <v>0</v>
      </c>
      <c r="AW186">
        <f>matriceresult_25[[#This Row],[RefSNP]]/matriceresult_25[[#This Row],[TOTAL]]</f>
        <v>0</v>
      </c>
      <c r="AX186">
        <f>matriceresult_25[[#This Row],[RRID]]/matriceresult_25[[#This Row],[TOTAL]]</f>
        <v>0</v>
      </c>
      <c r="AY186">
        <f>matriceresult_25[[#This Row],[UniProt]]/matriceresult_25[[#This Row],[TOTAL]]</f>
        <v>0</v>
      </c>
      <c r="AZ186" s="8">
        <f>SUM(matriceresult_258[[#This Row],[ArrayExpress]:[UniProt]])</f>
        <v>1</v>
      </c>
    </row>
    <row r="187" spans="1:52" x14ac:dyDescent="0.25">
      <c r="A187" s="4" t="s">
        <v>2149</v>
      </c>
      <c r="B187" s="6" t="s">
        <v>28</v>
      </c>
      <c r="D187" s="1" t="s">
        <v>2775</v>
      </c>
      <c r="E187">
        <v>0</v>
      </c>
      <c r="F187">
        <v>0</v>
      </c>
      <c r="G187">
        <v>0</v>
      </c>
      <c r="H187">
        <v>0</v>
      </c>
      <c r="I187">
        <v>0</v>
      </c>
      <c r="J187">
        <v>1</v>
      </c>
      <c r="K187">
        <v>0</v>
      </c>
      <c r="L187">
        <v>0</v>
      </c>
      <c r="M187">
        <v>0</v>
      </c>
      <c r="N187">
        <v>0</v>
      </c>
      <c r="O187">
        <v>0</v>
      </c>
      <c r="P187">
        <v>0</v>
      </c>
      <c r="Q187">
        <v>0</v>
      </c>
      <c r="R187">
        <v>0</v>
      </c>
      <c r="S187">
        <v>0</v>
      </c>
      <c r="T187">
        <v>0</v>
      </c>
      <c r="U187">
        <v>0</v>
      </c>
      <c r="V187">
        <v>0</v>
      </c>
      <c r="W187">
        <v>0</v>
      </c>
      <c r="X187">
        <v>0</v>
      </c>
      <c r="Y187">
        <v>0</v>
      </c>
      <c r="Z187">
        <v>0</v>
      </c>
      <c r="AA187" s="8">
        <f>SUM(matriceresult_25[[#This Row],[ArrayExpress]:[UniProt]])</f>
        <v>1</v>
      </c>
      <c r="AC187" s="1" t="s">
        <v>2775</v>
      </c>
      <c r="AD187">
        <f>matriceresult_25[[#This Row],[ArrayExpress]]/matriceresult_25[[#This Row],[TOTAL]]</f>
        <v>0</v>
      </c>
      <c r="AE187">
        <f>matriceresult_25[[#This Row],[BioProject]]/matriceresult_25[[#This Row],[TOTAL]]</f>
        <v>0</v>
      </c>
      <c r="AF187">
        <f>matriceresult_25[[#This Row],[dbGaP]]/matriceresult_25[[#This Row],[TOTAL]]</f>
        <v>0</v>
      </c>
      <c r="AG187">
        <f>matriceresult_25[[#This Row],[DOI]]/matriceresult_25[[#This Row],[TOTAL]]</f>
        <v>0</v>
      </c>
      <c r="AH187">
        <f>matriceresult_25[[#This Row],[EMDB]]/matriceresult_25[[#This Row],[TOTAL]]</f>
        <v>0</v>
      </c>
      <c r="AI187">
        <f>matriceresult_25[[#This Row],[ENA]]/matriceresult_25[[#This Row],[TOTAL]]</f>
        <v>1</v>
      </c>
      <c r="AJ187">
        <f>matriceresult_25[[#This Row],[Ensembl]]/matriceresult_25[[#This Row],[TOTAL]]</f>
        <v>0</v>
      </c>
      <c r="AK187">
        <f>matriceresult_25[[#This Row],[EUDRACT]]/matriceresult_25[[#This Row],[TOTAL]]</f>
        <v>0</v>
      </c>
      <c r="AL187">
        <f>matriceresult_25[[#This Row],[GCA]]/matriceresult_25[[#This Row],[TOTAL]]</f>
        <v>0</v>
      </c>
      <c r="AM187">
        <f>matriceresult_25[[#This Row],[Gene Ontology (GO)]]/matriceresult_25[[#This Row],[TOTAL]]</f>
        <v>0</v>
      </c>
      <c r="AN187">
        <f>matriceresult_25[[#This Row],[GEO]]/matriceresult_25[[#This Row],[TOTAL]]</f>
        <v>0</v>
      </c>
      <c r="AO187">
        <f>matriceresult_25[[#This Row],[HPA]]/matriceresult_25[[#This Row],[TOTAL]]</f>
        <v>0</v>
      </c>
      <c r="AP187">
        <f>matriceresult_25[[#This Row],[IGSR/1000 Genomes]]/matriceresult_25[[#This Row],[TOTAL]]</f>
        <v>0</v>
      </c>
      <c r="AQ187">
        <f>matriceresult_25[[#This Row],[InterPro]]/matriceresult_25[[#This Row],[TOTAL]]</f>
        <v>0</v>
      </c>
      <c r="AR187">
        <f>matriceresult_25[[#This Row],[OMIM]]/matriceresult_25[[#This Row],[TOTAL]]</f>
        <v>0</v>
      </c>
      <c r="AS187">
        <f>matriceresult_25[[#This Row],[PDBe]]/matriceresult_25[[#This Row],[TOTAL]]</f>
        <v>0</v>
      </c>
      <c r="AT187">
        <f>matriceresult_25[[#This Row],[Pfam]]/matriceresult_25[[#This Row],[TOTAL]]</f>
        <v>0</v>
      </c>
      <c r="AU187">
        <f>matriceresult_25[[#This Row],[PRIDE]]/matriceresult_25[[#This Row],[TOTAL]]</f>
        <v>0</v>
      </c>
      <c r="AV187">
        <f>matriceresult_25[[#This Row],[RefSeq]]/matriceresult_25[[#This Row],[TOTAL]]</f>
        <v>0</v>
      </c>
      <c r="AW187">
        <f>matriceresult_25[[#This Row],[RefSNP]]/matriceresult_25[[#This Row],[TOTAL]]</f>
        <v>0</v>
      </c>
      <c r="AX187">
        <f>matriceresult_25[[#This Row],[RRID]]/matriceresult_25[[#This Row],[TOTAL]]</f>
        <v>0</v>
      </c>
      <c r="AY187">
        <f>matriceresult_25[[#This Row],[UniProt]]/matriceresult_25[[#This Row],[TOTAL]]</f>
        <v>0</v>
      </c>
      <c r="AZ187" s="8">
        <f>SUM(matriceresult_258[[#This Row],[ArrayExpress]:[UniProt]])</f>
        <v>1</v>
      </c>
    </row>
    <row r="188" spans="1:52" x14ac:dyDescent="0.25">
      <c r="A188" s="3" t="s">
        <v>2149</v>
      </c>
      <c r="B188" s="13" t="s">
        <v>12</v>
      </c>
      <c r="D188" s="1" t="s">
        <v>732</v>
      </c>
      <c r="E188">
        <v>0</v>
      </c>
      <c r="F188">
        <v>0</v>
      </c>
      <c r="G188">
        <v>0</v>
      </c>
      <c r="H188">
        <v>0</v>
      </c>
      <c r="I188">
        <v>0</v>
      </c>
      <c r="J188">
        <v>1</v>
      </c>
      <c r="K188">
        <v>0</v>
      </c>
      <c r="L188">
        <v>0</v>
      </c>
      <c r="M188">
        <v>0</v>
      </c>
      <c r="N188">
        <v>0</v>
      </c>
      <c r="O188">
        <v>0</v>
      </c>
      <c r="P188">
        <v>0</v>
      </c>
      <c r="Q188">
        <v>0</v>
      </c>
      <c r="R188">
        <v>0</v>
      </c>
      <c r="S188">
        <v>0</v>
      </c>
      <c r="T188">
        <v>0</v>
      </c>
      <c r="U188">
        <v>0</v>
      </c>
      <c r="V188">
        <v>0</v>
      </c>
      <c r="W188">
        <v>0</v>
      </c>
      <c r="X188">
        <v>0</v>
      </c>
      <c r="Y188">
        <v>0</v>
      </c>
      <c r="Z188">
        <v>0</v>
      </c>
      <c r="AA188" s="8">
        <f>SUM(matriceresult_25[[#This Row],[ArrayExpress]:[UniProt]])</f>
        <v>1</v>
      </c>
      <c r="AC188" s="1" t="s">
        <v>732</v>
      </c>
      <c r="AD188">
        <f>matriceresult_25[[#This Row],[ArrayExpress]]/matriceresult_25[[#This Row],[TOTAL]]</f>
        <v>0</v>
      </c>
      <c r="AE188">
        <f>matriceresult_25[[#This Row],[BioProject]]/matriceresult_25[[#This Row],[TOTAL]]</f>
        <v>0</v>
      </c>
      <c r="AF188">
        <f>matriceresult_25[[#This Row],[dbGaP]]/matriceresult_25[[#This Row],[TOTAL]]</f>
        <v>0</v>
      </c>
      <c r="AG188">
        <f>matriceresult_25[[#This Row],[DOI]]/matriceresult_25[[#This Row],[TOTAL]]</f>
        <v>0</v>
      </c>
      <c r="AH188">
        <f>matriceresult_25[[#This Row],[EMDB]]/matriceresult_25[[#This Row],[TOTAL]]</f>
        <v>0</v>
      </c>
      <c r="AI188">
        <f>matriceresult_25[[#This Row],[ENA]]/matriceresult_25[[#This Row],[TOTAL]]</f>
        <v>1</v>
      </c>
      <c r="AJ188">
        <f>matriceresult_25[[#This Row],[Ensembl]]/matriceresult_25[[#This Row],[TOTAL]]</f>
        <v>0</v>
      </c>
      <c r="AK188">
        <f>matriceresult_25[[#This Row],[EUDRACT]]/matriceresult_25[[#This Row],[TOTAL]]</f>
        <v>0</v>
      </c>
      <c r="AL188">
        <f>matriceresult_25[[#This Row],[GCA]]/matriceresult_25[[#This Row],[TOTAL]]</f>
        <v>0</v>
      </c>
      <c r="AM188">
        <f>matriceresult_25[[#This Row],[Gene Ontology (GO)]]/matriceresult_25[[#This Row],[TOTAL]]</f>
        <v>0</v>
      </c>
      <c r="AN188">
        <f>matriceresult_25[[#This Row],[GEO]]/matriceresult_25[[#This Row],[TOTAL]]</f>
        <v>0</v>
      </c>
      <c r="AO188">
        <f>matriceresult_25[[#This Row],[HPA]]/matriceresult_25[[#This Row],[TOTAL]]</f>
        <v>0</v>
      </c>
      <c r="AP188">
        <f>matriceresult_25[[#This Row],[IGSR/1000 Genomes]]/matriceresult_25[[#This Row],[TOTAL]]</f>
        <v>0</v>
      </c>
      <c r="AQ188">
        <f>matriceresult_25[[#This Row],[InterPro]]/matriceresult_25[[#This Row],[TOTAL]]</f>
        <v>0</v>
      </c>
      <c r="AR188">
        <f>matriceresult_25[[#This Row],[OMIM]]/matriceresult_25[[#This Row],[TOTAL]]</f>
        <v>0</v>
      </c>
      <c r="AS188">
        <f>matriceresult_25[[#This Row],[PDBe]]/matriceresult_25[[#This Row],[TOTAL]]</f>
        <v>0</v>
      </c>
      <c r="AT188">
        <f>matriceresult_25[[#This Row],[Pfam]]/matriceresult_25[[#This Row],[TOTAL]]</f>
        <v>0</v>
      </c>
      <c r="AU188">
        <f>matriceresult_25[[#This Row],[PRIDE]]/matriceresult_25[[#This Row],[TOTAL]]</f>
        <v>0</v>
      </c>
      <c r="AV188">
        <f>matriceresult_25[[#This Row],[RefSeq]]/matriceresult_25[[#This Row],[TOTAL]]</f>
        <v>0</v>
      </c>
      <c r="AW188">
        <f>matriceresult_25[[#This Row],[RefSNP]]/matriceresult_25[[#This Row],[TOTAL]]</f>
        <v>0</v>
      </c>
      <c r="AX188">
        <f>matriceresult_25[[#This Row],[RRID]]/matriceresult_25[[#This Row],[TOTAL]]</f>
        <v>0</v>
      </c>
      <c r="AY188">
        <f>matriceresult_25[[#This Row],[UniProt]]/matriceresult_25[[#This Row],[TOTAL]]</f>
        <v>0</v>
      </c>
      <c r="AZ188" s="8">
        <f>SUM(matriceresult_258[[#This Row],[ArrayExpress]:[UniProt]])</f>
        <v>1</v>
      </c>
    </row>
    <row r="189" spans="1:52" x14ac:dyDescent="0.25">
      <c r="A189" s="4" t="s">
        <v>2163</v>
      </c>
      <c r="B189" s="6" t="s">
        <v>12</v>
      </c>
      <c r="D189" s="1" t="s">
        <v>932</v>
      </c>
      <c r="E189">
        <v>0</v>
      </c>
      <c r="F189">
        <v>2</v>
      </c>
      <c r="G189">
        <v>0</v>
      </c>
      <c r="H189">
        <v>0</v>
      </c>
      <c r="I189">
        <v>0</v>
      </c>
      <c r="J189">
        <v>1</v>
      </c>
      <c r="K189">
        <v>0</v>
      </c>
      <c r="L189">
        <v>0</v>
      </c>
      <c r="M189">
        <v>0</v>
      </c>
      <c r="N189">
        <v>0</v>
      </c>
      <c r="O189">
        <v>0</v>
      </c>
      <c r="P189">
        <v>0</v>
      </c>
      <c r="Q189">
        <v>0</v>
      </c>
      <c r="R189">
        <v>0</v>
      </c>
      <c r="S189">
        <v>0</v>
      </c>
      <c r="T189">
        <v>0</v>
      </c>
      <c r="U189">
        <v>0</v>
      </c>
      <c r="V189">
        <v>0</v>
      </c>
      <c r="W189">
        <v>0</v>
      </c>
      <c r="X189">
        <v>0</v>
      </c>
      <c r="Y189">
        <v>0</v>
      </c>
      <c r="Z189">
        <v>0</v>
      </c>
      <c r="AA189" s="8">
        <f>SUM(matriceresult_25[[#This Row],[ArrayExpress]:[UniProt]])</f>
        <v>3</v>
      </c>
      <c r="AC189" s="1" t="s">
        <v>932</v>
      </c>
      <c r="AD189">
        <f>matriceresult_25[[#This Row],[ArrayExpress]]/matriceresult_25[[#This Row],[TOTAL]]</f>
        <v>0</v>
      </c>
      <c r="AE189">
        <f>matriceresult_25[[#This Row],[BioProject]]/matriceresult_25[[#This Row],[TOTAL]]</f>
        <v>0.66666666666666663</v>
      </c>
      <c r="AF189">
        <f>matriceresult_25[[#This Row],[dbGaP]]/matriceresult_25[[#This Row],[TOTAL]]</f>
        <v>0</v>
      </c>
      <c r="AG189">
        <f>matriceresult_25[[#This Row],[DOI]]/matriceresult_25[[#This Row],[TOTAL]]</f>
        <v>0</v>
      </c>
      <c r="AH189">
        <f>matriceresult_25[[#This Row],[EMDB]]/matriceresult_25[[#This Row],[TOTAL]]</f>
        <v>0</v>
      </c>
      <c r="AI189">
        <f>matriceresult_25[[#This Row],[ENA]]/matriceresult_25[[#This Row],[TOTAL]]</f>
        <v>0.33333333333333331</v>
      </c>
      <c r="AJ189">
        <f>matriceresult_25[[#This Row],[Ensembl]]/matriceresult_25[[#This Row],[TOTAL]]</f>
        <v>0</v>
      </c>
      <c r="AK189">
        <f>matriceresult_25[[#This Row],[EUDRACT]]/matriceresult_25[[#This Row],[TOTAL]]</f>
        <v>0</v>
      </c>
      <c r="AL189">
        <f>matriceresult_25[[#This Row],[GCA]]/matriceresult_25[[#This Row],[TOTAL]]</f>
        <v>0</v>
      </c>
      <c r="AM189">
        <f>matriceresult_25[[#This Row],[Gene Ontology (GO)]]/matriceresult_25[[#This Row],[TOTAL]]</f>
        <v>0</v>
      </c>
      <c r="AN189">
        <f>matriceresult_25[[#This Row],[GEO]]/matriceresult_25[[#This Row],[TOTAL]]</f>
        <v>0</v>
      </c>
      <c r="AO189">
        <f>matriceresult_25[[#This Row],[HPA]]/matriceresult_25[[#This Row],[TOTAL]]</f>
        <v>0</v>
      </c>
      <c r="AP189">
        <f>matriceresult_25[[#This Row],[IGSR/1000 Genomes]]/matriceresult_25[[#This Row],[TOTAL]]</f>
        <v>0</v>
      </c>
      <c r="AQ189">
        <f>matriceresult_25[[#This Row],[InterPro]]/matriceresult_25[[#This Row],[TOTAL]]</f>
        <v>0</v>
      </c>
      <c r="AR189">
        <f>matriceresult_25[[#This Row],[OMIM]]/matriceresult_25[[#This Row],[TOTAL]]</f>
        <v>0</v>
      </c>
      <c r="AS189">
        <f>matriceresult_25[[#This Row],[PDBe]]/matriceresult_25[[#This Row],[TOTAL]]</f>
        <v>0</v>
      </c>
      <c r="AT189">
        <f>matriceresult_25[[#This Row],[Pfam]]/matriceresult_25[[#This Row],[TOTAL]]</f>
        <v>0</v>
      </c>
      <c r="AU189">
        <f>matriceresult_25[[#This Row],[PRIDE]]/matriceresult_25[[#This Row],[TOTAL]]</f>
        <v>0</v>
      </c>
      <c r="AV189">
        <f>matriceresult_25[[#This Row],[RefSeq]]/matriceresult_25[[#This Row],[TOTAL]]</f>
        <v>0</v>
      </c>
      <c r="AW189">
        <f>matriceresult_25[[#This Row],[RefSNP]]/matriceresult_25[[#This Row],[TOTAL]]</f>
        <v>0</v>
      </c>
      <c r="AX189">
        <f>matriceresult_25[[#This Row],[RRID]]/matriceresult_25[[#This Row],[TOTAL]]</f>
        <v>0</v>
      </c>
      <c r="AY189">
        <f>matriceresult_25[[#This Row],[UniProt]]/matriceresult_25[[#This Row],[TOTAL]]</f>
        <v>0</v>
      </c>
      <c r="AZ189" s="8">
        <f>SUM(matriceresult_258[[#This Row],[ArrayExpress]:[UniProt]])</f>
        <v>1</v>
      </c>
    </row>
    <row r="190" spans="1:52" x14ac:dyDescent="0.25">
      <c r="A190" s="3" t="s">
        <v>2163</v>
      </c>
      <c r="B190" s="13" t="s">
        <v>12</v>
      </c>
      <c r="D190" s="1" t="s">
        <v>242</v>
      </c>
      <c r="E190">
        <v>0</v>
      </c>
      <c r="F190">
        <v>0</v>
      </c>
      <c r="G190">
        <v>0</v>
      </c>
      <c r="H190">
        <v>0</v>
      </c>
      <c r="I190">
        <v>0</v>
      </c>
      <c r="J190">
        <v>1</v>
      </c>
      <c r="K190">
        <v>0</v>
      </c>
      <c r="L190">
        <v>0</v>
      </c>
      <c r="M190">
        <v>0</v>
      </c>
      <c r="N190">
        <v>0</v>
      </c>
      <c r="O190">
        <v>0</v>
      </c>
      <c r="P190">
        <v>0</v>
      </c>
      <c r="Q190">
        <v>0</v>
      </c>
      <c r="R190">
        <v>0</v>
      </c>
      <c r="S190">
        <v>0</v>
      </c>
      <c r="T190">
        <v>0</v>
      </c>
      <c r="U190">
        <v>0</v>
      </c>
      <c r="V190">
        <v>0</v>
      </c>
      <c r="W190">
        <v>0</v>
      </c>
      <c r="X190">
        <v>0</v>
      </c>
      <c r="Y190">
        <v>0</v>
      </c>
      <c r="Z190">
        <v>0</v>
      </c>
      <c r="AA190" s="8">
        <f>SUM(matriceresult_25[[#This Row],[ArrayExpress]:[UniProt]])</f>
        <v>1</v>
      </c>
      <c r="AC190" s="1" t="s">
        <v>242</v>
      </c>
      <c r="AD190">
        <f>matriceresult_25[[#This Row],[ArrayExpress]]/matriceresult_25[[#This Row],[TOTAL]]</f>
        <v>0</v>
      </c>
      <c r="AE190">
        <f>matriceresult_25[[#This Row],[BioProject]]/matriceresult_25[[#This Row],[TOTAL]]</f>
        <v>0</v>
      </c>
      <c r="AF190">
        <f>matriceresult_25[[#This Row],[dbGaP]]/matriceresult_25[[#This Row],[TOTAL]]</f>
        <v>0</v>
      </c>
      <c r="AG190">
        <f>matriceresult_25[[#This Row],[DOI]]/matriceresult_25[[#This Row],[TOTAL]]</f>
        <v>0</v>
      </c>
      <c r="AH190">
        <f>matriceresult_25[[#This Row],[EMDB]]/matriceresult_25[[#This Row],[TOTAL]]</f>
        <v>0</v>
      </c>
      <c r="AI190">
        <f>matriceresult_25[[#This Row],[ENA]]/matriceresult_25[[#This Row],[TOTAL]]</f>
        <v>1</v>
      </c>
      <c r="AJ190">
        <f>matriceresult_25[[#This Row],[Ensembl]]/matriceresult_25[[#This Row],[TOTAL]]</f>
        <v>0</v>
      </c>
      <c r="AK190">
        <f>matriceresult_25[[#This Row],[EUDRACT]]/matriceresult_25[[#This Row],[TOTAL]]</f>
        <v>0</v>
      </c>
      <c r="AL190">
        <f>matriceresult_25[[#This Row],[GCA]]/matriceresult_25[[#This Row],[TOTAL]]</f>
        <v>0</v>
      </c>
      <c r="AM190">
        <f>matriceresult_25[[#This Row],[Gene Ontology (GO)]]/matriceresult_25[[#This Row],[TOTAL]]</f>
        <v>0</v>
      </c>
      <c r="AN190">
        <f>matriceresult_25[[#This Row],[GEO]]/matriceresult_25[[#This Row],[TOTAL]]</f>
        <v>0</v>
      </c>
      <c r="AO190">
        <f>matriceresult_25[[#This Row],[HPA]]/matriceresult_25[[#This Row],[TOTAL]]</f>
        <v>0</v>
      </c>
      <c r="AP190">
        <f>matriceresult_25[[#This Row],[IGSR/1000 Genomes]]/matriceresult_25[[#This Row],[TOTAL]]</f>
        <v>0</v>
      </c>
      <c r="AQ190">
        <f>matriceresult_25[[#This Row],[InterPro]]/matriceresult_25[[#This Row],[TOTAL]]</f>
        <v>0</v>
      </c>
      <c r="AR190">
        <f>matriceresult_25[[#This Row],[OMIM]]/matriceresult_25[[#This Row],[TOTAL]]</f>
        <v>0</v>
      </c>
      <c r="AS190">
        <f>matriceresult_25[[#This Row],[PDBe]]/matriceresult_25[[#This Row],[TOTAL]]</f>
        <v>0</v>
      </c>
      <c r="AT190">
        <f>matriceresult_25[[#This Row],[Pfam]]/matriceresult_25[[#This Row],[TOTAL]]</f>
        <v>0</v>
      </c>
      <c r="AU190">
        <f>matriceresult_25[[#This Row],[PRIDE]]/matriceresult_25[[#This Row],[TOTAL]]</f>
        <v>0</v>
      </c>
      <c r="AV190">
        <f>matriceresult_25[[#This Row],[RefSeq]]/matriceresult_25[[#This Row],[TOTAL]]</f>
        <v>0</v>
      </c>
      <c r="AW190">
        <f>matriceresult_25[[#This Row],[RefSNP]]/matriceresult_25[[#This Row],[TOTAL]]</f>
        <v>0</v>
      </c>
      <c r="AX190">
        <f>matriceresult_25[[#This Row],[RRID]]/matriceresult_25[[#This Row],[TOTAL]]</f>
        <v>0</v>
      </c>
      <c r="AY190">
        <f>matriceresult_25[[#This Row],[UniProt]]/matriceresult_25[[#This Row],[TOTAL]]</f>
        <v>0</v>
      </c>
      <c r="AZ190" s="8">
        <f>SUM(matriceresult_258[[#This Row],[ArrayExpress]:[UniProt]])</f>
        <v>1</v>
      </c>
    </row>
    <row r="191" spans="1:52" x14ac:dyDescent="0.25">
      <c r="A191" s="4" t="s">
        <v>586</v>
      </c>
      <c r="B191" s="6" t="s">
        <v>588</v>
      </c>
      <c r="D191" s="1" t="s">
        <v>247</v>
      </c>
      <c r="E191">
        <v>0</v>
      </c>
      <c r="F191">
        <v>0</v>
      </c>
      <c r="G191">
        <v>0</v>
      </c>
      <c r="H191">
        <v>0</v>
      </c>
      <c r="I191">
        <v>0</v>
      </c>
      <c r="J191">
        <v>0</v>
      </c>
      <c r="K191">
        <v>0</v>
      </c>
      <c r="L191">
        <v>0</v>
      </c>
      <c r="M191">
        <v>0</v>
      </c>
      <c r="N191">
        <v>0</v>
      </c>
      <c r="O191">
        <v>0</v>
      </c>
      <c r="P191">
        <v>0</v>
      </c>
      <c r="Q191">
        <v>0</v>
      </c>
      <c r="R191">
        <v>0</v>
      </c>
      <c r="S191">
        <v>0</v>
      </c>
      <c r="T191">
        <v>0</v>
      </c>
      <c r="U191">
        <v>0</v>
      </c>
      <c r="V191">
        <v>0</v>
      </c>
      <c r="W191">
        <v>0</v>
      </c>
      <c r="X191">
        <v>15</v>
      </c>
      <c r="Y191">
        <v>0</v>
      </c>
      <c r="Z191">
        <v>0</v>
      </c>
      <c r="AA191" s="8">
        <f>SUM(matriceresult_25[[#This Row],[ArrayExpress]:[UniProt]])</f>
        <v>15</v>
      </c>
      <c r="AC191" s="1" t="s">
        <v>247</v>
      </c>
      <c r="AD191">
        <f>matriceresult_25[[#This Row],[ArrayExpress]]/matriceresult_25[[#This Row],[TOTAL]]</f>
        <v>0</v>
      </c>
      <c r="AE191">
        <f>matriceresult_25[[#This Row],[BioProject]]/matriceresult_25[[#This Row],[TOTAL]]</f>
        <v>0</v>
      </c>
      <c r="AF191">
        <f>matriceresult_25[[#This Row],[dbGaP]]/matriceresult_25[[#This Row],[TOTAL]]</f>
        <v>0</v>
      </c>
      <c r="AG191">
        <f>matriceresult_25[[#This Row],[DOI]]/matriceresult_25[[#This Row],[TOTAL]]</f>
        <v>0</v>
      </c>
      <c r="AH191">
        <f>matriceresult_25[[#This Row],[EMDB]]/matriceresult_25[[#This Row],[TOTAL]]</f>
        <v>0</v>
      </c>
      <c r="AI191">
        <f>matriceresult_25[[#This Row],[ENA]]/matriceresult_25[[#This Row],[TOTAL]]</f>
        <v>0</v>
      </c>
      <c r="AJ191">
        <f>matriceresult_25[[#This Row],[Ensembl]]/matriceresult_25[[#This Row],[TOTAL]]</f>
        <v>0</v>
      </c>
      <c r="AK191">
        <f>matriceresult_25[[#This Row],[EUDRACT]]/matriceresult_25[[#This Row],[TOTAL]]</f>
        <v>0</v>
      </c>
      <c r="AL191">
        <f>matriceresult_25[[#This Row],[GCA]]/matriceresult_25[[#This Row],[TOTAL]]</f>
        <v>0</v>
      </c>
      <c r="AM191">
        <f>matriceresult_25[[#This Row],[Gene Ontology (GO)]]/matriceresult_25[[#This Row],[TOTAL]]</f>
        <v>0</v>
      </c>
      <c r="AN191">
        <f>matriceresult_25[[#This Row],[GEO]]/matriceresult_25[[#This Row],[TOTAL]]</f>
        <v>0</v>
      </c>
      <c r="AO191">
        <f>matriceresult_25[[#This Row],[HPA]]/matriceresult_25[[#This Row],[TOTAL]]</f>
        <v>0</v>
      </c>
      <c r="AP191">
        <f>matriceresult_25[[#This Row],[IGSR/1000 Genomes]]/matriceresult_25[[#This Row],[TOTAL]]</f>
        <v>0</v>
      </c>
      <c r="AQ191">
        <f>matriceresult_25[[#This Row],[InterPro]]/matriceresult_25[[#This Row],[TOTAL]]</f>
        <v>0</v>
      </c>
      <c r="AR191">
        <f>matriceresult_25[[#This Row],[OMIM]]/matriceresult_25[[#This Row],[TOTAL]]</f>
        <v>0</v>
      </c>
      <c r="AS191">
        <f>matriceresult_25[[#This Row],[PDBe]]/matriceresult_25[[#This Row],[TOTAL]]</f>
        <v>0</v>
      </c>
      <c r="AT191">
        <f>matriceresult_25[[#This Row],[Pfam]]/matriceresult_25[[#This Row],[TOTAL]]</f>
        <v>0</v>
      </c>
      <c r="AU191">
        <f>matriceresult_25[[#This Row],[PRIDE]]/matriceresult_25[[#This Row],[TOTAL]]</f>
        <v>0</v>
      </c>
      <c r="AV191">
        <f>matriceresult_25[[#This Row],[RefSeq]]/matriceresult_25[[#This Row],[TOTAL]]</f>
        <v>0</v>
      </c>
      <c r="AW191">
        <f>matriceresult_25[[#This Row],[RefSNP]]/matriceresult_25[[#This Row],[TOTAL]]</f>
        <v>1</v>
      </c>
      <c r="AX191">
        <f>matriceresult_25[[#This Row],[RRID]]/matriceresult_25[[#This Row],[TOTAL]]</f>
        <v>0</v>
      </c>
      <c r="AY191">
        <f>matriceresult_25[[#This Row],[UniProt]]/matriceresult_25[[#This Row],[TOTAL]]</f>
        <v>0</v>
      </c>
      <c r="AZ191" s="8">
        <f>SUM(matriceresult_258[[#This Row],[ArrayExpress]:[UniProt]])</f>
        <v>1</v>
      </c>
    </row>
    <row r="192" spans="1:52" x14ac:dyDescent="0.25">
      <c r="A192" s="3" t="s">
        <v>92</v>
      </c>
      <c r="B192" s="13" t="s">
        <v>61</v>
      </c>
      <c r="D192" s="1" t="s">
        <v>1813</v>
      </c>
      <c r="E192">
        <v>0</v>
      </c>
      <c r="F192">
        <v>0</v>
      </c>
      <c r="G192">
        <v>1</v>
      </c>
      <c r="H192">
        <v>0</v>
      </c>
      <c r="I192">
        <v>0</v>
      </c>
      <c r="J192">
        <v>0</v>
      </c>
      <c r="K192">
        <v>0</v>
      </c>
      <c r="L192">
        <v>0</v>
      </c>
      <c r="M192">
        <v>0</v>
      </c>
      <c r="N192">
        <v>0</v>
      </c>
      <c r="O192">
        <v>0</v>
      </c>
      <c r="P192">
        <v>0</v>
      </c>
      <c r="Q192">
        <v>0</v>
      </c>
      <c r="R192">
        <v>0</v>
      </c>
      <c r="S192">
        <v>0</v>
      </c>
      <c r="T192">
        <v>0</v>
      </c>
      <c r="U192">
        <v>0</v>
      </c>
      <c r="V192">
        <v>0</v>
      </c>
      <c r="W192">
        <v>0</v>
      </c>
      <c r="X192">
        <v>0</v>
      </c>
      <c r="Y192">
        <v>0</v>
      </c>
      <c r="Z192">
        <v>0</v>
      </c>
      <c r="AA192" s="8">
        <f>SUM(matriceresult_25[[#This Row],[ArrayExpress]:[UniProt]])</f>
        <v>1</v>
      </c>
      <c r="AC192" s="1" t="s">
        <v>1813</v>
      </c>
      <c r="AD192">
        <f>matriceresult_25[[#This Row],[ArrayExpress]]/matriceresult_25[[#This Row],[TOTAL]]</f>
        <v>0</v>
      </c>
      <c r="AE192">
        <f>matriceresult_25[[#This Row],[BioProject]]/matriceresult_25[[#This Row],[TOTAL]]</f>
        <v>0</v>
      </c>
      <c r="AF192">
        <f>matriceresult_25[[#This Row],[dbGaP]]/matriceresult_25[[#This Row],[TOTAL]]</f>
        <v>1</v>
      </c>
      <c r="AG192">
        <f>matriceresult_25[[#This Row],[DOI]]/matriceresult_25[[#This Row],[TOTAL]]</f>
        <v>0</v>
      </c>
      <c r="AH192">
        <f>matriceresult_25[[#This Row],[EMDB]]/matriceresult_25[[#This Row],[TOTAL]]</f>
        <v>0</v>
      </c>
      <c r="AI192">
        <f>matriceresult_25[[#This Row],[ENA]]/matriceresult_25[[#This Row],[TOTAL]]</f>
        <v>0</v>
      </c>
      <c r="AJ192">
        <f>matriceresult_25[[#This Row],[Ensembl]]/matriceresult_25[[#This Row],[TOTAL]]</f>
        <v>0</v>
      </c>
      <c r="AK192">
        <f>matriceresult_25[[#This Row],[EUDRACT]]/matriceresult_25[[#This Row],[TOTAL]]</f>
        <v>0</v>
      </c>
      <c r="AL192">
        <f>matriceresult_25[[#This Row],[GCA]]/matriceresult_25[[#This Row],[TOTAL]]</f>
        <v>0</v>
      </c>
      <c r="AM192">
        <f>matriceresult_25[[#This Row],[Gene Ontology (GO)]]/matriceresult_25[[#This Row],[TOTAL]]</f>
        <v>0</v>
      </c>
      <c r="AN192">
        <f>matriceresult_25[[#This Row],[GEO]]/matriceresult_25[[#This Row],[TOTAL]]</f>
        <v>0</v>
      </c>
      <c r="AO192">
        <f>matriceresult_25[[#This Row],[HPA]]/matriceresult_25[[#This Row],[TOTAL]]</f>
        <v>0</v>
      </c>
      <c r="AP192">
        <f>matriceresult_25[[#This Row],[IGSR/1000 Genomes]]/matriceresult_25[[#This Row],[TOTAL]]</f>
        <v>0</v>
      </c>
      <c r="AQ192">
        <f>matriceresult_25[[#This Row],[InterPro]]/matriceresult_25[[#This Row],[TOTAL]]</f>
        <v>0</v>
      </c>
      <c r="AR192">
        <f>matriceresult_25[[#This Row],[OMIM]]/matriceresult_25[[#This Row],[TOTAL]]</f>
        <v>0</v>
      </c>
      <c r="AS192">
        <f>matriceresult_25[[#This Row],[PDBe]]/matriceresult_25[[#This Row],[TOTAL]]</f>
        <v>0</v>
      </c>
      <c r="AT192">
        <f>matriceresult_25[[#This Row],[Pfam]]/matriceresult_25[[#This Row],[TOTAL]]</f>
        <v>0</v>
      </c>
      <c r="AU192">
        <f>matriceresult_25[[#This Row],[PRIDE]]/matriceresult_25[[#This Row],[TOTAL]]</f>
        <v>0</v>
      </c>
      <c r="AV192">
        <f>matriceresult_25[[#This Row],[RefSeq]]/matriceresult_25[[#This Row],[TOTAL]]</f>
        <v>0</v>
      </c>
      <c r="AW192">
        <f>matriceresult_25[[#This Row],[RefSNP]]/matriceresult_25[[#This Row],[TOTAL]]</f>
        <v>0</v>
      </c>
      <c r="AX192">
        <f>matriceresult_25[[#This Row],[RRID]]/matriceresult_25[[#This Row],[TOTAL]]</f>
        <v>0</v>
      </c>
      <c r="AY192">
        <f>matriceresult_25[[#This Row],[UniProt]]/matriceresult_25[[#This Row],[TOTAL]]</f>
        <v>0</v>
      </c>
      <c r="AZ192" s="8">
        <f>SUM(matriceresult_258[[#This Row],[ArrayExpress]:[UniProt]])</f>
        <v>1</v>
      </c>
    </row>
    <row r="193" spans="1:52" x14ac:dyDescent="0.25">
      <c r="A193" s="4" t="s">
        <v>92</v>
      </c>
      <c r="B193" s="6" t="s">
        <v>61</v>
      </c>
      <c r="D193" s="1" t="s">
        <v>1817</v>
      </c>
      <c r="E193">
        <v>0</v>
      </c>
      <c r="F193">
        <v>0</v>
      </c>
      <c r="G193">
        <v>0</v>
      </c>
      <c r="H193">
        <v>0</v>
      </c>
      <c r="I193">
        <v>0</v>
      </c>
      <c r="J193">
        <v>0</v>
      </c>
      <c r="K193">
        <v>0</v>
      </c>
      <c r="L193">
        <v>0</v>
      </c>
      <c r="M193">
        <v>0</v>
      </c>
      <c r="N193">
        <v>0</v>
      </c>
      <c r="O193">
        <v>0</v>
      </c>
      <c r="P193">
        <v>0</v>
      </c>
      <c r="Q193">
        <v>0</v>
      </c>
      <c r="R193">
        <v>0</v>
      </c>
      <c r="S193">
        <v>0</v>
      </c>
      <c r="T193">
        <v>2</v>
      </c>
      <c r="U193">
        <v>0</v>
      </c>
      <c r="V193">
        <v>0</v>
      </c>
      <c r="W193">
        <v>0</v>
      </c>
      <c r="X193">
        <v>0</v>
      </c>
      <c r="Y193">
        <v>0</v>
      </c>
      <c r="Z193">
        <v>0</v>
      </c>
      <c r="AA193" s="8">
        <f>SUM(matriceresult_25[[#This Row],[ArrayExpress]:[UniProt]])</f>
        <v>2</v>
      </c>
      <c r="AC193" s="1" t="s">
        <v>1817</v>
      </c>
      <c r="AD193">
        <f>matriceresult_25[[#This Row],[ArrayExpress]]/matriceresult_25[[#This Row],[TOTAL]]</f>
        <v>0</v>
      </c>
      <c r="AE193">
        <f>matriceresult_25[[#This Row],[BioProject]]/matriceresult_25[[#This Row],[TOTAL]]</f>
        <v>0</v>
      </c>
      <c r="AF193">
        <f>matriceresult_25[[#This Row],[dbGaP]]/matriceresult_25[[#This Row],[TOTAL]]</f>
        <v>0</v>
      </c>
      <c r="AG193">
        <f>matriceresult_25[[#This Row],[DOI]]/matriceresult_25[[#This Row],[TOTAL]]</f>
        <v>0</v>
      </c>
      <c r="AH193">
        <f>matriceresult_25[[#This Row],[EMDB]]/matriceresult_25[[#This Row],[TOTAL]]</f>
        <v>0</v>
      </c>
      <c r="AI193">
        <f>matriceresult_25[[#This Row],[ENA]]/matriceresult_25[[#This Row],[TOTAL]]</f>
        <v>0</v>
      </c>
      <c r="AJ193">
        <f>matriceresult_25[[#This Row],[Ensembl]]/matriceresult_25[[#This Row],[TOTAL]]</f>
        <v>0</v>
      </c>
      <c r="AK193">
        <f>matriceresult_25[[#This Row],[EUDRACT]]/matriceresult_25[[#This Row],[TOTAL]]</f>
        <v>0</v>
      </c>
      <c r="AL193">
        <f>matriceresult_25[[#This Row],[GCA]]/matriceresult_25[[#This Row],[TOTAL]]</f>
        <v>0</v>
      </c>
      <c r="AM193">
        <f>matriceresult_25[[#This Row],[Gene Ontology (GO)]]/matriceresult_25[[#This Row],[TOTAL]]</f>
        <v>0</v>
      </c>
      <c r="AN193">
        <f>matriceresult_25[[#This Row],[GEO]]/matriceresult_25[[#This Row],[TOTAL]]</f>
        <v>0</v>
      </c>
      <c r="AO193">
        <f>matriceresult_25[[#This Row],[HPA]]/matriceresult_25[[#This Row],[TOTAL]]</f>
        <v>0</v>
      </c>
      <c r="AP193">
        <f>matriceresult_25[[#This Row],[IGSR/1000 Genomes]]/matriceresult_25[[#This Row],[TOTAL]]</f>
        <v>0</v>
      </c>
      <c r="AQ193">
        <f>matriceresult_25[[#This Row],[InterPro]]/matriceresult_25[[#This Row],[TOTAL]]</f>
        <v>0</v>
      </c>
      <c r="AR193">
        <f>matriceresult_25[[#This Row],[OMIM]]/matriceresult_25[[#This Row],[TOTAL]]</f>
        <v>0</v>
      </c>
      <c r="AS193">
        <f>matriceresult_25[[#This Row],[PDBe]]/matriceresult_25[[#This Row],[TOTAL]]</f>
        <v>1</v>
      </c>
      <c r="AT193">
        <f>matriceresult_25[[#This Row],[Pfam]]/matriceresult_25[[#This Row],[TOTAL]]</f>
        <v>0</v>
      </c>
      <c r="AU193">
        <f>matriceresult_25[[#This Row],[PRIDE]]/matriceresult_25[[#This Row],[TOTAL]]</f>
        <v>0</v>
      </c>
      <c r="AV193">
        <f>matriceresult_25[[#This Row],[RefSeq]]/matriceresult_25[[#This Row],[TOTAL]]</f>
        <v>0</v>
      </c>
      <c r="AW193">
        <f>matriceresult_25[[#This Row],[RefSNP]]/matriceresult_25[[#This Row],[TOTAL]]</f>
        <v>0</v>
      </c>
      <c r="AX193">
        <f>matriceresult_25[[#This Row],[RRID]]/matriceresult_25[[#This Row],[TOTAL]]</f>
        <v>0</v>
      </c>
      <c r="AY193">
        <f>matriceresult_25[[#This Row],[UniProt]]/matriceresult_25[[#This Row],[TOTAL]]</f>
        <v>0</v>
      </c>
      <c r="AZ193" s="8">
        <f>SUM(matriceresult_258[[#This Row],[ArrayExpress]:[UniProt]])</f>
        <v>1</v>
      </c>
    </row>
    <row r="194" spans="1:52" x14ac:dyDescent="0.25">
      <c r="A194" s="3" t="s">
        <v>92</v>
      </c>
      <c r="B194" s="13" t="s">
        <v>61</v>
      </c>
      <c r="D194" s="1" t="s">
        <v>275</v>
      </c>
      <c r="E194">
        <v>0</v>
      </c>
      <c r="F194">
        <v>0</v>
      </c>
      <c r="G194">
        <v>0</v>
      </c>
      <c r="H194">
        <v>0</v>
      </c>
      <c r="I194">
        <v>0</v>
      </c>
      <c r="J194">
        <v>0</v>
      </c>
      <c r="K194">
        <v>0</v>
      </c>
      <c r="L194">
        <v>0</v>
      </c>
      <c r="M194">
        <v>0</v>
      </c>
      <c r="N194">
        <v>0</v>
      </c>
      <c r="O194">
        <v>0</v>
      </c>
      <c r="P194">
        <v>0</v>
      </c>
      <c r="Q194">
        <v>0</v>
      </c>
      <c r="R194">
        <v>0</v>
      </c>
      <c r="S194">
        <v>0</v>
      </c>
      <c r="T194">
        <v>0</v>
      </c>
      <c r="U194">
        <v>0</v>
      </c>
      <c r="V194">
        <v>0</v>
      </c>
      <c r="W194">
        <v>0</v>
      </c>
      <c r="X194">
        <v>18</v>
      </c>
      <c r="Y194">
        <v>0</v>
      </c>
      <c r="Z194">
        <v>0</v>
      </c>
      <c r="AA194" s="8">
        <f>SUM(matriceresult_25[[#This Row],[ArrayExpress]:[UniProt]])</f>
        <v>18</v>
      </c>
      <c r="AC194" s="1" t="s">
        <v>275</v>
      </c>
      <c r="AD194">
        <f>matriceresult_25[[#This Row],[ArrayExpress]]/matriceresult_25[[#This Row],[TOTAL]]</f>
        <v>0</v>
      </c>
      <c r="AE194">
        <f>matriceresult_25[[#This Row],[BioProject]]/matriceresult_25[[#This Row],[TOTAL]]</f>
        <v>0</v>
      </c>
      <c r="AF194">
        <f>matriceresult_25[[#This Row],[dbGaP]]/matriceresult_25[[#This Row],[TOTAL]]</f>
        <v>0</v>
      </c>
      <c r="AG194">
        <f>matriceresult_25[[#This Row],[DOI]]/matriceresult_25[[#This Row],[TOTAL]]</f>
        <v>0</v>
      </c>
      <c r="AH194">
        <f>matriceresult_25[[#This Row],[EMDB]]/matriceresult_25[[#This Row],[TOTAL]]</f>
        <v>0</v>
      </c>
      <c r="AI194">
        <f>matriceresult_25[[#This Row],[ENA]]/matriceresult_25[[#This Row],[TOTAL]]</f>
        <v>0</v>
      </c>
      <c r="AJ194">
        <f>matriceresult_25[[#This Row],[Ensembl]]/matriceresult_25[[#This Row],[TOTAL]]</f>
        <v>0</v>
      </c>
      <c r="AK194">
        <f>matriceresult_25[[#This Row],[EUDRACT]]/matriceresult_25[[#This Row],[TOTAL]]</f>
        <v>0</v>
      </c>
      <c r="AL194">
        <f>matriceresult_25[[#This Row],[GCA]]/matriceresult_25[[#This Row],[TOTAL]]</f>
        <v>0</v>
      </c>
      <c r="AM194">
        <f>matriceresult_25[[#This Row],[Gene Ontology (GO)]]/matriceresult_25[[#This Row],[TOTAL]]</f>
        <v>0</v>
      </c>
      <c r="AN194">
        <f>matriceresult_25[[#This Row],[GEO]]/matriceresult_25[[#This Row],[TOTAL]]</f>
        <v>0</v>
      </c>
      <c r="AO194">
        <f>matriceresult_25[[#This Row],[HPA]]/matriceresult_25[[#This Row],[TOTAL]]</f>
        <v>0</v>
      </c>
      <c r="AP194">
        <f>matriceresult_25[[#This Row],[IGSR/1000 Genomes]]/matriceresult_25[[#This Row],[TOTAL]]</f>
        <v>0</v>
      </c>
      <c r="AQ194">
        <f>matriceresult_25[[#This Row],[InterPro]]/matriceresult_25[[#This Row],[TOTAL]]</f>
        <v>0</v>
      </c>
      <c r="AR194">
        <f>matriceresult_25[[#This Row],[OMIM]]/matriceresult_25[[#This Row],[TOTAL]]</f>
        <v>0</v>
      </c>
      <c r="AS194">
        <f>matriceresult_25[[#This Row],[PDBe]]/matriceresult_25[[#This Row],[TOTAL]]</f>
        <v>0</v>
      </c>
      <c r="AT194">
        <f>matriceresult_25[[#This Row],[Pfam]]/matriceresult_25[[#This Row],[TOTAL]]</f>
        <v>0</v>
      </c>
      <c r="AU194">
        <f>matriceresult_25[[#This Row],[PRIDE]]/matriceresult_25[[#This Row],[TOTAL]]</f>
        <v>0</v>
      </c>
      <c r="AV194">
        <f>matriceresult_25[[#This Row],[RefSeq]]/matriceresult_25[[#This Row],[TOTAL]]</f>
        <v>0</v>
      </c>
      <c r="AW194">
        <f>matriceresult_25[[#This Row],[RefSNP]]/matriceresult_25[[#This Row],[TOTAL]]</f>
        <v>1</v>
      </c>
      <c r="AX194">
        <f>matriceresult_25[[#This Row],[RRID]]/matriceresult_25[[#This Row],[TOTAL]]</f>
        <v>0</v>
      </c>
      <c r="AY194">
        <f>matriceresult_25[[#This Row],[UniProt]]/matriceresult_25[[#This Row],[TOTAL]]</f>
        <v>0</v>
      </c>
      <c r="AZ194" s="8">
        <f>SUM(matriceresult_258[[#This Row],[ArrayExpress]:[UniProt]])</f>
        <v>1</v>
      </c>
    </row>
    <row r="195" spans="1:52" x14ac:dyDescent="0.25">
      <c r="A195" s="4" t="s">
        <v>92</v>
      </c>
      <c r="B195" s="6" t="s">
        <v>61</v>
      </c>
      <c r="D195" s="1" t="s">
        <v>2780</v>
      </c>
      <c r="E195">
        <v>0</v>
      </c>
      <c r="F195">
        <v>0</v>
      </c>
      <c r="G195">
        <v>0</v>
      </c>
      <c r="H195">
        <v>0</v>
      </c>
      <c r="I195">
        <v>0</v>
      </c>
      <c r="J195">
        <v>0</v>
      </c>
      <c r="K195">
        <v>0</v>
      </c>
      <c r="L195">
        <v>0</v>
      </c>
      <c r="M195">
        <v>0</v>
      </c>
      <c r="N195">
        <v>0</v>
      </c>
      <c r="O195">
        <v>0</v>
      </c>
      <c r="P195">
        <v>0</v>
      </c>
      <c r="Q195">
        <v>0</v>
      </c>
      <c r="R195">
        <v>0</v>
      </c>
      <c r="S195">
        <v>0</v>
      </c>
      <c r="T195">
        <v>1</v>
      </c>
      <c r="U195">
        <v>0</v>
      </c>
      <c r="V195">
        <v>0</v>
      </c>
      <c r="W195">
        <v>0</v>
      </c>
      <c r="X195">
        <v>0</v>
      </c>
      <c r="Y195">
        <v>0</v>
      </c>
      <c r="Z195">
        <v>0</v>
      </c>
      <c r="AA195" s="8">
        <f>SUM(matriceresult_25[[#This Row],[ArrayExpress]:[UniProt]])</f>
        <v>1</v>
      </c>
      <c r="AC195" s="1" t="s">
        <v>2780</v>
      </c>
      <c r="AD195">
        <f>matriceresult_25[[#This Row],[ArrayExpress]]/matriceresult_25[[#This Row],[TOTAL]]</f>
        <v>0</v>
      </c>
      <c r="AE195">
        <f>matriceresult_25[[#This Row],[BioProject]]/matriceresult_25[[#This Row],[TOTAL]]</f>
        <v>0</v>
      </c>
      <c r="AF195">
        <f>matriceresult_25[[#This Row],[dbGaP]]/matriceresult_25[[#This Row],[TOTAL]]</f>
        <v>0</v>
      </c>
      <c r="AG195">
        <f>matriceresult_25[[#This Row],[DOI]]/matriceresult_25[[#This Row],[TOTAL]]</f>
        <v>0</v>
      </c>
      <c r="AH195">
        <f>matriceresult_25[[#This Row],[EMDB]]/matriceresult_25[[#This Row],[TOTAL]]</f>
        <v>0</v>
      </c>
      <c r="AI195">
        <f>matriceresult_25[[#This Row],[ENA]]/matriceresult_25[[#This Row],[TOTAL]]</f>
        <v>0</v>
      </c>
      <c r="AJ195">
        <f>matriceresult_25[[#This Row],[Ensembl]]/matriceresult_25[[#This Row],[TOTAL]]</f>
        <v>0</v>
      </c>
      <c r="AK195">
        <f>matriceresult_25[[#This Row],[EUDRACT]]/matriceresult_25[[#This Row],[TOTAL]]</f>
        <v>0</v>
      </c>
      <c r="AL195">
        <f>matriceresult_25[[#This Row],[GCA]]/matriceresult_25[[#This Row],[TOTAL]]</f>
        <v>0</v>
      </c>
      <c r="AM195">
        <f>matriceresult_25[[#This Row],[Gene Ontology (GO)]]/matriceresult_25[[#This Row],[TOTAL]]</f>
        <v>0</v>
      </c>
      <c r="AN195">
        <f>matriceresult_25[[#This Row],[GEO]]/matriceresult_25[[#This Row],[TOTAL]]</f>
        <v>0</v>
      </c>
      <c r="AO195">
        <f>matriceresult_25[[#This Row],[HPA]]/matriceresult_25[[#This Row],[TOTAL]]</f>
        <v>0</v>
      </c>
      <c r="AP195">
        <f>matriceresult_25[[#This Row],[IGSR/1000 Genomes]]/matriceresult_25[[#This Row],[TOTAL]]</f>
        <v>0</v>
      </c>
      <c r="AQ195">
        <f>matriceresult_25[[#This Row],[InterPro]]/matriceresult_25[[#This Row],[TOTAL]]</f>
        <v>0</v>
      </c>
      <c r="AR195">
        <f>matriceresult_25[[#This Row],[OMIM]]/matriceresult_25[[#This Row],[TOTAL]]</f>
        <v>0</v>
      </c>
      <c r="AS195">
        <f>matriceresult_25[[#This Row],[PDBe]]/matriceresult_25[[#This Row],[TOTAL]]</f>
        <v>1</v>
      </c>
      <c r="AT195">
        <f>matriceresult_25[[#This Row],[Pfam]]/matriceresult_25[[#This Row],[TOTAL]]</f>
        <v>0</v>
      </c>
      <c r="AU195">
        <f>matriceresult_25[[#This Row],[PRIDE]]/matriceresult_25[[#This Row],[TOTAL]]</f>
        <v>0</v>
      </c>
      <c r="AV195">
        <f>matriceresult_25[[#This Row],[RefSeq]]/matriceresult_25[[#This Row],[TOTAL]]</f>
        <v>0</v>
      </c>
      <c r="AW195">
        <f>matriceresult_25[[#This Row],[RefSNP]]/matriceresult_25[[#This Row],[TOTAL]]</f>
        <v>0</v>
      </c>
      <c r="AX195">
        <f>matriceresult_25[[#This Row],[RRID]]/matriceresult_25[[#This Row],[TOTAL]]</f>
        <v>0</v>
      </c>
      <c r="AY195">
        <f>matriceresult_25[[#This Row],[UniProt]]/matriceresult_25[[#This Row],[TOTAL]]</f>
        <v>0</v>
      </c>
      <c r="AZ195" s="8">
        <f>SUM(matriceresult_258[[#This Row],[ArrayExpress]:[UniProt]])</f>
        <v>1</v>
      </c>
    </row>
    <row r="196" spans="1:52" x14ac:dyDescent="0.25">
      <c r="A196" s="3" t="s">
        <v>92</v>
      </c>
      <c r="B196" s="13" t="s">
        <v>61</v>
      </c>
      <c r="D196" s="1" t="s">
        <v>2785</v>
      </c>
      <c r="E196">
        <v>0</v>
      </c>
      <c r="F196">
        <v>0</v>
      </c>
      <c r="G196">
        <v>0</v>
      </c>
      <c r="H196">
        <v>0</v>
      </c>
      <c r="I196">
        <v>0</v>
      </c>
      <c r="J196">
        <v>2</v>
      </c>
      <c r="K196">
        <v>0</v>
      </c>
      <c r="L196">
        <v>0</v>
      </c>
      <c r="M196">
        <v>0</v>
      </c>
      <c r="N196">
        <v>0</v>
      </c>
      <c r="O196">
        <v>0</v>
      </c>
      <c r="P196">
        <v>0</v>
      </c>
      <c r="Q196">
        <v>0</v>
      </c>
      <c r="R196">
        <v>0</v>
      </c>
      <c r="S196">
        <v>0</v>
      </c>
      <c r="T196">
        <v>0</v>
      </c>
      <c r="U196">
        <v>1</v>
      </c>
      <c r="V196">
        <v>0</v>
      </c>
      <c r="W196">
        <v>0</v>
      </c>
      <c r="X196">
        <v>0</v>
      </c>
      <c r="Y196">
        <v>0</v>
      </c>
      <c r="Z196">
        <v>0</v>
      </c>
      <c r="AA196" s="8">
        <f>SUM(matriceresult_25[[#This Row],[ArrayExpress]:[UniProt]])</f>
        <v>3</v>
      </c>
      <c r="AC196" s="1" t="s">
        <v>2785</v>
      </c>
      <c r="AD196">
        <f>matriceresult_25[[#This Row],[ArrayExpress]]/matriceresult_25[[#This Row],[TOTAL]]</f>
        <v>0</v>
      </c>
      <c r="AE196">
        <f>matriceresult_25[[#This Row],[BioProject]]/matriceresult_25[[#This Row],[TOTAL]]</f>
        <v>0</v>
      </c>
      <c r="AF196">
        <f>matriceresult_25[[#This Row],[dbGaP]]/matriceresult_25[[#This Row],[TOTAL]]</f>
        <v>0</v>
      </c>
      <c r="AG196">
        <f>matriceresult_25[[#This Row],[DOI]]/matriceresult_25[[#This Row],[TOTAL]]</f>
        <v>0</v>
      </c>
      <c r="AH196">
        <f>matriceresult_25[[#This Row],[EMDB]]/matriceresult_25[[#This Row],[TOTAL]]</f>
        <v>0</v>
      </c>
      <c r="AI196">
        <f>matriceresult_25[[#This Row],[ENA]]/matriceresult_25[[#This Row],[TOTAL]]</f>
        <v>0.66666666666666663</v>
      </c>
      <c r="AJ196">
        <f>matriceresult_25[[#This Row],[Ensembl]]/matriceresult_25[[#This Row],[TOTAL]]</f>
        <v>0</v>
      </c>
      <c r="AK196">
        <f>matriceresult_25[[#This Row],[EUDRACT]]/matriceresult_25[[#This Row],[TOTAL]]</f>
        <v>0</v>
      </c>
      <c r="AL196">
        <f>matriceresult_25[[#This Row],[GCA]]/matriceresult_25[[#This Row],[TOTAL]]</f>
        <v>0</v>
      </c>
      <c r="AM196">
        <f>matriceresult_25[[#This Row],[Gene Ontology (GO)]]/matriceresult_25[[#This Row],[TOTAL]]</f>
        <v>0</v>
      </c>
      <c r="AN196">
        <f>matriceresult_25[[#This Row],[GEO]]/matriceresult_25[[#This Row],[TOTAL]]</f>
        <v>0</v>
      </c>
      <c r="AO196">
        <f>matriceresult_25[[#This Row],[HPA]]/matriceresult_25[[#This Row],[TOTAL]]</f>
        <v>0</v>
      </c>
      <c r="AP196">
        <f>matriceresult_25[[#This Row],[IGSR/1000 Genomes]]/matriceresult_25[[#This Row],[TOTAL]]</f>
        <v>0</v>
      </c>
      <c r="AQ196">
        <f>matriceresult_25[[#This Row],[InterPro]]/matriceresult_25[[#This Row],[TOTAL]]</f>
        <v>0</v>
      </c>
      <c r="AR196">
        <f>matriceresult_25[[#This Row],[OMIM]]/matriceresult_25[[#This Row],[TOTAL]]</f>
        <v>0</v>
      </c>
      <c r="AS196">
        <f>matriceresult_25[[#This Row],[PDBe]]/matriceresult_25[[#This Row],[TOTAL]]</f>
        <v>0</v>
      </c>
      <c r="AT196">
        <f>matriceresult_25[[#This Row],[Pfam]]/matriceresult_25[[#This Row],[TOTAL]]</f>
        <v>0.33333333333333331</v>
      </c>
      <c r="AU196">
        <f>matriceresult_25[[#This Row],[PRIDE]]/matriceresult_25[[#This Row],[TOTAL]]</f>
        <v>0</v>
      </c>
      <c r="AV196">
        <f>matriceresult_25[[#This Row],[RefSeq]]/matriceresult_25[[#This Row],[TOTAL]]</f>
        <v>0</v>
      </c>
      <c r="AW196">
        <f>matriceresult_25[[#This Row],[RefSNP]]/matriceresult_25[[#This Row],[TOTAL]]</f>
        <v>0</v>
      </c>
      <c r="AX196">
        <f>matriceresult_25[[#This Row],[RRID]]/matriceresult_25[[#This Row],[TOTAL]]</f>
        <v>0</v>
      </c>
      <c r="AY196">
        <f>matriceresult_25[[#This Row],[UniProt]]/matriceresult_25[[#This Row],[TOTAL]]</f>
        <v>0</v>
      </c>
      <c r="AZ196" s="8">
        <f>SUM(matriceresult_258[[#This Row],[ArrayExpress]:[UniProt]])</f>
        <v>1</v>
      </c>
    </row>
    <row r="197" spans="1:52" x14ac:dyDescent="0.25">
      <c r="A197" s="4" t="s">
        <v>92</v>
      </c>
      <c r="B197" s="6" t="s">
        <v>61</v>
      </c>
      <c r="D197" s="1" t="s">
        <v>1842</v>
      </c>
      <c r="E197">
        <v>0</v>
      </c>
      <c r="F197">
        <v>0</v>
      </c>
      <c r="G197">
        <v>0</v>
      </c>
      <c r="H197">
        <v>0</v>
      </c>
      <c r="I197">
        <v>0</v>
      </c>
      <c r="J197">
        <v>0</v>
      </c>
      <c r="K197">
        <v>0</v>
      </c>
      <c r="L197">
        <v>0</v>
      </c>
      <c r="M197">
        <v>0</v>
      </c>
      <c r="N197">
        <v>0</v>
      </c>
      <c r="O197">
        <v>0</v>
      </c>
      <c r="P197">
        <v>0</v>
      </c>
      <c r="Q197">
        <v>0</v>
      </c>
      <c r="R197">
        <v>0</v>
      </c>
      <c r="S197">
        <v>0</v>
      </c>
      <c r="T197">
        <v>0</v>
      </c>
      <c r="U197">
        <v>0</v>
      </c>
      <c r="V197">
        <v>0</v>
      </c>
      <c r="W197">
        <v>0</v>
      </c>
      <c r="X197">
        <v>21</v>
      </c>
      <c r="Y197">
        <v>0</v>
      </c>
      <c r="Z197">
        <v>0</v>
      </c>
      <c r="AA197" s="8">
        <f>SUM(matriceresult_25[[#This Row],[ArrayExpress]:[UniProt]])</f>
        <v>21</v>
      </c>
      <c r="AC197" s="1" t="s">
        <v>1842</v>
      </c>
      <c r="AD197">
        <f>matriceresult_25[[#This Row],[ArrayExpress]]/matriceresult_25[[#This Row],[TOTAL]]</f>
        <v>0</v>
      </c>
      <c r="AE197">
        <f>matriceresult_25[[#This Row],[BioProject]]/matriceresult_25[[#This Row],[TOTAL]]</f>
        <v>0</v>
      </c>
      <c r="AF197">
        <f>matriceresult_25[[#This Row],[dbGaP]]/matriceresult_25[[#This Row],[TOTAL]]</f>
        <v>0</v>
      </c>
      <c r="AG197">
        <f>matriceresult_25[[#This Row],[DOI]]/matriceresult_25[[#This Row],[TOTAL]]</f>
        <v>0</v>
      </c>
      <c r="AH197">
        <f>matriceresult_25[[#This Row],[EMDB]]/matriceresult_25[[#This Row],[TOTAL]]</f>
        <v>0</v>
      </c>
      <c r="AI197">
        <f>matriceresult_25[[#This Row],[ENA]]/matriceresult_25[[#This Row],[TOTAL]]</f>
        <v>0</v>
      </c>
      <c r="AJ197">
        <f>matriceresult_25[[#This Row],[Ensembl]]/matriceresult_25[[#This Row],[TOTAL]]</f>
        <v>0</v>
      </c>
      <c r="AK197">
        <f>matriceresult_25[[#This Row],[EUDRACT]]/matriceresult_25[[#This Row],[TOTAL]]</f>
        <v>0</v>
      </c>
      <c r="AL197">
        <f>matriceresult_25[[#This Row],[GCA]]/matriceresult_25[[#This Row],[TOTAL]]</f>
        <v>0</v>
      </c>
      <c r="AM197">
        <f>matriceresult_25[[#This Row],[Gene Ontology (GO)]]/matriceresult_25[[#This Row],[TOTAL]]</f>
        <v>0</v>
      </c>
      <c r="AN197">
        <f>matriceresult_25[[#This Row],[GEO]]/matriceresult_25[[#This Row],[TOTAL]]</f>
        <v>0</v>
      </c>
      <c r="AO197">
        <f>matriceresult_25[[#This Row],[HPA]]/matriceresult_25[[#This Row],[TOTAL]]</f>
        <v>0</v>
      </c>
      <c r="AP197">
        <f>matriceresult_25[[#This Row],[IGSR/1000 Genomes]]/matriceresult_25[[#This Row],[TOTAL]]</f>
        <v>0</v>
      </c>
      <c r="AQ197">
        <f>matriceresult_25[[#This Row],[InterPro]]/matriceresult_25[[#This Row],[TOTAL]]</f>
        <v>0</v>
      </c>
      <c r="AR197">
        <f>matriceresult_25[[#This Row],[OMIM]]/matriceresult_25[[#This Row],[TOTAL]]</f>
        <v>0</v>
      </c>
      <c r="AS197">
        <f>matriceresult_25[[#This Row],[PDBe]]/matriceresult_25[[#This Row],[TOTAL]]</f>
        <v>0</v>
      </c>
      <c r="AT197">
        <f>matriceresult_25[[#This Row],[Pfam]]/matriceresult_25[[#This Row],[TOTAL]]</f>
        <v>0</v>
      </c>
      <c r="AU197">
        <f>matriceresult_25[[#This Row],[PRIDE]]/matriceresult_25[[#This Row],[TOTAL]]</f>
        <v>0</v>
      </c>
      <c r="AV197">
        <f>matriceresult_25[[#This Row],[RefSeq]]/matriceresult_25[[#This Row],[TOTAL]]</f>
        <v>0</v>
      </c>
      <c r="AW197">
        <f>matriceresult_25[[#This Row],[RefSNP]]/matriceresult_25[[#This Row],[TOTAL]]</f>
        <v>1</v>
      </c>
      <c r="AX197">
        <f>matriceresult_25[[#This Row],[RRID]]/matriceresult_25[[#This Row],[TOTAL]]</f>
        <v>0</v>
      </c>
      <c r="AY197">
        <f>matriceresult_25[[#This Row],[UniProt]]/matriceresult_25[[#This Row],[TOTAL]]</f>
        <v>0</v>
      </c>
      <c r="AZ197" s="8">
        <f>SUM(matriceresult_258[[#This Row],[ArrayExpress]:[UniProt]])</f>
        <v>1</v>
      </c>
    </row>
    <row r="198" spans="1:52" x14ac:dyDescent="0.25">
      <c r="A198" s="3" t="s">
        <v>92</v>
      </c>
      <c r="B198" s="13" t="s">
        <v>61</v>
      </c>
      <c r="D198" s="1" t="s">
        <v>1879</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3</v>
      </c>
      <c r="AA198" s="8">
        <f>SUM(matriceresult_25[[#This Row],[ArrayExpress]:[UniProt]])</f>
        <v>3</v>
      </c>
      <c r="AC198" s="1" t="s">
        <v>1879</v>
      </c>
      <c r="AD198">
        <f>matriceresult_25[[#This Row],[ArrayExpress]]/matriceresult_25[[#This Row],[TOTAL]]</f>
        <v>0</v>
      </c>
      <c r="AE198">
        <f>matriceresult_25[[#This Row],[BioProject]]/matriceresult_25[[#This Row],[TOTAL]]</f>
        <v>0</v>
      </c>
      <c r="AF198">
        <f>matriceresult_25[[#This Row],[dbGaP]]/matriceresult_25[[#This Row],[TOTAL]]</f>
        <v>0</v>
      </c>
      <c r="AG198">
        <f>matriceresult_25[[#This Row],[DOI]]/matriceresult_25[[#This Row],[TOTAL]]</f>
        <v>0</v>
      </c>
      <c r="AH198">
        <f>matriceresult_25[[#This Row],[EMDB]]/matriceresult_25[[#This Row],[TOTAL]]</f>
        <v>0</v>
      </c>
      <c r="AI198">
        <f>matriceresult_25[[#This Row],[ENA]]/matriceresult_25[[#This Row],[TOTAL]]</f>
        <v>0</v>
      </c>
      <c r="AJ198">
        <f>matriceresult_25[[#This Row],[Ensembl]]/matriceresult_25[[#This Row],[TOTAL]]</f>
        <v>0</v>
      </c>
      <c r="AK198">
        <f>matriceresult_25[[#This Row],[EUDRACT]]/matriceresult_25[[#This Row],[TOTAL]]</f>
        <v>0</v>
      </c>
      <c r="AL198">
        <f>matriceresult_25[[#This Row],[GCA]]/matriceresult_25[[#This Row],[TOTAL]]</f>
        <v>0</v>
      </c>
      <c r="AM198">
        <f>matriceresult_25[[#This Row],[Gene Ontology (GO)]]/matriceresult_25[[#This Row],[TOTAL]]</f>
        <v>0</v>
      </c>
      <c r="AN198">
        <f>matriceresult_25[[#This Row],[GEO]]/matriceresult_25[[#This Row],[TOTAL]]</f>
        <v>0</v>
      </c>
      <c r="AO198">
        <f>matriceresult_25[[#This Row],[HPA]]/matriceresult_25[[#This Row],[TOTAL]]</f>
        <v>0</v>
      </c>
      <c r="AP198">
        <f>matriceresult_25[[#This Row],[IGSR/1000 Genomes]]/matriceresult_25[[#This Row],[TOTAL]]</f>
        <v>0</v>
      </c>
      <c r="AQ198">
        <f>matriceresult_25[[#This Row],[InterPro]]/matriceresult_25[[#This Row],[TOTAL]]</f>
        <v>0</v>
      </c>
      <c r="AR198">
        <f>matriceresult_25[[#This Row],[OMIM]]/matriceresult_25[[#This Row],[TOTAL]]</f>
        <v>0</v>
      </c>
      <c r="AS198">
        <f>matriceresult_25[[#This Row],[PDBe]]/matriceresult_25[[#This Row],[TOTAL]]</f>
        <v>0</v>
      </c>
      <c r="AT198">
        <f>matriceresult_25[[#This Row],[Pfam]]/matriceresult_25[[#This Row],[TOTAL]]</f>
        <v>0</v>
      </c>
      <c r="AU198">
        <f>matriceresult_25[[#This Row],[PRIDE]]/matriceresult_25[[#This Row],[TOTAL]]</f>
        <v>0</v>
      </c>
      <c r="AV198">
        <f>matriceresult_25[[#This Row],[RefSeq]]/matriceresult_25[[#This Row],[TOTAL]]</f>
        <v>0</v>
      </c>
      <c r="AW198">
        <f>matriceresult_25[[#This Row],[RefSNP]]/matriceresult_25[[#This Row],[TOTAL]]</f>
        <v>0</v>
      </c>
      <c r="AX198">
        <f>matriceresult_25[[#This Row],[RRID]]/matriceresult_25[[#This Row],[TOTAL]]</f>
        <v>0</v>
      </c>
      <c r="AY198">
        <f>matriceresult_25[[#This Row],[UniProt]]/matriceresult_25[[#This Row],[TOTAL]]</f>
        <v>1</v>
      </c>
      <c r="AZ198" s="8">
        <f>SUM(matriceresult_258[[#This Row],[ArrayExpress]:[UniProt]])</f>
        <v>1</v>
      </c>
    </row>
    <row r="199" spans="1:52" x14ac:dyDescent="0.25">
      <c r="A199" s="4" t="s">
        <v>92</v>
      </c>
      <c r="B199" s="6" t="s">
        <v>61</v>
      </c>
      <c r="D199" s="1" t="s">
        <v>2795</v>
      </c>
      <c r="E199">
        <v>0</v>
      </c>
      <c r="F199">
        <v>0</v>
      </c>
      <c r="G199">
        <v>0</v>
      </c>
      <c r="H199">
        <v>0</v>
      </c>
      <c r="I199">
        <v>0</v>
      </c>
      <c r="J199">
        <v>2</v>
      </c>
      <c r="K199">
        <v>0</v>
      </c>
      <c r="L199">
        <v>0</v>
      </c>
      <c r="M199">
        <v>0</v>
      </c>
      <c r="N199">
        <v>0</v>
      </c>
      <c r="O199">
        <v>0</v>
      </c>
      <c r="P199">
        <v>0</v>
      </c>
      <c r="Q199">
        <v>0</v>
      </c>
      <c r="R199">
        <v>0</v>
      </c>
      <c r="S199">
        <v>0</v>
      </c>
      <c r="T199">
        <v>0</v>
      </c>
      <c r="U199">
        <v>0</v>
      </c>
      <c r="V199">
        <v>0</v>
      </c>
      <c r="W199">
        <v>0</v>
      </c>
      <c r="X199">
        <v>0</v>
      </c>
      <c r="Y199">
        <v>0</v>
      </c>
      <c r="Z199">
        <v>0</v>
      </c>
      <c r="AA199" s="8">
        <f>SUM(matriceresult_25[[#This Row],[ArrayExpress]:[UniProt]])</f>
        <v>2</v>
      </c>
      <c r="AC199" s="1" t="s">
        <v>2795</v>
      </c>
      <c r="AD199">
        <f>matriceresult_25[[#This Row],[ArrayExpress]]/matriceresult_25[[#This Row],[TOTAL]]</f>
        <v>0</v>
      </c>
      <c r="AE199">
        <f>matriceresult_25[[#This Row],[BioProject]]/matriceresult_25[[#This Row],[TOTAL]]</f>
        <v>0</v>
      </c>
      <c r="AF199">
        <f>matriceresult_25[[#This Row],[dbGaP]]/matriceresult_25[[#This Row],[TOTAL]]</f>
        <v>0</v>
      </c>
      <c r="AG199">
        <f>matriceresult_25[[#This Row],[DOI]]/matriceresult_25[[#This Row],[TOTAL]]</f>
        <v>0</v>
      </c>
      <c r="AH199">
        <f>matriceresult_25[[#This Row],[EMDB]]/matriceresult_25[[#This Row],[TOTAL]]</f>
        <v>0</v>
      </c>
      <c r="AI199">
        <f>matriceresult_25[[#This Row],[ENA]]/matriceresult_25[[#This Row],[TOTAL]]</f>
        <v>1</v>
      </c>
      <c r="AJ199">
        <f>matriceresult_25[[#This Row],[Ensembl]]/matriceresult_25[[#This Row],[TOTAL]]</f>
        <v>0</v>
      </c>
      <c r="AK199">
        <f>matriceresult_25[[#This Row],[EUDRACT]]/matriceresult_25[[#This Row],[TOTAL]]</f>
        <v>0</v>
      </c>
      <c r="AL199">
        <f>matriceresult_25[[#This Row],[GCA]]/matriceresult_25[[#This Row],[TOTAL]]</f>
        <v>0</v>
      </c>
      <c r="AM199">
        <f>matriceresult_25[[#This Row],[Gene Ontology (GO)]]/matriceresult_25[[#This Row],[TOTAL]]</f>
        <v>0</v>
      </c>
      <c r="AN199">
        <f>matriceresult_25[[#This Row],[GEO]]/matriceresult_25[[#This Row],[TOTAL]]</f>
        <v>0</v>
      </c>
      <c r="AO199">
        <f>matriceresult_25[[#This Row],[HPA]]/matriceresult_25[[#This Row],[TOTAL]]</f>
        <v>0</v>
      </c>
      <c r="AP199">
        <f>matriceresult_25[[#This Row],[IGSR/1000 Genomes]]/matriceresult_25[[#This Row],[TOTAL]]</f>
        <v>0</v>
      </c>
      <c r="AQ199">
        <f>matriceresult_25[[#This Row],[InterPro]]/matriceresult_25[[#This Row],[TOTAL]]</f>
        <v>0</v>
      </c>
      <c r="AR199">
        <f>matriceresult_25[[#This Row],[OMIM]]/matriceresult_25[[#This Row],[TOTAL]]</f>
        <v>0</v>
      </c>
      <c r="AS199">
        <f>matriceresult_25[[#This Row],[PDBe]]/matriceresult_25[[#This Row],[TOTAL]]</f>
        <v>0</v>
      </c>
      <c r="AT199">
        <f>matriceresult_25[[#This Row],[Pfam]]/matriceresult_25[[#This Row],[TOTAL]]</f>
        <v>0</v>
      </c>
      <c r="AU199">
        <f>matriceresult_25[[#This Row],[PRIDE]]/matriceresult_25[[#This Row],[TOTAL]]</f>
        <v>0</v>
      </c>
      <c r="AV199">
        <f>matriceresult_25[[#This Row],[RefSeq]]/matriceresult_25[[#This Row],[TOTAL]]</f>
        <v>0</v>
      </c>
      <c r="AW199">
        <f>matriceresult_25[[#This Row],[RefSNP]]/matriceresult_25[[#This Row],[TOTAL]]</f>
        <v>0</v>
      </c>
      <c r="AX199">
        <f>matriceresult_25[[#This Row],[RRID]]/matriceresult_25[[#This Row],[TOTAL]]</f>
        <v>0</v>
      </c>
      <c r="AY199">
        <f>matriceresult_25[[#This Row],[UniProt]]/matriceresult_25[[#This Row],[TOTAL]]</f>
        <v>0</v>
      </c>
      <c r="AZ199" s="8">
        <f>SUM(matriceresult_258[[#This Row],[ArrayExpress]:[UniProt]])</f>
        <v>1</v>
      </c>
    </row>
    <row r="200" spans="1:52" x14ac:dyDescent="0.25">
      <c r="A200" s="3" t="s">
        <v>92</v>
      </c>
      <c r="B200" s="13" t="s">
        <v>61</v>
      </c>
      <c r="D200" s="1" t="s">
        <v>1888</v>
      </c>
      <c r="E200">
        <v>0</v>
      </c>
      <c r="F200">
        <v>0</v>
      </c>
      <c r="G200">
        <v>0</v>
      </c>
      <c r="H200">
        <v>0</v>
      </c>
      <c r="I200">
        <v>0</v>
      </c>
      <c r="J200">
        <v>9</v>
      </c>
      <c r="K200">
        <v>0</v>
      </c>
      <c r="L200">
        <v>0</v>
      </c>
      <c r="M200">
        <v>0</v>
      </c>
      <c r="N200">
        <v>0</v>
      </c>
      <c r="O200">
        <v>0</v>
      </c>
      <c r="P200">
        <v>0</v>
      </c>
      <c r="Q200">
        <v>0</v>
      </c>
      <c r="R200">
        <v>0</v>
      </c>
      <c r="S200">
        <v>0</v>
      </c>
      <c r="T200">
        <v>0</v>
      </c>
      <c r="U200">
        <v>0</v>
      </c>
      <c r="V200">
        <v>0</v>
      </c>
      <c r="W200">
        <v>0</v>
      </c>
      <c r="X200">
        <v>0</v>
      </c>
      <c r="Y200">
        <v>0</v>
      </c>
      <c r="Z200">
        <v>0</v>
      </c>
      <c r="AA200" s="8">
        <f>SUM(matriceresult_25[[#This Row],[ArrayExpress]:[UniProt]])</f>
        <v>9</v>
      </c>
      <c r="AC200" s="1" t="s">
        <v>1888</v>
      </c>
      <c r="AD200">
        <f>matriceresult_25[[#This Row],[ArrayExpress]]/matriceresult_25[[#This Row],[TOTAL]]</f>
        <v>0</v>
      </c>
      <c r="AE200">
        <f>matriceresult_25[[#This Row],[BioProject]]/matriceresult_25[[#This Row],[TOTAL]]</f>
        <v>0</v>
      </c>
      <c r="AF200">
        <f>matriceresult_25[[#This Row],[dbGaP]]/matriceresult_25[[#This Row],[TOTAL]]</f>
        <v>0</v>
      </c>
      <c r="AG200">
        <f>matriceresult_25[[#This Row],[DOI]]/matriceresult_25[[#This Row],[TOTAL]]</f>
        <v>0</v>
      </c>
      <c r="AH200">
        <f>matriceresult_25[[#This Row],[EMDB]]/matriceresult_25[[#This Row],[TOTAL]]</f>
        <v>0</v>
      </c>
      <c r="AI200">
        <f>matriceresult_25[[#This Row],[ENA]]/matriceresult_25[[#This Row],[TOTAL]]</f>
        <v>1</v>
      </c>
      <c r="AJ200">
        <f>matriceresult_25[[#This Row],[Ensembl]]/matriceresult_25[[#This Row],[TOTAL]]</f>
        <v>0</v>
      </c>
      <c r="AK200">
        <f>matriceresult_25[[#This Row],[EUDRACT]]/matriceresult_25[[#This Row],[TOTAL]]</f>
        <v>0</v>
      </c>
      <c r="AL200">
        <f>matriceresult_25[[#This Row],[GCA]]/matriceresult_25[[#This Row],[TOTAL]]</f>
        <v>0</v>
      </c>
      <c r="AM200">
        <f>matriceresult_25[[#This Row],[Gene Ontology (GO)]]/matriceresult_25[[#This Row],[TOTAL]]</f>
        <v>0</v>
      </c>
      <c r="AN200">
        <f>matriceresult_25[[#This Row],[GEO]]/matriceresult_25[[#This Row],[TOTAL]]</f>
        <v>0</v>
      </c>
      <c r="AO200">
        <f>matriceresult_25[[#This Row],[HPA]]/matriceresult_25[[#This Row],[TOTAL]]</f>
        <v>0</v>
      </c>
      <c r="AP200">
        <f>matriceresult_25[[#This Row],[IGSR/1000 Genomes]]/matriceresult_25[[#This Row],[TOTAL]]</f>
        <v>0</v>
      </c>
      <c r="AQ200">
        <f>matriceresult_25[[#This Row],[InterPro]]/matriceresult_25[[#This Row],[TOTAL]]</f>
        <v>0</v>
      </c>
      <c r="AR200">
        <f>matriceresult_25[[#This Row],[OMIM]]/matriceresult_25[[#This Row],[TOTAL]]</f>
        <v>0</v>
      </c>
      <c r="AS200">
        <f>matriceresult_25[[#This Row],[PDBe]]/matriceresult_25[[#This Row],[TOTAL]]</f>
        <v>0</v>
      </c>
      <c r="AT200">
        <f>matriceresult_25[[#This Row],[Pfam]]/matriceresult_25[[#This Row],[TOTAL]]</f>
        <v>0</v>
      </c>
      <c r="AU200">
        <f>matriceresult_25[[#This Row],[PRIDE]]/matriceresult_25[[#This Row],[TOTAL]]</f>
        <v>0</v>
      </c>
      <c r="AV200">
        <f>matriceresult_25[[#This Row],[RefSeq]]/matriceresult_25[[#This Row],[TOTAL]]</f>
        <v>0</v>
      </c>
      <c r="AW200">
        <f>matriceresult_25[[#This Row],[RefSNP]]/matriceresult_25[[#This Row],[TOTAL]]</f>
        <v>0</v>
      </c>
      <c r="AX200">
        <f>matriceresult_25[[#This Row],[RRID]]/matriceresult_25[[#This Row],[TOTAL]]</f>
        <v>0</v>
      </c>
      <c r="AY200">
        <f>matriceresult_25[[#This Row],[UniProt]]/matriceresult_25[[#This Row],[TOTAL]]</f>
        <v>0</v>
      </c>
      <c r="AZ200" s="8">
        <f>SUM(matriceresult_258[[#This Row],[ArrayExpress]:[UniProt]])</f>
        <v>1</v>
      </c>
    </row>
    <row r="201" spans="1:52" x14ac:dyDescent="0.25">
      <c r="A201" s="4" t="s">
        <v>99</v>
      </c>
      <c r="B201" s="6" t="s">
        <v>61</v>
      </c>
      <c r="D201" s="1" t="s">
        <v>308</v>
      </c>
      <c r="E201">
        <v>0</v>
      </c>
      <c r="F201">
        <v>1</v>
      </c>
      <c r="G201">
        <v>0</v>
      </c>
      <c r="H201">
        <v>0</v>
      </c>
      <c r="I201">
        <v>0</v>
      </c>
      <c r="J201">
        <v>6</v>
      </c>
      <c r="K201">
        <v>0</v>
      </c>
      <c r="L201">
        <v>0</v>
      </c>
      <c r="M201">
        <v>1</v>
      </c>
      <c r="N201">
        <v>0</v>
      </c>
      <c r="O201">
        <v>0</v>
      </c>
      <c r="P201">
        <v>0</v>
      </c>
      <c r="Q201">
        <v>0</v>
      </c>
      <c r="R201">
        <v>0</v>
      </c>
      <c r="S201">
        <v>0</v>
      </c>
      <c r="T201">
        <v>0</v>
      </c>
      <c r="U201">
        <v>0</v>
      </c>
      <c r="V201">
        <v>0</v>
      </c>
      <c r="W201">
        <v>0</v>
      </c>
      <c r="X201">
        <v>0</v>
      </c>
      <c r="Y201">
        <v>0</v>
      </c>
      <c r="Z201">
        <v>0</v>
      </c>
      <c r="AA201" s="8">
        <f>SUM(matriceresult_25[[#This Row],[ArrayExpress]:[UniProt]])</f>
        <v>8</v>
      </c>
      <c r="AC201" s="1" t="s">
        <v>308</v>
      </c>
      <c r="AD201">
        <f>matriceresult_25[[#This Row],[ArrayExpress]]/matriceresult_25[[#This Row],[TOTAL]]</f>
        <v>0</v>
      </c>
      <c r="AE201">
        <f>matriceresult_25[[#This Row],[BioProject]]/matriceresult_25[[#This Row],[TOTAL]]</f>
        <v>0.125</v>
      </c>
      <c r="AF201">
        <f>matriceresult_25[[#This Row],[dbGaP]]/matriceresult_25[[#This Row],[TOTAL]]</f>
        <v>0</v>
      </c>
      <c r="AG201">
        <f>matriceresult_25[[#This Row],[DOI]]/matriceresult_25[[#This Row],[TOTAL]]</f>
        <v>0</v>
      </c>
      <c r="AH201">
        <f>matriceresult_25[[#This Row],[EMDB]]/matriceresult_25[[#This Row],[TOTAL]]</f>
        <v>0</v>
      </c>
      <c r="AI201">
        <f>matriceresult_25[[#This Row],[ENA]]/matriceresult_25[[#This Row],[TOTAL]]</f>
        <v>0.75</v>
      </c>
      <c r="AJ201">
        <f>matriceresult_25[[#This Row],[Ensembl]]/matriceresult_25[[#This Row],[TOTAL]]</f>
        <v>0</v>
      </c>
      <c r="AK201">
        <f>matriceresult_25[[#This Row],[EUDRACT]]/matriceresult_25[[#This Row],[TOTAL]]</f>
        <v>0</v>
      </c>
      <c r="AL201">
        <f>matriceresult_25[[#This Row],[GCA]]/matriceresult_25[[#This Row],[TOTAL]]</f>
        <v>0.125</v>
      </c>
      <c r="AM201">
        <f>matriceresult_25[[#This Row],[Gene Ontology (GO)]]/matriceresult_25[[#This Row],[TOTAL]]</f>
        <v>0</v>
      </c>
      <c r="AN201">
        <f>matriceresult_25[[#This Row],[GEO]]/matriceresult_25[[#This Row],[TOTAL]]</f>
        <v>0</v>
      </c>
      <c r="AO201">
        <f>matriceresult_25[[#This Row],[HPA]]/matriceresult_25[[#This Row],[TOTAL]]</f>
        <v>0</v>
      </c>
      <c r="AP201">
        <f>matriceresult_25[[#This Row],[IGSR/1000 Genomes]]/matriceresult_25[[#This Row],[TOTAL]]</f>
        <v>0</v>
      </c>
      <c r="AQ201">
        <f>matriceresult_25[[#This Row],[InterPro]]/matriceresult_25[[#This Row],[TOTAL]]</f>
        <v>0</v>
      </c>
      <c r="AR201">
        <f>matriceresult_25[[#This Row],[OMIM]]/matriceresult_25[[#This Row],[TOTAL]]</f>
        <v>0</v>
      </c>
      <c r="AS201">
        <f>matriceresult_25[[#This Row],[PDBe]]/matriceresult_25[[#This Row],[TOTAL]]</f>
        <v>0</v>
      </c>
      <c r="AT201">
        <f>matriceresult_25[[#This Row],[Pfam]]/matriceresult_25[[#This Row],[TOTAL]]</f>
        <v>0</v>
      </c>
      <c r="AU201">
        <f>matriceresult_25[[#This Row],[PRIDE]]/matriceresult_25[[#This Row],[TOTAL]]</f>
        <v>0</v>
      </c>
      <c r="AV201">
        <f>matriceresult_25[[#This Row],[RefSeq]]/matriceresult_25[[#This Row],[TOTAL]]</f>
        <v>0</v>
      </c>
      <c r="AW201">
        <f>matriceresult_25[[#This Row],[RefSNP]]/matriceresult_25[[#This Row],[TOTAL]]</f>
        <v>0</v>
      </c>
      <c r="AX201">
        <f>matriceresult_25[[#This Row],[RRID]]/matriceresult_25[[#This Row],[TOTAL]]</f>
        <v>0</v>
      </c>
      <c r="AY201">
        <f>matriceresult_25[[#This Row],[UniProt]]/matriceresult_25[[#This Row],[TOTAL]]</f>
        <v>0</v>
      </c>
      <c r="AZ201" s="8">
        <f>SUM(matriceresult_258[[#This Row],[ArrayExpress]:[UniProt]])</f>
        <v>1</v>
      </c>
    </row>
    <row r="202" spans="1:52" x14ac:dyDescent="0.25">
      <c r="A202" s="3" t="s">
        <v>2171</v>
      </c>
      <c r="B202" s="13" t="s">
        <v>2173</v>
      </c>
      <c r="D202" s="1" t="s">
        <v>311</v>
      </c>
      <c r="E202">
        <v>0</v>
      </c>
      <c r="F202">
        <v>0</v>
      </c>
      <c r="G202">
        <v>0</v>
      </c>
      <c r="H202">
        <v>0</v>
      </c>
      <c r="I202">
        <v>0</v>
      </c>
      <c r="J202">
        <v>0</v>
      </c>
      <c r="K202">
        <v>0</v>
      </c>
      <c r="L202">
        <v>0</v>
      </c>
      <c r="M202">
        <v>0</v>
      </c>
      <c r="N202">
        <v>0</v>
      </c>
      <c r="O202">
        <v>0</v>
      </c>
      <c r="P202">
        <v>0</v>
      </c>
      <c r="Q202">
        <v>0</v>
      </c>
      <c r="R202">
        <v>0</v>
      </c>
      <c r="S202">
        <v>0</v>
      </c>
      <c r="T202">
        <v>0</v>
      </c>
      <c r="U202">
        <v>0</v>
      </c>
      <c r="V202">
        <v>0</v>
      </c>
      <c r="W202">
        <v>0</v>
      </c>
      <c r="X202">
        <v>6</v>
      </c>
      <c r="Y202">
        <v>0</v>
      </c>
      <c r="Z202">
        <v>0</v>
      </c>
      <c r="AA202" s="8">
        <f>SUM(matriceresult_25[[#This Row],[ArrayExpress]:[UniProt]])</f>
        <v>6</v>
      </c>
      <c r="AC202" s="1" t="s">
        <v>311</v>
      </c>
      <c r="AD202">
        <f>matriceresult_25[[#This Row],[ArrayExpress]]/matriceresult_25[[#This Row],[TOTAL]]</f>
        <v>0</v>
      </c>
      <c r="AE202">
        <f>matriceresult_25[[#This Row],[BioProject]]/matriceresult_25[[#This Row],[TOTAL]]</f>
        <v>0</v>
      </c>
      <c r="AF202">
        <f>matriceresult_25[[#This Row],[dbGaP]]/matriceresult_25[[#This Row],[TOTAL]]</f>
        <v>0</v>
      </c>
      <c r="AG202">
        <f>matriceresult_25[[#This Row],[DOI]]/matriceresult_25[[#This Row],[TOTAL]]</f>
        <v>0</v>
      </c>
      <c r="AH202">
        <f>matriceresult_25[[#This Row],[EMDB]]/matriceresult_25[[#This Row],[TOTAL]]</f>
        <v>0</v>
      </c>
      <c r="AI202">
        <f>matriceresult_25[[#This Row],[ENA]]/matriceresult_25[[#This Row],[TOTAL]]</f>
        <v>0</v>
      </c>
      <c r="AJ202">
        <f>matriceresult_25[[#This Row],[Ensembl]]/matriceresult_25[[#This Row],[TOTAL]]</f>
        <v>0</v>
      </c>
      <c r="AK202">
        <f>matriceresult_25[[#This Row],[EUDRACT]]/matriceresult_25[[#This Row],[TOTAL]]</f>
        <v>0</v>
      </c>
      <c r="AL202">
        <f>matriceresult_25[[#This Row],[GCA]]/matriceresult_25[[#This Row],[TOTAL]]</f>
        <v>0</v>
      </c>
      <c r="AM202">
        <f>matriceresult_25[[#This Row],[Gene Ontology (GO)]]/matriceresult_25[[#This Row],[TOTAL]]</f>
        <v>0</v>
      </c>
      <c r="AN202">
        <f>matriceresult_25[[#This Row],[GEO]]/matriceresult_25[[#This Row],[TOTAL]]</f>
        <v>0</v>
      </c>
      <c r="AO202">
        <f>matriceresult_25[[#This Row],[HPA]]/matriceresult_25[[#This Row],[TOTAL]]</f>
        <v>0</v>
      </c>
      <c r="AP202">
        <f>matriceresult_25[[#This Row],[IGSR/1000 Genomes]]/matriceresult_25[[#This Row],[TOTAL]]</f>
        <v>0</v>
      </c>
      <c r="AQ202">
        <f>matriceresult_25[[#This Row],[InterPro]]/matriceresult_25[[#This Row],[TOTAL]]</f>
        <v>0</v>
      </c>
      <c r="AR202">
        <f>matriceresult_25[[#This Row],[OMIM]]/matriceresult_25[[#This Row],[TOTAL]]</f>
        <v>0</v>
      </c>
      <c r="AS202">
        <f>matriceresult_25[[#This Row],[PDBe]]/matriceresult_25[[#This Row],[TOTAL]]</f>
        <v>0</v>
      </c>
      <c r="AT202">
        <f>matriceresult_25[[#This Row],[Pfam]]/matriceresult_25[[#This Row],[TOTAL]]</f>
        <v>0</v>
      </c>
      <c r="AU202">
        <f>matriceresult_25[[#This Row],[PRIDE]]/matriceresult_25[[#This Row],[TOTAL]]</f>
        <v>0</v>
      </c>
      <c r="AV202">
        <f>matriceresult_25[[#This Row],[RefSeq]]/matriceresult_25[[#This Row],[TOTAL]]</f>
        <v>0</v>
      </c>
      <c r="AW202">
        <f>matriceresult_25[[#This Row],[RefSNP]]/matriceresult_25[[#This Row],[TOTAL]]</f>
        <v>1</v>
      </c>
      <c r="AX202">
        <f>matriceresult_25[[#This Row],[RRID]]/matriceresult_25[[#This Row],[TOTAL]]</f>
        <v>0</v>
      </c>
      <c r="AY202">
        <f>matriceresult_25[[#This Row],[UniProt]]/matriceresult_25[[#This Row],[TOTAL]]</f>
        <v>0</v>
      </c>
      <c r="AZ202" s="8">
        <f>SUM(matriceresult_258[[#This Row],[ArrayExpress]:[UniProt]])</f>
        <v>1</v>
      </c>
    </row>
    <row r="203" spans="1:52" x14ac:dyDescent="0.25">
      <c r="A203" s="4" t="s">
        <v>393</v>
      </c>
      <c r="B203" s="6" t="s">
        <v>76</v>
      </c>
      <c r="D203" s="1" t="s">
        <v>2801</v>
      </c>
      <c r="E203">
        <v>0</v>
      </c>
      <c r="F203">
        <v>0</v>
      </c>
      <c r="G203">
        <v>0</v>
      </c>
      <c r="H203">
        <v>0</v>
      </c>
      <c r="I203">
        <v>0</v>
      </c>
      <c r="J203">
        <v>2</v>
      </c>
      <c r="K203">
        <v>0</v>
      </c>
      <c r="L203">
        <v>0</v>
      </c>
      <c r="M203">
        <v>0</v>
      </c>
      <c r="N203">
        <v>0</v>
      </c>
      <c r="O203">
        <v>0</v>
      </c>
      <c r="P203">
        <v>0</v>
      </c>
      <c r="Q203">
        <v>0</v>
      </c>
      <c r="R203">
        <v>0</v>
      </c>
      <c r="S203">
        <v>0</v>
      </c>
      <c r="T203">
        <v>0</v>
      </c>
      <c r="U203">
        <v>0</v>
      </c>
      <c r="V203">
        <v>0</v>
      </c>
      <c r="W203">
        <v>0</v>
      </c>
      <c r="X203">
        <v>0</v>
      </c>
      <c r="Y203">
        <v>0</v>
      </c>
      <c r="Z203">
        <v>0</v>
      </c>
      <c r="AA203" s="8">
        <f>SUM(matriceresult_25[[#This Row],[ArrayExpress]:[UniProt]])</f>
        <v>2</v>
      </c>
      <c r="AC203" s="1" t="s">
        <v>2801</v>
      </c>
      <c r="AD203">
        <f>matriceresult_25[[#This Row],[ArrayExpress]]/matriceresult_25[[#This Row],[TOTAL]]</f>
        <v>0</v>
      </c>
      <c r="AE203">
        <f>matriceresult_25[[#This Row],[BioProject]]/matriceresult_25[[#This Row],[TOTAL]]</f>
        <v>0</v>
      </c>
      <c r="AF203">
        <f>matriceresult_25[[#This Row],[dbGaP]]/matriceresult_25[[#This Row],[TOTAL]]</f>
        <v>0</v>
      </c>
      <c r="AG203">
        <f>matriceresult_25[[#This Row],[DOI]]/matriceresult_25[[#This Row],[TOTAL]]</f>
        <v>0</v>
      </c>
      <c r="AH203">
        <f>matriceresult_25[[#This Row],[EMDB]]/matriceresult_25[[#This Row],[TOTAL]]</f>
        <v>0</v>
      </c>
      <c r="AI203">
        <f>matriceresult_25[[#This Row],[ENA]]/matriceresult_25[[#This Row],[TOTAL]]</f>
        <v>1</v>
      </c>
      <c r="AJ203">
        <f>matriceresult_25[[#This Row],[Ensembl]]/matriceresult_25[[#This Row],[TOTAL]]</f>
        <v>0</v>
      </c>
      <c r="AK203">
        <f>matriceresult_25[[#This Row],[EUDRACT]]/matriceresult_25[[#This Row],[TOTAL]]</f>
        <v>0</v>
      </c>
      <c r="AL203">
        <f>matriceresult_25[[#This Row],[GCA]]/matriceresult_25[[#This Row],[TOTAL]]</f>
        <v>0</v>
      </c>
      <c r="AM203">
        <f>matriceresult_25[[#This Row],[Gene Ontology (GO)]]/matriceresult_25[[#This Row],[TOTAL]]</f>
        <v>0</v>
      </c>
      <c r="AN203">
        <f>matriceresult_25[[#This Row],[GEO]]/matriceresult_25[[#This Row],[TOTAL]]</f>
        <v>0</v>
      </c>
      <c r="AO203">
        <f>matriceresult_25[[#This Row],[HPA]]/matriceresult_25[[#This Row],[TOTAL]]</f>
        <v>0</v>
      </c>
      <c r="AP203">
        <f>matriceresult_25[[#This Row],[IGSR/1000 Genomes]]/matriceresult_25[[#This Row],[TOTAL]]</f>
        <v>0</v>
      </c>
      <c r="AQ203">
        <f>matriceresult_25[[#This Row],[InterPro]]/matriceresult_25[[#This Row],[TOTAL]]</f>
        <v>0</v>
      </c>
      <c r="AR203">
        <f>matriceresult_25[[#This Row],[OMIM]]/matriceresult_25[[#This Row],[TOTAL]]</f>
        <v>0</v>
      </c>
      <c r="AS203">
        <f>matriceresult_25[[#This Row],[PDBe]]/matriceresult_25[[#This Row],[TOTAL]]</f>
        <v>0</v>
      </c>
      <c r="AT203">
        <f>matriceresult_25[[#This Row],[Pfam]]/matriceresult_25[[#This Row],[TOTAL]]</f>
        <v>0</v>
      </c>
      <c r="AU203">
        <f>matriceresult_25[[#This Row],[PRIDE]]/matriceresult_25[[#This Row],[TOTAL]]</f>
        <v>0</v>
      </c>
      <c r="AV203">
        <f>matriceresult_25[[#This Row],[RefSeq]]/matriceresult_25[[#This Row],[TOTAL]]</f>
        <v>0</v>
      </c>
      <c r="AW203">
        <f>matriceresult_25[[#This Row],[RefSNP]]/matriceresult_25[[#This Row],[TOTAL]]</f>
        <v>0</v>
      </c>
      <c r="AX203">
        <f>matriceresult_25[[#This Row],[RRID]]/matriceresult_25[[#This Row],[TOTAL]]</f>
        <v>0</v>
      </c>
      <c r="AY203">
        <f>matriceresult_25[[#This Row],[UniProt]]/matriceresult_25[[#This Row],[TOTAL]]</f>
        <v>0</v>
      </c>
      <c r="AZ203" s="8">
        <f>SUM(matriceresult_258[[#This Row],[ArrayExpress]:[UniProt]])</f>
        <v>1</v>
      </c>
    </row>
    <row r="204" spans="1:52" x14ac:dyDescent="0.25">
      <c r="A204" s="3" t="s">
        <v>393</v>
      </c>
      <c r="B204" s="13" t="s">
        <v>76</v>
      </c>
      <c r="D204" s="1" t="s">
        <v>2808</v>
      </c>
      <c r="E204">
        <v>0</v>
      </c>
      <c r="F204">
        <v>0</v>
      </c>
      <c r="G204">
        <v>0</v>
      </c>
      <c r="H204">
        <v>0</v>
      </c>
      <c r="I204">
        <v>0</v>
      </c>
      <c r="J204">
        <v>0</v>
      </c>
      <c r="K204">
        <v>1</v>
      </c>
      <c r="L204">
        <v>0</v>
      </c>
      <c r="M204">
        <v>0</v>
      </c>
      <c r="N204">
        <v>0</v>
      </c>
      <c r="O204">
        <v>0</v>
      </c>
      <c r="P204">
        <v>0</v>
      </c>
      <c r="Q204">
        <v>0</v>
      </c>
      <c r="R204">
        <v>0</v>
      </c>
      <c r="S204">
        <v>0</v>
      </c>
      <c r="T204">
        <v>3</v>
      </c>
      <c r="U204">
        <v>0</v>
      </c>
      <c r="V204">
        <v>0</v>
      </c>
      <c r="W204">
        <v>0</v>
      </c>
      <c r="X204">
        <v>0</v>
      </c>
      <c r="Y204">
        <v>0</v>
      </c>
      <c r="Z204">
        <v>0</v>
      </c>
      <c r="AA204" s="8">
        <f>SUM(matriceresult_25[[#This Row],[ArrayExpress]:[UniProt]])</f>
        <v>4</v>
      </c>
      <c r="AC204" s="1" t="s">
        <v>2808</v>
      </c>
      <c r="AD204">
        <f>matriceresult_25[[#This Row],[ArrayExpress]]/matriceresult_25[[#This Row],[TOTAL]]</f>
        <v>0</v>
      </c>
      <c r="AE204">
        <f>matriceresult_25[[#This Row],[BioProject]]/matriceresult_25[[#This Row],[TOTAL]]</f>
        <v>0</v>
      </c>
      <c r="AF204">
        <f>matriceresult_25[[#This Row],[dbGaP]]/matriceresult_25[[#This Row],[TOTAL]]</f>
        <v>0</v>
      </c>
      <c r="AG204">
        <f>matriceresult_25[[#This Row],[DOI]]/matriceresult_25[[#This Row],[TOTAL]]</f>
        <v>0</v>
      </c>
      <c r="AH204">
        <f>matriceresult_25[[#This Row],[EMDB]]/matriceresult_25[[#This Row],[TOTAL]]</f>
        <v>0</v>
      </c>
      <c r="AI204">
        <f>matriceresult_25[[#This Row],[ENA]]/matriceresult_25[[#This Row],[TOTAL]]</f>
        <v>0</v>
      </c>
      <c r="AJ204">
        <f>matriceresult_25[[#This Row],[Ensembl]]/matriceresult_25[[#This Row],[TOTAL]]</f>
        <v>0.25</v>
      </c>
      <c r="AK204">
        <f>matriceresult_25[[#This Row],[EUDRACT]]/matriceresult_25[[#This Row],[TOTAL]]</f>
        <v>0</v>
      </c>
      <c r="AL204">
        <f>matriceresult_25[[#This Row],[GCA]]/matriceresult_25[[#This Row],[TOTAL]]</f>
        <v>0</v>
      </c>
      <c r="AM204">
        <f>matriceresult_25[[#This Row],[Gene Ontology (GO)]]/matriceresult_25[[#This Row],[TOTAL]]</f>
        <v>0</v>
      </c>
      <c r="AN204">
        <f>matriceresult_25[[#This Row],[GEO]]/matriceresult_25[[#This Row],[TOTAL]]</f>
        <v>0</v>
      </c>
      <c r="AO204">
        <f>matriceresult_25[[#This Row],[HPA]]/matriceresult_25[[#This Row],[TOTAL]]</f>
        <v>0</v>
      </c>
      <c r="AP204">
        <f>matriceresult_25[[#This Row],[IGSR/1000 Genomes]]/matriceresult_25[[#This Row],[TOTAL]]</f>
        <v>0</v>
      </c>
      <c r="AQ204">
        <f>matriceresult_25[[#This Row],[InterPro]]/matriceresult_25[[#This Row],[TOTAL]]</f>
        <v>0</v>
      </c>
      <c r="AR204">
        <f>matriceresult_25[[#This Row],[OMIM]]/matriceresult_25[[#This Row],[TOTAL]]</f>
        <v>0</v>
      </c>
      <c r="AS204">
        <f>matriceresult_25[[#This Row],[PDBe]]/matriceresult_25[[#This Row],[TOTAL]]</f>
        <v>0.75</v>
      </c>
      <c r="AT204">
        <f>matriceresult_25[[#This Row],[Pfam]]/matriceresult_25[[#This Row],[TOTAL]]</f>
        <v>0</v>
      </c>
      <c r="AU204">
        <f>matriceresult_25[[#This Row],[PRIDE]]/matriceresult_25[[#This Row],[TOTAL]]</f>
        <v>0</v>
      </c>
      <c r="AV204">
        <f>matriceresult_25[[#This Row],[RefSeq]]/matriceresult_25[[#This Row],[TOTAL]]</f>
        <v>0</v>
      </c>
      <c r="AW204">
        <f>matriceresult_25[[#This Row],[RefSNP]]/matriceresult_25[[#This Row],[TOTAL]]</f>
        <v>0</v>
      </c>
      <c r="AX204">
        <f>matriceresult_25[[#This Row],[RRID]]/matriceresult_25[[#This Row],[TOTAL]]</f>
        <v>0</v>
      </c>
      <c r="AY204">
        <f>matriceresult_25[[#This Row],[UniProt]]/matriceresult_25[[#This Row],[TOTAL]]</f>
        <v>0</v>
      </c>
      <c r="AZ204" s="8">
        <f>SUM(matriceresult_258[[#This Row],[ArrayExpress]:[UniProt]])</f>
        <v>1</v>
      </c>
    </row>
    <row r="205" spans="1:52" x14ac:dyDescent="0.25">
      <c r="A205" s="4" t="s">
        <v>400</v>
      </c>
      <c r="B205" s="6" t="s">
        <v>12</v>
      </c>
      <c r="D205" s="1" t="s">
        <v>940</v>
      </c>
      <c r="E205">
        <v>0</v>
      </c>
      <c r="F205">
        <v>0</v>
      </c>
      <c r="G205">
        <v>0</v>
      </c>
      <c r="H205">
        <v>0</v>
      </c>
      <c r="I205">
        <v>0</v>
      </c>
      <c r="J205">
        <v>1</v>
      </c>
      <c r="K205">
        <v>0</v>
      </c>
      <c r="L205">
        <v>0</v>
      </c>
      <c r="M205">
        <v>0</v>
      </c>
      <c r="N205">
        <v>0</v>
      </c>
      <c r="O205">
        <v>0</v>
      </c>
      <c r="P205">
        <v>0</v>
      </c>
      <c r="Q205">
        <v>0</v>
      </c>
      <c r="R205">
        <v>0</v>
      </c>
      <c r="S205">
        <v>0</v>
      </c>
      <c r="T205">
        <v>0</v>
      </c>
      <c r="U205">
        <v>0</v>
      </c>
      <c r="V205">
        <v>0</v>
      </c>
      <c r="W205">
        <v>0</v>
      </c>
      <c r="X205">
        <v>0</v>
      </c>
      <c r="Y205">
        <v>0</v>
      </c>
      <c r="Z205">
        <v>0</v>
      </c>
      <c r="AA205" s="8">
        <f>SUM(matriceresult_25[[#This Row],[ArrayExpress]:[UniProt]])</f>
        <v>1</v>
      </c>
      <c r="AC205" s="1" t="s">
        <v>940</v>
      </c>
      <c r="AD205">
        <f>matriceresult_25[[#This Row],[ArrayExpress]]/matriceresult_25[[#This Row],[TOTAL]]</f>
        <v>0</v>
      </c>
      <c r="AE205">
        <f>matriceresult_25[[#This Row],[BioProject]]/matriceresult_25[[#This Row],[TOTAL]]</f>
        <v>0</v>
      </c>
      <c r="AF205">
        <f>matriceresult_25[[#This Row],[dbGaP]]/matriceresult_25[[#This Row],[TOTAL]]</f>
        <v>0</v>
      </c>
      <c r="AG205">
        <f>matriceresult_25[[#This Row],[DOI]]/matriceresult_25[[#This Row],[TOTAL]]</f>
        <v>0</v>
      </c>
      <c r="AH205">
        <f>matriceresult_25[[#This Row],[EMDB]]/matriceresult_25[[#This Row],[TOTAL]]</f>
        <v>0</v>
      </c>
      <c r="AI205">
        <f>matriceresult_25[[#This Row],[ENA]]/matriceresult_25[[#This Row],[TOTAL]]</f>
        <v>1</v>
      </c>
      <c r="AJ205">
        <f>matriceresult_25[[#This Row],[Ensembl]]/matriceresult_25[[#This Row],[TOTAL]]</f>
        <v>0</v>
      </c>
      <c r="AK205">
        <f>matriceresult_25[[#This Row],[EUDRACT]]/matriceresult_25[[#This Row],[TOTAL]]</f>
        <v>0</v>
      </c>
      <c r="AL205">
        <f>matriceresult_25[[#This Row],[GCA]]/matriceresult_25[[#This Row],[TOTAL]]</f>
        <v>0</v>
      </c>
      <c r="AM205">
        <f>matriceresult_25[[#This Row],[Gene Ontology (GO)]]/matriceresult_25[[#This Row],[TOTAL]]</f>
        <v>0</v>
      </c>
      <c r="AN205">
        <f>matriceresult_25[[#This Row],[GEO]]/matriceresult_25[[#This Row],[TOTAL]]</f>
        <v>0</v>
      </c>
      <c r="AO205">
        <f>matriceresult_25[[#This Row],[HPA]]/matriceresult_25[[#This Row],[TOTAL]]</f>
        <v>0</v>
      </c>
      <c r="AP205">
        <f>matriceresult_25[[#This Row],[IGSR/1000 Genomes]]/matriceresult_25[[#This Row],[TOTAL]]</f>
        <v>0</v>
      </c>
      <c r="AQ205">
        <f>matriceresult_25[[#This Row],[InterPro]]/matriceresult_25[[#This Row],[TOTAL]]</f>
        <v>0</v>
      </c>
      <c r="AR205">
        <f>matriceresult_25[[#This Row],[OMIM]]/matriceresult_25[[#This Row],[TOTAL]]</f>
        <v>0</v>
      </c>
      <c r="AS205">
        <f>matriceresult_25[[#This Row],[PDBe]]/matriceresult_25[[#This Row],[TOTAL]]</f>
        <v>0</v>
      </c>
      <c r="AT205">
        <f>matriceresult_25[[#This Row],[Pfam]]/matriceresult_25[[#This Row],[TOTAL]]</f>
        <v>0</v>
      </c>
      <c r="AU205">
        <f>matriceresult_25[[#This Row],[PRIDE]]/matriceresult_25[[#This Row],[TOTAL]]</f>
        <v>0</v>
      </c>
      <c r="AV205">
        <f>matriceresult_25[[#This Row],[RefSeq]]/matriceresult_25[[#This Row],[TOTAL]]</f>
        <v>0</v>
      </c>
      <c r="AW205">
        <f>matriceresult_25[[#This Row],[RefSNP]]/matriceresult_25[[#This Row],[TOTAL]]</f>
        <v>0</v>
      </c>
      <c r="AX205">
        <f>matriceresult_25[[#This Row],[RRID]]/matriceresult_25[[#This Row],[TOTAL]]</f>
        <v>0</v>
      </c>
      <c r="AY205">
        <f>matriceresult_25[[#This Row],[UniProt]]/matriceresult_25[[#This Row],[TOTAL]]</f>
        <v>0</v>
      </c>
      <c r="AZ205" s="8">
        <f>SUM(matriceresult_258[[#This Row],[ArrayExpress]:[UniProt]])</f>
        <v>1</v>
      </c>
    </row>
    <row r="206" spans="1:52" x14ac:dyDescent="0.25">
      <c r="A206" s="3" t="s">
        <v>400</v>
      </c>
      <c r="B206" s="13" t="s">
        <v>12</v>
      </c>
      <c r="D206" s="1" t="s">
        <v>2819</v>
      </c>
      <c r="E206">
        <v>0</v>
      </c>
      <c r="F206">
        <v>0</v>
      </c>
      <c r="G206">
        <v>0</v>
      </c>
      <c r="H206">
        <v>0</v>
      </c>
      <c r="I206">
        <v>0</v>
      </c>
      <c r="J206">
        <v>1</v>
      </c>
      <c r="K206">
        <v>0</v>
      </c>
      <c r="L206">
        <v>0</v>
      </c>
      <c r="M206">
        <v>0</v>
      </c>
      <c r="N206">
        <v>0</v>
      </c>
      <c r="O206">
        <v>0</v>
      </c>
      <c r="P206">
        <v>0</v>
      </c>
      <c r="Q206">
        <v>0</v>
      </c>
      <c r="R206">
        <v>0</v>
      </c>
      <c r="S206">
        <v>0</v>
      </c>
      <c r="T206">
        <v>0</v>
      </c>
      <c r="U206">
        <v>0</v>
      </c>
      <c r="V206">
        <v>0</v>
      </c>
      <c r="W206">
        <v>0</v>
      </c>
      <c r="X206">
        <v>0</v>
      </c>
      <c r="Y206">
        <v>0</v>
      </c>
      <c r="Z206">
        <v>0</v>
      </c>
      <c r="AA206" s="8">
        <f>SUM(matriceresult_25[[#This Row],[ArrayExpress]:[UniProt]])</f>
        <v>1</v>
      </c>
      <c r="AC206" s="1" t="s">
        <v>2819</v>
      </c>
      <c r="AD206">
        <f>matriceresult_25[[#This Row],[ArrayExpress]]/matriceresult_25[[#This Row],[TOTAL]]</f>
        <v>0</v>
      </c>
      <c r="AE206">
        <f>matriceresult_25[[#This Row],[BioProject]]/matriceresult_25[[#This Row],[TOTAL]]</f>
        <v>0</v>
      </c>
      <c r="AF206">
        <f>matriceresult_25[[#This Row],[dbGaP]]/matriceresult_25[[#This Row],[TOTAL]]</f>
        <v>0</v>
      </c>
      <c r="AG206">
        <f>matriceresult_25[[#This Row],[DOI]]/matriceresult_25[[#This Row],[TOTAL]]</f>
        <v>0</v>
      </c>
      <c r="AH206">
        <f>matriceresult_25[[#This Row],[EMDB]]/matriceresult_25[[#This Row],[TOTAL]]</f>
        <v>0</v>
      </c>
      <c r="AI206">
        <f>matriceresult_25[[#This Row],[ENA]]/matriceresult_25[[#This Row],[TOTAL]]</f>
        <v>1</v>
      </c>
      <c r="AJ206">
        <f>matriceresult_25[[#This Row],[Ensembl]]/matriceresult_25[[#This Row],[TOTAL]]</f>
        <v>0</v>
      </c>
      <c r="AK206">
        <f>matriceresult_25[[#This Row],[EUDRACT]]/matriceresult_25[[#This Row],[TOTAL]]</f>
        <v>0</v>
      </c>
      <c r="AL206">
        <f>matriceresult_25[[#This Row],[GCA]]/matriceresult_25[[#This Row],[TOTAL]]</f>
        <v>0</v>
      </c>
      <c r="AM206">
        <f>matriceresult_25[[#This Row],[Gene Ontology (GO)]]/matriceresult_25[[#This Row],[TOTAL]]</f>
        <v>0</v>
      </c>
      <c r="AN206">
        <f>matriceresult_25[[#This Row],[GEO]]/matriceresult_25[[#This Row],[TOTAL]]</f>
        <v>0</v>
      </c>
      <c r="AO206">
        <f>matriceresult_25[[#This Row],[HPA]]/matriceresult_25[[#This Row],[TOTAL]]</f>
        <v>0</v>
      </c>
      <c r="AP206">
        <f>matriceresult_25[[#This Row],[IGSR/1000 Genomes]]/matriceresult_25[[#This Row],[TOTAL]]</f>
        <v>0</v>
      </c>
      <c r="AQ206">
        <f>matriceresult_25[[#This Row],[InterPro]]/matriceresult_25[[#This Row],[TOTAL]]</f>
        <v>0</v>
      </c>
      <c r="AR206">
        <f>matriceresult_25[[#This Row],[OMIM]]/matriceresult_25[[#This Row],[TOTAL]]</f>
        <v>0</v>
      </c>
      <c r="AS206">
        <f>matriceresult_25[[#This Row],[PDBe]]/matriceresult_25[[#This Row],[TOTAL]]</f>
        <v>0</v>
      </c>
      <c r="AT206">
        <f>matriceresult_25[[#This Row],[Pfam]]/matriceresult_25[[#This Row],[TOTAL]]</f>
        <v>0</v>
      </c>
      <c r="AU206">
        <f>matriceresult_25[[#This Row],[PRIDE]]/matriceresult_25[[#This Row],[TOTAL]]</f>
        <v>0</v>
      </c>
      <c r="AV206">
        <f>matriceresult_25[[#This Row],[RefSeq]]/matriceresult_25[[#This Row],[TOTAL]]</f>
        <v>0</v>
      </c>
      <c r="AW206">
        <f>matriceresult_25[[#This Row],[RefSNP]]/matriceresult_25[[#This Row],[TOTAL]]</f>
        <v>0</v>
      </c>
      <c r="AX206">
        <f>matriceresult_25[[#This Row],[RRID]]/matriceresult_25[[#This Row],[TOTAL]]</f>
        <v>0</v>
      </c>
      <c r="AY206">
        <f>matriceresult_25[[#This Row],[UniProt]]/matriceresult_25[[#This Row],[TOTAL]]</f>
        <v>0</v>
      </c>
      <c r="AZ206" s="8">
        <f>SUM(matriceresult_258[[#This Row],[ArrayExpress]:[UniProt]])</f>
        <v>1</v>
      </c>
    </row>
    <row r="207" spans="1:52" x14ac:dyDescent="0.25">
      <c r="A207" s="4" t="s">
        <v>400</v>
      </c>
      <c r="B207" s="6" t="s">
        <v>12</v>
      </c>
      <c r="D207" s="1" t="s">
        <v>945</v>
      </c>
      <c r="E207">
        <v>0</v>
      </c>
      <c r="F207">
        <v>0</v>
      </c>
      <c r="G207">
        <v>0</v>
      </c>
      <c r="H207">
        <v>0</v>
      </c>
      <c r="I207">
        <v>0</v>
      </c>
      <c r="J207">
        <v>18</v>
      </c>
      <c r="K207">
        <v>0</v>
      </c>
      <c r="L207">
        <v>0</v>
      </c>
      <c r="M207">
        <v>0</v>
      </c>
      <c r="N207">
        <v>0</v>
      </c>
      <c r="O207">
        <v>0</v>
      </c>
      <c r="P207">
        <v>0</v>
      </c>
      <c r="Q207">
        <v>0</v>
      </c>
      <c r="R207">
        <v>0</v>
      </c>
      <c r="S207">
        <v>0</v>
      </c>
      <c r="T207">
        <v>0</v>
      </c>
      <c r="U207">
        <v>0</v>
      </c>
      <c r="V207">
        <v>0</v>
      </c>
      <c r="W207">
        <v>0</v>
      </c>
      <c r="X207">
        <v>0</v>
      </c>
      <c r="Y207">
        <v>0</v>
      </c>
      <c r="Z207">
        <v>0</v>
      </c>
      <c r="AA207" s="8">
        <f>SUM(matriceresult_25[[#This Row],[ArrayExpress]:[UniProt]])</f>
        <v>18</v>
      </c>
      <c r="AC207" s="1" t="s">
        <v>945</v>
      </c>
      <c r="AD207">
        <f>matriceresult_25[[#This Row],[ArrayExpress]]/matriceresult_25[[#This Row],[TOTAL]]</f>
        <v>0</v>
      </c>
      <c r="AE207">
        <f>matriceresult_25[[#This Row],[BioProject]]/matriceresult_25[[#This Row],[TOTAL]]</f>
        <v>0</v>
      </c>
      <c r="AF207">
        <f>matriceresult_25[[#This Row],[dbGaP]]/matriceresult_25[[#This Row],[TOTAL]]</f>
        <v>0</v>
      </c>
      <c r="AG207">
        <f>matriceresult_25[[#This Row],[DOI]]/matriceresult_25[[#This Row],[TOTAL]]</f>
        <v>0</v>
      </c>
      <c r="AH207">
        <f>matriceresult_25[[#This Row],[EMDB]]/matriceresult_25[[#This Row],[TOTAL]]</f>
        <v>0</v>
      </c>
      <c r="AI207">
        <f>matriceresult_25[[#This Row],[ENA]]/matriceresult_25[[#This Row],[TOTAL]]</f>
        <v>1</v>
      </c>
      <c r="AJ207">
        <f>matriceresult_25[[#This Row],[Ensembl]]/matriceresult_25[[#This Row],[TOTAL]]</f>
        <v>0</v>
      </c>
      <c r="AK207">
        <f>matriceresult_25[[#This Row],[EUDRACT]]/matriceresult_25[[#This Row],[TOTAL]]</f>
        <v>0</v>
      </c>
      <c r="AL207">
        <f>matriceresult_25[[#This Row],[GCA]]/matriceresult_25[[#This Row],[TOTAL]]</f>
        <v>0</v>
      </c>
      <c r="AM207">
        <f>matriceresult_25[[#This Row],[Gene Ontology (GO)]]/matriceresult_25[[#This Row],[TOTAL]]</f>
        <v>0</v>
      </c>
      <c r="AN207">
        <f>matriceresult_25[[#This Row],[GEO]]/matriceresult_25[[#This Row],[TOTAL]]</f>
        <v>0</v>
      </c>
      <c r="AO207">
        <f>matriceresult_25[[#This Row],[HPA]]/matriceresult_25[[#This Row],[TOTAL]]</f>
        <v>0</v>
      </c>
      <c r="AP207">
        <f>matriceresult_25[[#This Row],[IGSR/1000 Genomes]]/matriceresult_25[[#This Row],[TOTAL]]</f>
        <v>0</v>
      </c>
      <c r="AQ207">
        <f>matriceresult_25[[#This Row],[InterPro]]/matriceresult_25[[#This Row],[TOTAL]]</f>
        <v>0</v>
      </c>
      <c r="AR207">
        <f>matriceresult_25[[#This Row],[OMIM]]/matriceresult_25[[#This Row],[TOTAL]]</f>
        <v>0</v>
      </c>
      <c r="AS207">
        <f>matriceresult_25[[#This Row],[PDBe]]/matriceresult_25[[#This Row],[TOTAL]]</f>
        <v>0</v>
      </c>
      <c r="AT207">
        <f>matriceresult_25[[#This Row],[Pfam]]/matriceresult_25[[#This Row],[TOTAL]]</f>
        <v>0</v>
      </c>
      <c r="AU207">
        <f>matriceresult_25[[#This Row],[PRIDE]]/matriceresult_25[[#This Row],[TOTAL]]</f>
        <v>0</v>
      </c>
      <c r="AV207">
        <f>matriceresult_25[[#This Row],[RefSeq]]/matriceresult_25[[#This Row],[TOTAL]]</f>
        <v>0</v>
      </c>
      <c r="AW207">
        <f>matriceresult_25[[#This Row],[RefSNP]]/matriceresult_25[[#This Row],[TOTAL]]</f>
        <v>0</v>
      </c>
      <c r="AX207">
        <f>matriceresult_25[[#This Row],[RRID]]/matriceresult_25[[#This Row],[TOTAL]]</f>
        <v>0</v>
      </c>
      <c r="AY207">
        <f>matriceresult_25[[#This Row],[UniProt]]/matriceresult_25[[#This Row],[TOTAL]]</f>
        <v>0</v>
      </c>
      <c r="AZ207" s="8">
        <f>SUM(matriceresult_258[[#This Row],[ArrayExpress]:[UniProt]])</f>
        <v>1</v>
      </c>
    </row>
    <row r="208" spans="1:52" x14ac:dyDescent="0.25">
      <c r="A208" s="3" t="s">
        <v>400</v>
      </c>
      <c r="B208" s="13" t="s">
        <v>12</v>
      </c>
      <c r="D208" s="1" t="s">
        <v>950</v>
      </c>
      <c r="E208">
        <v>0</v>
      </c>
      <c r="F208">
        <v>0</v>
      </c>
      <c r="G208">
        <v>0</v>
      </c>
      <c r="H208">
        <v>0</v>
      </c>
      <c r="I208">
        <v>0</v>
      </c>
      <c r="J208">
        <v>1</v>
      </c>
      <c r="K208">
        <v>0</v>
      </c>
      <c r="L208">
        <v>0</v>
      </c>
      <c r="M208">
        <v>0</v>
      </c>
      <c r="N208">
        <v>0</v>
      </c>
      <c r="O208">
        <v>0</v>
      </c>
      <c r="P208">
        <v>0</v>
      </c>
      <c r="Q208">
        <v>0</v>
      </c>
      <c r="R208">
        <v>0</v>
      </c>
      <c r="S208">
        <v>0</v>
      </c>
      <c r="T208">
        <v>0</v>
      </c>
      <c r="U208">
        <v>0</v>
      </c>
      <c r="V208">
        <v>0</v>
      </c>
      <c r="W208">
        <v>0</v>
      </c>
      <c r="X208">
        <v>0</v>
      </c>
      <c r="Y208">
        <v>0</v>
      </c>
      <c r="Z208">
        <v>0</v>
      </c>
      <c r="AA208" s="8">
        <f>SUM(matriceresult_25[[#This Row],[ArrayExpress]:[UniProt]])</f>
        <v>1</v>
      </c>
      <c r="AC208" s="1" t="s">
        <v>950</v>
      </c>
      <c r="AD208">
        <f>matriceresult_25[[#This Row],[ArrayExpress]]/matriceresult_25[[#This Row],[TOTAL]]</f>
        <v>0</v>
      </c>
      <c r="AE208">
        <f>matriceresult_25[[#This Row],[BioProject]]/matriceresult_25[[#This Row],[TOTAL]]</f>
        <v>0</v>
      </c>
      <c r="AF208">
        <f>matriceresult_25[[#This Row],[dbGaP]]/matriceresult_25[[#This Row],[TOTAL]]</f>
        <v>0</v>
      </c>
      <c r="AG208">
        <f>matriceresult_25[[#This Row],[DOI]]/matriceresult_25[[#This Row],[TOTAL]]</f>
        <v>0</v>
      </c>
      <c r="AH208">
        <f>matriceresult_25[[#This Row],[EMDB]]/matriceresult_25[[#This Row],[TOTAL]]</f>
        <v>0</v>
      </c>
      <c r="AI208">
        <f>matriceresult_25[[#This Row],[ENA]]/matriceresult_25[[#This Row],[TOTAL]]</f>
        <v>1</v>
      </c>
      <c r="AJ208">
        <f>matriceresult_25[[#This Row],[Ensembl]]/matriceresult_25[[#This Row],[TOTAL]]</f>
        <v>0</v>
      </c>
      <c r="AK208">
        <f>matriceresult_25[[#This Row],[EUDRACT]]/matriceresult_25[[#This Row],[TOTAL]]</f>
        <v>0</v>
      </c>
      <c r="AL208">
        <f>matriceresult_25[[#This Row],[GCA]]/matriceresult_25[[#This Row],[TOTAL]]</f>
        <v>0</v>
      </c>
      <c r="AM208">
        <f>matriceresult_25[[#This Row],[Gene Ontology (GO)]]/matriceresult_25[[#This Row],[TOTAL]]</f>
        <v>0</v>
      </c>
      <c r="AN208">
        <f>matriceresult_25[[#This Row],[GEO]]/matriceresult_25[[#This Row],[TOTAL]]</f>
        <v>0</v>
      </c>
      <c r="AO208">
        <f>matriceresult_25[[#This Row],[HPA]]/matriceresult_25[[#This Row],[TOTAL]]</f>
        <v>0</v>
      </c>
      <c r="AP208">
        <f>matriceresult_25[[#This Row],[IGSR/1000 Genomes]]/matriceresult_25[[#This Row],[TOTAL]]</f>
        <v>0</v>
      </c>
      <c r="AQ208">
        <f>matriceresult_25[[#This Row],[InterPro]]/matriceresult_25[[#This Row],[TOTAL]]</f>
        <v>0</v>
      </c>
      <c r="AR208">
        <f>matriceresult_25[[#This Row],[OMIM]]/matriceresult_25[[#This Row],[TOTAL]]</f>
        <v>0</v>
      </c>
      <c r="AS208">
        <f>matriceresult_25[[#This Row],[PDBe]]/matriceresult_25[[#This Row],[TOTAL]]</f>
        <v>0</v>
      </c>
      <c r="AT208">
        <f>matriceresult_25[[#This Row],[Pfam]]/matriceresult_25[[#This Row],[TOTAL]]</f>
        <v>0</v>
      </c>
      <c r="AU208">
        <f>matriceresult_25[[#This Row],[PRIDE]]/matriceresult_25[[#This Row],[TOTAL]]</f>
        <v>0</v>
      </c>
      <c r="AV208">
        <f>matriceresult_25[[#This Row],[RefSeq]]/matriceresult_25[[#This Row],[TOTAL]]</f>
        <v>0</v>
      </c>
      <c r="AW208">
        <f>matriceresult_25[[#This Row],[RefSNP]]/matriceresult_25[[#This Row],[TOTAL]]</f>
        <v>0</v>
      </c>
      <c r="AX208">
        <f>matriceresult_25[[#This Row],[RRID]]/matriceresult_25[[#This Row],[TOTAL]]</f>
        <v>0</v>
      </c>
      <c r="AY208">
        <f>matriceresult_25[[#This Row],[UniProt]]/matriceresult_25[[#This Row],[TOTAL]]</f>
        <v>0</v>
      </c>
      <c r="AZ208" s="8">
        <f>SUM(matriceresult_258[[#This Row],[ArrayExpress]:[UniProt]])</f>
        <v>1</v>
      </c>
    </row>
    <row r="209" spans="1:52" x14ac:dyDescent="0.25">
      <c r="A209" s="4" t="s">
        <v>400</v>
      </c>
      <c r="B209" s="6" t="s">
        <v>12</v>
      </c>
      <c r="D209" s="1" t="s">
        <v>954</v>
      </c>
      <c r="E209">
        <v>0</v>
      </c>
      <c r="F209">
        <v>0</v>
      </c>
      <c r="G209">
        <v>0</v>
      </c>
      <c r="H209">
        <v>0</v>
      </c>
      <c r="I209">
        <v>0</v>
      </c>
      <c r="J209">
        <v>6</v>
      </c>
      <c r="K209">
        <v>0</v>
      </c>
      <c r="L209">
        <v>0</v>
      </c>
      <c r="M209">
        <v>2</v>
      </c>
      <c r="N209">
        <v>0</v>
      </c>
      <c r="O209">
        <v>0</v>
      </c>
      <c r="P209">
        <v>0</v>
      </c>
      <c r="Q209">
        <v>0</v>
      </c>
      <c r="R209">
        <v>0</v>
      </c>
      <c r="S209">
        <v>0</v>
      </c>
      <c r="T209">
        <v>0</v>
      </c>
      <c r="U209">
        <v>0</v>
      </c>
      <c r="V209">
        <v>0</v>
      </c>
      <c r="W209">
        <v>0</v>
      </c>
      <c r="X209">
        <v>0</v>
      </c>
      <c r="Y209">
        <v>0</v>
      </c>
      <c r="Z209">
        <v>0</v>
      </c>
      <c r="AA209" s="8">
        <f>SUM(matriceresult_25[[#This Row],[ArrayExpress]:[UniProt]])</f>
        <v>8</v>
      </c>
      <c r="AC209" s="1" t="s">
        <v>954</v>
      </c>
      <c r="AD209">
        <f>matriceresult_25[[#This Row],[ArrayExpress]]/matriceresult_25[[#This Row],[TOTAL]]</f>
        <v>0</v>
      </c>
      <c r="AE209">
        <f>matriceresult_25[[#This Row],[BioProject]]/matriceresult_25[[#This Row],[TOTAL]]</f>
        <v>0</v>
      </c>
      <c r="AF209">
        <f>matriceresult_25[[#This Row],[dbGaP]]/matriceresult_25[[#This Row],[TOTAL]]</f>
        <v>0</v>
      </c>
      <c r="AG209">
        <f>matriceresult_25[[#This Row],[DOI]]/matriceresult_25[[#This Row],[TOTAL]]</f>
        <v>0</v>
      </c>
      <c r="AH209">
        <f>matriceresult_25[[#This Row],[EMDB]]/matriceresult_25[[#This Row],[TOTAL]]</f>
        <v>0</v>
      </c>
      <c r="AI209">
        <f>matriceresult_25[[#This Row],[ENA]]/matriceresult_25[[#This Row],[TOTAL]]</f>
        <v>0.75</v>
      </c>
      <c r="AJ209">
        <f>matriceresult_25[[#This Row],[Ensembl]]/matriceresult_25[[#This Row],[TOTAL]]</f>
        <v>0</v>
      </c>
      <c r="AK209">
        <f>matriceresult_25[[#This Row],[EUDRACT]]/matriceresult_25[[#This Row],[TOTAL]]</f>
        <v>0</v>
      </c>
      <c r="AL209">
        <f>matriceresult_25[[#This Row],[GCA]]/matriceresult_25[[#This Row],[TOTAL]]</f>
        <v>0.25</v>
      </c>
      <c r="AM209">
        <f>matriceresult_25[[#This Row],[Gene Ontology (GO)]]/matriceresult_25[[#This Row],[TOTAL]]</f>
        <v>0</v>
      </c>
      <c r="AN209">
        <f>matriceresult_25[[#This Row],[GEO]]/matriceresult_25[[#This Row],[TOTAL]]</f>
        <v>0</v>
      </c>
      <c r="AO209">
        <f>matriceresult_25[[#This Row],[HPA]]/matriceresult_25[[#This Row],[TOTAL]]</f>
        <v>0</v>
      </c>
      <c r="AP209">
        <f>matriceresult_25[[#This Row],[IGSR/1000 Genomes]]/matriceresult_25[[#This Row],[TOTAL]]</f>
        <v>0</v>
      </c>
      <c r="AQ209">
        <f>matriceresult_25[[#This Row],[InterPro]]/matriceresult_25[[#This Row],[TOTAL]]</f>
        <v>0</v>
      </c>
      <c r="AR209">
        <f>matriceresult_25[[#This Row],[OMIM]]/matriceresult_25[[#This Row],[TOTAL]]</f>
        <v>0</v>
      </c>
      <c r="AS209">
        <f>matriceresult_25[[#This Row],[PDBe]]/matriceresult_25[[#This Row],[TOTAL]]</f>
        <v>0</v>
      </c>
      <c r="AT209">
        <f>matriceresult_25[[#This Row],[Pfam]]/matriceresult_25[[#This Row],[TOTAL]]</f>
        <v>0</v>
      </c>
      <c r="AU209">
        <f>matriceresult_25[[#This Row],[PRIDE]]/matriceresult_25[[#This Row],[TOTAL]]</f>
        <v>0</v>
      </c>
      <c r="AV209">
        <f>matriceresult_25[[#This Row],[RefSeq]]/matriceresult_25[[#This Row],[TOTAL]]</f>
        <v>0</v>
      </c>
      <c r="AW209">
        <f>matriceresult_25[[#This Row],[RefSNP]]/matriceresult_25[[#This Row],[TOTAL]]</f>
        <v>0</v>
      </c>
      <c r="AX209">
        <f>matriceresult_25[[#This Row],[RRID]]/matriceresult_25[[#This Row],[TOTAL]]</f>
        <v>0</v>
      </c>
      <c r="AY209">
        <f>matriceresult_25[[#This Row],[UniProt]]/matriceresult_25[[#This Row],[TOTAL]]</f>
        <v>0</v>
      </c>
      <c r="AZ209" s="8">
        <f>SUM(matriceresult_258[[#This Row],[ArrayExpress]:[UniProt]])</f>
        <v>1</v>
      </c>
    </row>
    <row r="210" spans="1:52" x14ac:dyDescent="0.25">
      <c r="A210" s="3" t="s">
        <v>400</v>
      </c>
      <c r="B210" s="13" t="s">
        <v>12</v>
      </c>
      <c r="D210" s="1" t="s">
        <v>2847</v>
      </c>
      <c r="E210">
        <v>0</v>
      </c>
      <c r="F210">
        <v>0</v>
      </c>
      <c r="G210">
        <v>0</v>
      </c>
      <c r="H210">
        <v>0</v>
      </c>
      <c r="I210">
        <v>0</v>
      </c>
      <c r="J210">
        <v>0</v>
      </c>
      <c r="K210">
        <v>0</v>
      </c>
      <c r="L210">
        <v>0</v>
      </c>
      <c r="M210">
        <v>0</v>
      </c>
      <c r="N210">
        <v>0</v>
      </c>
      <c r="O210">
        <v>0</v>
      </c>
      <c r="P210">
        <v>0</v>
      </c>
      <c r="Q210">
        <v>0</v>
      </c>
      <c r="R210">
        <v>0</v>
      </c>
      <c r="S210">
        <v>0</v>
      </c>
      <c r="T210">
        <v>3</v>
      </c>
      <c r="U210">
        <v>0</v>
      </c>
      <c r="V210">
        <v>0</v>
      </c>
      <c r="W210">
        <v>0</v>
      </c>
      <c r="X210">
        <v>0</v>
      </c>
      <c r="Y210">
        <v>0</v>
      </c>
      <c r="Z210">
        <v>0</v>
      </c>
      <c r="AA210" s="8">
        <f>SUM(matriceresult_25[[#This Row],[ArrayExpress]:[UniProt]])</f>
        <v>3</v>
      </c>
      <c r="AC210" s="1" t="s">
        <v>2847</v>
      </c>
      <c r="AD210">
        <f>matriceresult_25[[#This Row],[ArrayExpress]]/matriceresult_25[[#This Row],[TOTAL]]</f>
        <v>0</v>
      </c>
      <c r="AE210">
        <f>matriceresult_25[[#This Row],[BioProject]]/matriceresult_25[[#This Row],[TOTAL]]</f>
        <v>0</v>
      </c>
      <c r="AF210">
        <f>matriceresult_25[[#This Row],[dbGaP]]/matriceresult_25[[#This Row],[TOTAL]]</f>
        <v>0</v>
      </c>
      <c r="AG210">
        <f>matriceresult_25[[#This Row],[DOI]]/matriceresult_25[[#This Row],[TOTAL]]</f>
        <v>0</v>
      </c>
      <c r="AH210">
        <f>matriceresult_25[[#This Row],[EMDB]]/matriceresult_25[[#This Row],[TOTAL]]</f>
        <v>0</v>
      </c>
      <c r="AI210">
        <f>matriceresult_25[[#This Row],[ENA]]/matriceresult_25[[#This Row],[TOTAL]]</f>
        <v>0</v>
      </c>
      <c r="AJ210">
        <f>matriceresult_25[[#This Row],[Ensembl]]/matriceresult_25[[#This Row],[TOTAL]]</f>
        <v>0</v>
      </c>
      <c r="AK210">
        <f>matriceresult_25[[#This Row],[EUDRACT]]/matriceresult_25[[#This Row],[TOTAL]]</f>
        <v>0</v>
      </c>
      <c r="AL210">
        <f>matriceresult_25[[#This Row],[GCA]]/matriceresult_25[[#This Row],[TOTAL]]</f>
        <v>0</v>
      </c>
      <c r="AM210">
        <f>matriceresult_25[[#This Row],[Gene Ontology (GO)]]/matriceresult_25[[#This Row],[TOTAL]]</f>
        <v>0</v>
      </c>
      <c r="AN210">
        <f>matriceresult_25[[#This Row],[GEO]]/matriceresult_25[[#This Row],[TOTAL]]</f>
        <v>0</v>
      </c>
      <c r="AO210">
        <f>matriceresult_25[[#This Row],[HPA]]/matriceresult_25[[#This Row],[TOTAL]]</f>
        <v>0</v>
      </c>
      <c r="AP210">
        <f>matriceresult_25[[#This Row],[IGSR/1000 Genomes]]/matriceresult_25[[#This Row],[TOTAL]]</f>
        <v>0</v>
      </c>
      <c r="AQ210">
        <f>matriceresult_25[[#This Row],[InterPro]]/matriceresult_25[[#This Row],[TOTAL]]</f>
        <v>0</v>
      </c>
      <c r="AR210">
        <f>matriceresult_25[[#This Row],[OMIM]]/matriceresult_25[[#This Row],[TOTAL]]</f>
        <v>0</v>
      </c>
      <c r="AS210">
        <f>matriceresult_25[[#This Row],[PDBe]]/matriceresult_25[[#This Row],[TOTAL]]</f>
        <v>1</v>
      </c>
      <c r="AT210">
        <f>matriceresult_25[[#This Row],[Pfam]]/matriceresult_25[[#This Row],[TOTAL]]</f>
        <v>0</v>
      </c>
      <c r="AU210">
        <f>matriceresult_25[[#This Row],[PRIDE]]/matriceresult_25[[#This Row],[TOTAL]]</f>
        <v>0</v>
      </c>
      <c r="AV210">
        <f>matriceresult_25[[#This Row],[RefSeq]]/matriceresult_25[[#This Row],[TOTAL]]</f>
        <v>0</v>
      </c>
      <c r="AW210">
        <f>matriceresult_25[[#This Row],[RefSNP]]/matriceresult_25[[#This Row],[TOTAL]]</f>
        <v>0</v>
      </c>
      <c r="AX210">
        <f>matriceresult_25[[#This Row],[RRID]]/matriceresult_25[[#This Row],[TOTAL]]</f>
        <v>0</v>
      </c>
      <c r="AY210">
        <f>matriceresult_25[[#This Row],[UniProt]]/matriceresult_25[[#This Row],[TOTAL]]</f>
        <v>0</v>
      </c>
      <c r="AZ210" s="8">
        <f>SUM(matriceresult_258[[#This Row],[ArrayExpress]:[UniProt]])</f>
        <v>1</v>
      </c>
    </row>
    <row r="211" spans="1:52" x14ac:dyDescent="0.25">
      <c r="A211" s="4" t="s">
        <v>400</v>
      </c>
      <c r="B211" s="6" t="s">
        <v>12</v>
      </c>
      <c r="D211" s="1" t="s">
        <v>508</v>
      </c>
      <c r="E211">
        <v>0</v>
      </c>
      <c r="F211">
        <v>0</v>
      </c>
      <c r="G211">
        <v>0</v>
      </c>
      <c r="H211">
        <v>0</v>
      </c>
      <c r="I211">
        <v>0</v>
      </c>
      <c r="J211">
        <v>0</v>
      </c>
      <c r="K211">
        <v>0</v>
      </c>
      <c r="L211">
        <v>1</v>
      </c>
      <c r="M211">
        <v>0</v>
      </c>
      <c r="N211">
        <v>0</v>
      </c>
      <c r="O211">
        <v>0</v>
      </c>
      <c r="P211">
        <v>0</v>
      </c>
      <c r="Q211">
        <v>0</v>
      </c>
      <c r="R211">
        <v>0</v>
      </c>
      <c r="S211">
        <v>0</v>
      </c>
      <c r="T211">
        <v>0</v>
      </c>
      <c r="U211">
        <v>0</v>
      </c>
      <c r="V211">
        <v>0</v>
      </c>
      <c r="W211">
        <v>0</v>
      </c>
      <c r="X211">
        <v>0</v>
      </c>
      <c r="Y211">
        <v>0</v>
      </c>
      <c r="Z211">
        <v>0</v>
      </c>
      <c r="AA211" s="8">
        <f>SUM(matriceresult_25[[#This Row],[ArrayExpress]:[UniProt]])</f>
        <v>1</v>
      </c>
      <c r="AC211" s="1" t="s">
        <v>508</v>
      </c>
      <c r="AD211">
        <f>matriceresult_25[[#This Row],[ArrayExpress]]/matriceresult_25[[#This Row],[TOTAL]]</f>
        <v>0</v>
      </c>
      <c r="AE211">
        <f>matriceresult_25[[#This Row],[BioProject]]/matriceresult_25[[#This Row],[TOTAL]]</f>
        <v>0</v>
      </c>
      <c r="AF211">
        <f>matriceresult_25[[#This Row],[dbGaP]]/matriceresult_25[[#This Row],[TOTAL]]</f>
        <v>0</v>
      </c>
      <c r="AG211">
        <f>matriceresult_25[[#This Row],[DOI]]/matriceresult_25[[#This Row],[TOTAL]]</f>
        <v>0</v>
      </c>
      <c r="AH211">
        <f>matriceresult_25[[#This Row],[EMDB]]/matriceresult_25[[#This Row],[TOTAL]]</f>
        <v>0</v>
      </c>
      <c r="AI211">
        <f>matriceresult_25[[#This Row],[ENA]]/matriceresult_25[[#This Row],[TOTAL]]</f>
        <v>0</v>
      </c>
      <c r="AJ211">
        <f>matriceresult_25[[#This Row],[Ensembl]]/matriceresult_25[[#This Row],[TOTAL]]</f>
        <v>0</v>
      </c>
      <c r="AK211">
        <f>matriceresult_25[[#This Row],[EUDRACT]]/matriceresult_25[[#This Row],[TOTAL]]</f>
        <v>1</v>
      </c>
      <c r="AL211">
        <f>matriceresult_25[[#This Row],[GCA]]/matriceresult_25[[#This Row],[TOTAL]]</f>
        <v>0</v>
      </c>
      <c r="AM211">
        <f>matriceresult_25[[#This Row],[Gene Ontology (GO)]]/matriceresult_25[[#This Row],[TOTAL]]</f>
        <v>0</v>
      </c>
      <c r="AN211">
        <f>matriceresult_25[[#This Row],[GEO]]/matriceresult_25[[#This Row],[TOTAL]]</f>
        <v>0</v>
      </c>
      <c r="AO211">
        <f>matriceresult_25[[#This Row],[HPA]]/matriceresult_25[[#This Row],[TOTAL]]</f>
        <v>0</v>
      </c>
      <c r="AP211">
        <f>matriceresult_25[[#This Row],[IGSR/1000 Genomes]]/matriceresult_25[[#This Row],[TOTAL]]</f>
        <v>0</v>
      </c>
      <c r="AQ211">
        <f>matriceresult_25[[#This Row],[InterPro]]/matriceresult_25[[#This Row],[TOTAL]]</f>
        <v>0</v>
      </c>
      <c r="AR211">
        <f>matriceresult_25[[#This Row],[OMIM]]/matriceresult_25[[#This Row],[TOTAL]]</f>
        <v>0</v>
      </c>
      <c r="AS211">
        <f>matriceresult_25[[#This Row],[PDBe]]/matriceresult_25[[#This Row],[TOTAL]]</f>
        <v>0</v>
      </c>
      <c r="AT211">
        <f>matriceresult_25[[#This Row],[Pfam]]/matriceresult_25[[#This Row],[TOTAL]]</f>
        <v>0</v>
      </c>
      <c r="AU211">
        <f>matriceresult_25[[#This Row],[PRIDE]]/matriceresult_25[[#This Row],[TOTAL]]</f>
        <v>0</v>
      </c>
      <c r="AV211">
        <f>matriceresult_25[[#This Row],[RefSeq]]/matriceresult_25[[#This Row],[TOTAL]]</f>
        <v>0</v>
      </c>
      <c r="AW211">
        <f>matriceresult_25[[#This Row],[RefSNP]]/matriceresult_25[[#This Row],[TOTAL]]</f>
        <v>0</v>
      </c>
      <c r="AX211">
        <f>matriceresult_25[[#This Row],[RRID]]/matriceresult_25[[#This Row],[TOTAL]]</f>
        <v>0</v>
      </c>
      <c r="AY211">
        <f>matriceresult_25[[#This Row],[UniProt]]/matriceresult_25[[#This Row],[TOTAL]]</f>
        <v>0</v>
      </c>
      <c r="AZ211" s="8">
        <f>SUM(matriceresult_258[[#This Row],[ArrayExpress]:[UniProt]])</f>
        <v>1</v>
      </c>
    </row>
    <row r="212" spans="1:52" x14ac:dyDescent="0.25">
      <c r="A212" s="3" t="s">
        <v>400</v>
      </c>
      <c r="B212" s="13" t="s">
        <v>12</v>
      </c>
      <c r="D212" s="1" t="s">
        <v>319</v>
      </c>
      <c r="E212">
        <v>0</v>
      </c>
      <c r="F212">
        <v>0</v>
      </c>
      <c r="G212">
        <v>0</v>
      </c>
      <c r="H212">
        <v>0</v>
      </c>
      <c r="I212">
        <v>0</v>
      </c>
      <c r="J212">
        <v>0</v>
      </c>
      <c r="K212">
        <v>0</v>
      </c>
      <c r="L212">
        <v>0</v>
      </c>
      <c r="M212">
        <v>0</v>
      </c>
      <c r="N212">
        <v>0</v>
      </c>
      <c r="O212">
        <v>0</v>
      </c>
      <c r="P212">
        <v>0</v>
      </c>
      <c r="Q212">
        <v>0</v>
      </c>
      <c r="R212">
        <v>0</v>
      </c>
      <c r="S212">
        <v>0</v>
      </c>
      <c r="T212">
        <v>0</v>
      </c>
      <c r="U212">
        <v>0</v>
      </c>
      <c r="V212">
        <v>0</v>
      </c>
      <c r="W212">
        <v>0</v>
      </c>
      <c r="X212">
        <v>1</v>
      </c>
      <c r="Y212">
        <v>0</v>
      </c>
      <c r="Z212">
        <v>0</v>
      </c>
      <c r="AA212" s="8">
        <f>SUM(matriceresult_25[[#This Row],[ArrayExpress]:[UniProt]])</f>
        <v>1</v>
      </c>
      <c r="AC212" s="1" t="s">
        <v>319</v>
      </c>
      <c r="AD212">
        <f>matriceresult_25[[#This Row],[ArrayExpress]]/matriceresult_25[[#This Row],[TOTAL]]</f>
        <v>0</v>
      </c>
      <c r="AE212">
        <f>matriceresult_25[[#This Row],[BioProject]]/matriceresult_25[[#This Row],[TOTAL]]</f>
        <v>0</v>
      </c>
      <c r="AF212">
        <f>matriceresult_25[[#This Row],[dbGaP]]/matriceresult_25[[#This Row],[TOTAL]]</f>
        <v>0</v>
      </c>
      <c r="AG212">
        <f>matriceresult_25[[#This Row],[DOI]]/matriceresult_25[[#This Row],[TOTAL]]</f>
        <v>0</v>
      </c>
      <c r="AH212">
        <f>matriceresult_25[[#This Row],[EMDB]]/matriceresult_25[[#This Row],[TOTAL]]</f>
        <v>0</v>
      </c>
      <c r="AI212">
        <f>matriceresult_25[[#This Row],[ENA]]/matriceresult_25[[#This Row],[TOTAL]]</f>
        <v>0</v>
      </c>
      <c r="AJ212">
        <f>matriceresult_25[[#This Row],[Ensembl]]/matriceresult_25[[#This Row],[TOTAL]]</f>
        <v>0</v>
      </c>
      <c r="AK212">
        <f>matriceresult_25[[#This Row],[EUDRACT]]/matriceresult_25[[#This Row],[TOTAL]]</f>
        <v>0</v>
      </c>
      <c r="AL212">
        <f>matriceresult_25[[#This Row],[GCA]]/matriceresult_25[[#This Row],[TOTAL]]</f>
        <v>0</v>
      </c>
      <c r="AM212">
        <f>matriceresult_25[[#This Row],[Gene Ontology (GO)]]/matriceresult_25[[#This Row],[TOTAL]]</f>
        <v>0</v>
      </c>
      <c r="AN212">
        <f>matriceresult_25[[#This Row],[GEO]]/matriceresult_25[[#This Row],[TOTAL]]</f>
        <v>0</v>
      </c>
      <c r="AO212">
        <f>matriceresult_25[[#This Row],[HPA]]/matriceresult_25[[#This Row],[TOTAL]]</f>
        <v>0</v>
      </c>
      <c r="AP212">
        <f>matriceresult_25[[#This Row],[IGSR/1000 Genomes]]/matriceresult_25[[#This Row],[TOTAL]]</f>
        <v>0</v>
      </c>
      <c r="AQ212">
        <f>matriceresult_25[[#This Row],[InterPro]]/matriceresult_25[[#This Row],[TOTAL]]</f>
        <v>0</v>
      </c>
      <c r="AR212">
        <f>matriceresult_25[[#This Row],[OMIM]]/matriceresult_25[[#This Row],[TOTAL]]</f>
        <v>0</v>
      </c>
      <c r="AS212">
        <f>matriceresult_25[[#This Row],[PDBe]]/matriceresult_25[[#This Row],[TOTAL]]</f>
        <v>0</v>
      </c>
      <c r="AT212">
        <f>matriceresult_25[[#This Row],[Pfam]]/matriceresult_25[[#This Row],[TOTAL]]</f>
        <v>0</v>
      </c>
      <c r="AU212">
        <f>matriceresult_25[[#This Row],[PRIDE]]/matriceresult_25[[#This Row],[TOTAL]]</f>
        <v>0</v>
      </c>
      <c r="AV212">
        <f>matriceresult_25[[#This Row],[RefSeq]]/matriceresult_25[[#This Row],[TOTAL]]</f>
        <v>0</v>
      </c>
      <c r="AW212">
        <f>matriceresult_25[[#This Row],[RefSNP]]/matriceresult_25[[#This Row],[TOTAL]]</f>
        <v>1</v>
      </c>
      <c r="AX212">
        <f>matriceresult_25[[#This Row],[RRID]]/matriceresult_25[[#This Row],[TOTAL]]</f>
        <v>0</v>
      </c>
      <c r="AY212">
        <f>matriceresult_25[[#This Row],[UniProt]]/matriceresult_25[[#This Row],[TOTAL]]</f>
        <v>0</v>
      </c>
      <c r="AZ212" s="8">
        <f>SUM(matriceresult_258[[#This Row],[ArrayExpress]:[UniProt]])</f>
        <v>1</v>
      </c>
    </row>
    <row r="213" spans="1:52" x14ac:dyDescent="0.25">
      <c r="A213" s="4" t="s">
        <v>400</v>
      </c>
      <c r="B213" s="6" t="s">
        <v>12</v>
      </c>
      <c r="D213" s="1" t="s">
        <v>744</v>
      </c>
      <c r="E213">
        <v>0</v>
      </c>
      <c r="F213">
        <v>0</v>
      </c>
      <c r="G213">
        <v>0</v>
      </c>
      <c r="H213">
        <v>1</v>
      </c>
      <c r="I213">
        <v>0</v>
      </c>
      <c r="J213">
        <v>0</v>
      </c>
      <c r="K213">
        <v>0</v>
      </c>
      <c r="L213">
        <v>0</v>
      </c>
      <c r="M213">
        <v>0</v>
      </c>
      <c r="N213">
        <v>0</v>
      </c>
      <c r="O213">
        <v>0</v>
      </c>
      <c r="P213">
        <v>0</v>
      </c>
      <c r="Q213">
        <v>0</v>
      </c>
      <c r="R213">
        <v>0</v>
      </c>
      <c r="S213">
        <v>0</v>
      </c>
      <c r="T213">
        <v>0</v>
      </c>
      <c r="U213">
        <v>0</v>
      </c>
      <c r="V213">
        <v>0</v>
      </c>
      <c r="W213">
        <v>0</v>
      </c>
      <c r="X213">
        <v>0</v>
      </c>
      <c r="Y213">
        <v>0</v>
      </c>
      <c r="Z213">
        <v>0</v>
      </c>
      <c r="AA213" s="8">
        <f>SUM(matriceresult_25[[#This Row],[ArrayExpress]:[UniProt]])</f>
        <v>1</v>
      </c>
      <c r="AC213" s="1" t="s">
        <v>744</v>
      </c>
      <c r="AD213">
        <f>matriceresult_25[[#This Row],[ArrayExpress]]/matriceresult_25[[#This Row],[TOTAL]]</f>
        <v>0</v>
      </c>
      <c r="AE213">
        <f>matriceresult_25[[#This Row],[BioProject]]/matriceresult_25[[#This Row],[TOTAL]]</f>
        <v>0</v>
      </c>
      <c r="AF213">
        <f>matriceresult_25[[#This Row],[dbGaP]]/matriceresult_25[[#This Row],[TOTAL]]</f>
        <v>0</v>
      </c>
      <c r="AG213">
        <f>matriceresult_25[[#This Row],[DOI]]/matriceresult_25[[#This Row],[TOTAL]]</f>
        <v>1</v>
      </c>
      <c r="AH213">
        <f>matriceresult_25[[#This Row],[EMDB]]/matriceresult_25[[#This Row],[TOTAL]]</f>
        <v>0</v>
      </c>
      <c r="AI213">
        <f>matriceresult_25[[#This Row],[ENA]]/matriceresult_25[[#This Row],[TOTAL]]</f>
        <v>0</v>
      </c>
      <c r="AJ213">
        <f>matriceresult_25[[#This Row],[Ensembl]]/matriceresult_25[[#This Row],[TOTAL]]</f>
        <v>0</v>
      </c>
      <c r="AK213">
        <f>matriceresult_25[[#This Row],[EUDRACT]]/matriceresult_25[[#This Row],[TOTAL]]</f>
        <v>0</v>
      </c>
      <c r="AL213">
        <f>matriceresult_25[[#This Row],[GCA]]/matriceresult_25[[#This Row],[TOTAL]]</f>
        <v>0</v>
      </c>
      <c r="AM213">
        <f>matriceresult_25[[#This Row],[Gene Ontology (GO)]]/matriceresult_25[[#This Row],[TOTAL]]</f>
        <v>0</v>
      </c>
      <c r="AN213">
        <f>matriceresult_25[[#This Row],[GEO]]/matriceresult_25[[#This Row],[TOTAL]]</f>
        <v>0</v>
      </c>
      <c r="AO213">
        <f>matriceresult_25[[#This Row],[HPA]]/matriceresult_25[[#This Row],[TOTAL]]</f>
        <v>0</v>
      </c>
      <c r="AP213">
        <f>matriceresult_25[[#This Row],[IGSR/1000 Genomes]]/matriceresult_25[[#This Row],[TOTAL]]</f>
        <v>0</v>
      </c>
      <c r="AQ213">
        <f>matriceresult_25[[#This Row],[InterPro]]/matriceresult_25[[#This Row],[TOTAL]]</f>
        <v>0</v>
      </c>
      <c r="AR213">
        <f>matriceresult_25[[#This Row],[OMIM]]/matriceresult_25[[#This Row],[TOTAL]]</f>
        <v>0</v>
      </c>
      <c r="AS213">
        <f>matriceresult_25[[#This Row],[PDBe]]/matriceresult_25[[#This Row],[TOTAL]]</f>
        <v>0</v>
      </c>
      <c r="AT213">
        <f>matriceresult_25[[#This Row],[Pfam]]/matriceresult_25[[#This Row],[TOTAL]]</f>
        <v>0</v>
      </c>
      <c r="AU213">
        <f>matriceresult_25[[#This Row],[PRIDE]]/matriceresult_25[[#This Row],[TOTAL]]</f>
        <v>0</v>
      </c>
      <c r="AV213">
        <f>matriceresult_25[[#This Row],[RefSeq]]/matriceresult_25[[#This Row],[TOTAL]]</f>
        <v>0</v>
      </c>
      <c r="AW213">
        <f>matriceresult_25[[#This Row],[RefSNP]]/matriceresult_25[[#This Row],[TOTAL]]</f>
        <v>0</v>
      </c>
      <c r="AX213">
        <f>matriceresult_25[[#This Row],[RRID]]/matriceresult_25[[#This Row],[TOTAL]]</f>
        <v>0</v>
      </c>
      <c r="AY213">
        <f>matriceresult_25[[#This Row],[UniProt]]/matriceresult_25[[#This Row],[TOTAL]]</f>
        <v>0</v>
      </c>
      <c r="AZ213" s="8">
        <f>SUM(matriceresult_258[[#This Row],[ArrayExpress]:[UniProt]])</f>
        <v>1</v>
      </c>
    </row>
    <row r="214" spans="1:52" x14ac:dyDescent="0.25">
      <c r="A214" s="3" t="s">
        <v>592</v>
      </c>
      <c r="B214" s="13" t="s">
        <v>111</v>
      </c>
      <c r="D214" s="1" t="s">
        <v>747</v>
      </c>
      <c r="E214">
        <v>0</v>
      </c>
      <c r="F214">
        <v>0</v>
      </c>
      <c r="G214">
        <v>0</v>
      </c>
      <c r="H214">
        <v>0</v>
      </c>
      <c r="I214">
        <v>0</v>
      </c>
      <c r="J214">
        <v>2</v>
      </c>
      <c r="K214">
        <v>0</v>
      </c>
      <c r="L214">
        <v>0</v>
      </c>
      <c r="M214">
        <v>0</v>
      </c>
      <c r="N214">
        <v>0</v>
      </c>
      <c r="O214">
        <v>0</v>
      </c>
      <c r="P214">
        <v>0</v>
      </c>
      <c r="Q214">
        <v>0</v>
      </c>
      <c r="R214">
        <v>0</v>
      </c>
      <c r="S214">
        <v>0</v>
      </c>
      <c r="T214">
        <v>0</v>
      </c>
      <c r="U214">
        <v>0</v>
      </c>
      <c r="V214">
        <v>0</v>
      </c>
      <c r="W214">
        <v>0</v>
      </c>
      <c r="X214">
        <v>0</v>
      </c>
      <c r="Y214">
        <v>0</v>
      </c>
      <c r="Z214">
        <v>0</v>
      </c>
      <c r="AA214" s="8">
        <f>SUM(matriceresult_25[[#This Row],[ArrayExpress]:[UniProt]])</f>
        <v>2</v>
      </c>
      <c r="AC214" s="1" t="s">
        <v>747</v>
      </c>
      <c r="AD214">
        <f>matriceresult_25[[#This Row],[ArrayExpress]]/matriceresult_25[[#This Row],[TOTAL]]</f>
        <v>0</v>
      </c>
      <c r="AE214">
        <f>matriceresult_25[[#This Row],[BioProject]]/matriceresult_25[[#This Row],[TOTAL]]</f>
        <v>0</v>
      </c>
      <c r="AF214">
        <f>matriceresult_25[[#This Row],[dbGaP]]/matriceresult_25[[#This Row],[TOTAL]]</f>
        <v>0</v>
      </c>
      <c r="AG214">
        <f>matriceresult_25[[#This Row],[DOI]]/matriceresult_25[[#This Row],[TOTAL]]</f>
        <v>0</v>
      </c>
      <c r="AH214">
        <f>matriceresult_25[[#This Row],[EMDB]]/matriceresult_25[[#This Row],[TOTAL]]</f>
        <v>0</v>
      </c>
      <c r="AI214">
        <f>matriceresult_25[[#This Row],[ENA]]/matriceresult_25[[#This Row],[TOTAL]]</f>
        <v>1</v>
      </c>
      <c r="AJ214">
        <f>matriceresult_25[[#This Row],[Ensembl]]/matriceresult_25[[#This Row],[TOTAL]]</f>
        <v>0</v>
      </c>
      <c r="AK214">
        <f>matriceresult_25[[#This Row],[EUDRACT]]/matriceresult_25[[#This Row],[TOTAL]]</f>
        <v>0</v>
      </c>
      <c r="AL214">
        <f>matriceresult_25[[#This Row],[GCA]]/matriceresult_25[[#This Row],[TOTAL]]</f>
        <v>0</v>
      </c>
      <c r="AM214">
        <f>matriceresult_25[[#This Row],[Gene Ontology (GO)]]/matriceresult_25[[#This Row],[TOTAL]]</f>
        <v>0</v>
      </c>
      <c r="AN214">
        <f>matriceresult_25[[#This Row],[GEO]]/matriceresult_25[[#This Row],[TOTAL]]</f>
        <v>0</v>
      </c>
      <c r="AO214">
        <f>matriceresult_25[[#This Row],[HPA]]/matriceresult_25[[#This Row],[TOTAL]]</f>
        <v>0</v>
      </c>
      <c r="AP214">
        <f>matriceresult_25[[#This Row],[IGSR/1000 Genomes]]/matriceresult_25[[#This Row],[TOTAL]]</f>
        <v>0</v>
      </c>
      <c r="AQ214">
        <f>matriceresult_25[[#This Row],[InterPro]]/matriceresult_25[[#This Row],[TOTAL]]</f>
        <v>0</v>
      </c>
      <c r="AR214">
        <f>matriceresult_25[[#This Row],[OMIM]]/matriceresult_25[[#This Row],[TOTAL]]</f>
        <v>0</v>
      </c>
      <c r="AS214">
        <f>matriceresult_25[[#This Row],[PDBe]]/matriceresult_25[[#This Row],[TOTAL]]</f>
        <v>0</v>
      </c>
      <c r="AT214">
        <f>matriceresult_25[[#This Row],[Pfam]]/matriceresult_25[[#This Row],[TOTAL]]</f>
        <v>0</v>
      </c>
      <c r="AU214">
        <f>matriceresult_25[[#This Row],[PRIDE]]/matriceresult_25[[#This Row],[TOTAL]]</f>
        <v>0</v>
      </c>
      <c r="AV214">
        <f>matriceresult_25[[#This Row],[RefSeq]]/matriceresult_25[[#This Row],[TOTAL]]</f>
        <v>0</v>
      </c>
      <c r="AW214">
        <f>matriceresult_25[[#This Row],[RefSNP]]/matriceresult_25[[#This Row],[TOTAL]]</f>
        <v>0</v>
      </c>
      <c r="AX214">
        <f>matriceresult_25[[#This Row],[RRID]]/matriceresult_25[[#This Row],[TOTAL]]</f>
        <v>0</v>
      </c>
      <c r="AY214">
        <f>matriceresult_25[[#This Row],[UniProt]]/matriceresult_25[[#This Row],[TOTAL]]</f>
        <v>0</v>
      </c>
      <c r="AZ214" s="8">
        <f>SUM(matriceresult_258[[#This Row],[ArrayExpress]:[UniProt]])</f>
        <v>1</v>
      </c>
    </row>
    <row r="215" spans="1:52" x14ac:dyDescent="0.25">
      <c r="A215" s="4" t="s">
        <v>592</v>
      </c>
      <c r="B215" s="6" t="s">
        <v>111</v>
      </c>
      <c r="D215" s="1" t="s">
        <v>2858</v>
      </c>
      <c r="E215">
        <v>0</v>
      </c>
      <c r="F215">
        <v>0</v>
      </c>
      <c r="G215">
        <v>0</v>
      </c>
      <c r="H215">
        <v>0</v>
      </c>
      <c r="I215">
        <v>0</v>
      </c>
      <c r="J215">
        <v>0</v>
      </c>
      <c r="K215">
        <v>0</v>
      </c>
      <c r="L215">
        <v>0</v>
      </c>
      <c r="M215">
        <v>0</v>
      </c>
      <c r="N215">
        <v>0</v>
      </c>
      <c r="O215">
        <v>0</v>
      </c>
      <c r="P215">
        <v>0</v>
      </c>
      <c r="Q215">
        <v>0</v>
      </c>
      <c r="R215">
        <v>0</v>
      </c>
      <c r="S215">
        <v>0</v>
      </c>
      <c r="T215">
        <v>2</v>
      </c>
      <c r="U215">
        <v>0</v>
      </c>
      <c r="V215">
        <v>0</v>
      </c>
      <c r="W215">
        <v>0</v>
      </c>
      <c r="X215">
        <v>0</v>
      </c>
      <c r="Y215">
        <v>0</v>
      </c>
      <c r="Z215">
        <v>0</v>
      </c>
      <c r="AA215" s="8">
        <f>SUM(matriceresult_25[[#This Row],[ArrayExpress]:[UniProt]])</f>
        <v>2</v>
      </c>
      <c r="AC215" s="1" t="s">
        <v>2858</v>
      </c>
      <c r="AD215">
        <f>matriceresult_25[[#This Row],[ArrayExpress]]/matriceresult_25[[#This Row],[TOTAL]]</f>
        <v>0</v>
      </c>
      <c r="AE215">
        <f>matriceresult_25[[#This Row],[BioProject]]/matriceresult_25[[#This Row],[TOTAL]]</f>
        <v>0</v>
      </c>
      <c r="AF215">
        <f>matriceresult_25[[#This Row],[dbGaP]]/matriceresult_25[[#This Row],[TOTAL]]</f>
        <v>0</v>
      </c>
      <c r="AG215">
        <f>matriceresult_25[[#This Row],[DOI]]/matriceresult_25[[#This Row],[TOTAL]]</f>
        <v>0</v>
      </c>
      <c r="AH215">
        <f>matriceresult_25[[#This Row],[EMDB]]/matriceresult_25[[#This Row],[TOTAL]]</f>
        <v>0</v>
      </c>
      <c r="AI215">
        <f>matriceresult_25[[#This Row],[ENA]]/matriceresult_25[[#This Row],[TOTAL]]</f>
        <v>0</v>
      </c>
      <c r="AJ215">
        <f>matriceresult_25[[#This Row],[Ensembl]]/matriceresult_25[[#This Row],[TOTAL]]</f>
        <v>0</v>
      </c>
      <c r="AK215">
        <f>matriceresult_25[[#This Row],[EUDRACT]]/matriceresult_25[[#This Row],[TOTAL]]</f>
        <v>0</v>
      </c>
      <c r="AL215">
        <f>matriceresult_25[[#This Row],[GCA]]/matriceresult_25[[#This Row],[TOTAL]]</f>
        <v>0</v>
      </c>
      <c r="AM215">
        <f>matriceresult_25[[#This Row],[Gene Ontology (GO)]]/matriceresult_25[[#This Row],[TOTAL]]</f>
        <v>0</v>
      </c>
      <c r="AN215">
        <f>matriceresult_25[[#This Row],[GEO]]/matriceresult_25[[#This Row],[TOTAL]]</f>
        <v>0</v>
      </c>
      <c r="AO215">
        <f>matriceresult_25[[#This Row],[HPA]]/matriceresult_25[[#This Row],[TOTAL]]</f>
        <v>0</v>
      </c>
      <c r="AP215">
        <f>matriceresult_25[[#This Row],[IGSR/1000 Genomes]]/matriceresult_25[[#This Row],[TOTAL]]</f>
        <v>0</v>
      </c>
      <c r="AQ215">
        <f>matriceresult_25[[#This Row],[InterPro]]/matriceresult_25[[#This Row],[TOTAL]]</f>
        <v>0</v>
      </c>
      <c r="AR215">
        <f>matriceresult_25[[#This Row],[OMIM]]/matriceresult_25[[#This Row],[TOTAL]]</f>
        <v>0</v>
      </c>
      <c r="AS215">
        <f>matriceresult_25[[#This Row],[PDBe]]/matriceresult_25[[#This Row],[TOTAL]]</f>
        <v>1</v>
      </c>
      <c r="AT215">
        <f>matriceresult_25[[#This Row],[Pfam]]/matriceresult_25[[#This Row],[TOTAL]]</f>
        <v>0</v>
      </c>
      <c r="AU215">
        <f>matriceresult_25[[#This Row],[PRIDE]]/matriceresult_25[[#This Row],[TOTAL]]</f>
        <v>0</v>
      </c>
      <c r="AV215">
        <f>matriceresult_25[[#This Row],[RefSeq]]/matriceresult_25[[#This Row],[TOTAL]]</f>
        <v>0</v>
      </c>
      <c r="AW215">
        <f>matriceresult_25[[#This Row],[RefSNP]]/matriceresult_25[[#This Row],[TOTAL]]</f>
        <v>0</v>
      </c>
      <c r="AX215">
        <f>matriceresult_25[[#This Row],[RRID]]/matriceresult_25[[#This Row],[TOTAL]]</f>
        <v>0</v>
      </c>
      <c r="AY215">
        <f>matriceresult_25[[#This Row],[UniProt]]/matriceresult_25[[#This Row],[TOTAL]]</f>
        <v>0</v>
      </c>
      <c r="AZ215" s="8">
        <f>SUM(matriceresult_258[[#This Row],[ArrayExpress]:[UniProt]])</f>
        <v>1</v>
      </c>
    </row>
    <row r="216" spans="1:52" x14ac:dyDescent="0.25">
      <c r="A216" s="3" t="s">
        <v>592</v>
      </c>
      <c r="B216" s="13" t="s">
        <v>111</v>
      </c>
      <c r="D216" s="1" t="s">
        <v>1923</v>
      </c>
      <c r="E216">
        <v>0</v>
      </c>
      <c r="F216">
        <v>2</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s="8">
        <f>SUM(matriceresult_25[[#This Row],[ArrayExpress]:[UniProt]])</f>
        <v>2</v>
      </c>
      <c r="AC216" s="1" t="s">
        <v>1923</v>
      </c>
      <c r="AD216">
        <f>matriceresult_25[[#This Row],[ArrayExpress]]/matriceresult_25[[#This Row],[TOTAL]]</f>
        <v>0</v>
      </c>
      <c r="AE216">
        <f>matriceresult_25[[#This Row],[BioProject]]/matriceresult_25[[#This Row],[TOTAL]]</f>
        <v>1</v>
      </c>
      <c r="AF216">
        <f>matriceresult_25[[#This Row],[dbGaP]]/matriceresult_25[[#This Row],[TOTAL]]</f>
        <v>0</v>
      </c>
      <c r="AG216">
        <f>matriceresult_25[[#This Row],[DOI]]/matriceresult_25[[#This Row],[TOTAL]]</f>
        <v>0</v>
      </c>
      <c r="AH216">
        <f>matriceresult_25[[#This Row],[EMDB]]/matriceresult_25[[#This Row],[TOTAL]]</f>
        <v>0</v>
      </c>
      <c r="AI216">
        <f>matriceresult_25[[#This Row],[ENA]]/matriceresult_25[[#This Row],[TOTAL]]</f>
        <v>0</v>
      </c>
      <c r="AJ216">
        <f>matriceresult_25[[#This Row],[Ensembl]]/matriceresult_25[[#This Row],[TOTAL]]</f>
        <v>0</v>
      </c>
      <c r="AK216">
        <f>matriceresult_25[[#This Row],[EUDRACT]]/matriceresult_25[[#This Row],[TOTAL]]</f>
        <v>0</v>
      </c>
      <c r="AL216">
        <f>matriceresult_25[[#This Row],[GCA]]/matriceresult_25[[#This Row],[TOTAL]]</f>
        <v>0</v>
      </c>
      <c r="AM216">
        <f>matriceresult_25[[#This Row],[Gene Ontology (GO)]]/matriceresult_25[[#This Row],[TOTAL]]</f>
        <v>0</v>
      </c>
      <c r="AN216">
        <f>matriceresult_25[[#This Row],[GEO]]/matriceresult_25[[#This Row],[TOTAL]]</f>
        <v>0</v>
      </c>
      <c r="AO216">
        <f>matriceresult_25[[#This Row],[HPA]]/matriceresult_25[[#This Row],[TOTAL]]</f>
        <v>0</v>
      </c>
      <c r="AP216">
        <f>matriceresult_25[[#This Row],[IGSR/1000 Genomes]]/matriceresult_25[[#This Row],[TOTAL]]</f>
        <v>0</v>
      </c>
      <c r="AQ216">
        <f>matriceresult_25[[#This Row],[InterPro]]/matriceresult_25[[#This Row],[TOTAL]]</f>
        <v>0</v>
      </c>
      <c r="AR216">
        <f>matriceresult_25[[#This Row],[OMIM]]/matriceresult_25[[#This Row],[TOTAL]]</f>
        <v>0</v>
      </c>
      <c r="AS216">
        <f>matriceresult_25[[#This Row],[PDBe]]/matriceresult_25[[#This Row],[TOTAL]]</f>
        <v>0</v>
      </c>
      <c r="AT216">
        <f>matriceresult_25[[#This Row],[Pfam]]/matriceresult_25[[#This Row],[TOTAL]]</f>
        <v>0</v>
      </c>
      <c r="AU216">
        <f>matriceresult_25[[#This Row],[PRIDE]]/matriceresult_25[[#This Row],[TOTAL]]</f>
        <v>0</v>
      </c>
      <c r="AV216">
        <f>matriceresult_25[[#This Row],[RefSeq]]/matriceresult_25[[#This Row],[TOTAL]]</f>
        <v>0</v>
      </c>
      <c r="AW216">
        <f>matriceresult_25[[#This Row],[RefSNP]]/matriceresult_25[[#This Row],[TOTAL]]</f>
        <v>0</v>
      </c>
      <c r="AX216">
        <f>matriceresult_25[[#This Row],[RRID]]/matriceresult_25[[#This Row],[TOTAL]]</f>
        <v>0</v>
      </c>
      <c r="AY216">
        <f>matriceresult_25[[#This Row],[UniProt]]/matriceresult_25[[#This Row],[TOTAL]]</f>
        <v>0</v>
      </c>
      <c r="AZ216" s="8">
        <f>SUM(matriceresult_258[[#This Row],[ArrayExpress]:[UniProt]])</f>
        <v>1</v>
      </c>
    </row>
    <row r="217" spans="1:52" x14ac:dyDescent="0.25">
      <c r="A217" s="4" t="s">
        <v>592</v>
      </c>
      <c r="B217" s="6" t="s">
        <v>111</v>
      </c>
      <c r="D217" s="1" t="s">
        <v>1932</v>
      </c>
      <c r="E217">
        <v>0</v>
      </c>
      <c r="F217">
        <v>0</v>
      </c>
      <c r="G217">
        <v>0</v>
      </c>
      <c r="H217">
        <v>0</v>
      </c>
      <c r="I217">
        <v>0</v>
      </c>
      <c r="J217">
        <v>0</v>
      </c>
      <c r="K217">
        <v>0</v>
      </c>
      <c r="L217">
        <v>0</v>
      </c>
      <c r="M217">
        <v>0</v>
      </c>
      <c r="N217">
        <v>0</v>
      </c>
      <c r="O217">
        <v>0</v>
      </c>
      <c r="P217">
        <v>0</v>
      </c>
      <c r="Q217">
        <v>0</v>
      </c>
      <c r="R217">
        <v>0</v>
      </c>
      <c r="S217">
        <v>0</v>
      </c>
      <c r="T217">
        <v>9</v>
      </c>
      <c r="U217">
        <v>0</v>
      </c>
      <c r="V217">
        <v>0</v>
      </c>
      <c r="W217">
        <v>0</v>
      </c>
      <c r="X217">
        <v>0</v>
      </c>
      <c r="Y217">
        <v>0</v>
      </c>
      <c r="Z217">
        <v>0</v>
      </c>
      <c r="AA217" s="8">
        <f>SUM(matriceresult_25[[#This Row],[ArrayExpress]:[UniProt]])</f>
        <v>9</v>
      </c>
      <c r="AC217" s="1" t="s">
        <v>1932</v>
      </c>
      <c r="AD217">
        <f>matriceresult_25[[#This Row],[ArrayExpress]]/matriceresult_25[[#This Row],[TOTAL]]</f>
        <v>0</v>
      </c>
      <c r="AE217">
        <f>matriceresult_25[[#This Row],[BioProject]]/matriceresult_25[[#This Row],[TOTAL]]</f>
        <v>0</v>
      </c>
      <c r="AF217">
        <f>matriceresult_25[[#This Row],[dbGaP]]/matriceresult_25[[#This Row],[TOTAL]]</f>
        <v>0</v>
      </c>
      <c r="AG217">
        <f>matriceresult_25[[#This Row],[DOI]]/matriceresult_25[[#This Row],[TOTAL]]</f>
        <v>0</v>
      </c>
      <c r="AH217">
        <f>matriceresult_25[[#This Row],[EMDB]]/matriceresult_25[[#This Row],[TOTAL]]</f>
        <v>0</v>
      </c>
      <c r="AI217">
        <f>matriceresult_25[[#This Row],[ENA]]/matriceresult_25[[#This Row],[TOTAL]]</f>
        <v>0</v>
      </c>
      <c r="AJ217">
        <f>matriceresult_25[[#This Row],[Ensembl]]/matriceresult_25[[#This Row],[TOTAL]]</f>
        <v>0</v>
      </c>
      <c r="AK217">
        <f>matriceresult_25[[#This Row],[EUDRACT]]/matriceresult_25[[#This Row],[TOTAL]]</f>
        <v>0</v>
      </c>
      <c r="AL217">
        <f>matriceresult_25[[#This Row],[GCA]]/matriceresult_25[[#This Row],[TOTAL]]</f>
        <v>0</v>
      </c>
      <c r="AM217">
        <f>matriceresult_25[[#This Row],[Gene Ontology (GO)]]/matriceresult_25[[#This Row],[TOTAL]]</f>
        <v>0</v>
      </c>
      <c r="AN217">
        <f>matriceresult_25[[#This Row],[GEO]]/matriceresult_25[[#This Row],[TOTAL]]</f>
        <v>0</v>
      </c>
      <c r="AO217">
        <f>matriceresult_25[[#This Row],[HPA]]/matriceresult_25[[#This Row],[TOTAL]]</f>
        <v>0</v>
      </c>
      <c r="AP217">
        <f>matriceresult_25[[#This Row],[IGSR/1000 Genomes]]/matriceresult_25[[#This Row],[TOTAL]]</f>
        <v>0</v>
      </c>
      <c r="AQ217">
        <f>matriceresult_25[[#This Row],[InterPro]]/matriceresult_25[[#This Row],[TOTAL]]</f>
        <v>0</v>
      </c>
      <c r="AR217">
        <f>matriceresult_25[[#This Row],[OMIM]]/matriceresult_25[[#This Row],[TOTAL]]</f>
        <v>0</v>
      </c>
      <c r="AS217">
        <f>matriceresult_25[[#This Row],[PDBe]]/matriceresult_25[[#This Row],[TOTAL]]</f>
        <v>1</v>
      </c>
      <c r="AT217">
        <f>matriceresult_25[[#This Row],[Pfam]]/matriceresult_25[[#This Row],[TOTAL]]</f>
        <v>0</v>
      </c>
      <c r="AU217">
        <f>matriceresult_25[[#This Row],[PRIDE]]/matriceresult_25[[#This Row],[TOTAL]]</f>
        <v>0</v>
      </c>
      <c r="AV217">
        <f>matriceresult_25[[#This Row],[RefSeq]]/matriceresult_25[[#This Row],[TOTAL]]</f>
        <v>0</v>
      </c>
      <c r="AW217">
        <f>matriceresult_25[[#This Row],[RefSNP]]/matriceresult_25[[#This Row],[TOTAL]]</f>
        <v>0</v>
      </c>
      <c r="AX217">
        <f>matriceresult_25[[#This Row],[RRID]]/matriceresult_25[[#This Row],[TOTAL]]</f>
        <v>0</v>
      </c>
      <c r="AY217">
        <f>matriceresult_25[[#This Row],[UniProt]]/matriceresult_25[[#This Row],[TOTAL]]</f>
        <v>0</v>
      </c>
      <c r="AZ217" s="8">
        <f>SUM(matriceresult_258[[#This Row],[ArrayExpress]:[UniProt]])</f>
        <v>1</v>
      </c>
    </row>
    <row r="218" spans="1:52" x14ac:dyDescent="0.25">
      <c r="A218" s="3" t="s">
        <v>592</v>
      </c>
      <c r="B218" s="13" t="s">
        <v>111</v>
      </c>
      <c r="D218" s="1" t="s">
        <v>512</v>
      </c>
      <c r="E218">
        <v>0</v>
      </c>
      <c r="F218">
        <v>0</v>
      </c>
      <c r="G218">
        <v>0</v>
      </c>
      <c r="H218">
        <v>0</v>
      </c>
      <c r="I218">
        <v>0</v>
      </c>
      <c r="J218">
        <v>0</v>
      </c>
      <c r="K218">
        <v>0</v>
      </c>
      <c r="L218">
        <v>0</v>
      </c>
      <c r="M218">
        <v>0</v>
      </c>
      <c r="N218">
        <v>0</v>
      </c>
      <c r="O218">
        <v>0</v>
      </c>
      <c r="P218">
        <v>0</v>
      </c>
      <c r="Q218">
        <v>0</v>
      </c>
      <c r="R218">
        <v>0</v>
      </c>
      <c r="S218">
        <v>2</v>
      </c>
      <c r="T218">
        <v>9</v>
      </c>
      <c r="U218">
        <v>0</v>
      </c>
      <c r="V218">
        <v>0</v>
      </c>
      <c r="W218">
        <v>0</v>
      </c>
      <c r="X218">
        <v>0</v>
      </c>
      <c r="Y218">
        <v>0</v>
      </c>
      <c r="Z218">
        <v>0</v>
      </c>
      <c r="AA218" s="8">
        <f>SUM(matriceresult_25[[#This Row],[ArrayExpress]:[UniProt]])</f>
        <v>11</v>
      </c>
      <c r="AC218" s="1" t="s">
        <v>512</v>
      </c>
      <c r="AD218">
        <f>matriceresult_25[[#This Row],[ArrayExpress]]/matriceresult_25[[#This Row],[TOTAL]]</f>
        <v>0</v>
      </c>
      <c r="AE218">
        <f>matriceresult_25[[#This Row],[BioProject]]/matriceresult_25[[#This Row],[TOTAL]]</f>
        <v>0</v>
      </c>
      <c r="AF218">
        <f>matriceresult_25[[#This Row],[dbGaP]]/matriceresult_25[[#This Row],[TOTAL]]</f>
        <v>0</v>
      </c>
      <c r="AG218">
        <f>matriceresult_25[[#This Row],[DOI]]/matriceresult_25[[#This Row],[TOTAL]]</f>
        <v>0</v>
      </c>
      <c r="AH218">
        <f>matriceresult_25[[#This Row],[EMDB]]/matriceresult_25[[#This Row],[TOTAL]]</f>
        <v>0</v>
      </c>
      <c r="AI218">
        <f>matriceresult_25[[#This Row],[ENA]]/matriceresult_25[[#This Row],[TOTAL]]</f>
        <v>0</v>
      </c>
      <c r="AJ218">
        <f>matriceresult_25[[#This Row],[Ensembl]]/matriceresult_25[[#This Row],[TOTAL]]</f>
        <v>0</v>
      </c>
      <c r="AK218">
        <f>matriceresult_25[[#This Row],[EUDRACT]]/matriceresult_25[[#This Row],[TOTAL]]</f>
        <v>0</v>
      </c>
      <c r="AL218">
        <f>matriceresult_25[[#This Row],[GCA]]/matriceresult_25[[#This Row],[TOTAL]]</f>
        <v>0</v>
      </c>
      <c r="AM218">
        <f>matriceresult_25[[#This Row],[Gene Ontology (GO)]]/matriceresult_25[[#This Row],[TOTAL]]</f>
        <v>0</v>
      </c>
      <c r="AN218">
        <f>matriceresult_25[[#This Row],[GEO]]/matriceresult_25[[#This Row],[TOTAL]]</f>
        <v>0</v>
      </c>
      <c r="AO218">
        <f>matriceresult_25[[#This Row],[HPA]]/matriceresult_25[[#This Row],[TOTAL]]</f>
        <v>0</v>
      </c>
      <c r="AP218">
        <f>matriceresult_25[[#This Row],[IGSR/1000 Genomes]]/matriceresult_25[[#This Row],[TOTAL]]</f>
        <v>0</v>
      </c>
      <c r="AQ218">
        <f>matriceresult_25[[#This Row],[InterPro]]/matriceresult_25[[#This Row],[TOTAL]]</f>
        <v>0</v>
      </c>
      <c r="AR218">
        <f>matriceresult_25[[#This Row],[OMIM]]/matriceresult_25[[#This Row],[TOTAL]]</f>
        <v>0.18181818181818182</v>
      </c>
      <c r="AS218">
        <f>matriceresult_25[[#This Row],[PDBe]]/matriceresult_25[[#This Row],[TOTAL]]</f>
        <v>0.81818181818181823</v>
      </c>
      <c r="AT218">
        <f>matriceresult_25[[#This Row],[Pfam]]/matriceresult_25[[#This Row],[TOTAL]]</f>
        <v>0</v>
      </c>
      <c r="AU218">
        <f>matriceresult_25[[#This Row],[PRIDE]]/matriceresult_25[[#This Row],[TOTAL]]</f>
        <v>0</v>
      </c>
      <c r="AV218">
        <f>matriceresult_25[[#This Row],[RefSeq]]/matriceresult_25[[#This Row],[TOTAL]]</f>
        <v>0</v>
      </c>
      <c r="AW218">
        <f>matriceresult_25[[#This Row],[RefSNP]]/matriceresult_25[[#This Row],[TOTAL]]</f>
        <v>0</v>
      </c>
      <c r="AX218">
        <f>matriceresult_25[[#This Row],[RRID]]/matriceresult_25[[#This Row],[TOTAL]]</f>
        <v>0</v>
      </c>
      <c r="AY218">
        <f>matriceresult_25[[#This Row],[UniProt]]/matriceresult_25[[#This Row],[TOTAL]]</f>
        <v>0</v>
      </c>
      <c r="AZ218" s="8">
        <f>SUM(matriceresult_258[[#This Row],[ArrayExpress]:[UniProt]])</f>
        <v>1</v>
      </c>
    </row>
    <row r="219" spans="1:52" x14ac:dyDescent="0.25">
      <c r="A219" s="4" t="s">
        <v>592</v>
      </c>
      <c r="B219" s="6" t="s">
        <v>111</v>
      </c>
      <c r="D219" s="1" t="s">
        <v>324</v>
      </c>
      <c r="E219">
        <v>0</v>
      </c>
      <c r="F219">
        <v>0</v>
      </c>
      <c r="G219">
        <v>0</v>
      </c>
      <c r="H219">
        <v>0</v>
      </c>
      <c r="I219">
        <v>0</v>
      </c>
      <c r="J219">
        <v>1</v>
      </c>
      <c r="K219">
        <v>0</v>
      </c>
      <c r="L219">
        <v>0</v>
      </c>
      <c r="M219">
        <v>0</v>
      </c>
      <c r="N219">
        <v>0</v>
      </c>
      <c r="O219">
        <v>0</v>
      </c>
      <c r="P219">
        <v>0</v>
      </c>
      <c r="Q219">
        <v>0</v>
      </c>
      <c r="R219">
        <v>0</v>
      </c>
      <c r="S219">
        <v>0</v>
      </c>
      <c r="T219">
        <v>17</v>
      </c>
      <c r="U219">
        <v>0</v>
      </c>
      <c r="V219">
        <v>0</v>
      </c>
      <c r="W219">
        <v>0</v>
      </c>
      <c r="X219">
        <v>0</v>
      </c>
      <c r="Y219">
        <v>0</v>
      </c>
      <c r="Z219">
        <v>0</v>
      </c>
      <c r="AA219" s="8">
        <f>SUM(matriceresult_25[[#This Row],[ArrayExpress]:[UniProt]])</f>
        <v>18</v>
      </c>
      <c r="AC219" s="1" t="s">
        <v>324</v>
      </c>
      <c r="AD219">
        <f>matriceresult_25[[#This Row],[ArrayExpress]]/matriceresult_25[[#This Row],[TOTAL]]</f>
        <v>0</v>
      </c>
      <c r="AE219">
        <f>matriceresult_25[[#This Row],[BioProject]]/matriceresult_25[[#This Row],[TOTAL]]</f>
        <v>0</v>
      </c>
      <c r="AF219">
        <f>matriceresult_25[[#This Row],[dbGaP]]/matriceresult_25[[#This Row],[TOTAL]]</f>
        <v>0</v>
      </c>
      <c r="AG219">
        <f>matriceresult_25[[#This Row],[DOI]]/matriceresult_25[[#This Row],[TOTAL]]</f>
        <v>0</v>
      </c>
      <c r="AH219">
        <f>matriceresult_25[[#This Row],[EMDB]]/matriceresult_25[[#This Row],[TOTAL]]</f>
        <v>0</v>
      </c>
      <c r="AI219">
        <f>matriceresult_25[[#This Row],[ENA]]/matriceresult_25[[#This Row],[TOTAL]]</f>
        <v>5.5555555555555552E-2</v>
      </c>
      <c r="AJ219">
        <f>matriceresult_25[[#This Row],[Ensembl]]/matriceresult_25[[#This Row],[TOTAL]]</f>
        <v>0</v>
      </c>
      <c r="AK219">
        <f>matriceresult_25[[#This Row],[EUDRACT]]/matriceresult_25[[#This Row],[TOTAL]]</f>
        <v>0</v>
      </c>
      <c r="AL219">
        <f>matriceresult_25[[#This Row],[GCA]]/matriceresult_25[[#This Row],[TOTAL]]</f>
        <v>0</v>
      </c>
      <c r="AM219">
        <f>matriceresult_25[[#This Row],[Gene Ontology (GO)]]/matriceresult_25[[#This Row],[TOTAL]]</f>
        <v>0</v>
      </c>
      <c r="AN219">
        <f>matriceresult_25[[#This Row],[GEO]]/matriceresult_25[[#This Row],[TOTAL]]</f>
        <v>0</v>
      </c>
      <c r="AO219">
        <f>matriceresult_25[[#This Row],[HPA]]/matriceresult_25[[#This Row],[TOTAL]]</f>
        <v>0</v>
      </c>
      <c r="AP219">
        <f>matriceresult_25[[#This Row],[IGSR/1000 Genomes]]/matriceresult_25[[#This Row],[TOTAL]]</f>
        <v>0</v>
      </c>
      <c r="AQ219">
        <f>matriceresult_25[[#This Row],[InterPro]]/matriceresult_25[[#This Row],[TOTAL]]</f>
        <v>0</v>
      </c>
      <c r="AR219">
        <f>matriceresult_25[[#This Row],[OMIM]]/matriceresult_25[[#This Row],[TOTAL]]</f>
        <v>0</v>
      </c>
      <c r="AS219">
        <f>matriceresult_25[[#This Row],[PDBe]]/matriceresult_25[[#This Row],[TOTAL]]</f>
        <v>0.94444444444444442</v>
      </c>
      <c r="AT219">
        <f>matriceresult_25[[#This Row],[Pfam]]/matriceresult_25[[#This Row],[TOTAL]]</f>
        <v>0</v>
      </c>
      <c r="AU219">
        <f>matriceresult_25[[#This Row],[PRIDE]]/matriceresult_25[[#This Row],[TOTAL]]</f>
        <v>0</v>
      </c>
      <c r="AV219">
        <f>matriceresult_25[[#This Row],[RefSeq]]/matriceresult_25[[#This Row],[TOTAL]]</f>
        <v>0</v>
      </c>
      <c r="AW219">
        <f>matriceresult_25[[#This Row],[RefSNP]]/matriceresult_25[[#This Row],[TOTAL]]</f>
        <v>0</v>
      </c>
      <c r="AX219">
        <f>matriceresult_25[[#This Row],[RRID]]/matriceresult_25[[#This Row],[TOTAL]]</f>
        <v>0</v>
      </c>
      <c r="AY219">
        <f>matriceresult_25[[#This Row],[UniProt]]/matriceresult_25[[#This Row],[TOTAL]]</f>
        <v>0</v>
      </c>
      <c r="AZ219" s="8">
        <f>SUM(matriceresult_258[[#This Row],[ArrayExpress]:[UniProt]])</f>
        <v>1</v>
      </c>
    </row>
    <row r="220" spans="1:52" x14ac:dyDescent="0.25">
      <c r="A220" s="3" t="s">
        <v>592</v>
      </c>
      <c r="B220" s="13" t="s">
        <v>111</v>
      </c>
      <c r="D220" s="1" t="s">
        <v>962</v>
      </c>
      <c r="E220">
        <v>0</v>
      </c>
      <c r="F220">
        <v>0</v>
      </c>
      <c r="G220">
        <v>0</v>
      </c>
      <c r="H220">
        <v>1</v>
      </c>
      <c r="I220">
        <v>0</v>
      </c>
      <c r="J220">
        <v>0</v>
      </c>
      <c r="K220">
        <v>0</v>
      </c>
      <c r="L220">
        <v>0</v>
      </c>
      <c r="M220">
        <v>0</v>
      </c>
      <c r="N220">
        <v>0</v>
      </c>
      <c r="O220">
        <v>0</v>
      </c>
      <c r="P220">
        <v>0</v>
      </c>
      <c r="Q220">
        <v>0</v>
      </c>
      <c r="R220">
        <v>0</v>
      </c>
      <c r="S220">
        <v>0</v>
      </c>
      <c r="T220">
        <v>0</v>
      </c>
      <c r="U220">
        <v>0</v>
      </c>
      <c r="V220">
        <v>0</v>
      </c>
      <c r="W220">
        <v>0</v>
      </c>
      <c r="X220">
        <v>0</v>
      </c>
      <c r="Y220">
        <v>0</v>
      </c>
      <c r="Z220">
        <v>0</v>
      </c>
      <c r="AA220" s="8">
        <f>SUM(matriceresult_25[[#This Row],[ArrayExpress]:[UniProt]])</f>
        <v>1</v>
      </c>
      <c r="AC220" s="1" t="s">
        <v>962</v>
      </c>
      <c r="AD220">
        <f>matriceresult_25[[#This Row],[ArrayExpress]]/matriceresult_25[[#This Row],[TOTAL]]</f>
        <v>0</v>
      </c>
      <c r="AE220">
        <f>matriceresult_25[[#This Row],[BioProject]]/matriceresult_25[[#This Row],[TOTAL]]</f>
        <v>0</v>
      </c>
      <c r="AF220">
        <f>matriceresult_25[[#This Row],[dbGaP]]/matriceresult_25[[#This Row],[TOTAL]]</f>
        <v>0</v>
      </c>
      <c r="AG220">
        <f>matriceresult_25[[#This Row],[DOI]]/matriceresult_25[[#This Row],[TOTAL]]</f>
        <v>1</v>
      </c>
      <c r="AH220">
        <f>matriceresult_25[[#This Row],[EMDB]]/matriceresult_25[[#This Row],[TOTAL]]</f>
        <v>0</v>
      </c>
      <c r="AI220">
        <f>matriceresult_25[[#This Row],[ENA]]/matriceresult_25[[#This Row],[TOTAL]]</f>
        <v>0</v>
      </c>
      <c r="AJ220">
        <f>matriceresult_25[[#This Row],[Ensembl]]/matriceresult_25[[#This Row],[TOTAL]]</f>
        <v>0</v>
      </c>
      <c r="AK220">
        <f>matriceresult_25[[#This Row],[EUDRACT]]/matriceresult_25[[#This Row],[TOTAL]]</f>
        <v>0</v>
      </c>
      <c r="AL220">
        <f>matriceresult_25[[#This Row],[GCA]]/matriceresult_25[[#This Row],[TOTAL]]</f>
        <v>0</v>
      </c>
      <c r="AM220">
        <f>matriceresult_25[[#This Row],[Gene Ontology (GO)]]/matriceresult_25[[#This Row],[TOTAL]]</f>
        <v>0</v>
      </c>
      <c r="AN220">
        <f>matriceresult_25[[#This Row],[GEO]]/matriceresult_25[[#This Row],[TOTAL]]</f>
        <v>0</v>
      </c>
      <c r="AO220">
        <f>matriceresult_25[[#This Row],[HPA]]/matriceresult_25[[#This Row],[TOTAL]]</f>
        <v>0</v>
      </c>
      <c r="AP220">
        <f>matriceresult_25[[#This Row],[IGSR/1000 Genomes]]/matriceresult_25[[#This Row],[TOTAL]]</f>
        <v>0</v>
      </c>
      <c r="AQ220">
        <f>matriceresult_25[[#This Row],[InterPro]]/matriceresult_25[[#This Row],[TOTAL]]</f>
        <v>0</v>
      </c>
      <c r="AR220">
        <f>matriceresult_25[[#This Row],[OMIM]]/matriceresult_25[[#This Row],[TOTAL]]</f>
        <v>0</v>
      </c>
      <c r="AS220">
        <f>matriceresult_25[[#This Row],[PDBe]]/matriceresult_25[[#This Row],[TOTAL]]</f>
        <v>0</v>
      </c>
      <c r="AT220">
        <f>matriceresult_25[[#This Row],[Pfam]]/matriceresult_25[[#This Row],[TOTAL]]</f>
        <v>0</v>
      </c>
      <c r="AU220">
        <f>matriceresult_25[[#This Row],[PRIDE]]/matriceresult_25[[#This Row],[TOTAL]]</f>
        <v>0</v>
      </c>
      <c r="AV220">
        <f>matriceresult_25[[#This Row],[RefSeq]]/matriceresult_25[[#This Row],[TOTAL]]</f>
        <v>0</v>
      </c>
      <c r="AW220">
        <f>matriceresult_25[[#This Row],[RefSNP]]/matriceresult_25[[#This Row],[TOTAL]]</f>
        <v>0</v>
      </c>
      <c r="AX220">
        <f>matriceresult_25[[#This Row],[RRID]]/matriceresult_25[[#This Row],[TOTAL]]</f>
        <v>0</v>
      </c>
      <c r="AY220">
        <f>matriceresult_25[[#This Row],[UniProt]]/matriceresult_25[[#This Row],[TOTAL]]</f>
        <v>0</v>
      </c>
      <c r="AZ220" s="8">
        <f>SUM(matriceresult_258[[#This Row],[ArrayExpress]:[UniProt]])</f>
        <v>1</v>
      </c>
    </row>
    <row r="221" spans="1:52" x14ac:dyDescent="0.25">
      <c r="A221" s="4" t="s">
        <v>592</v>
      </c>
      <c r="B221" s="6" t="s">
        <v>111</v>
      </c>
      <c r="D221" s="1" t="s">
        <v>965</v>
      </c>
      <c r="E221">
        <v>0</v>
      </c>
      <c r="F221">
        <v>1</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s="8">
        <f>SUM(matriceresult_25[[#This Row],[ArrayExpress]:[UniProt]])</f>
        <v>1</v>
      </c>
      <c r="AC221" s="1" t="s">
        <v>965</v>
      </c>
      <c r="AD221">
        <f>matriceresult_25[[#This Row],[ArrayExpress]]/matriceresult_25[[#This Row],[TOTAL]]</f>
        <v>0</v>
      </c>
      <c r="AE221">
        <f>matriceresult_25[[#This Row],[BioProject]]/matriceresult_25[[#This Row],[TOTAL]]</f>
        <v>1</v>
      </c>
      <c r="AF221">
        <f>matriceresult_25[[#This Row],[dbGaP]]/matriceresult_25[[#This Row],[TOTAL]]</f>
        <v>0</v>
      </c>
      <c r="AG221">
        <f>matriceresult_25[[#This Row],[DOI]]/matriceresult_25[[#This Row],[TOTAL]]</f>
        <v>0</v>
      </c>
      <c r="AH221">
        <f>matriceresult_25[[#This Row],[EMDB]]/matriceresult_25[[#This Row],[TOTAL]]</f>
        <v>0</v>
      </c>
      <c r="AI221">
        <f>matriceresult_25[[#This Row],[ENA]]/matriceresult_25[[#This Row],[TOTAL]]</f>
        <v>0</v>
      </c>
      <c r="AJ221">
        <f>matriceresult_25[[#This Row],[Ensembl]]/matriceresult_25[[#This Row],[TOTAL]]</f>
        <v>0</v>
      </c>
      <c r="AK221">
        <f>matriceresult_25[[#This Row],[EUDRACT]]/matriceresult_25[[#This Row],[TOTAL]]</f>
        <v>0</v>
      </c>
      <c r="AL221">
        <f>matriceresult_25[[#This Row],[GCA]]/matriceresult_25[[#This Row],[TOTAL]]</f>
        <v>0</v>
      </c>
      <c r="AM221">
        <f>matriceresult_25[[#This Row],[Gene Ontology (GO)]]/matriceresult_25[[#This Row],[TOTAL]]</f>
        <v>0</v>
      </c>
      <c r="AN221">
        <f>matriceresult_25[[#This Row],[GEO]]/matriceresult_25[[#This Row],[TOTAL]]</f>
        <v>0</v>
      </c>
      <c r="AO221">
        <f>matriceresult_25[[#This Row],[HPA]]/matriceresult_25[[#This Row],[TOTAL]]</f>
        <v>0</v>
      </c>
      <c r="AP221">
        <f>matriceresult_25[[#This Row],[IGSR/1000 Genomes]]/matriceresult_25[[#This Row],[TOTAL]]</f>
        <v>0</v>
      </c>
      <c r="AQ221">
        <f>matriceresult_25[[#This Row],[InterPro]]/matriceresult_25[[#This Row],[TOTAL]]</f>
        <v>0</v>
      </c>
      <c r="AR221">
        <f>matriceresult_25[[#This Row],[OMIM]]/matriceresult_25[[#This Row],[TOTAL]]</f>
        <v>0</v>
      </c>
      <c r="AS221">
        <f>matriceresult_25[[#This Row],[PDBe]]/matriceresult_25[[#This Row],[TOTAL]]</f>
        <v>0</v>
      </c>
      <c r="AT221">
        <f>matriceresult_25[[#This Row],[Pfam]]/matriceresult_25[[#This Row],[TOTAL]]</f>
        <v>0</v>
      </c>
      <c r="AU221">
        <f>matriceresult_25[[#This Row],[PRIDE]]/matriceresult_25[[#This Row],[TOTAL]]</f>
        <v>0</v>
      </c>
      <c r="AV221">
        <f>matriceresult_25[[#This Row],[RefSeq]]/matriceresult_25[[#This Row],[TOTAL]]</f>
        <v>0</v>
      </c>
      <c r="AW221">
        <f>matriceresult_25[[#This Row],[RefSNP]]/matriceresult_25[[#This Row],[TOTAL]]</f>
        <v>0</v>
      </c>
      <c r="AX221">
        <f>matriceresult_25[[#This Row],[RRID]]/matriceresult_25[[#This Row],[TOTAL]]</f>
        <v>0</v>
      </c>
      <c r="AY221">
        <f>matriceresult_25[[#This Row],[UniProt]]/matriceresult_25[[#This Row],[TOTAL]]</f>
        <v>0</v>
      </c>
      <c r="AZ221" s="8">
        <f>SUM(matriceresult_258[[#This Row],[ArrayExpress]:[UniProt]])</f>
        <v>1</v>
      </c>
    </row>
    <row r="222" spans="1:52" x14ac:dyDescent="0.25">
      <c r="A222" s="3" t="s">
        <v>592</v>
      </c>
      <c r="B222" s="13" t="s">
        <v>111</v>
      </c>
      <c r="D222" s="1" t="s">
        <v>760</v>
      </c>
      <c r="E222">
        <v>0</v>
      </c>
      <c r="F222">
        <v>0</v>
      </c>
      <c r="G222">
        <v>0</v>
      </c>
      <c r="H222">
        <v>0</v>
      </c>
      <c r="I222">
        <v>0</v>
      </c>
      <c r="J222">
        <v>0</v>
      </c>
      <c r="K222">
        <v>0</v>
      </c>
      <c r="L222">
        <v>0</v>
      </c>
      <c r="M222">
        <v>0</v>
      </c>
      <c r="N222">
        <v>5</v>
      </c>
      <c r="O222">
        <v>2</v>
      </c>
      <c r="P222">
        <v>0</v>
      </c>
      <c r="Q222">
        <v>0</v>
      </c>
      <c r="R222">
        <v>0</v>
      </c>
      <c r="S222">
        <v>0</v>
      </c>
      <c r="T222">
        <v>0</v>
      </c>
      <c r="U222">
        <v>0</v>
      </c>
      <c r="V222">
        <v>0</v>
      </c>
      <c r="W222">
        <v>0</v>
      </c>
      <c r="X222">
        <v>0</v>
      </c>
      <c r="Y222">
        <v>0</v>
      </c>
      <c r="Z222">
        <v>0</v>
      </c>
      <c r="AA222" s="8">
        <f>SUM(matriceresult_25[[#This Row],[ArrayExpress]:[UniProt]])</f>
        <v>7</v>
      </c>
      <c r="AC222" s="1" t="s">
        <v>760</v>
      </c>
      <c r="AD222">
        <f>matriceresult_25[[#This Row],[ArrayExpress]]/matriceresult_25[[#This Row],[TOTAL]]</f>
        <v>0</v>
      </c>
      <c r="AE222">
        <f>matriceresult_25[[#This Row],[BioProject]]/matriceresult_25[[#This Row],[TOTAL]]</f>
        <v>0</v>
      </c>
      <c r="AF222">
        <f>matriceresult_25[[#This Row],[dbGaP]]/matriceresult_25[[#This Row],[TOTAL]]</f>
        <v>0</v>
      </c>
      <c r="AG222">
        <f>matriceresult_25[[#This Row],[DOI]]/matriceresult_25[[#This Row],[TOTAL]]</f>
        <v>0</v>
      </c>
      <c r="AH222">
        <f>matriceresult_25[[#This Row],[EMDB]]/matriceresult_25[[#This Row],[TOTAL]]</f>
        <v>0</v>
      </c>
      <c r="AI222">
        <f>matriceresult_25[[#This Row],[ENA]]/matriceresult_25[[#This Row],[TOTAL]]</f>
        <v>0</v>
      </c>
      <c r="AJ222">
        <f>matriceresult_25[[#This Row],[Ensembl]]/matriceresult_25[[#This Row],[TOTAL]]</f>
        <v>0</v>
      </c>
      <c r="AK222">
        <f>matriceresult_25[[#This Row],[EUDRACT]]/matriceresult_25[[#This Row],[TOTAL]]</f>
        <v>0</v>
      </c>
      <c r="AL222">
        <f>matriceresult_25[[#This Row],[GCA]]/matriceresult_25[[#This Row],[TOTAL]]</f>
        <v>0</v>
      </c>
      <c r="AM222">
        <f>matriceresult_25[[#This Row],[Gene Ontology (GO)]]/matriceresult_25[[#This Row],[TOTAL]]</f>
        <v>0.7142857142857143</v>
      </c>
      <c r="AN222">
        <f>matriceresult_25[[#This Row],[GEO]]/matriceresult_25[[#This Row],[TOTAL]]</f>
        <v>0.2857142857142857</v>
      </c>
      <c r="AO222">
        <f>matriceresult_25[[#This Row],[HPA]]/matriceresult_25[[#This Row],[TOTAL]]</f>
        <v>0</v>
      </c>
      <c r="AP222">
        <f>matriceresult_25[[#This Row],[IGSR/1000 Genomes]]/matriceresult_25[[#This Row],[TOTAL]]</f>
        <v>0</v>
      </c>
      <c r="AQ222">
        <f>matriceresult_25[[#This Row],[InterPro]]/matriceresult_25[[#This Row],[TOTAL]]</f>
        <v>0</v>
      </c>
      <c r="AR222">
        <f>matriceresult_25[[#This Row],[OMIM]]/matriceresult_25[[#This Row],[TOTAL]]</f>
        <v>0</v>
      </c>
      <c r="AS222">
        <f>matriceresult_25[[#This Row],[PDBe]]/matriceresult_25[[#This Row],[TOTAL]]</f>
        <v>0</v>
      </c>
      <c r="AT222">
        <f>matriceresult_25[[#This Row],[Pfam]]/matriceresult_25[[#This Row],[TOTAL]]</f>
        <v>0</v>
      </c>
      <c r="AU222">
        <f>matriceresult_25[[#This Row],[PRIDE]]/matriceresult_25[[#This Row],[TOTAL]]</f>
        <v>0</v>
      </c>
      <c r="AV222">
        <f>matriceresult_25[[#This Row],[RefSeq]]/matriceresult_25[[#This Row],[TOTAL]]</f>
        <v>0</v>
      </c>
      <c r="AW222">
        <f>matriceresult_25[[#This Row],[RefSNP]]/matriceresult_25[[#This Row],[TOTAL]]</f>
        <v>0</v>
      </c>
      <c r="AX222">
        <f>matriceresult_25[[#This Row],[RRID]]/matriceresult_25[[#This Row],[TOTAL]]</f>
        <v>0</v>
      </c>
      <c r="AY222">
        <f>matriceresult_25[[#This Row],[UniProt]]/matriceresult_25[[#This Row],[TOTAL]]</f>
        <v>0</v>
      </c>
      <c r="AZ222" s="8">
        <f>SUM(matriceresult_258[[#This Row],[ArrayExpress]:[UniProt]])</f>
        <v>1</v>
      </c>
    </row>
    <row r="223" spans="1:52" x14ac:dyDescent="0.25">
      <c r="A223" s="4" t="s">
        <v>592</v>
      </c>
      <c r="B223" s="6" t="s">
        <v>111</v>
      </c>
      <c r="D223" s="1" t="s">
        <v>765</v>
      </c>
      <c r="E223">
        <v>0</v>
      </c>
      <c r="F223">
        <v>1</v>
      </c>
      <c r="G223">
        <v>0</v>
      </c>
      <c r="H223">
        <v>0</v>
      </c>
      <c r="I223">
        <v>0</v>
      </c>
      <c r="J223">
        <v>1</v>
      </c>
      <c r="K223">
        <v>0</v>
      </c>
      <c r="L223">
        <v>0</v>
      </c>
      <c r="M223">
        <v>0</v>
      </c>
      <c r="N223">
        <v>0</v>
      </c>
      <c r="O223">
        <v>0</v>
      </c>
      <c r="P223">
        <v>0</v>
      </c>
      <c r="Q223">
        <v>0</v>
      </c>
      <c r="R223">
        <v>0</v>
      </c>
      <c r="S223">
        <v>0</v>
      </c>
      <c r="T223">
        <v>0</v>
      </c>
      <c r="U223">
        <v>0</v>
      </c>
      <c r="V223">
        <v>0</v>
      </c>
      <c r="W223">
        <v>0</v>
      </c>
      <c r="X223">
        <v>0</v>
      </c>
      <c r="Y223">
        <v>0</v>
      </c>
      <c r="Z223">
        <v>0</v>
      </c>
      <c r="AA223" s="8">
        <f>SUM(matriceresult_25[[#This Row],[ArrayExpress]:[UniProt]])</f>
        <v>2</v>
      </c>
      <c r="AC223" s="1" t="s">
        <v>765</v>
      </c>
      <c r="AD223">
        <f>matriceresult_25[[#This Row],[ArrayExpress]]/matriceresult_25[[#This Row],[TOTAL]]</f>
        <v>0</v>
      </c>
      <c r="AE223">
        <f>matriceresult_25[[#This Row],[BioProject]]/matriceresult_25[[#This Row],[TOTAL]]</f>
        <v>0.5</v>
      </c>
      <c r="AF223">
        <f>matriceresult_25[[#This Row],[dbGaP]]/matriceresult_25[[#This Row],[TOTAL]]</f>
        <v>0</v>
      </c>
      <c r="AG223">
        <f>matriceresult_25[[#This Row],[DOI]]/matriceresult_25[[#This Row],[TOTAL]]</f>
        <v>0</v>
      </c>
      <c r="AH223">
        <f>matriceresult_25[[#This Row],[EMDB]]/matriceresult_25[[#This Row],[TOTAL]]</f>
        <v>0</v>
      </c>
      <c r="AI223">
        <f>matriceresult_25[[#This Row],[ENA]]/matriceresult_25[[#This Row],[TOTAL]]</f>
        <v>0.5</v>
      </c>
      <c r="AJ223">
        <f>matriceresult_25[[#This Row],[Ensembl]]/matriceresult_25[[#This Row],[TOTAL]]</f>
        <v>0</v>
      </c>
      <c r="AK223">
        <f>matriceresult_25[[#This Row],[EUDRACT]]/matriceresult_25[[#This Row],[TOTAL]]</f>
        <v>0</v>
      </c>
      <c r="AL223">
        <f>matriceresult_25[[#This Row],[GCA]]/matriceresult_25[[#This Row],[TOTAL]]</f>
        <v>0</v>
      </c>
      <c r="AM223">
        <f>matriceresult_25[[#This Row],[Gene Ontology (GO)]]/matriceresult_25[[#This Row],[TOTAL]]</f>
        <v>0</v>
      </c>
      <c r="AN223">
        <f>matriceresult_25[[#This Row],[GEO]]/matriceresult_25[[#This Row],[TOTAL]]</f>
        <v>0</v>
      </c>
      <c r="AO223">
        <f>matriceresult_25[[#This Row],[HPA]]/matriceresult_25[[#This Row],[TOTAL]]</f>
        <v>0</v>
      </c>
      <c r="AP223">
        <f>matriceresult_25[[#This Row],[IGSR/1000 Genomes]]/matriceresult_25[[#This Row],[TOTAL]]</f>
        <v>0</v>
      </c>
      <c r="AQ223">
        <f>matriceresult_25[[#This Row],[InterPro]]/matriceresult_25[[#This Row],[TOTAL]]</f>
        <v>0</v>
      </c>
      <c r="AR223">
        <f>matriceresult_25[[#This Row],[OMIM]]/matriceresult_25[[#This Row],[TOTAL]]</f>
        <v>0</v>
      </c>
      <c r="AS223">
        <f>matriceresult_25[[#This Row],[PDBe]]/matriceresult_25[[#This Row],[TOTAL]]</f>
        <v>0</v>
      </c>
      <c r="AT223">
        <f>matriceresult_25[[#This Row],[Pfam]]/matriceresult_25[[#This Row],[TOTAL]]</f>
        <v>0</v>
      </c>
      <c r="AU223">
        <f>matriceresult_25[[#This Row],[PRIDE]]/matriceresult_25[[#This Row],[TOTAL]]</f>
        <v>0</v>
      </c>
      <c r="AV223">
        <f>matriceresult_25[[#This Row],[RefSeq]]/matriceresult_25[[#This Row],[TOTAL]]</f>
        <v>0</v>
      </c>
      <c r="AW223">
        <f>matriceresult_25[[#This Row],[RefSNP]]/matriceresult_25[[#This Row],[TOTAL]]</f>
        <v>0</v>
      </c>
      <c r="AX223">
        <f>matriceresult_25[[#This Row],[RRID]]/matriceresult_25[[#This Row],[TOTAL]]</f>
        <v>0</v>
      </c>
      <c r="AY223">
        <f>matriceresult_25[[#This Row],[UniProt]]/matriceresult_25[[#This Row],[TOTAL]]</f>
        <v>0</v>
      </c>
      <c r="AZ223" s="8">
        <f>SUM(matriceresult_258[[#This Row],[ArrayExpress]:[UniProt]])</f>
        <v>1</v>
      </c>
    </row>
    <row r="224" spans="1:52" x14ac:dyDescent="0.25">
      <c r="A224" s="3" t="s">
        <v>592</v>
      </c>
      <c r="B224" s="13" t="s">
        <v>111</v>
      </c>
      <c r="D224" s="1" t="s">
        <v>968</v>
      </c>
      <c r="E224">
        <v>0</v>
      </c>
      <c r="F224">
        <v>1</v>
      </c>
      <c r="G224">
        <v>0</v>
      </c>
      <c r="H224">
        <v>0</v>
      </c>
      <c r="I224">
        <v>0</v>
      </c>
      <c r="J224">
        <v>1</v>
      </c>
      <c r="K224">
        <v>0</v>
      </c>
      <c r="L224">
        <v>0</v>
      </c>
      <c r="M224">
        <v>0</v>
      </c>
      <c r="N224">
        <v>0</v>
      </c>
      <c r="O224">
        <v>0</v>
      </c>
      <c r="P224">
        <v>0</v>
      </c>
      <c r="Q224">
        <v>0</v>
      </c>
      <c r="R224">
        <v>0</v>
      </c>
      <c r="S224">
        <v>0</v>
      </c>
      <c r="T224">
        <v>0</v>
      </c>
      <c r="U224">
        <v>0</v>
      </c>
      <c r="V224">
        <v>0</v>
      </c>
      <c r="W224">
        <v>0</v>
      </c>
      <c r="X224">
        <v>0</v>
      </c>
      <c r="Y224">
        <v>0</v>
      </c>
      <c r="Z224">
        <v>0</v>
      </c>
      <c r="AA224" s="8">
        <f>SUM(matriceresult_25[[#This Row],[ArrayExpress]:[UniProt]])</f>
        <v>2</v>
      </c>
      <c r="AC224" s="1" t="s">
        <v>968</v>
      </c>
      <c r="AD224">
        <f>matriceresult_25[[#This Row],[ArrayExpress]]/matriceresult_25[[#This Row],[TOTAL]]</f>
        <v>0</v>
      </c>
      <c r="AE224">
        <f>matriceresult_25[[#This Row],[BioProject]]/matriceresult_25[[#This Row],[TOTAL]]</f>
        <v>0.5</v>
      </c>
      <c r="AF224">
        <f>matriceresult_25[[#This Row],[dbGaP]]/matriceresult_25[[#This Row],[TOTAL]]</f>
        <v>0</v>
      </c>
      <c r="AG224">
        <f>matriceresult_25[[#This Row],[DOI]]/matriceresult_25[[#This Row],[TOTAL]]</f>
        <v>0</v>
      </c>
      <c r="AH224">
        <f>matriceresult_25[[#This Row],[EMDB]]/matriceresult_25[[#This Row],[TOTAL]]</f>
        <v>0</v>
      </c>
      <c r="AI224">
        <f>matriceresult_25[[#This Row],[ENA]]/matriceresult_25[[#This Row],[TOTAL]]</f>
        <v>0.5</v>
      </c>
      <c r="AJ224">
        <f>matriceresult_25[[#This Row],[Ensembl]]/matriceresult_25[[#This Row],[TOTAL]]</f>
        <v>0</v>
      </c>
      <c r="AK224">
        <f>matriceresult_25[[#This Row],[EUDRACT]]/matriceresult_25[[#This Row],[TOTAL]]</f>
        <v>0</v>
      </c>
      <c r="AL224">
        <f>matriceresult_25[[#This Row],[GCA]]/matriceresult_25[[#This Row],[TOTAL]]</f>
        <v>0</v>
      </c>
      <c r="AM224">
        <f>matriceresult_25[[#This Row],[Gene Ontology (GO)]]/matriceresult_25[[#This Row],[TOTAL]]</f>
        <v>0</v>
      </c>
      <c r="AN224">
        <f>matriceresult_25[[#This Row],[GEO]]/matriceresult_25[[#This Row],[TOTAL]]</f>
        <v>0</v>
      </c>
      <c r="AO224">
        <f>matriceresult_25[[#This Row],[HPA]]/matriceresult_25[[#This Row],[TOTAL]]</f>
        <v>0</v>
      </c>
      <c r="AP224">
        <f>matriceresult_25[[#This Row],[IGSR/1000 Genomes]]/matriceresult_25[[#This Row],[TOTAL]]</f>
        <v>0</v>
      </c>
      <c r="AQ224">
        <f>matriceresult_25[[#This Row],[InterPro]]/matriceresult_25[[#This Row],[TOTAL]]</f>
        <v>0</v>
      </c>
      <c r="AR224">
        <f>matriceresult_25[[#This Row],[OMIM]]/matriceresult_25[[#This Row],[TOTAL]]</f>
        <v>0</v>
      </c>
      <c r="AS224">
        <f>matriceresult_25[[#This Row],[PDBe]]/matriceresult_25[[#This Row],[TOTAL]]</f>
        <v>0</v>
      </c>
      <c r="AT224">
        <f>matriceresult_25[[#This Row],[Pfam]]/matriceresult_25[[#This Row],[TOTAL]]</f>
        <v>0</v>
      </c>
      <c r="AU224">
        <f>matriceresult_25[[#This Row],[PRIDE]]/matriceresult_25[[#This Row],[TOTAL]]</f>
        <v>0</v>
      </c>
      <c r="AV224">
        <f>matriceresult_25[[#This Row],[RefSeq]]/matriceresult_25[[#This Row],[TOTAL]]</f>
        <v>0</v>
      </c>
      <c r="AW224">
        <f>matriceresult_25[[#This Row],[RefSNP]]/matriceresult_25[[#This Row],[TOTAL]]</f>
        <v>0</v>
      </c>
      <c r="AX224">
        <f>matriceresult_25[[#This Row],[RRID]]/matriceresult_25[[#This Row],[TOTAL]]</f>
        <v>0</v>
      </c>
      <c r="AY224">
        <f>matriceresult_25[[#This Row],[UniProt]]/matriceresult_25[[#This Row],[TOTAL]]</f>
        <v>0</v>
      </c>
      <c r="AZ224" s="8">
        <f>SUM(matriceresult_258[[#This Row],[ArrayExpress]:[UniProt]])</f>
        <v>1</v>
      </c>
    </row>
    <row r="225" spans="1:52" x14ac:dyDescent="0.25">
      <c r="A225" s="4" t="s">
        <v>592</v>
      </c>
      <c r="B225" s="6" t="s">
        <v>111</v>
      </c>
      <c r="D225" s="1" t="s">
        <v>1994</v>
      </c>
      <c r="E225">
        <v>0</v>
      </c>
      <c r="F225">
        <v>0</v>
      </c>
      <c r="G225">
        <v>0</v>
      </c>
      <c r="H225">
        <v>0</v>
      </c>
      <c r="I225">
        <v>0</v>
      </c>
      <c r="J225">
        <v>0</v>
      </c>
      <c r="K225">
        <v>0</v>
      </c>
      <c r="L225">
        <v>0</v>
      </c>
      <c r="M225">
        <v>0</v>
      </c>
      <c r="N225">
        <v>0</v>
      </c>
      <c r="O225">
        <v>0</v>
      </c>
      <c r="P225">
        <v>0</v>
      </c>
      <c r="Q225">
        <v>0</v>
      </c>
      <c r="R225">
        <v>0</v>
      </c>
      <c r="S225">
        <v>0</v>
      </c>
      <c r="T225">
        <v>0</v>
      </c>
      <c r="U225">
        <v>0</v>
      </c>
      <c r="V225">
        <v>0</v>
      </c>
      <c r="W225">
        <v>0</v>
      </c>
      <c r="X225">
        <v>2</v>
      </c>
      <c r="Y225">
        <v>0</v>
      </c>
      <c r="Z225">
        <v>0</v>
      </c>
      <c r="AA225" s="8">
        <f>SUM(matriceresult_25[[#This Row],[ArrayExpress]:[UniProt]])</f>
        <v>2</v>
      </c>
      <c r="AC225" s="1" t="s">
        <v>1994</v>
      </c>
      <c r="AD225">
        <f>matriceresult_25[[#This Row],[ArrayExpress]]/matriceresult_25[[#This Row],[TOTAL]]</f>
        <v>0</v>
      </c>
      <c r="AE225">
        <f>matriceresult_25[[#This Row],[BioProject]]/matriceresult_25[[#This Row],[TOTAL]]</f>
        <v>0</v>
      </c>
      <c r="AF225">
        <f>matriceresult_25[[#This Row],[dbGaP]]/matriceresult_25[[#This Row],[TOTAL]]</f>
        <v>0</v>
      </c>
      <c r="AG225">
        <f>matriceresult_25[[#This Row],[DOI]]/matriceresult_25[[#This Row],[TOTAL]]</f>
        <v>0</v>
      </c>
      <c r="AH225">
        <f>matriceresult_25[[#This Row],[EMDB]]/matriceresult_25[[#This Row],[TOTAL]]</f>
        <v>0</v>
      </c>
      <c r="AI225">
        <f>matriceresult_25[[#This Row],[ENA]]/matriceresult_25[[#This Row],[TOTAL]]</f>
        <v>0</v>
      </c>
      <c r="AJ225">
        <f>matriceresult_25[[#This Row],[Ensembl]]/matriceresult_25[[#This Row],[TOTAL]]</f>
        <v>0</v>
      </c>
      <c r="AK225">
        <f>matriceresult_25[[#This Row],[EUDRACT]]/matriceresult_25[[#This Row],[TOTAL]]</f>
        <v>0</v>
      </c>
      <c r="AL225">
        <f>matriceresult_25[[#This Row],[GCA]]/matriceresult_25[[#This Row],[TOTAL]]</f>
        <v>0</v>
      </c>
      <c r="AM225">
        <f>matriceresult_25[[#This Row],[Gene Ontology (GO)]]/matriceresult_25[[#This Row],[TOTAL]]</f>
        <v>0</v>
      </c>
      <c r="AN225">
        <f>matriceresult_25[[#This Row],[GEO]]/matriceresult_25[[#This Row],[TOTAL]]</f>
        <v>0</v>
      </c>
      <c r="AO225">
        <f>matriceresult_25[[#This Row],[HPA]]/matriceresult_25[[#This Row],[TOTAL]]</f>
        <v>0</v>
      </c>
      <c r="AP225">
        <f>matriceresult_25[[#This Row],[IGSR/1000 Genomes]]/matriceresult_25[[#This Row],[TOTAL]]</f>
        <v>0</v>
      </c>
      <c r="AQ225">
        <f>matriceresult_25[[#This Row],[InterPro]]/matriceresult_25[[#This Row],[TOTAL]]</f>
        <v>0</v>
      </c>
      <c r="AR225">
        <f>matriceresult_25[[#This Row],[OMIM]]/matriceresult_25[[#This Row],[TOTAL]]</f>
        <v>0</v>
      </c>
      <c r="AS225">
        <f>matriceresult_25[[#This Row],[PDBe]]/matriceresult_25[[#This Row],[TOTAL]]</f>
        <v>0</v>
      </c>
      <c r="AT225">
        <f>matriceresult_25[[#This Row],[Pfam]]/matriceresult_25[[#This Row],[TOTAL]]</f>
        <v>0</v>
      </c>
      <c r="AU225">
        <f>matriceresult_25[[#This Row],[PRIDE]]/matriceresult_25[[#This Row],[TOTAL]]</f>
        <v>0</v>
      </c>
      <c r="AV225">
        <f>matriceresult_25[[#This Row],[RefSeq]]/matriceresult_25[[#This Row],[TOTAL]]</f>
        <v>0</v>
      </c>
      <c r="AW225">
        <f>matriceresult_25[[#This Row],[RefSNP]]/matriceresult_25[[#This Row],[TOTAL]]</f>
        <v>1</v>
      </c>
      <c r="AX225">
        <f>matriceresult_25[[#This Row],[RRID]]/matriceresult_25[[#This Row],[TOTAL]]</f>
        <v>0</v>
      </c>
      <c r="AY225">
        <f>matriceresult_25[[#This Row],[UniProt]]/matriceresult_25[[#This Row],[TOTAL]]</f>
        <v>0</v>
      </c>
      <c r="AZ225" s="8">
        <f>SUM(matriceresult_258[[#This Row],[ArrayExpress]:[UniProt]])</f>
        <v>1</v>
      </c>
    </row>
    <row r="226" spans="1:52" x14ac:dyDescent="0.25">
      <c r="A226" s="3" t="s">
        <v>406</v>
      </c>
      <c r="B226" s="13" t="s">
        <v>111</v>
      </c>
      <c r="D226" s="1" t="s">
        <v>974</v>
      </c>
      <c r="E226">
        <v>0</v>
      </c>
      <c r="F226">
        <v>2</v>
      </c>
      <c r="G226">
        <v>0</v>
      </c>
      <c r="H226">
        <v>0</v>
      </c>
      <c r="I226">
        <v>0</v>
      </c>
      <c r="J226">
        <v>2</v>
      </c>
      <c r="K226">
        <v>0</v>
      </c>
      <c r="L226">
        <v>0</v>
      </c>
      <c r="M226">
        <v>0</v>
      </c>
      <c r="N226">
        <v>0</v>
      </c>
      <c r="O226">
        <v>0</v>
      </c>
      <c r="P226">
        <v>0</v>
      </c>
      <c r="Q226">
        <v>0</v>
      </c>
      <c r="R226">
        <v>0</v>
      </c>
      <c r="S226">
        <v>0</v>
      </c>
      <c r="T226">
        <v>0</v>
      </c>
      <c r="U226">
        <v>0</v>
      </c>
      <c r="V226">
        <v>0</v>
      </c>
      <c r="W226">
        <v>0</v>
      </c>
      <c r="X226">
        <v>0</v>
      </c>
      <c r="Y226">
        <v>0</v>
      </c>
      <c r="Z226">
        <v>0</v>
      </c>
      <c r="AA226" s="8">
        <f>SUM(matriceresult_25[[#This Row],[ArrayExpress]:[UniProt]])</f>
        <v>4</v>
      </c>
      <c r="AC226" s="1" t="s">
        <v>974</v>
      </c>
      <c r="AD226">
        <f>matriceresult_25[[#This Row],[ArrayExpress]]/matriceresult_25[[#This Row],[TOTAL]]</f>
        <v>0</v>
      </c>
      <c r="AE226">
        <f>matriceresult_25[[#This Row],[BioProject]]/matriceresult_25[[#This Row],[TOTAL]]</f>
        <v>0.5</v>
      </c>
      <c r="AF226">
        <f>matriceresult_25[[#This Row],[dbGaP]]/matriceresult_25[[#This Row],[TOTAL]]</f>
        <v>0</v>
      </c>
      <c r="AG226">
        <f>matriceresult_25[[#This Row],[DOI]]/matriceresult_25[[#This Row],[TOTAL]]</f>
        <v>0</v>
      </c>
      <c r="AH226">
        <f>matriceresult_25[[#This Row],[EMDB]]/matriceresult_25[[#This Row],[TOTAL]]</f>
        <v>0</v>
      </c>
      <c r="AI226">
        <f>matriceresult_25[[#This Row],[ENA]]/matriceresult_25[[#This Row],[TOTAL]]</f>
        <v>0.5</v>
      </c>
      <c r="AJ226">
        <f>matriceresult_25[[#This Row],[Ensembl]]/matriceresult_25[[#This Row],[TOTAL]]</f>
        <v>0</v>
      </c>
      <c r="AK226">
        <f>matriceresult_25[[#This Row],[EUDRACT]]/matriceresult_25[[#This Row],[TOTAL]]</f>
        <v>0</v>
      </c>
      <c r="AL226">
        <f>matriceresult_25[[#This Row],[GCA]]/matriceresult_25[[#This Row],[TOTAL]]</f>
        <v>0</v>
      </c>
      <c r="AM226">
        <f>matriceresult_25[[#This Row],[Gene Ontology (GO)]]/matriceresult_25[[#This Row],[TOTAL]]</f>
        <v>0</v>
      </c>
      <c r="AN226">
        <f>matriceresult_25[[#This Row],[GEO]]/matriceresult_25[[#This Row],[TOTAL]]</f>
        <v>0</v>
      </c>
      <c r="AO226">
        <f>matriceresult_25[[#This Row],[HPA]]/matriceresult_25[[#This Row],[TOTAL]]</f>
        <v>0</v>
      </c>
      <c r="AP226">
        <f>matriceresult_25[[#This Row],[IGSR/1000 Genomes]]/matriceresult_25[[#This Row],[TOTAL]]</f>
        <v>0</v>
      </c>
      <c r="AQ226">
        <f>matriceresult_25[[#This Row],[InterPro]]/matriceresult_25[[#This Row],[TOTAL]]</f>
        <v>0</v>
      </c>
      <c r="AR226">
        <f>matriceresult_25[[#This Row],[OMIM]]/matriceresult_25[[#This Row],[TOTAL]]</f>
        <v>0</v>
      </c>
      <c r="AS226">
        <f>matriceresult_25[[#This Row],[PDBe]]/matriceresult_25[[#This Row],[TOTAL]]</f>
        <v>0</v>
      </c>
      <c r="AT226">
        <f>matriceresult_25[[#This Row],[Pfam]]/matriceresult_25[[#This Row],[TOTAL]]</f>
        <v>0</v>
      </c>
      <c r="AU226">
        <f>matriceresult_25[[#This Row],[PRIDE]]/matriceresult_25[[#This Row],[TOTAL]]</f>
        <v>0</v>
      </c>
      <c r="AV226">
        <f>matriceresult_25[[#This Row],[RefSeq]]/matriceresult_25[[#This Row],[TOTAL]]</f>
        <v>0</v>
      </c>
      <c r="AW226">
        <f>matriceresult_25[[#This Row],[RefSNP]]/matriceresult_25[[#This Row],[TOTAL]]</f>
        <v>0</v>
      </c>
      <c r="AX226">
        <f>matriceresult_25[[#This Row],[RRID]]/matriceresult_25[[#This Row],[TOTAL]]</f>
        <v>0</v>
      </c>
      <c r="AY226">
        <f>matriceresult_25[[#This Row],[UniProt]]/matriceresult_25[[#This Row],[TOTAL]]</f>
        <v>0</v>
      </c>
      <c r="AZ226" s="8">
        <f>SUM(matriceresult_258[[#This Row],[ArrayExpress]:[UniProt]])</f>
        <v>1</v>
      </c>
    </row>
    <row r="227" spans="1:52" x14ac:dyDescent="0.25">
      <c r="A227" s="4" t="s">
        <v>406</v>
      </c>
      <c r="B227" s="6" t="s">
        <v>12</v>
      </c>
      <c r="D227" s="1" t="s">
        <v>770</v>
      </c>
      <c r="E227">
        <v>0</v>
      </c>
      <c r="F227">
        <v>0</v>
      </c>
      <c r="G227">
        <v>0</v>
      </c>
      <c r="H227">
        <v>0</v>
      </c>
      <c r="I227">
        <v>0</v>
      </c>
      <c r="J227">
        <v>0</v>
      </c>
      <c r="K227">
        <v>0</v>
      </c>
      <c r="L227">
        <v>0</v>
      </c>
      <c r="M227">
        <v>0</v>
      </c>
      <c r="N227">
        <v>0</v>
      </c>
      <c r="O227">
        <v>0</v>
      </c>
      <c r="P227">
        <v>0</v>
      </c>
      <c r="Q227">
        <v>0</v>
      </c>
      <c r="R227">
        <v>0</v>
      </c>
      <c r="S227">
        <v>0</v>
      </c>
      <c r="T227">
        <v>0</v>
      </c>
      <c r="U227">
        <v>0</v>
      </c>
      <c r="V227">
        <v>2</v>
      </c>
      <c r="W227">
        <v>0</v>
      </c>
      <c r="X227">
        <v>0</v>
      </c>
      <c r="Y227">
        <v>0</v>
      </c>
      <c r="Z227">
        <v>0</v>
      </c>
      <c r="AA227" s="8">
        <f>SUM(matriceresult_25[[#This Row],[ArrayExpress]:[UniProt]])</f>
        <v>2</v>
      </c>
      <c r="AC227" s="1" t="s">
        <v>770</v>
      </c>
      <c r="AD227">
        <f>matriceresult_25[[#This Row],[ArrayExpress]]/matriceresult_25[[#This Row],[TOTAL]]</f>
        <v>0</v>
      </c>
      <c r="AE227">
        <f>matriceresult_25[[#This Row],[BioProject]]/matriceresult_25[[#This Row],[TOTAL]]</f>
        <v>0</v>
      </c>
      <c r="AF227">
        <f>matriceresult_25[[#This Row],[dbGaP]]/matriceresult_25[[#This Row],[TOTAL]]</f>
        <v>0</v>
      </c>
      <c r="AG227">
        <f>matriceresult_25[[#This Row],[DOI]]/matriceresult_25[[#This Row],[TOTAL]]</f>
        <v>0</v>
      </c>
      <c r="AH227">
        <f>matriceresult_25[[#This Row],[EMDB]]/matriceresult_25[[#This Row],[TOTAL]]</f>
        <v>0</v>
      </c>
      <c r="AI227">
        <f>matriceresult_25[[#This Row],[ENA]]/matriceresult_25[[#This Row],[TOTAL]]</f>
        <v>0</v>
      </c>
      <c r="AJ227">
        <f>matriceresult_25[[#This Row],[Ensembl]]/matriceresult_25[[#This Row],[TOTAL]]</f>
        <v>0</v>
      </c>
      <c r="AK227">
        <f>matriceresult_25[[#This Row],[EUDRACT]]/matriceresult_25[[#This Row],[TOTAL]]</f>
        <v>0</v>
      </c>
      <c r="AL227">
        <f>matriceresult_25[[#This Row],[GCA]]/matriceresult_25[[#This Row],[TOTAL]]</f>
        <v>0</v>
      </c>
      <c r="AM227">
        <f>matriceresult_25[[#This Row],[Gene Ontology (GO)]]/matriceresult_25[[#This Row],[TOTAL]]</f>
        <v>0</v>
      </c>
      <c r="AN227">
        <f>matriceresult_25[[#This Row],[GEO]]/matriceresult_25[[#This Row],[TOTAL]]</f>
        <v>0</v>
      </c>
      <c r="AO227">
        <f>matriceresult_25[[#This Row],[HPA]]/matriceresult_25[[#This Row],[TOTAL]]</f>
        <v>0</v>
      </c>
      <c r="AP227">
        <f>matriceresult_25[[#This Row],[IGSR/1000 Genomes]]/matriceresult_25[[#This Row],[TOTAL]]</f>
        <v>0</v>
      </c>
      <c r="AQ227">
        <f>matriceresult_25[[#This Row],[InterPro]]/matriceresult_25[[#This Row],[TOTAL]]</f>
        <v>0</v>
      </c>
      <c r="AR227">
        <f>matriceresult_25[[#This Row],[OMIM]]/matriceresult_25[[#This Row],[TOTAL]]</f>
        <v>0</v>
      </c>
      <c r="AS227">
        <f>matriceresult_25[[#This Row],[PDBe]]/matriceresult_25[[#This Row],[TOTAL]]</f>
        <v>0</v>
      </c>
      <c r="AT227">
        <f>matriceresult_25[[#This Row],[Pfam]]/matriceresult_25[[#This Row],[TOTAL]]</f>
        <v>0</v>
      </c>
      <c r="AU227">
        <f>matriceresult_25[[#This Row],[PRIDE]]/matriceresult_25[[#This Row],[TOTAL]]</f>
        <v>1</v>
      </c>
      <c r="AV227">
        <f>matriceresult_25[[#This Row],[RefSeq]]/matriceresult_25[[#This Row],[TOTAL]]</f>
        <v>0</v>
      </c>
      <c r="AW227">
        <f>matriceresult_25[[#This Row],[RefSNP]]/matriceresult_25[[#This Row],[TOTAL]]</f>
        <v>0</v>
      </c>
      <c r="AX227">
        <f>matriceresult_25[[#This Row],[RRID]]/matriceresult_25[[#This Row],[TOTAL]]</f>
        <v>0</v>
      </c>
      <c r="AY227">
        <f>matriceresult_25[[#This Row],[UniProt]]/matriceresult_25[[#This Row],[TOTAL]]</f>
        <v>0</v>
      </c>
      <c r="AZ227" s="8">
        <f>SUM(matriceresult_258[[#This Row],[ArrayExpress]:[UniProt]])</f>
        <v>1</v>
      </c>
    </row>
    <row r="228" spans="1:52" x14ac:dyDescent="0.25">
      <c r="A228" s="3" t="s">
        <v>406</v>
      </c>
      <c r="B228" s="13" t="s">
        <v>12</v>
      </c>
      <c r="D228" s="1" t="s">
        <v>979</v>
      </c>
      <c r="E228">
        <v>0</v>
      </c>
      <c r="F228">
        <v>3</v>
      </c>
      <c r="G228">
        <v>0</v>
      </c>
      <c r="H228">
        <v>0</v>
      </c>
      <c r="I228">
        <v>0</v>
      </c>
      <c r="J228">
        <v>6</v>
      </c>
      <c r="K228">
        <v>0</v>
      </c>
      <c r="L228">
        <v>0</v>
      </c>
      <c r="M228">
        <v>0</v>
      </c>
      <c r="N228">
        <v>0</v>
      </c>
      <c r="O228">
        <v>0</v>
      </c>
      <c r="P228">
        <v>0</v>
      </c>
      <c r="Q228">
        <v>0</v>
      </c>
      <c r="R228">
        <v>0</v>
      </c>
      <c r="S228">
        <v>0</v>
      </c>
      <c r="T228">
        <v>0</v>
      </c>
      <c r="U228">
        <v>0</v>
      </c>
      <c r="V228">
        <v>0</v>
      </c>
      <c r="W228">
        <v>0</v>
      </c>
      <c r="X228">
        <v>0</v>
      </c>
      <c r="Y228">
        <v>0</v>
      </c>
      <c r="Z228">
        <v>0</v>
      </c>
      <c r="AA228" s="8">
        <f>SUM(matriceresult_25[[#This Row],[ArrayExpress]:[UniProt]])</f>
        <v>9</v>
      </c>
      <c r="AC228" s="1" t="s">
        <v>979</v>
      </c>
      <c r="AD228">
        <f>matriceresult_25[[#This Row],[ArrayExpress]]/matriceresult_25[[#This Row],[TOTAL]]</f>
        <v>0</v>
      </c>
      <c r="AE228">
        <f>matriceresult_25[[#This Row],[BioProject]]/matriceresult_25[[#This Row],[TOTAL]]</f>
        <v>0.33333333333333331</v>
      </c>
      <c r="AF228">
        <f>matriceresult_25[[#This Row],[dbGaP]]/matriceresult_25[[#This Row],[TOTAL]]</f>
        <v>0</v>
      </c>
      <c r="AG228">
        <f>matriceresult_25[[#This Row],[DOI]]/matriceresult_25[[#This Row],[TOTAL]]</f>
        <v>0</v>
      </c>
      <c r="AH228">
        <f>matriceresult_25[[#This Row],[EMDB]]/matriceresult_25[[#This Row],[TOTAL]]</f>
        <v>0</v>
      </c>
      <c r="AI228">
        <f>matriceresult_25[[#This Row],[ENA]]/matriceresult_25[[#This Row],[TOTAL]]</f>
        <v>0.66666666666666663</v>
      </c>
      <c r="AJ228">
        <f>matriceresult_25[[#This Row],[Ensembl]]/matriceresult_25[[#This Row],[TOTAL]]</f>
        <v>0</v>
      </c>
      <c r="AK228">
        <f>matriceresult_25[[#This Row],[EUDRACT]]/matriceresult_25[[#This Row],[TOTAL]]</f>
        <v>0</v>
      </c>
      <c r="AL228">
        <f>matriceresult_25[[#This Row],[GCA]]/matriceresult_25[[#This Row],[TOTAL]]</f>
        <v>0</v>
      </c>
      <c r="AM228">
        <f>matriceresult_25[[#This Row],[Gene Ontology (GO)]]/matriceresult_25[[#This Row],[TOTAL]]</f>
        <v>0</v>
      </c>
      <c r="AN228">
        <f>matriceresult_25[[#This Row],[GEO]]/matriceresult_25[[#This Row],[TOTAL]]</f>
        <v>0</v>
      </c>
      <c r="AO228">
        <f>matriceresult_25[[#This Row],[HPA]]/matriceresult_25[[#This Row],[TOTAL]]</f>
        <v>0</v>
      </c>
      <c r="AP228">
        <f>matriceresult_25[[#This Row],[IGSR/1000 Genomes]]/matriceresult_25[[#This Row],[TOTAL]]</f>
        <v>0</v>
      </c>
      <c r="AQ228">
        <f>matriceresult_25[[#This Row],[InterPro]]/matriceresult_25[[#This Row],[TOTAL]]</f>
        <v>0</v>
      </c>
      <c r="AR228">
        <f>matriceresult_25[[#This Row],[OMIM]]/matriceresult_25[[#This Row],[TOTAL]]</f>
        <v>0</v>
      </c>
      <c r="AS228">
        <f>matriceresult_25[[#This Row],[PDBe]]/matriceresult_25[[#This Row],[TOTAL]]</f>
        <v>0</v>
      </c>
      <c r="AT228">
        <f>matriceresult_25[[#This Row],[Pfam]]/matriceresult_25[[#This Row],[TOTAL]]</f>
        <v>0</v>
      </c>
      <c r="AU228">
        <f>matriceresult_25[[#This Row],[PRIDE]]/matriceresult_25[[#This Row],[TOTAL]]</f>
        <v>0</v>
      </c>
      <c r="AV228">
        <f>matriceresult_25[[#This Row],[RefSeq]]/matriceresult_25[[#This Row],[TOTAL]]</f>
        <v>0</v>
      </c>
      <c r="AW228">
        <f>matriceresult_25[[#This Row],[RefSNP]]/matriceresult_25[[#This Row],[TOTAL]]</f>
        <v>0</v>
      </c>
      <c r="AX228">
        <f>matriceresult_25[[#This Row],[RRID]]/matriceresult_25[[#This Row],[TOTAL]]</f>
        <v>0</v>
      </c>
      <c r="AY228">
        <f>matriceresult_25[[#This Row],[UniProt]]/matriceresult_25[[#This Row],[TOTAL]]</f>
        <v>0</v>
      </c>
      <c r="AZ228" s="8">
        <f>SUM(matriceresult_258[[#This Row],[ArrayExpress]:[UniProt]])</f>
        <v>1</v>
      </c>
    </row>
    <row r="229" spans="1:52" x14ac:dyDescent="0.25">
      <c r="A229" s="4" t="s">
        <v>406</v>
      </c>
      <c r="B229" s="6" t="s">
        <v>12</v>
      </c>
      <c r="D229" s="1" t="s">
        <v>2910</v>
      </c>
      <c r="E229">
        <v>0</v>
      </c>
      <c r="F229">
        <v>0</v>
      </c>
      <c r="G229">
        <v>0</v>
      </c>
      <c r="H229">
        <v>0</v>
      </c>
      <c r="I229">
        <v>0</v>
      </c>
      <c r="J229">
        <v>1</v>
      </c>
      <c r="K229">
        <v>0</v>
      </c>
      <c r="L229">
        <v>0</v>
      </c>
      <c r="M229">
        <v>0</v>
      </c>
      <c r="N229">
        <v>0</v>
      </c>
      <c r="O229">
        <v>0</v>
      </c>
      <c r="P229">
        <v>0</v>
      </c>
      <c r="Q229">
        <v>0</v>
      </c>
      <c r="R229">
        <v>0</v>
      </c>
      <c r="S229">
        <v>0</v>
      </c>
      <c r="T229">
        <v>1</v>
      </c>
      <c r="U229">
        <v>0</v>
      </c>
      <c r="V229">
        <v>0</v>
      </c>
      <c r="W229">
        <v>0</v>
      </c>
      <c r="X229">
        <v>0</v>
      </c>
      <c r="Y229">
        <v>0</v>
      </c>
      <c r="Z229">
        <v>0</v>
      </c>
      <c r="AA229" s="8">
        <f>SUM(matriceresult_25[[#This Row],[ArrayExpress]:[UniProt]])</f>
        <v>2</v>
      </c>
      <c r="AC229" s="1" t="s">
        <v>2910</v>
      </c>
      <c r="AD229">
        <f>matriceresult_25[[#This Row],[ArrayExpress]]/matriceresult_25[[#This Row],[TOTAL]]</f>
        <v>0</v>
      </c>
      <c r="AE229">
        <f>matriceresult_25[[#This Row],[BioProject]]/matriceresult_25[[#This Row],[TOTAL]]</f>
        <v>0</v>
      </c>
      <c r="AF229">
        <f>matriceresult_25[[#This Row],[dbGaP]]/matriceresult_25[[#This Row],[TOTAL]]</f>
        <v>0</v>
      </c>
      <c r="AG229">
        <f>matriceresult_25[[#This Row],[DOI]]/matriceresult_25[[#This Row],[TOTAL]]</f>
        <v>0</v>
      </c>
      <c r="AH229">
        <f>matriceresult_25[[#This Row],[EMDB]]/matriceresult_25[[#This Row],[TOTAL]]</f>
        <v>0</v>
      </c>
      <c r="AI229">
        <f>matriceresult_25[[#This Row],[ENA]]/matriceresult_25[[#This Row],[TOTAL]]</f>
        <v>0.5</v>
      </c>
      <c r="AJ229">
        <f>matriceresult_25[[#This Row],[Ensembl]]/matriceresult_25[[#This Row],[TOTAL]]</f>
        <v>0</v>
      </c>
      <c r="AK229">
        <f>matriceresult_25[[#This Row],[EUDRACT]]/matriceresult_25[[#This Row],[TOTAL]]</f>
        <v>0</v>
      </c>
      <c r="AL229">
        <f>matriceresult_25[[#This Row],[GCA]]/matriceresult_25[[#This Row],[TOTAL]]</f>
        <v>0</v>
      </c>
      <c r="AM229">
        <f>matriceresult_25[[#This Row],[Gene Ontology (GO)]]/matriceresult_25[[#This Row],[TOTAL]]</f>
        <v>0</v>
      </c>
      <c r="AN229">
        <f>matriceresult_25[[#This Row],[GEO]]/matriceresult_25[[#This Row],[TOTAL]]</f>
        <v>0</v>
      </c>
      <c r="AO229">
        <f>matriceresult_25[[#This Row],[HPA]]/matriceresult_25[[#This Row],[TOTAL]]</f>
        <v>0</v>
      </c>
      <c r="AP229">
        <f>matriceresult_25[[#This Row],[IGSR/1000 Genomes]]/matriceresult_25[[#This Row],[TOTAL]]</f>
        <v>0</v>
      </c>
      <c r="AQ229">
        <f>matriceresult_25[[#This Row],[InterPro]]/matriceresult_25[[#This Row],[TOTAL]]</f>
        <v>0</v>
      </c>
      <c r="AR229">
        <f>matriceresult_25[[#This Row],[OMIM]]/matriceresult_25[[#This Row],[TOTAL]]</f>
        <v>0</v>
      </c>
      <c r="AS229">
        <f>matriceresult_25[[#This Row],[PDBe]]/matriceresult_25[[#This Row],[TOTAL]]</f>
        <v>0.5</v>
      </c>
      <c r="AT229">
        <f>matriceresult_25[[#This Row],[Pfam]]/matriceresult_25[[#This Row],[TOTAL]]</f>
        <v>0</v>
      </c>
      <c r="AU229">
        <f>matriceresult_25[[#This Row],[PRIDE]]/matriceresult_25[[#This Row],[TOTAL]]</f>
        <v>0</v>
      </c>
      <c r="AV229">
        <f>matriceresult_25[[#This Row],[RefSeq]]/matriceresult_25[[#This Row],[TOTAL]]</f>
        <v>0</v>
      </c>
      <c r="AW229">
        <f>matriceresult_25[[#This Row],[RefSNP]]/matriceresult_25[[#This Row],[TOTAL]]</f>
        <v>0</v>
      </c>
      <c r="AX229">
        <f>matriceresult_25[[#This Row],[RRID]]/matriceresult_25[[#This Row],[TOTAL]]</f>
        <v>0</v>
      </c>
      <c r="AY229">
        <f>matriceresult_25[[#This Row],[UniProt]]/matriceresult_25[[#This Row],[TOTAL]]</f>
        <v>0</v>
      </c>
      <c r="AZ229" s="8">
        <f>SUM(matriceresult_258[[#This Row],[ArrayExpress]:[UniProt]])</f>
        <v>1</v>
      </c>
    </row>
    <row r="230" spans="1:52" x14ac:dyDescent="0.25">
      <c r="A230" s="3" t="s">
        <v>406</v>
      </c>
      <c r="B230" s="13" t="s">
        <v>12</v>
      </c>
      <c r="D230" s="1" t="s">
        <v>985</v>
      </c>
      <c r="E230">
        <v>0</v>
      </c>
      <c r="F230">
        <v>1</v>
      </c>
      <c r="G230">
        <v>0</v>
      </c>
      <c r="H230">
        <v>0</v>
      </c>
      <c r="I230">
        <v>0</v>
      </c>
      <c r="J230">
        <v>6</v>
      </c>
      <c r="K230">
        <v>0</v>
      </c>
      <c r="L230">
        <v>0</v>
      </c>
      <c r="M230">
        <v>0</v>
      </c>
      <c r="N230">
        <v>0</v>
      </c>
      <c r="O230">
        <v>0</v>
      </c>
      <c r="P230">
        <v>0</v>
      </c>
      <c r="Q230">
        <v>0</v>
      </c>
      <c r="R230">
        <v>0</v>
      </c>
      <c r="S230">
        <v>0</v>
      </c>
      <c r="T230">
        <v>0</v>
      </c>
      <c r="U230">
        <v>0</v>
      </c>
      <c r="V230">
        <v>0</v>
      </c>
      <c r="W230">
        <v>0</v>
      </c>
      <c r="X230">
        <v>0</v>
      </c>
      <c r="Y230">
        <v>0</v>
      </c>
      <c r="Z230">
        <v>0</v>
      </c>
      <c r="AA230" s="8">
        <f>SUM(matriceresult_25[[#This Row],[ArrayExpress]:[UniProt]])</f>
        <v>7</v>
      </c>
      <c r="AC230" s="1" t="s">
        <v>985</v>
      </c>
      <c r="AD230">
        <f>matriceresult_25[[#This Row],[ArrayExpress]]/matriceresult_25[[#This Row],[TOTAL]]</f>
        <v>0</v>
      </c>
      <c r="AE230">
        <f>matriceresult_25[[#This Row],[BioProject]]/matriceresult_25[[#This Row],[TOTAL]]</f>
        <v>0.14285714285714285</v>
      </c>
      <c r="AF230">
        <f>matriceresult_25[[#This Row],[dbGaP]]/matriceresult_25[[#This Row],[TOTAL]]</f>
        <v>0</v>
      </c>
      <c r="AG230">
        <f>matriceresult_25[[#This Row],[DOI]]/matriceresult_25[[#This Row],[TOTAL]]</f>
        <v>0</v>
      </c>
      <c r="AH230">
        <f>matriceresult_25[[#This Row],[EMDB]]/matriceresult_25[[#This Row],[TOTAL]]</f>
        <v>0</v>
      </c>
      <c r="AI230">
        <f>matriceresult_25[[#This Row],[ENA]]/matriceresult_25[[#This Row],[TOTAL]]</f>
        <v>0.8571428571428571</v>
      </c>
      <c r="AJ230">
        <f>matriceresult_25[[#This Row],[Ensembl]]/matriceresult_25[[#This Row],[TOTAL]]</f>
        <v>0</v>
      </c>
      <c r="AK230">
        <f>matriceresult_25[[#This Row],[EUDRACT]]/matriceresult_25[[#This Row],[TOTAL]]</f>
        <v>0</v>
      </c>
      <c r="AL230">
        <f>matriceresult_25[[#This Row],[GCA]]/matriceresult_25[[#This Row],[TOTAL]]</f>
        <v>0</v>
      </c>
      <c r="AM230">
        <f>matriceresult_25[[#This Row],[Gene Ontology (GO)]]/matriceresult_25[[#This Row],[TOTAL]]</f>
        <v>0</v>
      </c>
      <c r="AN230">
        <f>matriceresult_25[[#This Row],[GEO]]/matriceresult_25[[#This Row],[TOTAL]]</f>
        <v>0</v>
      </c>
      <c r="AO230">
        <f>matriceresult_25[[#This Row],[HPA]]/matriceresult_25[[#This Row],[TOTAL]]</f>
        <v>0</v>
      </c>
      <c r="AP230">
        <f>matriceresult_25[[#This Row],[IGSR/1000 Genomes]]/matriceresult_25[[#This Row],[TOTAL]]</f>
        <v>0</v>
      </c>
      <c r="AQ230">
        <f>matriceresult_25[[#This Row],[InterPro]]/matriceresult_25[[#This Row],[TOTAL]]</f>
        <v>0</v>
      </c>
      <c r="AR230">
        <f>matriceresult_25[[#This Row],[OMIM]]/matriceresult_25[[#This Row],[TOTAL]]</f>
        <v>0</v>
      </c>
      <c r="AS230">
        <f>matriceresult_25[[#This Row],[PDBe]]/matriceresult_25[[#This Row],[TOTAL]]</f>
        <v>0</v>
      </c>
      <c r="AT230">
        <f>matriceresult_25[[#This Row],[Pfam]]/matriceresult_25[[#This Row],[TOTAL]]</f>
        <v>0</v>
      </c>
      <c r="AU230">
        <f>matriceresult_25[[#This Row],[PRIDE]]/matriceresult_25[[#This Row],[TOTAL]]</f>
        <v>0</v>
      </c>
      <c r="AV230">
        <f>matriceresult_25[[#This Row],[RefSeq]]/matriceresult_25[[#This Row],[TOTAL]]</f>
        <v>0</v>
      </c>
      <c r="AW230">
        <f>matriceresult_25[[#This Row],[RefSNP]]/matriceresult_25[[#This Row],[TOTAL]]</f>
        <v>0</v>
      </c>
      <c r="AX230">
        <f>matriceresult_25[[#This Row],[RRID]]/matriceresult_25[[#This Row],[TOTAL]]</f>
        <v>0</v>
      </c>
      <c r="AY230">
        <f>matriceresult_25[[#This Row],[UniProt]]/matriceresult_25[[#This Row],[TOTAL]]</f>
        <v>0</v>
      </c>
      <c r="AZ230" s="8">
        <f>SUM(matriceresult_258[[#This Row],[ArrayExpress]:[UniProt]])</f>
        <v>1</v>
      </c>
    </row>
    <row r="231" spans="1:52" x14ac:dyDescent="0.25">
      <c r="A231" s="4" t="s">
        <v>406</v>
      </c>
      <c r="B231" s="6" t="s">
        <v>12</v>
      </c>
      <c r="D231" s="1" t="s">
        <v>2928</v>
      </c>
      <c r="E231">
        <v>0</v>
      </c>
      <c r="F231">
        <v>0</v>
      </c>
      <c r="G231">
        <v>0</v>
      </c>
      <c r="H231">
        <v>0</v>
      </c>
      <c r="I231">
        <v>0</v>
      </c>
      <c r="J231">
        <v>2</v>
      </c>
      <c r="K231">
        <v>0</v>
      </c>
      <c r="L231">
        <v>0</v>
      </c>
      <c r="M231">
        <v>0</v>
      </c>
      <c r="N231">
        <v>0</v>
      </c>
      <c r="O231">
        <v>0</v>
      </c>
      <c r="P231">
        <v>0</v>
      </c>
      <c r="Q231">
        <v>0</v>
      </c>
      <c r="R231">
        <v>0</v>
      </c>
      <c r="S231">
        <v>0</v>
      </c>
      <c r="T231">
        <v>0</v>
      </c>
      <c r="U231">
        <v>0</v>
      </c>
      <c r="V231">
        <v>0</v>
      </c>
      <c r="W231">
        <v>0</v>
      </c>
      <c r="X231">
        <v>0</v>
      </c>
      <c r="Y231">
        <v>0</v>
      </c>
      <c r="Z231">
        <v>0</v>
      </c>
      <c r="AA231" s="8">
        <f>SUM(matriceresult_25[[#This Row],[ArrayExpress]:[UniProt]])</f>
        <v>2</v>
      </c>
      <c r="AC231" s="1" t="s">
        <v>2928</v>
      </c>
      <c r="AD231">
        <f>matriceresult_25[[#This Row],[ArrayExpress]]/matriceresult_25[[#This Row],[TOTAL]]</f>
        <v>0</v>
      </c>
      <c r="AE231">
        <f>matriceresult_25[[#This Row],[BioProject]]/matriceresult_25[[#This Row],[TOTAL]]</f>
        <v>0</v>
      </c>
      <c r="AF231">
        <f>matriceresult_25[[#This Row],[dbGaP]]/matriceresult_25[[#This Row],[TOTAL]]</f>
        <v>0</v>
      </c>
      <c r="AG231">
        <f>matriceresult_25[[#This Row],[DOI]]/matriceresult_25[[#This Row],[TOTAL]]</f>
        <v>0</v>
      </c>
      <c r="AH231">
        <f>matriceresult_25[[#This Row],[EMDB]]/matriceresult_25[[#This Row],[TOTAL]]</f>
        <v>0</v>
      </c>
      <c r="AI231">
        <f>matriceresult_25[[#This Row],[ENA]]/matriceresult_25[[#This Row],[TOTAL]]</f>
        <v>1</v>
      </c>
      <c r="AJ231">
        <f>matriceresult_25[[#This Row],[Ensembl]]/matriceresult_25[[#This Row],[TOTAL]]</f>
        <v>0</v>
      </c>
      <c r="AK231">
        <f>matriceresult_25[[#This Row],[EUDRACT]]/matriceresult_25[[#This Row],[TOTAL]]</f>
        <v>0</v>
      </c>
      <c r="AL231">
        <f>matriceresult_25[[#This Row],[GCA]]/matriceresult_25[[#This Row],[TOTAL]]</f>
        <v>0</v>
      </c>
      <c r="AM231">
        <f>matriceresult_25[[#This Row],[Gene Ontology (GO)]]/matriceresult_25[[#This Row],[TOTAL]]</f>
        <v>0</v>
      </c>
      <c r="AN231">
        <f>matriceresult_25[[#This Row],[GEO]]/matriceresult_25[[#This Row],[TOTAL]]</f>
        <v>0</v>
      </c>
      <c r="AO231">
        <f>matriceresult_25[[#This Row],[HPA]]/matriceresult_25[[#This Row],[TOTAL]]</f>
        <v>0</v>
      </c>
      <c r="AP231">
        <f>matriceresult_25[[#This Row],[IGSR/1000 Genomes]]/matriceresult_25[[#This Row],[TOTAL]]</f>
        <v>0</v>
      </c>
      <c r="AQ231">
        <f>matriceresult_25[[#This Row],[InterPro]]/matriceresult_25[[#This Row],[TOTAL]]</f>
        <v>0</v>
      </c>
      <c r="AR231">
        <f>matriceresult_25[[#This Row],[OMIM]]/matriceresult_25[[#This Row],[TOTAL]]</f>
        <v>0</v>
      </c>
      <c r="AS231">
        <f>matriceresult_25[[#This Row],[PDBe]]/matriceresult_25[[#This Row],[TOTAL]]</f>
        <v>0</v>
      </c>
      <c r="AT231">
        <f>matriceresult_25[[#This Row],[Pfam]]/matriceresult_25[[#This Row],[TOTAL]]</f>
        <v>0</v>
      </c>
      <c r="AU231">
        <f>matriceresult_25[[#This Row],[PRIDE]]/matriceresult_25[[#This Row],[TOTAL]]</f>
        <v>0</v>
      </c>
      <c r="AV231">
        <f>matriceresult_25[[#This Row],[RefSeq]]/matriceresult_25[[#This Row],[TOTAL]]</f>
        <v>0</v>
      </c>
      <c r="AW231">
        <f>matriceresult_25[[#This Row],[RefSNP]]/matriceresult_25[[#This Row],[TOTAL]]</f>
        <v>0</v>
      </c>
      <c r="AX231">
        <f>matriceresult_25[[#This Row],[RRID]]/matriceresult_25[[#This Row],[TOTAL]]</f>
        <v>0</v>
      </c>
      <c r="AY231">
        <f>matriceresult_25[[#This Row],[UniProt]]/matriceresult_25[[#This Row],[TOTAL]]</f>
        <v>0</v>
      </c>
      <c r="AZ231" s="8">
        <f>SUM(matriceresult_258[[#This Row],[ArrayExpress]:[UniProt]])</f>
        <v>1</v>
      </c>
    </row>
    <row r="232" spans="1:52" x14ac:dyDescent="0.25">
      <c r="A232" s="3" t="s">
        <v>406</v>
      </c>
      <c r="B232" s="13" t="s">
        <v>12</v>
      </c>
      <c r="D232" s="1" t="s">
        <v>2002</v>
      </c>
      <c r="E232">
        <v>0</v>
      </c>
      <c r="F232">
        <v>0</v>
      </c>
      <c r="G232">
        <v>0</v>
      </c>
      <c r="H232">
        <v>0</v>
      </c>
      <c r="I232">
        <v>0</v>
      </c>
      <c r="J232">
        <v>0</v>
      </c>
      <c r="K232">
        <v>0</v>
      </c>
      <c r="L232">
        <v>0</v>
      </c>
      <c r="M232">
        <v>0</v>
      </c>
      <c r="N232">
        <v>0</v>
      </c>
      <c r="O232">
        <v>0</v>
      </c>
      <c r="P232">
        <v>0</v>
      </c>
      <c r="Q232">
        <v>0</v>
      </c>
      <c r="R232">
        <v>0</v>
      </c>
      <c r="S232">
        <v>0</v>
      </c>
      <c r="T232">
        <v>1</v>
      </c>
      <c r="U232">
        <v>0</v>
      </c>
      <c r="V232">
        <v>0</v>
      </c>
      <c r="W232">
        <v>0</v>
      </c>
      <c r="X232">
        <v>0</v>
      </c>
      <c r="Y232">
        <v>0</v>
      </c>
      <c r="Z232">
        <v>0</v>
      </c>
      <c r="AA232" s="8">
        <f>SUM(matriceresult_25[[#This Row],[ArrayExpress]:[UniProt]])</f>
        <v>1</v>
      </c>
      <c r="AC232" s="1" t="s">
        <v>2002</v>
      </c>
      <c r="AD232">
        <f>matriceresult_25[[#This Row],[ArrayExpress]]/matriceresult_25[[#This Row],[TOTAL]]</f>
        <v>0</v>
      </c>
      <c r="AE232">
        <f>matriceresult_25[[#This Row],[BioProject]]/matriceresult_25[[#This Row],[TOTAL]]</f>
        <v>0</v>
      </c>
      <c r="AF232">
        <f>matriceresult_25[[#This Row],[dbGaP]]/matriceresult_25[[#This Row],[TOTAL]]</f>
        <v>0</v>
      </c>
      <c r="AG232">
        <f>matriceresult_25[[#This Row],[DOI]]/matriceresult_25[[#This Row],[TOTAL]]</f>
        <v>0</v>
      </c>
      <c r="AH232">
        <f>matriceresult_25[[#This Row],[EMDB]]/matriceresult_25[[#This Row],[TOTAL]]</f>
        <v>0</v>
      </c>
      <c r="AI232">
        <f>matriceresult_25[[#This Row],[ENA]]/matriceresult_25[[#This Row],[TOTAL]]</f>
        <v>0</v>
      </c>
      <c r="AJ232">
        <f>matriceresult_25[[#This Row],[Ensembl]]/matriceresult_25[[#This Row],[TOTAL]]</f>
        <v>0</v>
      </c>
      <c r="AK232">
        <f>matriceresult_25[[#This Row],[EUDRACT]]/matriceresult_25[[#This Row],[TOTAL]]</f>
        <v>0</v>
      </c>
      <c r="AL232">
        <f>matriceresult_25[[#This Row],[GCA]]/matriceresult_25[[#This Row],[TOTAL]]</f>
        <v>0</v>
      </c>
      <c r="AM232">
        <f>matriceresult_25[[#This Row],[Gene Ontology (GO)]]/matriceresult_25[[#This Row],[TOTAL]]</f>
        <v>0</v>
      </c>
      <c r="AN232">
        <f>matriceresult_25[[#This Row],[GEO]]/matriceresult_25[[#This Row],[TOTAL]]</f>
        <v>0</v>
      </c>
      <c r="AO232">
        <f>matriceresult_25[[#This Row],[HPA]]/matriceresult_25[[#This Row],[TOTAL]]</f>
        <v>0</v>
      </c>
      <c r="AP232">
        <f>matriceresult_25[[#This Row],[IGSR/1000 Genomes]]/matriceresult_25[[#This Row],[TOTAL]]</f>
        <v>0</v>
      </c>
      <c r="AQ232">
        <f>matriceresult_25[[#This Row],[InterPro]]/matriceresult_25[[#This Row],[TOTAL]]</f>
        <v>0</v>
      </c>
      <c r="AR232">
        <f>matriceresult_25[[#This Row],[OMIM]]/matriceresult_25[[#This Row],[TOTAL]]</f>
        <v>0</v>
      </c>
      <c r="AS232">
        <f>matriceresult_25[[#This Row],[PDBe]]/matriceresult_25[[#This Row],[TOTAL]]</f>
        <v>1</v>
      </c>
      <c r="AT232">
        <f>matriceresult_25[[#This Row],[Pfam]]/matriceresult_25[[#This Row],[TOTAL]]</f>
        <v>0</v>
      </c>
      <c r="AU232">
        <f>matriceresult_25[[#This Row],[PRIDE]]/matriceresult_25[[#This Row],[TOTAL]]</f>
        <v>0</v>
      </c>
      <c r="AV232">
        <f>matriceresult_25[[#This Row],[RefSeq]]/matriceresult_25[[#This Row],[TOTAL]]</f>
        <v>0</v>
      </c>
      <c r="AW232">
        <f>matriceresult_25[[#This Row],[RefSNP]]/matriceresult_25[[#This Row],[TOTAL]]</f>
        <v>0</v>
      </c>
      <c r="AX232">
        <f>matriceresult_25[[#This Row],[RRID]]/matriceresult_25[[#This Row],[TOTAL]]</f>
        <v>0</v>
      </c>
      <c r="AY232">
        <f>matriceresult_25[[#This Row],[UniProt]]/matriceresult_25[[#This Row],[TOTAL]]</f>
        <v>0</v>
      </c>
      <c r="AZ232" s="8">
        <f>SUM(matriceresult_258[[#This Row],[ArrayExpress]:[UniProt]])</f>
        <v>1</v>
      </c>
    </row>
    <row r="233" spans="1:52" x14ac:dyDescent="0.25">
      <c r="A233" s="4" t="s">
        <v>406</v>
      </c>
      <c r="B233" s="6" t="s">
        <v>12</v>
      </c>
      <c r="D233" s="1" t="s">
        <v>990</v>
      </c>
      <c r="E233">
        <v>0</v>
      </c>
      <c r="F233">
        <v>0</v>
      </c>
      <c r="G233">
        <v>0</v>
      </c>
      <c r="H233">
        <v>0</v>
      </c>
      <c r="I233">
        <v>0</v>
      </c>
      <c r="J233">
        <v>2</v>
      </c>
      <c r="K233">
        <v>0</v>
      </c>
      <c r="L233">
        <v>0</v>
      </c>
      <c r="M233">
        <v>0</v>
      </c>
      <c r="N233">
        <v>0</v>
      </c>
      <c r="O233">
        <v>0</v>
      </c>
      <c r="P233">
        <v>0</v>
      </c>
      <c r="Q233">
        <v>0</v>
      </c>
      <c r="R233">
        <v>0</v>
      </c>
      <c r="S233">
        <v>0</v>
      </c>
      <c r="T233">
        <v>0</v>
      </c>
      <c r="U233">
        <v>0</v>
      </c>
      <c r="V233">
        <v>0</v>
      </c>
      <c r="W233">
        <v>0</v>
      </c>
      <c r="X233">
        <v>0</v>
      </c>
      <c r="Y233">
        <v>0</v>
      </c>
      <c r="Z233">
        <v>0</v>
      </c>
      <c r="AA233" s="8">
        <f>SUM(matriceresult_25[[#This Row],[ArrayExpress]:[UniProt]])</f>
        <v>2</v>
      </c>
      <c r="AC233" s="1" t="s">
        <v>990</v>
      </c>
      <c r="AD233">
        <f>matriceresult_25[[#This Row],[ArrayExpress]]/matriceresult_25[[#This Row],[TOTAL]]</f>
        <v>0</v>
      </c>
      <c r="AE233">
        <f>matriceresult_25[[#This Row],[BioProject]]/matriceresult_25[[#This Row],[TOTAL]]</f>
        <v>0</v>
      </c>
      <c r="AF233">
        <f>matriceresult_25[[#This Row],[dbGaP]]/matriceresult_25[[#This Row],[TOTAL]]</f>
        <v>0</v>
      </c>
      <c r="AG233">
        <f>matriceresult_25[[#This Row],[DOI]]/matriceresult_25[[#This Row],[TOTAL]]</f>
        <v>0</v>
      </c>
      <c r="AH233">
        <f>matriceresult_25[[#This Row],[EMDB]]/matriceresult_25[[#This Row],[TOTAL]]</f>
        <v>0</v>
      </c>
      <c r="AI233">
        <f>matriceresult_25[[#This Row],[ENA]]/matriceresult_25[[#This Row],[TOTAL]]</f>
        <v>1</v>
      </c>
      <c r="AJ233">
        <f>matriceresult_25[[#This Row],[Ensembl]]/matriceresult_25[[#This Row],[TOTAL]]</f>
        <v>0</v>
      </c>
      <c r="AK233">
        <f>matriceresult_25[[#This Row],[EUDRACT]]/matriceresult_25[[#This Row],[TOTAL]]</f>
        <v>0</v>
      </c>
      <c r="AL233">
        <f>matriceresult_25[[#This Row],[GCA]]/matriceresult_25[[#This Row],[TOTAL]]</f>
        <v>0</v>
      </c>
      <c r="AM233">
        <f>matriceresult_25[[#This Row],[Gene Ontology (GO)]]/matriceresult_25[[#This Row],[TOTAL]]</f>
        <v>0</v>
      </c>
      <c r="AN233">
        <f>matriceresult_25[[#This Row],[GEO]]/matriceresult_25[[#This Row],[TOTAL]]</f>
        <v>0</v>
      </c>
      <c r="AO233">
        <f>matriceresult_25[[#This Row],[HPA]]/matriceresult_25[[#This Row],[TOTAL]]</f>
        <v>0</v>
      </c>
      <c r="AP233">
        <f>matriceresult_25[[#This Row],[IGSR/1000 Genomes]]/matriceresult_25[[#This Row],[TOTAL]]</f>
        <v>0</v>
      </c>
      <c r="AQ233">
        <f>matriceresult_25[[#This Row],[InterPro]]/matriceresult_25[[#This Row],[TOTAL]]</f>
        <v>0</v>
      </c>
      <c r="AR233">
        <f>matriceresult_25[[#This Row],[OMIM]]/matriceresult_25[[#This Row],[TOTAL]]</f>
        <v>0</v>
      </c>
      <c r="AS233">
        <f>matriceresult_25[[#This Row],[PDBe]]/matriceresult_25[[#This Row],[TOTAL]]</f>
        <v>0</v>
      </c>
      <c r="AT233">
        <f>matriceresult_25[[#This Row],[Pfam]]/matriceresult_25[[#This Row],[TOTAL]]</f>
        <v>0</v>
      </c>
      <c r="AU233">
        <f>matriceresult_25[[#This Row],[PRIDE]]/matriceresult_25[[#This Row],[TOTAL]]</f>
        <v>0</v>
      </c>
      <c r="AV233">
        <f>matriceresult_25[[#This Row],[RefSeq]]/matriceresult_25[[#This Row],[TOTAL]]</f>
        <v>0</v>
      </c>
      <c r="AW233">
        <f>matriceresult_25[[#This Row],[RefSNP]]/matriceresult_25[[#This Row],[TOTAL]]</f>
        <v>0</v>
      </c>
      <c r="AX233">
        <f>matriceresult_25[[#This Row],[RRID]]/matriceresult_25[[#This Row],[TOTAL]]</f>
        <v>0</v>
      </c>
      <c r="AY233">
        <f>matriceresult_25[[#This Row],[UniProt]]/matriceresult_25[[#This Row],[TOTAL]]</f>
        <v>0</v>
      </c>
      <c r="AZ233" s="8">
        <f>SUM(matriceresult_258[[#This Row],[ArrayExpress]:[UniProt]])</f>
        <v>1</v>
      </c>
    </row>
    <row r="234" spans="1:52" x14ac:dyDescent="0.25">
      <c r="A234" s="3" t="s">
        <v>406</v>
      </c>
      <c r="B234" s="13" t="s">
        <v>12</v>
      </c>
      <c r="D234" s="1" t="s">
        <v>996</v>
      </c>
      <c r="E234">
        <v>0</v>
      </c>
      <c r="F234">
        <v>1</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s="8">
        <f>SUM(matriceresult_25[[#This Row],[ArrayExpress]:[UniProt]])</f>
        <v>1</v>
      </c>
      <c r="AC234" s="1" t="s">
        <v>996</v>
      </c>
      <c r="AD234">
        <f>matriceresult_25[[#This Row],[ArrayExpress]]/matriceresult_25[[#This Row],[TOTAL]]</f>
        <v>0</v>
      </c>
      <c r="AE234">
        <f>matriceresult_25[[#This Row],[BioProject]]/matriceresult_25[[#This Row],[TOTAL]]</f>
        <v>1</v>
      </c>
      <c r="AF234">
        <f>matriceresult_25[[#This Row],[dbGaP]]/matriceresult_25[[#This Row],[TOTAL]]</f>
        <v>0</v>
      </c>
      <c r="AG234">
        <f>matriceresult_25[[#This Row],[DOI]]/matriceresult_25[[#This Row],[TOTAL]]</f>
        <v>0</v>
      </c>
      <c r="AH234">
        <f>matriceresult_25[[#This Row],[EMDB]]/matriceresult_25[[#This Row],[TOTAL]]</f>
        <v>0</v>
      </c>
      <c r="AI234">
        <f>matriceresult_25[[#This Row],[ENA]]/matriceresult_25[[#This Row],[TOTAL]]</f>
        <v>0</v>
      </c>
      <c r="AJ234">
        <f>matriceresult_25[[#This Row],[Ensembl]]/matriceresult_25[[#This Row],[TOTAL]]</f>
        <v>0</v>
      </c>
      <c r="AK234">
        <f>matriceresult_25[[#This Row],[EUDRACT]]/matriceresult_25[[#This Row],[TOTAL]]</f>
        <v>0</v>
      </c>
      <c r="AL234">
        <f>matriceresult_25[[#This Row],[GCA]]/matriceresult_25[[#This Row],[TOTAL]]</f>
        <v>0</v>
      </c>
      <c r="AM234">
        <f>matriceresult_25[[#This Row],[Gene Ontology (GO)]]/matriceresult_25[[#This Row],[TOTAL]]</f>
        <v>0</v>
      </c>
      <c r="AN234">
        <f>matriceresult_25[[#This Row],[GEO]]/matriceresult_25[[#This Row],[TOTAL]]</f>
        <v>0</v>
      </c>
      <c r="AO234">
        <f>matriceresult_25[[#This Row],[HPA]]/matriceresult_25[[#This Row],[TOTAL]]</f>
        <v>0</v>
      </c>
      <c r="AP234">
        <f>matriceresult_25[[#This Row],[IGSR/1000 Genomes]]/matriceresult_25[[#This Row],[TOTAL]]</f>
        <v>0</v>
      </c>
      <c r="AQ234">
        <f>matriceresult_25[[#This Row],[InterPro]]/matriceresult_25[[#This Row],[TOTAL]]</f>
        <v>0</v>
      </c>
      <c r="AR234">
        <f>matriceresult_25[[#This Row],[OMIM]]/matriceresult_25[[#This Row],[TOTAL]]</f>
        <v>0</v>
      </c>
      <c r="AS234">
        <f>matriceresult_25[[#This Row],[PDBe]]/matriceresult_25[[#This Row],[TOTAL]]</f>
        <v>0</v>
      </c>
      <c r="AT234">
        <f>matriceresult_25[[#This Row],[Pfam]]/matriceresult_25[[#This Row],[TOTAL]]</f>
        <v>0</v>
      </c>
      <c r="AU234">
        <f>matriceresult_25[[#This Row],[PRIDE]]/matriceresult_25[[#This Row],[TOTAL]]</f>
        <v>0</v>
      </c>
      <c r="AV234">
        <f>matriceresult_25[[#This Row],[RefSeq]]/matriceresult_25[[#This Row],[TOTAL]]</f>
        <v>0</v>
      </c>
      <c r="AW234">
        <f>matriceresult_25[[#This Row],[RefSNP]]/matriceresult_25[[#This Row],[TOTAL]]</f>
        <v>0</v>
      </c>
      <c r="AX234">
        <f>matriceresult_25[[#This Row],[RRID]]/matriceresult_25[[#This Row],[TOTAL]]</f>
        <v>0</v>
      </c>
      <c r="AY234">
        <f>matriceresult_25[[#This Row],[UniProt]]/matriceresult_25[[#This Row],[TOTAL]]</f>
        <v>0</v>
      </c>
      <c r="AZ234" s="8">
        <f>SUM(matriceresult_258[[#This Row],[ArrayExpress]:[UniProt]])</f>
        <v>1</v>
      </c>
    </row>
    <row r="235" spans="1:52" x14ac:dyDescent="0.25">
      <c r="A235" s="4" t="s">
        <v>406</v>
      </c>
      <c r="B235" s="6" t="s">
        <v>111</v>
      </c>
      <c r="D235" s="1" t="s">
        <v>1001</v>
      </c>
      <c r="E235">
        <v>0</v>
      </c>
      <c r="F235">
        <v>1</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s="8">
        <f>SUM(matriceresult_25[[#This Row],[ArrayExpress]:[UniProt]])</f>
        <v>1</v>
      </c>
      <c r="AC235" s="1" t="s">
        <v>1001</v>
      </c>
      <c r="AD235">
        <f>matriceresult_25[[#This Row],[ArrayExpress]]/matriceresult_25[[#This Row],[TOTAL]]</f>
        <v>0</v>
      </c>
      <c r="AE235">
        <f>matriceresult_25[[#This Row],[BioProject]]/matriceresult_25[[#This Row],[TOTAL]]</f>
        <v>1</v>
      </c>
      <c r="AF235">
        <f>matriceresult_25[[#This Row],[dbGaP]]/matriceresult_25[[#This Row],[TOTAL]]</f>
        <v>0</v>
      </c>
      <c r="AG235">
        <f>matriceresult_25[[#This Row],[DOI]]/matriceresult_25[[#This Row],[TOTAL]]</f>
        <v>0</v>
      </c>
      <c r="AH235">
        <f>matriceresult_25[[#This Row],[EMDB]]/matriceresult_25[[#This Row],[TOTAL]]</f>
        <v>0</v>
      </c>
      <c r="AI235">
        <f>matriceresult_25[[#This Row],[ENA]]/matriceresult_25[[#This Row],[TOTAL]]</f>
        <v>0</v>
      </c>
      <c r="AJ235">
        <f>matriceresult_25[[#This Row],[Ensembl]]/matriceresult_25[[#This Row],[TOTAL]]</f>
        <v>0</v>
      </c>
      <c r="AK235">
        <f>matriceresult_25[[#This Row],[EUDRACT]]/matriceresult_25[[#This Row],[TOTAL]]</f>
        <v>0</v>
      </c>
      <c r="AL235">
        <f>matriceresult_25[[#This Row],[GCA]]/matriceresult_25[[#This Row],[TOTAL]]</f>
        <v>0</v>
      </c>
      <c r="AM235">
        <f>matriceresult_25[[#This Row],[Gene Ontology (GO)]]/matriceresult_25[[#This Row],[TOTAL]]</f>
        <v>0</v>
      </c>
      <c r="AN235">
        <f>matriceresult_25[[#This Row],[GEO]]/matriceresult_25[[#This Row],[TOTAL]]</f>
        <v>0</v>
      </c>
      <c r="AO235">
        <f>matriceresult_25[[#This Row],[HPA]]/matriceresult_25[[#This Row],[TOTAL]]</f>
        <v>0</v>
      </c>
      <c r="AP235">
        <f>matriceresult_25[[#This Row],[IGSR/1000 Genomes]]/matriceresult_25[[#This Row],[TOTAL]]</f>
        <v>0</v>
      </c>
      <c r="AQ235">
        <f>matriceresult_25[[#This Row],[InterPro]]/matriceresult_25[[#This Row],[TOTAL]]</f>
        <v>0</v>
      </c>
      <c r="AR235">
        <f>matriceresult_25[[#This Row],[OMIM]]/matriceresult_25[[#This Row],[TOTAL]]</f>
        <v>0</v>
      </c>
      <c r="AS235">
        <f>matriceresult_25[[#This Row],[PDBe]]/matriceresult_25[[#This Row],[TOTAL]]</f>
        <v>0</v>
      </c>
      <c r="AT235">
        <f>matriceresult_25[[#This Row],[Pfam]]/matriceresult_25[[#This Row],[TOTAL]]</f>
        <v>0</v>
      </c>
      <c r="AU235">
        <f>matriceresult_25[[#This Row],[PRIDE]]/matriceresult_25[[#This Row],[TOTAL]]</f>
        <v>0</v>
      </c>
      <c r="AV235">
        <f>matriceresult_25[[#This Row],[RefSeq]]/matriceresult_25[[#This Row],[TOTAL]]</f>
        <v>0</v>
      </c>
      <c r="AW235">
        <f>matriceresult_25[[#This Row],[RefSNP]]/matriceresult_25[[#This Row],[TOTAL]]</f>
        <v>0</v>
      </c>
      <c r="AX235">
        <f>matriceresult_25[[#This Row],[RRID]]/matriceresult_25[[#This Row],[TOTAL]]</f>
        <v>0</v>
      </c>
      <c r="AY235">
        <f>matriceresult_25[[#This Row],[UniProt]]/matriceresult_25[[#This Row],[TOTAL]]</f>
        <v>0</v>
      </c>
      <c r="AZ235" s="8">
        <f>SUM(matriceresult_258[[#This Row],[ArrayExpress]:[UniProt]])</f>
        <v>1</v>
      </c>
    </row>
    <row r="236" spans="1:52" x14ac:dyDescent="0.25">
      <c r="A236" s="3" t="s">
        <v>406</v>
      </c>
      <c r="B236" s="13" t="s">
        <v>12</v>
      </c>
      <c r="D236" s="1" t="s">
        <v>1004</v>
      </c>
      <c r="E236">
        <v>0</v>
      </c>
      <c r="F236">
        <v>0</v>
      </c>
      <c r="G236">
        <v>0</v>
      </c>
      <c r="H236">
        <v>0</v>
      </c>
      <c r="I236">
        <v>0</v>
      </c>
      <c r="J236">
        <v>2</v>
      </c>
      <c r="K236">
        <v>0</v>
      </c>
      <c r="L236">
        <v>0</v>
      </c>
      <c r="M236">
        <v>0</v>
      </c>
      <c r="N236">
        <v>0</v>
      </c>
      <c r="O236">
        <v>0</v>
      </c>
      <c r="P236">
        <v>0</v>
      </c>
      <c r="Q236">
        <v>0</v>
      </c>
      <c r="R236">
        <v>0</v>
      </c>
      <c r="S236">
        <v>0</v>
      </c>
      <c r="T236">
        <v>0</v>
      </c>
      <c r="U236">
        <v>0</v>
      </c>
      <c r="V236">
        <v>0</v>
      </c>
      <c r="W236">
        <v>0</v>
      </c>
      <c r="X236">
        <v>0</v>
      </c>
      <c r="Y236">
        <v>0</v>
      </c>
      <c r="Z236">
        <v>0</v>
      </c>
      <c r="AA236" s="8">
        <f>SUM(matriceresult_25[[#This Row],[ArrayExpress]:[UniProt]])</f>
        <v>2</v>
      </c>
      <c r="AC236" s="1" t="s">
        <v>1004</v>
      </c>
      <c r="AD236">
        <f>matriceresult_25[[#This Row],[ArrayExpress]]/matriceresult_25[[#This Row],[TOTAL]]</f>
        <v>0</v>
      </c>
      <c r="AE236">
        <f>matriceresult_25[[#This Row],[BioProject]]/matriceresult_25[[#This Row],[TOTAL]]</f>
        <v>0</v>
      </c>
      <c r="AF236">
        <f>matriceresult_25[[#This Row],[dbGaP]]/matriceresult_25[[#This Row],[TOTAL]]</f>
        <v>0</v>
      </c>
      <c r="AG236">
        <f>matriceresult_25[[#This Row],[DOI]]/matriceresult_25[[#This Row],[TOTAL]]</f>
        <v>0</v>
      </c>
      <c r="AH236">
        <f>matriceresult_25[[#This Row],[EMDB]]/matriceresult_25[[#This Row],[TOTAL]]</f>
        <v>0</v>
      </c>
      <c r="AI236">
        <f>matriceresult_25[[#This Row],[ENA]]/matriceresult_25[[#This Row],[TOTAL]]</f>
        <v>1</v>
      </c>
      <c r="AJ236">
        <f>matriceresult_25[[#This Row],[Ensembl]]/matriceresult_25[[#This Row],[TOTAL]]</f>
        <v>0</v>
      </c>
      <c r="AK236">
        <f>matriceresult_25[[#This Row],[EUDRACT]]/matriceresult_25[[#This Row],[TOTAL]]</f>
        <v>0</v>
      </c>
      <c r="AL236">
        <f>matriceresult_25[[#This Row],[GCA]]/matriceresult_25[[#This Row],[TOTAL]]</f>
        <v>0</v>
      </c>
      <c r="AM236">
        <f>matriceresult_25[[#This Row],[Gene Ontology (GO)]]/matriceresult_25[[#This Row],[TOTAL]]</f>
        <v>0</v>
      </c>
      <c r="AN236">
        <f>matriceresult_25[[#This Row],[GEO]]/matriceresult_25[[#This Row],[TOTAL]]</f>
        <v>0</v>
      </c>
      <c r="AO236">
        <f>matriceresult_25[[#This Row],[HPA]]/matriceresult_25[[#This Row],[TOTAL]]</f>
        <v>0</v>
      </c>
      <c r="AP236">
        <f>matriceresult_25[[#This Row],[IGSR/1000 Genomes]]/matriceresult_25[[#This Row],[TOTAL]]</f>
        <v>0</v>
      </c>
      <c r="AQ236">
        <f>matriceresult_25[[#This Row],[InterPro]]/matriceresult_25[[#This Row],[TOTAL]]</f>
        <v>0</v>
      </c>
      <c r="AR236">
        <f>matriceresult_25[[#This Row],[OMIM]]/matriceresult_25[[#This Row],[TOTAL]]</f>
        <v>0</v>
      </c>
      <c r="AS236">
        <f>matriceresult_25[[#This Row],[PDBe]]/matriceresult_25[[#This Row],[TOTAL]]</f>
        <v>0</v>
      </c>
      <c r="AT236">
        <f>matriceresult_25[[#This Row],[Pfam]]/matriceresult_25[[#This Row],[TOTAL]]</f>
        <v>0</v>
      </c>
      <c r="AU236">
        <f>matriceresult_25[[#This Row],[PRIDE]]/matriceresult_25[[#This Row],[TOTAL]]</f>
        <v>0</v>
      </c>
      <c r="AV236">
        <f>matriceresult_25[[#This Row],[RefSeq]]/matriceresult_25[[#This Row],[TOTAL]]</f>
        <v>0</v>
      </c>
      <c r="AW236">
        <f>matriceresult_25[[#This Row],[RefSNP]]/matriceresult_25[[#This Row],[TOTAL]]</f>
        <v>0</v>
      </c>
      <c r="AX236">
        <f>matriceresult_25[[#This Row],[RRID]]/matriceresult_25[[#This Row],[TOTAL]]</f>
        <v>0</v>
      </c>
      <c r="AY236">
        <f>matriceresult_25[[#This Row],[UniProt]]/matriceresult_25[[#This Row],[TOTAL]]</f>
        <v>0</v>
      </c>
      <c r="AZ236" s="8">
        <f>SUM(matriceresult_258[[#This Row],[ArrayExpress]:[UniProt]])</f>
        <v>1</v>
      </c>
    </row>
    <row r="237" spans="1:52" x14ac:dyDescent="0.25">
      <c r="A237" s="4" t="s">
        <v>2222</v>
      </c>
      <c r="B237" s="6" t="s">
        <v>111</v>
      </c>
      <c r="D237" s="1" t="s">
        <v>779</v>
      </c>
      <c r="E237">
        <v>0</v>
      </c>
      <c r="F237">
        <v>0</v>
      </c>
      <c r="G237">
        <v>0</v>
      </c>
      <c r="H237">
        <v>0</v>
      </c>
      <c r="I237">
        <v>0</v>
      </c>
      <c r="J237">
        <v>0</v>
      </c>
      <c r="K237">
        <v>0</v>
      </c>
      <c r="L237">
        <v>0</v>
      </c>
      <c r="M237">
        <v>0</v>
      </c>
      <c r="N237">
        <v>0</v>
      </c>
      <c r="O237">
        <v>7</v>
      </c>
      <c r="P237">
        <v>0</v>
      </c>
      <c r="Q237">
        <v>0</v>
      </c>
      <c r="R237">
        <v>0</v>
      </c>
      <c r="S237">
        <v>0</v>
      </c>
      <c r="T237">
        <v>0</v>
      </c>
      <c r="U237">
        <v>0</v>
      </c>
      <c r="V237">
        <v>0</v>
      </c>
      <c r="W237">
        <v>0</v>
      </c>
      <c r="X237">
        <v>0</v>
      </c>
      <c r="Y237">
        <v>0</v>
      </c>
      <c r="Z237">
        <v>0</v>
      </c>
      <c r="AA237" s="8">
        <f>SUM(matriceresult_25[[#This Row],[ArrayExpress]:[UniProt]])</f>
        <v>7</v>
      </c>
      <c r="AC237" s="1" t="s">
        <v>779</v>
      </c>
      <c r="AD237">
        <f>matriceresult_25[[#This Row],[ArrayExpress]]/matriceresult_25[[#This Row],[TOTAL]]</f>
        <v>0</v>
      </c>
      <c r="AE237">
        <f>matriceresult_25[[#This Row],[BioProject]]/matriceresult_25[[#This Row],[TOTAL]]</f>
        <v>0</v>
      </c>
      <c r="AF237">
        <f>matriceresult_25[[#This Row],[dbGaP]]/matriceresult_25[[#This Row],[TOTAL]]</f>
        <v>0</v>
      </c>
      <c r="AG237">
        <f>matriceresult_25[[#This Row],[DOI]]/matriceresult_25[[#This Row],[TOTAL]]</f>
        <v>0</v>
      </c>
      <c r="AH237">
        <f>matriceresult_25[[#This Row],[EMDB]]/matriceresult_25[[#This Row],[TOTAL]]</f>
        <v>0</v>
      </c>
      <c r="AI237">
        <f>matriceresult_25[[#This Row],[ENA]]/matriceresult_25[[#This Row],[TOTAL]]</f>
        <v>0</v>
      </c>
      <c r="AJ237">
        <f>matriceresult_25[[#This Row],[Ensembl]]/matriceresult_25[[#This Row],[TOTAL]]</f>
        <v>0</v>
      </c>
      <c r="AK237">
        <f>matriceresult_25[[#This Row],[EUDRACT]]/matriceresult_25[[#This Row],[TOTAL]]</f>
        <v>0</v>
      </c>
      <c r="AL237">
        <f>matriceresult_25[[#This Row],[GCA]]/matriceresult_25[[#This Row],[TOTAL]]</f>
        <v>0</v>
      </c>
      <c r="AM237">
        <f>matriceresult_25[[#This Row],[Gene Ontology (GO)]]/matriceresult_25[[#This Row],[TOTAL]]</f>
        <v>0</v>
      </c>
      <c r="AN237">
        <f>matriceresult_25[[#This Row],[GEO]]/matriceresult_25[[#This Row],[TOTAL]]</f>
        <v>1</v>
      </c>
      <c r="AO237">
        <f>matriceresult_25[[#This Row],[HPA]]/matriceresult_25[[#This Row],[TOTAL]]</f>
        <v>0</v>
      </c>
      <c r="AP237">
        <f>matriceresult_25[[#This Row],[IGSR/1000 Genomes]]/matriceresult_25[[#This Row],[TOTAL]]</f>
        <v>0</v>
      </c>
      <c r="AQ237">
        <f>matriceresult_25[[#This Row],[InterPro]]/matriceresult_25[[#This Row],[TOTAL]]</f>
        <v>0</v>
      </c>
      <c r="AR237">
        <f>matriceresult_25[[#This Row],[OMIM]]/matriceresult_25[[#This Row],[TOTAL]]</f>
        <v>0</v>
      </c>
      <c r="AS237">
        <f>matriceresult_25[[#This Row],[PDBe]]/matriceresult_25[[#This Row],[TOTAL]]</f>
        <v>0</v>
      </c>
      <c r="AT237">
        <f>matriceresult_25[[#This Row],[Pfam]]/matriceresult_25[[#This Row],[TOTAL]]</f>
        <v>0</v>
      </c>
      <c r="AU237">
        <f>matriceresult_25[[#This Row],[PRIDE]]/matriceresult_25[[#This Row],[TOTAL]]</f>
        <v>0</v>
      </c>
      <c r="AV237">
        <f>matriceresult_25[[#This Row],[RefSeq]]/matriceresult_25[[#This Row],[TOTAL]]</f>
        <v>0</v>
      </c>
      <c r="AW237">
        <f>matriceresult_25[[#This Row],[RefSNP]]/matriceresult_25[[#This Row],[TOTAL]]</f>
        <v>0</v>
      </c>
      <c r="AX237">
        <f>matriceresult_25[[#This Row],[RRID]]/matriceresult_25[[#This Row],[TOTAL]]</f>
        <v>0</v>
      </c>
      <c r="AY237">
        <f>matriceresult_25[[#This Row],[UniProt]]/matriceresult_25[[#This Row],[TOTAL]]</f>
        <v>0</v>
      </c>
      <c r="AZ237" s="8">
        <f>SUM(matriceresult_258[[#This Row],[ArrayExpress]:[UniProt]])</f>
        <v>1</v>
      </c>
    </row>
    <row r="238" spans="1:52" x14ac:dyDescent="0.25">
      <c r="A238" s="3" t="s">
        <v>839</v>
      </c>
      <c r="B238" s="13" t="s">
        <v>841</v>
      </c>
      <c r="D238" s="1" t="s">
        <v>2934</v>
      </c>
      <c r="E238">
        <v>0</v>
      </c>
      <c r="F238">
        <v>0</v>
      </c>
      <c r="G238">
        <v>0</v>
      </c>
      <c r="H238">
        <v>0</v>
      </c>
      <c r="I238">
        <v>0</v>
      </c>
      <c r="J238">
        <v>0</v>
      </c>
      <c r="K238">
        <v>0</v>
      </c>
      <c r="L238">
        <v>0</v>
      </c>
      <c r="M238">
        <v>0</v>
      </c>
      <c r="N238">
        <v>0</v>
      </c>
      <c r="O238">
        <v>0</v>
      </c>
      <c r="P238">
        <v>0</v>
      </c>
      <c r="Q238">
        <v>0</v>
      </c>
      <c r="R238">
        <v>0</v>
      </c>
      <c r="S238">
        <v>0</v>
      </c>
      <c r="T238">
        <v>2</v>
      </c>
      <c r="U238">
        <v>0</v>
      </c>
      <c r="V238">
        <v>0</v>
      </c>
      <c r="W238">
        <v>0</v>
      </c>
      <c r="X238">
        <v>0</v>
      </c>
      <c r="Y238">
        <v>0</v>
      </c>
      <c r="Z238">
        <v>0</v>
      </c>
      <c r="AA238" s="8">
        <f>SUM(matriceresult_25[[#This Row],[ArrayExpress]:[UniProt]])</f>
        <v>2</v>
      </c>
      <c r="AC238" s="1" t="s">
        <v>2934</v>
      </c>
      <c r="AD238">
        <f>matriceresult_25[[#This Row],[ArrayExpress]]/matriceresult_25[[#This Row],[TOTAL]]</f>
        <v>0</v>
      </c>
      <c r="AE238">
        <f>matriceresult_25[[#This Row],[BioProject]]/matriceresult_25[[#This Row],[TOTAL]]</f>
        <v>0</v>
      </c>
      <c r="AF238">
        <f>matriceresult_25[[#This Row],[dbGaP]]/matriceresult_25[[#This Row],[TOTAL]]</f>
        <v>0</v>
      </c>
      <c r="AG238">
        <f>matriceresult_25[[#This Row],[DOI]]/matriceresult_25[[#This Row],[TOTAL]]</f>
        <v>0</v>
      </c>
      <c r="AH238">
        <f>matriceresult_25[[#This Row],[EMDB]]/matriceresult_25[[#This Row],[TOTAL]]</f>
        <v>0</v>
      </c>
      <c r="AI238">
        <f>matriceresult_25[[#This Row],[ENA]]/matriceresult_25[[#This Row],[TOTAL]]</f>
        <v>0</v>
      </c>
      <c r="AJ238">
        <f>matriceresult_25[[#This Row],[Ensembl]]/matriceresult_25[[#This Row],[TOTAL]]</f>
        <v>0</v>
      </c>
      <c r="AK238">
        <f>matriceresult_25[[#This Row],[EUDRACT]]/matriceresult_25[[#This Row],[TOTAL]]</f>
        <v>0</v>
      </c>
      <c r="AL238">
        <f>matriceresult_25[[#This Row],[GCA]]/matriceresult_25[[#This Row],[TOTAL]]</f>
        <v>0</v>
      </c>
      <c r="AM238">
        <f>matriceresult_25[[#This Row],[Gene Ontology (GO)]]/matriceresult_25[[#This Row],[TOTAL]]</f>
        <v>0</v>
      </c>
      <c r="AN238">
        <f>matriceresult_25[[#This Row],[GEO]]/matriceresult_25[[#This Row],[TOTAL]]</f>
        <v>0</v>
      </c>
      <c r="AO238">
        <f>matriceresult_25[[#This Row],[HPA]]/matriceresult_25[[#This Row],[TOTAL]]</f>
        <v>0</v>
      </c>
      <c r="AP238">
        <f>matriceresult_25[[#This Row],[IGSR/1000 Genomes]]/matriceresult_25[[#This Row],[TOTAL]]</f>
        <v>0</v>
      </c>
      <c r="AQ238">
        <f>matriceresult_25[[#This Row],[InterPro]]/matriceresult_25[[#This Row],[TOTAL]]</f>
        <v>0</v>
      </c>
      <c r="AR238">
        <f>matriceresult_25[[#This Row],[OMIM]]/matriceresult_25[[#This Row],[TOTAL]]</f>
        <v>0</v>
      </c>
      <c r="AS238">
        <f>matriceresult_25[[#This Row],[PDBe]]/matriceresult_25[[#This Row],[TOTAL]]</f>
        <v>1</v>
      </c>
      <c r="AT238">
        <f>matriceresult_25[[#This Row],[Pfam]]/matriceresult_25[[#This Row],[TOTAL]]</f>
        <v>0</v>
      </c>
      <c r="AU238">
        <f>matriceresult_25[[#This Row],[PRIDE]]/matriceresult_25[[#This Row],[TOTAL]]</f>
        <v>0</v>
      </c>
      <c r="AV238">
        <f>matriceresult_25[[#This Row],[RefSeq]]/matriceresult_25[[#This Row],[TOTAL]]</f>
        <v>0</v>
      </c>
      <c r="AW238">
        <f>matriceresult_25[[#This Row],[RefSNP]]/matriceresult_25[[#This Row],[TOTAL]]</f>
        <v>0</v>
      </c>
      <c r="AX238">
        <f>matriceresult_25[[#This Row],[RRID]]/matriceresult_25[[#This Row],[TOTAL]]</f>
        <v>0</v>
      </c>
      <c r="AY238">
        <f>matriceresult_25[[#This Row],[UniProt]]/matriceresult_25[[#This Row],[TOTAL]]</f>
        <v>0</v>
      </c>
      <c r="AZ238" s="8">
        <f>SUM(matriceresult_258[[#This Row],[ArrayExpress]:[UniProt]])</f>
        <v>1</v>
      </c>
    </row>
    <row r="239" spans="1:52" x14ac:dyDescent="0.25">
      <c r="A239" s="4" t="s">
        <v>104</v>
      </c>
      <c r="B239" s="6" t="s">
        <v>12</v>
      </c>
      <c r="D239" s="1" t="s">
        <v>2942</v>
      </c>
      <c r="E239">
        <v>0</v>
      </c>
      <c r="F239">
        <v>0</v>
      </c>
      <c r="G239">
        <v>0</v>
      </c>
      <c r="H239">
        <v>0</v>
      </c>
      <c r="I239">
        <v>0</v>
      </c>
      <c r="J239">
        <v>0</v>
      </c>
      <c r="K239">
        <v>0</v>
      </c>
      <c r="L239">
        <v>0</v>
      </c>
      <c r="M239">
        <v>0</v>
      </c>
      <c r="N239">
        <v>0</v>
      </c>
      <c r="O239">
        <v>0</v>
      </c>
      <c r="P239">
        <v>0</v>
      </c>
      <c r="Q239">
        <v>0</v>
      </c>
      <c r="R239">
        <v>0</v>
      </c>
      <c r="S239">
        <v>0</v>
      </c>
      <c r="T239">
        <v>5</v>
      </c>
      <c r="U239">
        <v>0</v>
      </c>
      <c r="V239">
        <v>0</v>
      </c>
      <c r="W239">
        <v>0</v>
      </c>
      <c r="X239">
        <v>0</v>
      </c>
      <c r="Y239">
        <v>0</v>
      </c>
      <c r="Z239">
        <v>0</v>
      </c>
      <c r="AA239" s="8">
        <f>SUM(matriceresult_25[[#This Row],[ArrayExpress]:[UniProt]])</f>
        <v>5</v>
      </c>
      <c r="AC239" s="1" t="s">
        <v>2942</v>
      </c>
      <c r="AD239">
        <f>matriceresult_25[[#This Row],[ArrayExpress]]/matriceresult_25[[#This Row],[TOTAL]]</f>
        <v>0</v>
      </c>
      <c r="AE239">
        <f>matriceresult_25[[#This Row],[BioProject]]/matriceresult_25[[#This Row],[TOTAL]]</f>
        <v>0</v>
      </c>
      <c r="AF239">
        <f>matriceresult_25[[#This Row],[dbGaP]]/matriceresult_25[[#This Row],[TOTAL]]</f>
        <v>0</v>
      </c>
      <c r="AG239">
        <f>matriceresult_25[[#This Row],[DOI]]/matriceresult_25[[#This Row],[TOTAL]]</f>
        <v>0</v>
      </c>
      <c r="AH239">
        <f>matriceresult_25[[#This Row],[EMDB]]/matriceresult_25[[#This Row],[TOTAL]]</f>
        <v>0</v>
      </c>
      <c r="AI239">
        <f>matriceresult_25[[#This Row],[ENA]]/matriceresult_25[[#This Row],[TOTAL]]</f>
        <v>0</v>
      </c>
      <c r="AJ239">
        <f>matriceresult_25[[#This Row],[Ensembl]]/matriceresult_25[[#This Row],[TOTAL]]</f>
        <v>0</v>
      </c>
      <c r="AK239">
        <f>matriceresult_25[[#This Row],[EUDRACT]]/matriceresult_25[[#This Row],[TOTAL]]</f>
        <v>0</v>
      </c>
      <c r="AL239">
        <f>matriceresult_25[[#This Row],[GCA]]/matriceresult_25[[#This Row],[TOTAL]]</f>
        <v>0</v>
      </c>
      <c r="AM239">
        <f>matriceresult_25[[#This Row],[Gene Ontology (GO)]]/matriceresult_25[[#This Row],[TOTAL]]</f>
        <v>0</v>
      </c>
      <c r="AN239">
        <f>matriceresult_25[[#This Row],[GEO]]/matriceresult_25[[#This Row],[TOTAL]]</f>
        <v>0</v>
      </c>
      <c r="AO239">
        <f>matriceresult_25[[#This Row],[HPA]]/matriceresult_25[[#This Row],[TOTAL]]</f>
        <v>0</v>
      </c>
      <c r="AP239">
        <f>matriceresult_25[[#This Row],[IGSR/1000 Genomes]]/matriceresult_25[[#This Row],[TOTAL]]</f>
        <v>0</v>
      </c>
      <c r="AQ239">
        <f>matriceresult_25[[#This Row],[InterPro]]/matriceresult_25[[#This Row],[TOTAL]]</f>
        <v>0</v>
      </c>
      <c r="AR239">
        <f>matriceresult_25[[#This Row],[OMIM]]/matriceresult_25[[#This Row],[TOTAL]]</f>
        <v>0</v>
      </c>
      <c r="AS239">
        <f>matriceresult_25[[#This Row],[PDBe]]/matriceresult_25[[#This Row],[TOTAL]]</f>
        <v>1</v>
      </c>
      <c r="AT239">
        <f>matriceresult_25[[#This Row],[Pfam]]/matriceresult_25[[#This Row],[TOTAL]]</f>
        <v>0</v>
      </c>
      <c r="AU239">
        <f>matriceresult_25[[#This Row],[PRIDE]]/matriceresult_25[[#This Row],[TOTAL]]</f>
        <v>0</v>
      </c>
      <c r="AV239">
        <f>matriceresult_25[[#This Row],[RefSeq]]/matriceresult_25[[#This Row],[TOTAL]]</f>
        <v>0</v>
      </c>
      <c r="AW239">
        <f>matriceresult_25[[#This Row],[RefSNP]]/matriceresult_25[[#This Row],[TOTAL]]</f>
        <v>0</v>
      </c>
      <c r="AX239">
        <f>matriceresult_25[[#This Row],[RRID]]/matriceresult_25[[#This Row],[TOTAL]]</f>
        <v>0</v>
      </c>
      <c r="AY239">
        <f>matriceresult_25[[#This Row],[UniProt]]/matriceresult_25[[#This Row],[TOTAL]]</f>
        <v>0</v>
      </c>
      <c r="AZ239" s="8">
        <f>SUM(matriceresult_258[[#This Row],[ArrayExpress]:[UniProt]])</f>
        <v>1</v>
      </c>
    </row>
    <row r="240" spans="1:52" x14ac:dyDescent="0.25">
      <c r="A240" s="3" t="s">
        <v>104</v>
      </c>
      <c r="B240" s="13" t="s">
        <v>12</v>
      </c>
      <c r="D240" s="1" t="s">
        <v>793</v>
      </c>
      <c r="E240">
        <v>0</v>
      </c>
      <c r="F240">
        <v>0</v>
      </c>
      <c r="G240">
        <v>0</v>
      </c>
      <c r="H240">
        <v>0</v>
      </c>
      <c r="I240">
        <v>0</v>
      </c>
      <c r="J240">
        <v>6</v>
      </c>
      <c r="K240">
        <v>0</v>
      </c>
      <c r="L240">
        <v>0</v>
      </c>
      <c r="M240">
        <v>0</v>
      </c>
      <c r="N240">
        <v>0</v>
      </c>
      <c r="O240">
        <v>0</v>
      </c>
      <c r="P240">
        <v>0</v>
      </c>
      <c r="Q240">
        <v>0</v>
      </c>
      <c r="R240">
        <v>0</v>
      </c>
      <c r="S240">
        <v>0</v>
      </c>
      <c r="T240">
        <v>0</v>
      </c>
      <c r="U240">
        <v>0</v>
      </c>
      <c r="V240">
        <v>0</v>
      </c>
      <c r="W240">
        <v>0</v>
      </c>
      <c r="X240">
        <v>0</v>
      </c>
      <c r="Y240">
        <v>0</v>
      </c>
      <c r="Z240">
        <v>0</v>
      </c>
      <c r="AA240" s="8">
        <f>SUM(matriceresult_25[[#This Row],[ArrayExpress]:[UniProt]])</f>
        <v>6</v>
      </c>
      <c r="AC240" s="1" t="s">
        <v>793</v>
      </c>
      <c r="AD240">
        <f>matriceresult_25[[#This Row],[ArrayExpress]]/matriceresult_25[[#This Row],[TOTAL]]</f>
        <v>0</v>
      </c>
      <c r="AE240">
        <f>matriceresult_25[[#This Row],[BioProject]]/matriceresult_25[[#This Row],[TOTAL]]</f>
        <v>0</v>
      </c>
      <c r="AF240">
        <f>matriceresult_25[[#This Row],[dbGaP]]/matriceresult_25[[#This Row],[TOTAL]]</f>
        <v>0</v>
      </c>
      <c r="AG240">
        <f>matriceresult_25[[#This Row],[DOI]]/matriceresult_25[[#This Row],[TOTAL]]</f>
        <v>0</v>
      </c>
      <c r="AH240">
        <f>matriceresult_25[[#This Row],[EMDB]]/matriceresult_25[[#This Row],[TOTAL]]</f>
        <v>0</v>
      </c>
      <c r="AI240">
        <f>matriceresult_25[[#This Row],[ENA]]/matriceresult_25[[#This Row],[TOTAL]]</f>
        <v>1</v>
      </c>
      <c r="AJ240">
        <f>matriceresult_25[[#This Row],[Ensembl]]/matriceresult_25[[#This Row],[TOTAL]]</f>
        <v>0</v>
      </c>
      <c r="AK240">
        <f>matriceresult_25[[#This Row],[EUDRACT]]/matriceresult_25[[#This Row],[TOTAL]]</f>
        <v>0</v>
      </c>
      <c r="AL240">
        <f>matriceresult_25[[#This Row],[GCA]]/matriceresult_25[[#This Row],[TOTAL]]</f>
        <v>0</v>
      </c>
      <c r="AM240">
        <f>matriceresult_25[[#This Row],[Gene Ontology (GO)]]/matriceresult_25[[#This Row],[TOTAL]]</f>
        <v>0</v>
      </c>
      <c r="AN240">
        <f>matriceresult_25[[#This Row],[GEO]]/matriceresult_25[[#This Row],[TOTAL]]</f>
        <v>0</v>
      </c>
      <c r="AO240">
        <f>matriceresult_25[[#This Row],[HPA]]/matriceresult_25[[#This Row],[TOTAL]]</f>
        <v>0</v>
      </c>
      <c r="AP240">
        <f>matriceresult_25[[#This Row],[IGSR/1000 Genomes]]/matriceresult_25[[#This Row],[TOTAL]]</f>
        <v>0</v>
      </c>
      <c r="AQ240">
        <f>matriceresult_25[[#This Row],[InterPro]]/matriceresult_25[[#This Row],[TOTAL]]</f>
        <v>0</v>
      </c>
      <c r="AR240">
        <f>matriceresult_25[[#This Row],[OMIM]]/matriceresult_25[[#This Row],[TOTAL]]</f>
        <v>0</v>
      </c>
      <c r="AS240">
        <f>matriceresult_25[[#This Row],[PDBe]]/matriceresult_25[[#This Row],[TOTAL]]</f>
        <v>0</v>
      </c>
      <c r="AT240">
        <f>matriceresult_25[[#This Row],[Pfam]]/matriceresult_25[[#This Row],[TOTAL]]</f>
        <v>0</v>
      </c>
      <c r="AU240">
        <f>matriceresult_25[[#This Row],[PRIDE]]/matriceresult_25[[#This Row],[TOTAL]]</f>
        <v>0</v>
      </c>
      <c r="AV240">
        <f>matriceresult_25[[#This Row],[RefSeq]]/matriceresult_25[[#This Row],[TOTAL]]</f>
        <v>0</v>
      </c>
      <c r="AW240">
        <f>matriceresult_25[[#This Row],[RefSNP]]/matriceresult_25[[#This Row],[TOTAL]]</f>
        <v>0</v>
      </c>
      <c r="AX240">
        <f>matriceresult_25[[#This Row],[RRID]]/matriceresult_25[[#This Row],[TOTAL]]</f>
        <v>0</v>
      </c>
      <c r="AY240">
        <f>matriceresult_25[[#This Row],[UniProt]]/matriceresult_25[[#This Row],[TOTAL]]</f>
        <v>0</v>
      </c>
      <c r="AZ240" s="8">
        <f>SUM(matriceresult_258[[#This Row],[ArrayExpress]:[UniProt]])</f>
        <v>1</v>
      </c>
    </row>
    <row r="241" spans="1:52" x14ac:dyDescent="0.25">
      <c r="A241" s="4" t="s">
        <v>104</v>
      </c>
      <c r="B241" s="6" t="s">
        <v>12</v>
      </c>
      <c r="D241" s="1" t="s">
        <v>800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1</v>
      </c>
      <c r="Z241">
        <v>0</v>
      </c>
      <c r="AA241" s="8">
        <f>SUM(matriceresult_25[[#This Row],[ArrayExpress]:[UniProt]])</f>
        <v>1</v>
      </c>
      <c r="AC241" s="1" t="s">
        <v>800</v>
      </c>
      <c r="AD241">
        <f>matriceresult_25[[#This Row],[ArrayExpress]]/matriceresult_25[[#This Row],[TOTAL]]</f>
        <v>0</v>
      </c>
      <c r="AE241">
        <f>matriceresult_25[[#This Row],[BioProject]]/matriceresult_25[[#This Row],[TOTAL]]</f>
        <v>0</v>
      </c>
      <c r="AF241">
        <f>matriceresult_25[[#This Row],[dbGaP]]/matriceresult_25[[#This Row],[TOTAL]]</f>
        <v>0</v>
      </c>
      <c r="AG241">
        <f>matriceresult_25[[#This Row],[DOI]]/matriceresult_25[[#This Row],[TOTAL]]</f>
        <v>0</v>
      </c>
      <c r="AH241">
        <f>matriceresult_25[[#This Row],[EMDB]]/matriceresult_25[[#This Row],[TOTAL]]</f>
        <v>0</v>
      </c>
      <c r="AI241">
        <f>matriceresult_25[[#This Row],[ENA]]/matriceresult_25[[#This Row],[TOTAL]]</f>
        <v>0</v>
      </c>
      <c r="AJ241">
        <f>matriceresult_25[[#This Row],[Ensembl]]/matriceresult_25[[#This Row],[TOTAL]]</f>
        <v>0</v>
      </c>
      <c r="AK241">
        <f>matriceresult_25[[#This Row],[EUDRACT]]/matriceresult_25[[#This Row],[TOTAL]]</f>
        <v>0</v>
      </c>
      <c r="AL241">
        <f>matriceresult_25[[#This Row],[GCA]]/matriceresult_25[[#This Row],[TOTAL]]</f>
        <v>0</v>
      </c>
      <c r="AM241">
        <f>matriceresult_25[[#This Row],[Gene Ontology (GO)]]/matriceresult_25[[#This Row],[TOTAL]]</f>
        <v>0</v>
      </c>
      <c r="AN241">
        <f>matriceresult_25[[#This Row],[GEO]]/matriceresult_25[[#This Row],[TOTAL]]</f>
        <v>0</v>
      </c>
      <c r="AO241">
        <f>matriceresult_25[[#This Row],[HPA]]/matriceresult_25[[#This Row],[TOTAL]]</f>
        <v>0</v>
      </c>
      <c r="AP241">
        <f>matriceresult_25[[#This Row],[IGSR/1000 Genomes]]/matriceresult_25[[#This Row],[TOTAL]]</f>
        <v>0</v>
      </c>
      <c r="AQ241">
        <f>matriceresult_25[[#This Row],[InterPro]]/matriceresult_25[[#This Row],[TOTAL]]</f>
        <v>0</v>
      </c>
      <c r="AR241">
        <f>matriceresult_25[[#This Row],[OMIM]]/matriceresult_25[[#This Row],[TOTAL]]</f>
        <v>0</v>
      </c>
      <c r="AS241">
        <f>matriceresult_25[[#This Row],[PDBe]]/matriceresult_25[[#This Row],[TOTAL]]</f>
        <v>0</v>
      </c>
      <c r="AT241">
        <f>matriceresult_25[[#This Row],[Pfam]]/matriceresult_25[[#This Row],[TOTAL]]</f>
        <v>0</v>
      </c>
      <c r="AU241">
        <f>matriceresult_25[[#This Row],[PRIDE]]/matriceresult_25[[#This Row],[TOTAL]]</f>
        <v>0</v>
      </c>
      <c r="AV241">
        <f>matriceresult_25[[#This Row],[RefSeq]]/matriceresult_25[[#This Row],[TOTAL]]</f>
        <v>0</v>
      </c>
      <c r="AW241">
        <f>matriceresult_25[[#This Row],[RefSNP]]/matriceresult_25[[#This Row],[TOTAL]]</f>
        <v>0</v>
      </c>
      <c r="AX241">
        <f>matriceresult_25[[#This Row],[RRID]]/matriceresult_25[[#This Row],[TOTAL]]</f>
        <v>1</v>
      </c>
      <c r="AY241">
        <f>matriceresult_25[[#This Row],[UniProt]]/matriceresult_25[[#This Row],[TOTAL]]</f>
        <v>0</v>
      </c>
      <c r="AZ241" s="8">
        <f>SUM(matriceresult_258[[#This Row],[ArrayExpress]:[UniProt]])</f>
        <v>1</v>
      </c>
    </row>
    <row r="242" spans="1:52" x14ac:dyDescent="0.25">
      <c r="A242" s="3" t="s">
        <v>104</v>
      </c>
      <c r="B242" s="13" t="s">
        <v>12</v>
      </c>
      <c r="D242" s="1" t="s">
        <v>2949</v>
      </c>
      <c r="E242">
        <v>0</v>
      </c>
      <c r="F242">
        <v>0</v>
      </c>
      <c r="G242">
        <v>0</v>
      </c>
      <c r="H242">
        <v>0</v>
      </c>
      <c r="I242">
        <v>0</v>
      </c>
      <c r="J242">
        <v>1</v>
      </c>
      <c r="K242">
        <v>0</v>
      </c>
      <c r="L242">
        <v>0</v>
      </c>
      <c r="M242">
        <v>0</v>
      </c>
      <c r="N242">
        <v>0</v>
      </c>
      <c r="O242">
        <v>0</v>
      </c>
      <c r="P242">
        <v>0</v>
      </c>
      <c r="Q242">
        <v>0</v>
      </c>
      <c r="R242">
        <v>0</v>
      </c>
      <c r="S242">
        <v>0</v>
      </c>
      <c r="T242">
        <v>0</v>
      </c>
      <c r="U242">
        <v>0</v>
      </c>
      <c r="V242">
        <v>0</v>
      </c>
      <c r="W242">
        <v>0</v>
      </c>
      <c r="X242">
        <v>0</v>
      </c>
      <c r="Y242">
        <v>0</v>
      </c>
      <c r="Z242">
        <v>0</v>
      </c>
      <c r="AA242" s="8">
        <f>SUM(matriceresult_25[[#This Row],[ArrayExpress]:[UniProt]])</f>
        <v>1</v>
      </c>
      <c r="AC242" s="1" t="s">
        <v>2949</v>
      </c>
      <c r="AD242">
        <f>matriceresult_25[[#This Row],[ArrayExpress]]/matriceresult_25[[#This Row],[TOTAL]]</f>
        <v>0</v>
      </c>
      <c r="AE242">
        <f>matriceresult_25[[#This Row],[BioProject]]/matriceresult_25[[#This Row],[TOTAL]]</f>
        <v>0</v>
      </c>
      <c r="AF242">
        <f>matriceresult_25[[#This Row],[dbGaP]]/matriceresult_25[[#This Row],[TOTAL]]</f>
        <v>0</v>
      </c>
      <c r="AG242">
        <f>matriceresult_25[[#This Row],[DOI]]/matriceresult_25[[#This Row],[TOTAL]]</f>
        <v>0</v>
      </c>
      <c r="AH242">
        <f>matriceresult_25[[#This Row],[EMDB]]/matriceresult_25[[#This Row],[TOTAL]]</f>
        <v>0</v>
      </c>
      <c r="AI242">
        <f>matriceresult_25[[#This Row],[ENA]]/matriceresult_25[[#This Row],[TOTAL]]</f>
        <v>1</v>
      </c>
      <c r="AJ242">
        <f>matriceresult_25[[#This Row],[Ensembl]]/matriceresult_25[[#This Row],[TOTAL]]</f>
        <v>0</v>
      </c>
      <c r="AK242">
        <f>matriceresult_25[[#This Row],[EUDRACT]]/matriceresult_25[[#This Row],[TOTAL]]</f>
        <v>0</v>
      </c>
      <c r="AL242">
        <f>matriceresult_25[[#This Row],[GCA]]/matriceresult_25[[#This Row],[TOTAL]]</f>
        <v>0</v>
      </c>
      <c r="AM242">
        <f>matriceresult_25[[#This Row],[Gene Ontology (GO)]]/matriceresult_25[[#This Row],[TOTAL]]</f>
        <v>0</v>
      </c>
      <c r="AN242">
        <f>matriceresult_25[[#This Row],[GEO]]/matriceresult_25[[#This Row],[TOTAL]]</f>
        <v>0</v>
      </c>
      <c r="AO242">
        <f>matriceresult_25[[#This Row],[HPA]]/matriceresult_25[[#This Row],[TOTAL]]</f>
        <v>0</v>
      </c>
      <c r="AP242">
        <f>matriceresult_25[[#This Row],[IGSR/1000 Genomes]]/matriceresult_25[[#This Row],[TOTAL]]</f>
        <v>0</v>
      </c>
      <c r="AQ242">
        <f>matriceresult_25[[#This Row],[InterPro]]/matriceresult_25[[#This Row],[TOTAL]]</f>
        <v>0</v>
      </c>
      <c r="AR242">
        <f>matriceresult_25[[#This Row],[OMIM]]/matriceresult_25[[#This Row],[TOTAL]]</f>
        <v>0</v>
      </c>
      <c r="AS242">
        <f>matriceresult_25[[#This Row],[PDBe]]/matriceresult_25[[#This Row],[TOTAL]]</f>
        <v>0</v>
      </c>
      <c r="AT242">
        <f>matriceresult_25[[#This Row],[Pfam]]/matriceresult_25[[#This Row],[TOTAL]]</f>
        <v>0</v>
      </c>
      <c r="AU242">
        <f>matriceresult_25[[#This Row],[PRIDE]]/matriceresult_25[[#This Row],[TOTAL]]</f>
        <v>0</v>
      </c>
      <c r="AV242">
        <f>matriceresult_25[[#This Row],[RefSeq]]/matriceresult_25[[#This Row],[TOTAL]]</f>
        <v>0</v>
      </c>
      <c r="AW242">
        <f>matriceresult_25[[#This Row],[RefSNP]]/matriceresult_25[[#This Row],[TOTAL]]</f>
        <v>0</v>
      </c>
      <c r="AX242">
        <f>matriceresult_25[[#This Row],[RRID]]/matriceresult_25[[#This Row],[TOTAL]]</f>
        <v>0</v>
      </c>
      <c r="AY242">
        <f>matriceresult_25[[#This Row],[UniProt]]/matriceresult_25[[#This Row],[TOTAL]]</f>
        <v>0</v>
      </c>
      <c r="AZ242" s="8">
        <f>SUM(matriceresult_258[[#This Row],[ArrayExpress]:[UniProt]])</f>
        <v>1</v>
      </c>
    </row>
    <row r="243" spans="1:52" x14ac:dyDescent="0.25">
      <c r="A243" s="4" t="s">
        <v>104</v>
      </c>
      <c r="B243" s="6" t="s">
        <v>12</v>
      </c>
      <c r="D243" s="1" t="s">
        <v>2954</v>
      </c>
      <c r="E243">
        <v>0</v>
      </c>
      <c r="F243">
        <v>0</v>
      </c>
      <c r="G243">
        <v>0</v>
      </c>
      <c r="H243">
        <v>0</v>
      </c>
      <c r="I243">
        <v>0</v>
      </c>
      <c r="J243">
        <v>4</v>
      </c>
      <c r="K243">
        <v>0</v>
      </c>
      <c r="L243">
        <v>0</v>
      </c>
      <c r="M243">
        <v>0</v>
      </c>
      <c r="N243">
        <v>0</v>
      </c>
      <c r="O243">
        <v>0</v>
      </c>
      <c r="P243">
        <v>0</v>
      </c>
      <c r="Q243">
        <v>0</v>
      </c>
      <c r="R243">
        <v>0</v>
      </c>
      <c r="S243">
        <v>0</v>
      </c>
      <c r="T243">
        <v>0</v>
      </c>
      <c r="U243">
        <v>0</v>
      </c>
      <c r="V243">
        <v>0</v>
      </c>
      <c r="W243">
        <v>0</v>
      </c>
      <c r="X243">
        <v>0</v>
      </c>
      <c r="Y243">
        <v>0</v>
      </c>
      <c r="Z243">
        <v>0</v>
      </c>
      <c r="AA243" s="8">
        <f>SUM(matriceresult_25[[#This Row],[ArrayExpress]:[UniProt]])</f>
        <v>4</v>
      </c>
      <c r="AC243" s="1" t="s">
        <v>2954</v>
      </c>
      <c r="AD243">
        <f>matriceresult_25[[#This Row],[ArrayExpress]]/matriceresult_25[[#This Row],[TOTAL]]</f>
        <v>0</v>
      </c>
      <c r="AE243">
        <f>matriceresult_25[[#This Row],[BioProject]]/matriceresult_25[[#This Row],[TOTAL]]</f>
        <v>0</v>
      </c>
      <c r="AF243">
        <f>matriceresult_25[[#This Row],[dbGaP]]/matriceresult_25[[#This Row],[TOTAL]]</f>
        <v>0</v>
      </c>
      <c r="AG243">
        <f>matriceresult_25[[#This Row],[DOI]]/matriceresult_25[[#This Row],[TOTAL]]</f>
        <v>0</v>
      </c>
      <c r="AH243">
        <f>matriceresult_25[[#This Row],[EMDB]]/matriceresult_25[[#This Row],[TOTAL]]</f>
        <v>0</v>
      </c>
      <c r="AI243">
        <f>matriceresult_25[[#This Row],[ENA]]/matriceresult_25[[#This Row],[TOTAL]]</f>
        <v>1</v>
      </c>
      <c r="AJ243">
        <f>matriceresult_25[[#This Row],[Ensembl]]/matriceresult_25[[#This Row],[TOTAL]]</f>
        <v>0</v>
      </c>
      <c r="AK243">
        <f>matriceresult_25[[#This Row],[EUDRACT]]/matriceresult_25[[#This Row],[TOTAL]]</f>
        <v>0</v>
      </c>
      <c r="AL243">
        <f>matriceresult_25[[#This Row],[GCA]]/matriceresult_25[[#This Row],[TOTAL]]</f>
        <v>0</v>
      </c>
      <c r="AM243">
        <f>matriceresult_25[[#This Row],[Gene Ontology (GO)]]/matriceresult_25[[#This Row],[TOTAL]]</f>
        <v>0</v>
      </c>
      <c r="AN243">
        <f>matriceresult_25[[#This Row],[GEO]]/matriceresult_25[[#This Row],[TOTAL]]</f>
        <v>0</v>
      </c>
      <c r="AO243">
        <f>matriceresult_25[[#This Row],[HPA]]/matriceresult_25[[#This Row],[TOTAL]]</f>
        <v>0</v>
      </c>
      <c r="AP243">
        <f>matriceresult_25[[#This Row],[IGSR/1000 Genomes]]/matriceresult_25[[#This Row],[TOTAL]]</f>
        <v>0</v>
      </c>
      <c r="AQ243">
        <f>matriceresult_25[[#This Row],[InterPro]]/matriceresult_25[[#This Row],[TOTAL]]</f>
        <v>0</v>
      </c>
      <c r="AR243">
        <f>matriceresult_25[[#This Row],[OMIM]]/matriceresult_25[[#This Row],[TOTAL]]</f>
        <v>0</v>
      </c>
      <c r="AS243">
        <f>matriceresult_25[[#This Row],[PDBe]]/matriceresult_25[[#This Row],[TOTAL]]</f>
        <v>0</v>
      </c>
      <c r="AT243">
        <f>matriceresult_25[[#This Row],[Pfam]]/matriceresult_25[[#This Row],[TOTAL]]</f>
        <v>0</v>
      </c>
      <c r="AU243">
        <f>matriceresult_25[[#This Row],[PRIDE]]/matriceresult_25[[#This Row],[TOTAL]]</f>
        <v>0</v>
      </c>
      <c r="AV243">
        <f>matriceresult_25[[#This Row],[RefSeq]]/matriceresult_25[[#This Row],[TOTAL]]</f>
        <v>0</v>
      </c>
      <c r="AW243">
        <f>matriceresult_25[[#This Row],[RefSNP]]/matriceresult_25[[#This Row],[TOTAL]]</f>
        <v>0</v>
      </c>
      <c r="AX243">
        <f>matriceresult_25[[#This Row],[RRID]]/matriceresult_25[[#This Row],[TOTAL]]</f>
        <v>0</v>
      </c>
      <c r="AY243">
        <f>matriceresult_25[[#This Row],[UniProt]]/matriceresult_25[[#This Row],[TOTAL]]</f>
        <v>0</v>
      </c>
      <c r="AZ243" s="8">
        <f>SUM(matriceresult_258[[#This Row],[ArrayExpress]:[UniProt]])</f>
        <v>1</v>
      </c>
    </row>
    <row r="244" spans="1:52" x14ac:dyDescent="0.25">
      <c r="A244" s="3" t="s">
        <v>104</v>
      </c>
      <c r="B244" s="13" t="s">
        <v>12</v>
      </c>
      <c r="D244" s="1" t="s">
        <v>2965</v>
      </c>
      <c r="E244">
        <v>0</v>
      </c>
      <c r="F244">
        <v>0</v>
      </c>
      <c r="G244">
        <v>0</v>
      </c>
      <c r="H244">
        <v>0</v>
      </c>
      <c r="I244">
        <v>0</v>
      </c>
      <c r="J244">
        <v>1</v>
      </c>
      <c r="K244">
        <v>0</v>
      </c>
      <c r="L244">
        <v>0</v>
      </c>
      <c r="M244">
        <v>0</v>
      </c>
      <c r="N244">
        <v>0</v>
      </c>
      <c r="O244">
        <v>0</v>
      </c>
      <c r="P244">
        <v>0</v>
      </c>
      <c r="Q244">
        <v>0</v>
      </c>
      <c r="R244">
        <v>0</v>
      </c>
      <c r="S244">
        <v>0</v>
      </c>
      <c r="T244">
        <v>0</v>
      </c>
      <c r="U244">
        <v>0</v>
      </c>
      <c r="V244">
        <v>0</v>
      </c>
      <c r="W244">
        <v>0</v>
      </c>
      <c r="X244">
        <v>0</v>
      </c>
      <c r="Y244">
        <v>0</v>
      </c>
      <c r="Z244">
        <v>0</v>
      </c>
      <c r="AA244" s="8">
        <f>SUM(matriceresult_25[[#This Row],[ArrayExpress]:[UniProt]])</f>
        <v>1</v>
      </c>
      <c r="AC244" s="1" t="s">
        <v>2965</v>
      </c>
      <c r="AD244">
        <f>matriceresult_25[[#This Row],[ArrayExpress]]/matriceresult_25[[#This Row],[TOTAL]]</f>
        <v>0</v>
      </c>
      <c r="AE244">
        <f>matriceresult_25[[#This Row],[BioProject]]/matriceresult_25[[#This Row],[TOTAL]]</f>
        <v>0</v>
      </c>
      <c r="AF244">
        <f>matriceresult_25[[#This Row],[dbGaP]]/matriceresult_25[[#This Row],[TOTAL]]</f>
        <v>0</v>
      </c>
      <c r="AG244">
        <f>matriceresult_25[[#This Row],[DOI]]/matriceresult_25[[#This Row],[TOTAL]]</f>
        <v>0</v>
      </c>
      <c r="AH244">
        <f>matriceresult_25[[#This Row],[EMDB]]/matriceresult_25[[#This Row],[TOTAL]]</f>
        <v>0</v>
      </c>
      <c r="AI244">
        <f>matriceresult_25[[#This Row],[ENA]]/matriceresult_25[[#This Row],[TOTAL]]</f>
        <v>1</v>
      </c>
      <c r="AJ244">
        <f>matriceresult_25[[#This Row],[Ensembl]]/matriceresult_25[[#This Row],[TOTAL]]</f>
        <v>0</v>
      </c>
      <c r="AK244">
        <f>matriceresult_25[[#This Row],[EUDRACT]]/matriceresult_25[[#This Row],[TOTAL]]</f>
        <v>0</v>
      </c>
      <c r="AL244">
        <f>matriceresult_25[[#This Row],[GCA]]/matriceresult_25[[#This Row],[TOTAL]]</f>
        <v>0</v>
      </c>
      <c r="AM244">
        <f>matriceresult_25[[#This Row],[Gene Ontology (GO)]]/matriceresult_25[[#This Row],[TOTAL]]</f>
        <v>0</v>
      </c>
      <c r="AN244">
        <f>matriceresult_25[[#This Row],[GEO]]/matriceresult_25[[#This Row],[TOTAL]]</f>
        <v>0</v>
      </c>
      <c r="AO244">
        <f>matriceresult_25[[#This Row],[HPA]]/matriceresult_25[[#This Row],[TOTAL]]</f>
        <v>0</v>
      </c>
      <c r="AP244">
        <f>matriceresult_25[[#This Row],[IGSR/1000 Genomes]]/matriceresult_25[[#This Row],[TOTAL]]</f>
        <v>0</v>
      </c>
      <c r="AQ244">
        <f>matriceresult_25[[#This Row],[InterPro]]/matriceresult_25[[#This Row],[TOTAL]]</f>
        <v>0</v>
      </c>
      <c r="AR244">
        <f>matriceresult_25[[#This Row],[OMIM]]/matriceresult_25[[#This Row],[TOTAL]]</f>
        <v>0</v>
      </c>
      <c r="AS244">
        <f>matriceresult_25[[#This Row],[PDBe]]/matriceresult_25[[#This Row],[TOTAL]]</f>
        <v>0</v>
      </c>
      <c r="AT244">
        <f>matriceresult_25[[#This Row],[Pfam]]/matriceresult_25[[#This Row],[TOTAL]]</f>
        <v>0</v>
      </c>
      <c r="AU244">
        <f>matriceresult_25[[#This Row],[PRIDE]]/matriceresult_25[[#This Row],[TOTAL]]</f>
        <v>0</v>
      </c>
      <c r="AV244">
        <f>matriceresult_25[[#This Row],[RefSeq]]/matriceresult_25[[#This Row],[TOTAL]]</f>
        <v>0</v>
      </c>
      <c r="AW244">
        <f>matriceresult_25[[#This Row],[RefSNP]]/matriceresult_25[[#This Row],[TOTAL]]</f>
        <v>0</v>
      </c>
      <c r="AX244">
        <f>matriceresult_25[[#This Row],[RRID]]/matriceresult_25[[#This Row],[TOTAL]]</f>
        <v>0</v>
      </c>
      <c r="AY244">
        <f>matriceresult_25[[#This Row],[UniProt]]/matriceresult_25[[#This Row],[TOTAL]]</f>
        <v>0</v>
      </c>
      <c r="AZ244" s="8">
        <f>SUM(matriceresult_258[[#This Row],[ArrayExpress]:[UniProt]])</f>
        <v>1</v>
      </c>
    </row>
    <row r="245" spans="1:52" x14ac:dyDescent="0.25">
      <c r="A245" s="4" t="s">
        <v>104</v>
      </c>
      <c r="B245" s="6" t="s">
        <v>12</v>
      </c>
      <c r="D245" s="1" t="s">
        <v>804</v>
      </c>
      <c r="E245">
        <v>0</v>
      </c>
      <c r="F245">
        <v>0</v>
      </c>
      <c r="G245">
        <v>0</v>
      </c>
      <c r="H245">
        <v>0</v>
      </c>
      <c r="I245">
        <v>0</v>
      </c>
      <c r="J245">
        <v>0</v>
      </c>
      <c r="K245">
        <v>0</v>
      </c>
      <c r="L245">
        <v>0</v>
      </c>
      <c r="M245">
        <v>0</v>
      </c>
      <c r="N245">
        <v>0</v>
      </c>
      <c r="O245">
        <v>1</v>
      </c>
      <c r="P245">
        <v>0</v>
      </c>
      <c r="Q245">
        <v>0</v>
      </c>
      <c r="R245">
        <v>0</v>
      </c>
      <c r="S245">
        <v>0</v>
      </c>
      <c r="T245">
        <v>0</v>
      </c>
      <c r="U245">
        <v>0</v>
      </c>
      <c r="V245">
        <v>0</v>
      </c>
      <c r="W245">
        <v>0</v>
      </c>
      <c r="X245">
        <v>0</v>
      </c>
      <c r="Y245">
        <v>0</v>
      </c>
      <c r="Z245">
        <v>0</v>
      </c>
      <c r="AA245" s="8">
        <f>SUM(matriceresult_25[[#This Row],[ArrayExpress]:[UniProt]])</f>
        <v>1</v>
      </c>
      <c r="AC245" s="1" t="s">
        <v>804</v>
      </c>
      <c r="AD245">
        <f>matriceresult_25[[#This Row],[ArrayExpress]]/matriceresult_25[[#This Row],[TOTAL]]</f>
        <v>0</v>
      </c>
      <c r="AE245">
        <f>matriceresult_25[[#This Row],[BioProject]]/matriceresult_25[[#This Row],[TOTAL]]</f>
        <v>0</v>
      </c>
      <c r="AF245">
        <f>matriceresult_25[[#This Row],[dbGaP]]/matriceresult_25[[#This Row],[TOTAL]]</f>
        <v>0</v>
      </c>
      <c r="AG245">
        <f>matriceresult_25[[#This Row],[DOI]]/matriceresult_25[[#This Row],[TOTAL]]</f>
        <v>0</v>
      </c>
      <c r="AH245">
        <f>matriceresult_25[[#This Row],[EMDB]]/matriceresult_25[[#This Row],[TOTAL]]</f>
        <v>0</v>
      </c>
      <c r="AI245">
        <f>matriceresult_25[[#This Row],[ENA]]/matriceresult_25[[#This Row],[TOTAL]]</f>
        <v>0</v>
      </c>
      <c r="AJ245">
        <f>matriceresult_25[[#This Row],[Ensembl]]/matriceresult_25[[#This Row],[TOTAL]]</f>
        <v>0</v>
      </c>
      <c r="AK245">
        <f>matriceresult_25[[#This Row],[EUDRACT]]/matriceresult_25[[#This Row],[TOTAL]]</f>
        <v>0</v>
      </c>
      <c r="AL245">
        <f>matriceresult_25[[#This Row],[GCA]]/matriceresult_25[[#This Row],[TOTAL]]</f>
        <v>0</v>
      </c>
      <c r="AM245">
        <f>matriceresult_25[[#This Row],[Gene Ontology (GO)]]/matriceresult_25[[#This Row],[TOTAL]]</f>
        <v>0</v>
      </c>
      <c r="AN245">
        <f>matriceresult_25[[#This Row],[GEO]]/matriceresult_25[[#This Row],[TOTAL]]</f>
        <v>1</v>
      </c>
      <c r="AO245">
        <f>matriceresult_25[[#This Row],[HPA]]/matriceresult_25[[#This Row],[TOTAL]]</f>
        <v>0</v>
      </c>
      <c r="AP245">
        <f>matriceresult_25[[#This Row],[IGSR/1000 Genomes]]/matriceresult_25[[#This Row],[TOTAL]]</f>
        <v>0</v>
      </c>
      <c r="AQ245">
        <f>matriceresult_25[[#This Row],[InterPro]]/matriceresult_25[[#This Row],[TOTAL]]</f>
        <v>0</v>
      </c>
      <c r="AR245">
        <f>matriceresult_25[[#This Row],[OMIM]]/matriceresult_25[[#This Row],[TOTAL]]</f>
        <v>0</v>
      </c>
      <c r="AS245">
        <f>matriceresult_25[[#This Row],[PDBe]]/matriceresult_25[[#This Row],[TOTAL]]</f>
        <v>0</v>
      </c>
      <c r="AT245">
        <f>matriceresult_25[[#This Row],[Pfam]]/matriceresult_25[[#This Row],[TOTAL]]</f>
        <v>0</v>
      </c>
      <c r="AU245">
        <f>matriceresult_25[[#This Row],[PRIDE]]/matriceresult_25[[#This Row],[TOTAL]]</f>
        <v>0</v>
      </c>
      <c r="AV245">
        <f>matriceresult_25[[#This Row],[RefSeq]]/matriceresult_25[[#This Row],[TOTAL]]</f>
        <v>0</v>
      </c>
      <c r="AW245">
        <f>matriceresult_25[[#This Row],[RefSNP]]/matriceresult_25[[#This Row],[TOTAL]]</f>
        <v>0</v>
      </c>
      <c r="AX245">
        <f>matriceresult_25[[#This Row],[RRID]]/matriceresult_25[[#This Row],[TOTAL]]</f>
        <v>0</v>
      </c>
      <c r="AY245">
        <f>matriceresult_25[[#This Row],[UniProt]]/matriceresult_25[[#This Row],[TOTAL]]</f>
        <v>0</v>
      </c>
      <c r="AZ245" s="8">
        <f>SUM(matriceresult_258[[#This Row],[ArrayExpress]:[UniProt]])</f>
        <v>1</v>
      </c>
    </row>
    <row r="246" spans="1:52" x14ac:dyDescent="0.25">
      <c r="A246" s="3" t="s">
        <v>104</v>
      </c>
      <c r="B246" s="13" t="s">
        <v>12</v>
      </c>
      <c r="D246" s="1" t="s">
        <v>2015</v>
      </c>
      <c r="E246">
        <v>0</v>
      </c>
      <c r="F246">
        <v>0</v>
      </c>
      <c r="G246">
        <v>0</v>
      </c>
      <c r="H246">
        <v>0</v>
      </c>
      <c r="I246">
        <v>0</v>
      </c>
      <c r="J246">
        <v>0</v>
      </c>
      <c r="K246">
        <v>0</v>
      </c>
      <c r="L246">
        <v>0</v>
      </c>
      <c r="M246">
        <v>0</v>
      </c>
      <c r="N246">
        <v>0</v>
      </c>
      <c r="O246">
        <v>0</v>
      </c>
      <c r="P246">
        <v>1</v>
      </c>
      <c r="Q246">
        <v>0</v>
      </c>
      <c r="R246">
        <v>0</v>
      </c>
      <c r="S246">
        <v>0</v>
      </c>
      <c r="T246">
        <v>0</v>
      </c>
      <c r="U246">
        <v>0</v>
      </c>
      <c r="V246">
        <v>0</v>
      </c>
      <c r="W246">
        <v>0</v>
      </c>
      <c r="X246">
        <v>0</v>
      </c>
      <c r="Y246">
        <v>0</v>
      </c>
      <c r="Z246">
        <v>0</v>
      </c>
      <c r="AA246" s="8">
        <f>SUM(matriceresult_25[[#This Row],[ArrayExpress]:[UniProt]])</f>
        <v>1</v>
      </c>
      <c r="AC246" s="1" t="s">
        <v>2015</v>
      </c>
      <c r="AD246">
        <f>matriceresult_25[[#This Row],[ArrayExpress]]/matriceresult_25[[#This Row],[TOTAL]]</f>
        <v>0</v>
      </c>
      <c r="AE246">
        <f>matriceresult_25[[#This Row],[BioProject]]/matriceresult_25[[#This Row],[TOTAL]]</f>
        <v>0</v>
      </c>
      <c r="AF246">
        <f>matriceresult_25[[#This Row],[dbGaP]]/matriceresult_25[[#This Row],[TOTAL]]</f>
        <v>0</v>
      </c>
      <c r="AG246">
        <f>matriceresult_25[[#This Row],[DOI]]/matriceresult_25[[#This Row],[TOTAL]]</f>
        <v>0</v>
      </c>
      <c r="AH246">
        <f>matriceresult_25[[#This Row],[EMDB]]/matriceresult_25[[#This Row],[TOTAL]]</f>
        <v>0</v>
      </c>
      <c r="AI246">
        <f>matriceresult_25[[#This Row],[ENA]]/matriceresult_25[[#This Row],[TOTAL]]</f>
        <v>0</v>
      </c>
      <c r="AJ246">
        <f>matriceresult_25[[#This Row],[Ensembl]]/matriceresult_25[[#This Row],[TOTAL]]</f>
        <v>0</v>
      </c>
      <c r="AK246">
        <f>matriceresult_25[[#This Row],[EUDRACT]]/matriceresult_25[[#This Row],[TOTAL]]</f>
        <v>0</v>
      </c>
      <c r="AL246">
        <f>matriceresult_25[[#This Row],[GCA]]/matriceresult_25[[#This Row],[TOTAL]]</f>
        <v>0</v>
      </c>
      <c r="AM246">
        <f>matriceresult_25[[#This Row],[Gene Ontology (GO)]]/matriceresult_25[[#This Row],[TOTAL]]</f>
        <v>0</v>
      </c>
      <c r="AN246">
        <f>matriceresult_25[[#This Row],[GEO]]/matriceresult_25[[#This Row],[TOTAL]]</f>
        <v>0</v>
      </c>
      <c r="AO246">
        <f>matriceresult_25[[#This Row],[HPA]]/matriceresult_25[[#This Row],[TOTAL]]</f>
        <v>1</v>
      </c>
      <c r="AP246">
        <f>matriceresult_25[[#This Row],[IGSR/1000 Genomes]]/matriceresult_25[[#This Row],[TOTAL]]</f>
        <v>0</v>
      </c>
      <c r="AQ246">
        <f>matriceresult_25[[#This Row],[InterPro]]/matriceresult_25[[#This Row],[TOTAL]]</f>
        <v>0</v>
      </c>
      <c r="AR246">
        <f>matriceresult_25[[#This Row],[OMIM]]/matriceresult_25[[#This Row],[TOTAL]]</f>
        <v>0</v>
      </c>
      <c r="AS246">
        <f>matriceresult_25[[#This Row],[PDBe]]/matriceresult_25[[#This Row],[TOTAL]]</f>
        <v>0</v>
      </c>
      <c r="AT246">
        <f>matriceresult_25[[#This Row],[Pfam]]/matriceresult_25[[#This Row],[TOTAL]]</f>
        <v>0</v>
      </c>
      <c r="AU246">
        <f>matriceresult_25[[#This Row],[PRIDE]]/matriceresult_25[[#This Row],[TOTAL]]</f>
        <v>0</v>
      </c>
      <c r="AV246">
        <f>matriceresult_25[[#This Row],[RefSeq]]/matriceresult_25[[#This Row],[TOTAL]]</f>
        <v>0</v>
      </c>
      <c r="AW246">
        <f>matriceresult_25[[#This Row],[RefSNP]]/matriceresult_25[[#This Row],[TOTAL]]</f>
        <v>0</v>
      </c>
      <c r="AX246">
        <f>matriceresult_25[[#This Row],[RRID]]/matriceresult_25[[#This Row],[TOTAL]]</f>
        <v>0</v>
      </c>
      <c r="AY246">
        <f>matriceresult_25[[#This Row],[UniProt]]/matriceresult_25[[#This Row],[TOTAL]]</f>
        <v>0</v>
      </c>
      <c r="AZ246" s="8">
        <f>SUM(matriceresult_258[[#This Row],[ArrayExpress]:[UniProt]])</f>
        <v>1</v>
      </c>
    </row>
    <row r="247" spans="1:52" x14ac:dyDescent="0.25">
      <c r="A247" s="4" t="s">
        <v>410</v>
      </c>
      <c r="B247" s="6" t="s">
        <v>111</v>
      </c>
      <c r="D247" s="1" t="s">
        <v>2970</v>
      </c>
      <c r="E247">
        <v>0</v>
      </c>
      <c r="F247">
        <v>0</v>
      </c>
      <c r="G247">
        <v>0</v>
      </c>
      <c r="H247">
        <v>0</v>
      </c>
      <c r="I247">
        <v>0</v>
      </c>
      <c r="J247">
        <v>15</v>
      </c>
      <c r="K247">
        <v>0</v>
      </c>
      <c r="L247">
        <v>0</v>
      </c>
      <c r="M247">
        <v>0</v>
      </c>
      <c r="N247">
        <v>0</v>
      </c>
      <c r="O247">
        <v>0</v>
      </c>
      <c r="P247">
        <v>0</v>
      </c>
      <c r="Q247">
        <v>0</v>
      </c>
      <c r="R247">
        <v>0</v>
      </c>
      <c r="S247">
        <v>0</v>
      </c>
      <c r="T247">
        <v>0</v>
      </c>
      <c r="U247">
        <v>0</v>
      </c>
      <c r="V247">
        <v>0</v>
      </c>
      <c r="W247">
        <v>0</v>
      </c>
      <c r="X247">
        <v>0</v>
      </c>
      <c r="Y247">
        <v>0</v>
      </c>
      <c r="Z247">
        <v>0</v>
      </c>
      <c r="AA247" s="8">
        <f>SUM(matriceresult_25[[#This Row],[ArrayExpress]:[UniProt]])</f>
        <v>15</v>
      </c>
      <c r="AC247" s="1" t="s">
        <v>2970</v>
      </c>
      <c r="AD247">
        <f>matriceresult_25[[#This Row],[ArrayExpress]]/matriceresult_25[[#This Row],[TOTAL]]</f>
        <v>0</v>
      </c>
      <c r="AE247">
        <f>matriceresult_25[[#This Row],[BioProject]]/matriceresult_25[[#This Row],[TOTAL]]</f>
        <v>0</v>
      </c>
      <c r="AF247">
        <f>matriceresult_25[[#This Row],[dbGaP]]/matriceresult_25[[#This Row],[TOTAL]]</f>
        <v>0</v>
      </c>
      <c r="AG247">
        <f>matriceresult_25[[#This Row],[DOI]]/matriceresult_25[[#This Row],[TOTAL]]</f>
        <v>0</v>
      </c>
      <c r="AH247">
        <f>matriceresult_25[[#This Row],[EMDB]]/matriceresult_25[[#This Row],[TOTAL]]</f>
        <v>0</v>
      </c>
      <c r="AI247">
        <f>matriceresult_25[[#This Row],[ENA]]/matriceresult_25[[#This Row],[TOTAL]]</f>
        <v>1</v>
      </c>
      <c r="AJ247">
        <f>matriceresult_25[[#This Row],[Ensembl]]/matriceresult_25[[#This Row],[TOTAL]]</f>
        <v>0</v>
      </c>
      <c r="AK247">
        <f>matriceresult_25[[#This Row],[EUDRACT]]/matriceresult_25[[#This Row],[TOTAL]]</f>
        <v>0</v>
      </c>
      <c r="AL247">
        <f>matriceresult_25[[#This Row],[GCA]]/matriceresult_25[[#This Row],[TOTAL]]</f>
        <v>0</v>
      </c>
      <c r="AM247">
        <f>matriceresult_25[[#This Row],[Gene Ontology (GO)]]/matriceresult_25[[#This Row],[TOTAL]]</f>
        <v>0</v>
      </c>
      <c r="AN247">
        <f>matriceresult_25[[#This Row],[GEO]]/matriceresult_25[[#This Row],[TOTAL]]</f>
        <v>0</v>
      </c>
      <c r="AO247">
        <f>matriceresult_25[[#This Row],[HPA]]/matriceresult_25[[#This Row],[TOTAL]]</f>
        <v>0</v>
      </c>
      <c r="AP247">
        <f>matriceresult_25[[#This Row],[IGSR/1000 Genomes]]/matriceresult_25[[#This Row],[TOTAL]]</f>
        <v>0</v>
      </c>
      <c r="AQ247">
        <f>matriceresult_25[[#This Row],[InterPro]]/matriceresult_25[[#This Row],[TOTAL]]</f>
        <v>0</v>
      </c>
      <c r="AR247">
        <f>matriceresult_25[[#This Row],[OMIM]]/matriceresult_25[[#This Row],[TOTAL]]</f>
        <v>0</v>
      </c>
      <c r="AS247">
        <f>matriceresult_25[[#This Row],[PDBe]]/matriceresult_25[[#This Row],[TOTAL]]</f>
        <v>0</v>
      </c>
      <c r="AT247">
        <f>matriceresult_25[[#This Row],[Pfam]]/matriceresult_25[[#This Row],[TOTAL]]</f>
        <v>0</v>
      </c>
      <c r="AU247">
        <f>matriceresult_25[[#This Row],[PRIDE]]/matriceresult_25[[#This Row],[TOTAL]]</f>
        <v>0</v>
      </c>
      <c r="AV247">
        <f>matriceresult_25[[#This Row],[RefSeq]]/matriceresult_25[[#This Row],[TOTAL]]</f>
        <v>0</v>
      </c>
      <c r="AW247">
        <f>matriceresult_25[[#This Row],[RefSNP]]/matriceresult_25[[#This Row],[TOTAL]]</f>
        <v>0</v>
      </c>
      <c r="AX247">
        <f>matriceresult_25[[#This Row],[RRID]]/matriceresult_25[[#This Row],[TOTAL]]</f>
        <v>0</v>
      </c>
      <c r="AY247">
        <f>matriceresult_25[[#This Row],[UniProt]]/matriceresult_25[[#This Row],[TOTAL]]</f>
        <v>0</v>
      </c>
      <c r="AZ247" s="8">
        <f>SUM(matriceresult_258[[#This Row],[ArrayExpress]:[UniProt]])</f>
        <v>1</v>
      </c>
    </row>
    <row r="248" spans="1:52" x14ac:dyDescent="0.25">
      <c r="A248" s="3" t="s">
        <v>528</v>
      </c>
      <c r="B248" s="13" t="s">
        <v>111</v>
      </c>
      <c r="D248" s="1" t="s">
        <v>330</v>
      </c>
      <c r="E248">
        <v>0</v>
      </c>
      <c r="F248">
        <v>0</v>
      </c>
      <c r="G248">
        <v>0</v>
      </c>
      <c r="H248">
        <v>0</v>
      </c>
      <c r="I248">
        <v>0</v>
      </c>
      <c r="J248">
        <v>0</v>
      </c>
      <c r="K248">
        <v>0</v>
      </c>
      <c r="L248">
        <v>0</v>
      </c>
      <c r="M248">
        <v>0</v>
      </c>
      <c r="N248">
        <v>0</v>
      </c>
      <c r="O248">
        <v>0</v>
      </c>
      <c r="P248">
        <v>0</v>
      </c>
      <c r="Q248">
        <v>0</v>
      </c>
      <c r="R248">
        <v>0</v>
      </c>
      <c r="S248">
        <v>0</v>
      </c>
      <c r="T248">
        <v>4</v>
      </c>
      <c r="U248">
        <v>0</v>
      </c>
      <c r="V248">
        <v>0</v>
      </c>
      <c r="W248">
        <v>0</v>
      </c>
      <c r="X248">
        <v>0</v>
      </c>
      <c r="Y248">
        <v>0</v>
      </c>
      <c r="Z248">
        <v>0</v>
      </c>
      <c r="AA248" s="8">
        <f>SUM(matriceresult_25[[#This Row],[ArrayExpress]:[UniProt]])</f>
        <v>4</v>
      </c>
      <c r="AC248" s="1" t="s">
        <v>330</v>
      </c>
      <c r="AD248">
        <f>matriceresult_25[[#This Row],[ArrayExpress]]/matriceresult_25[[#This Row],[TOTAL]]</f>
        <v>0</v>
      </c>
      <c r="AE248">
        <f>matriceresult_25[[#This Row],[BioProject]]/matriceresult_25[[#This Row],[TOTAL]]</f>
        <v>0</v>
      </c>
      <c r="AF248">
        <f>matriceresult_25[[#This Row],[dbGaP]]/matriceresult_25[[#This Row],[TOTAL]]</f>
        <v>0</v>
      </c>
      <c r="AG248">
        <f>matriceresult_25[[#This Row],[DOI]]/matriceresult_25[[#This Row],[TOTAL]]</f>
        <v>0</v>
      </c>
      <c r="AH248">
        <f>matriceresult_25[[#This Row],[EMDB]]/matriceresult_25[[#This Row],[TOTAL]]</f>
        <v>0</v>
      </c>
      <c r="AI248">
        <f>matriceresult_25[[#This Row],[ENA]]/matriceresult_25[[#This Row],[TOTAL]]</f>
        <v>0</v>
      </c>
      <c r="AJ248">
        <f>matriceresult_25[[#This Row],[Ensembl]]/matriceresult_25[[#This Row],[TOTAL]]</f>
        <v>0</v>
      </c>
      <c r="AK248">
        <f>matriceresult_25[[#This Row],[EUDRACT]]/matriceresult_25[[#This Row],[TOTAL]]</f>
        <v>0</v>
      </c>
      <c r="AL248">
        <f>matriceresult_25[[#This Row],[GCA]]/matriceresult_25[[#This Row],[TOTAL]]</f>
        <v>0</v>
      </c>
      <c r="AM248">
        <f>matriceresult_25[[#This Row],[Gene Ontology (GO)]]/matriceresult_25[[#This Row],[TOTAL]]</f>
        <v>0</v>
      </c>
      <c r="AN248">
        <f>matriceresult_25[[#This Row],[GEO]]/matriceresult_25[[#This Row],[TOTAL]]</f>
        <v>0</v>
      </c>
      <c r="AO248">
        <f>matriceresult_25[[#This Row],[HPA]]/matriceresult_25[[#This Row],[TOTAL]]</f>
        <v>0</v>
      </c>
      <c r="AP248">
        <f>matriceresult_25[[#This Row],[IGSR/1000 Genomes]]/matriceresult_25[[#This Row],[TOTAL]]</f>
        <v>0</v>
      </c>
      <c r="AQ248">
        <f>matriceresult_25[[#This Row],[InterPro]]/matriceresult_25[[#This Row],[TOTAL]]</f>
        <v>0</v>
      </c>
      <c r="AR248">
        <f>matriceresult_25[[#This Row],[OMIM]]/matriceresult_25[[#This Row],[TOTAL]]</f>
        <v>0</v>
      </c>
      <c r="AS248">
        <f>matriceresult_25[[#This Row],[PDBe]]/matriceresult_25[[#This Row],[TOTAL]]</f>
        <v>1</v>
      </c>
      <c r="AT248">
        <f>matriceresult_25[[#This Row],[Pfam]]/matriceresult_25[[#This Row],[TOTAL]]</f>
        <v>0</v>
      </c>
      <c r="AU248">
        <f>matriceresult_25[[#This Row],[PRIDE]]/matriceresult_25[[#This Row],[TOTAL]]</f>
        <v>0</v>
      </c>
      <c r="AV248">
        <f>matriceresult_25[[#This Row],[RefSeq]]/matriceresult_25[[#This Row],[TOTAL]]</f>
        <v>0</v>
      </c>
      <c r="AW248">
        <f>matriceresult_25[[#This Row],[RefSNP]]/matriceresult_25[[#This Row],[TOTAL]]</f>
        <v>0</v>
      </c>
      <c r="AX248">
        <f>matriceresult_25[[#This Row],[RRID]]/matriceresult_25[[#This Row],[TOTAL]]</f>
        <v>0</v>
      </c>
      <c r="AY248">
        <f>matriceresult_25[[#This Row],[UniProt]]/matriceresult_25[[#This Row],[TOTAL]]</f>
        <v>0</v>
      </c>
      <c r="AZ248" s="8">
        <f>SUM(matriceresult_258[[#This Row],[ArrayExpress]:[UniProt]])</f>
        <v>1</v>
      </c>
    </row>
    <row r="249" spans="1:52" x14ac:dyDescent="0.25">
      <c r="A249" s="4" t="s">
        <v>528</v>
      </c>
      <c r="B249" s="6" t="s">
        <v>111</v>
      </c>
      <c r="D249" s="1" t="s">
        <v>2997</v>
      </c>
      <c r="E249">
        <v>0</v>
      </c>
      <c r="F249">
        <v>0</v>
      </c>
      <c r="G249">
        <v>0</v>
      </c>
      <c r="H249">
        <v>1</v>
      </c>
      <c r="I249">
        <v>0</v>
      </c>
      <c r="J249">
        <v>0</v>
      </c>
      <c r="K249">
        <v>0</v>
      </c>
      <c r="L249">
        <v>0</v>
      </c>
      <c r="M249">
        <v>0</v>
      </c>
      <c r="N249">
        <v>0</v>
      </c>
      <c r="O249">
        <v>0</v>
      </c>
      <c r="P249">
        <v>0</v>
      </c>
      <c r="Q249">
        <v>0</v>
      </c>
      <c r="R249">
        <v>0</v>
      </c>
      <c r="S249">
        <v>0</v>
      </c>
      <c r="T249">
        <v>0</v>
      </c>
      <c r="U249">
        <v>0</v>
      </c>
      <c r="V249">
        <v>0</v>
      </c>
      <c r="W249">
        <v>0</v>
      </c>
      <c r="X249">
        <v>0</v>
      </c>
      <c r="Y249">
        <v>0</v>
      </c>
      <c r="Z249">
        <v>0</v>
      </c>
      <c r="AA249" s="8">
        <f>SUM(matriceresult_25[[#This Row],[ArrayExpress]:[UniProt]])</f>
        <v>1</v>
      </c>
      <c r="AC249" s="1" t="s">
        <v>2997</v>
      </c>
      <c r="AD249">
        <f>matriceresult_25[[#This Row],[ArrayExpress]]/matriceresult_25[[#This Row],[TOTAL]]</f>
        <v>0</v>
      </c>
      <c r="AE249">
        <f>matriceresult_25[[#This Row],[BioProject]]/matriceresult_25[[#This Row],[TOTAL]]</f>
        <v>0</v>
      </c>
      <c r="AF249">
        <f>matriceresult_25[[#This Row],[dbGaP]]/matriceresult_25[[#This Row],[TOTAL]]</f>
        <v>0</v>
      </c>
      <c r="AG249">
        <f>matriceresult_25[[#This Row],[DOI]]/matriceresult_25[[#This Row],[TOTAL]]</f>
        <v>1</v>
      </c>
      <c r="AH249">
        <f>matriceresult_25[[#This Row],[EMDB]]/matriceresult_25[[#This Row],[TOTAL]]</f>
        <v>0</v>
      </c>
      <c r="AI249">
        <f>matriceresult_25[[#This Row],[ENA]]/matriceresult_25[[#This Row],[TOTAL]]</f>
        <v>0</v>
      </c>
      <c r="AJ249">
        <f>matriceresult_25[[#This Row],[Ensembl]]/matriceresult_25[[#This Row],[TOTAL]]</f>
        <v>0</v>
      </c>
      <c r="AK249">
        <f>matriceresult_25[[#This Row],[EUDRACT]]/matriceresult_25[[#This Row],[TOTAL]]</f>
        <v>0</v>
      </c>
      <c r="AL249">
        <f>matriceresult_25[[#This Row],[GCA]]/matriceresult_25[[#This Row],[TOTAL]]</f>
        <v>0</v>
      </c>
      <c r="AM249">
        <f>matriceresult_25[[#This Row],[Gene Ontology (GO)]]/matriceresult_25[[#This Row],[TOTAL]]</f>
        <v>0</v>
      </c>
      <c r="AN249">
        <f>matriceresult_25[[#This Row],[GEO]]/matriceresult_25[[#This Row],[TOTAL]]</f>
        <v>0</v>
      </c>
      <c r="AO249">
        <f>matriceresult_25[[#This Row],[HPA]]/matriceresult_25[[#This Row],[TOTAL]]</f>
        <v>0</v>
      </c>
      <c r="AP249">
        <f>matriceresult_25[[#This Row],[IGSR/1000 Genomes]]/matriceresult_25[[#This Row],[TOTAL]]</f>
        <v>0</v>
      </c>
      <c r="AQ249">
        <f>matriceresult_25[[#This Row],[InterPro]]/matriceresult_25[[#This Row],[TOTAL]]</f>
        <v>0</v>
      </c>
      <c r="AR249">
        <f>matriceresult_25[[#This Row],[OMIM]]/matriceresult_25[[#This Row],[TOTAL]]</f>
        <v>0</v>
      </c>
      <c r="AS249">
        <f>matriceresult_25[[#This Row],[PDBe]]/matriceresult_25[[#This Row],[TOTAL]]</f>
        <v>0</v>
      </c>
      <c r="AT249">
        <f>matriceresult_25[[#This Row],[Pfam]]/matriceresult_25[[#This Row],[TOTAL]]</f>
        <v>0</v>
      </c>
      <c r="AU249">
        <f>matriceresult_25[[#This Row],[PRIDE]]/matriceresult_25[[#This Row],[TOTAL]]</f>
        <v>0</v>
      </c>
      <c r="AV249">
        <f>matriceresult_25[[#This Row],[RefSeq]]/matriceresult_25[[#This Row],[TOTAL]]</f>
        <v>0</v>
      </c>
      <c r="AW249">
        <f>matriceresult_25[[#This Row],[RefSNP]]/matriceresult_25[[#This Row],[TOTAL]]</f>
        <v>0</v>
      </c>
      <c r="AX249">
        <f>matriceresult_25[[#This Row],[RRID]]/matriceresult_25[[#This Row],[TOTAL]]</f>
        <v>0</v>
      </c>
      <c r="AY249">
        <f>matriceresult_25[[#This Row],[UniProt]]/matriceresult_25[[#This Row],[TOTAL]]</f>
        <v>0</v>
      </c>
      <c r="AZ249" s="8">
        <f>SUM(matriceresult_258[[#This Row],[ArrayExpress]:[UniProt]])</f>
        <v>1</v>
      </c>
    </row>
    <row r="250" spans="1:52" x14ac:dyDescent="0.25">
      <c r="A250" s="3" t="s">
        <v>528</v>
      </c>
      <c r="B250" s="13" t="s">
        <v>111</v>
      </c>
      <c r="D250" s="1" t="s">
        <v>809</v>
      </c>
      <c r="E250">
        <v>0</v>
      </c>
      <c r="F250">
        <v>0</v>
      </c>
      <c r="G250">
        <v>0</v>
      </c>
      <c r="H250">
        <v>1</v>
      </c>
      <c r="I250">
        <v>0</v>
      </c>
      <c r="J250">
        <v>0</v>
      </c>
      <c r="K250">
        <v>0</v>
      </c>
      <c r="L250">
        <v>0</v>
      </c>
      <c r="M250">
        <v>0</v>
      </c>
      <c r="N250">
        <v>0</v>
      </c>
      <c r="O250">
        <v>0</v>
      </c>
      <c r="P250">
        <v>0</v>
      </c>
      <c r="Q250">
        <v>0</v>
      </c>
      <c r="R250">
        <v>0</v>
      </c>
      <c r="S250">
        <v>0</v>
      </c>
      <c r="T250">
        <v>0</v>
      </c>
      <c r="U250">
        <v>0</v>
      </c>
      <c r="V250">
        <v>0</v>
      </c>
      <c r="W250">
        <v>0</v>
      </c>
      <c r="X250">
        <v>0</v>
      </c>
      <c r="Y250">
        <v>0</v>
      </c>
      <c r="Z250">
        <v>0</v>
      </c>
      <c r="AA250" s="8">
        <f>SUM(matriceresult_25[[#This Row],[ArrayExpress]:[UniProt]])</f>
        <v>1</v>
      </c>
      <c r="AC250" s="1" t="s">
        <v>809</v>
      </c>
      <c r="AD250">
        <f>matriceresult_25[[#This Row],[ArrayExpress]]/matriceresult_25[[#This Row],[TOTAL]]</f>
        <v>0</v>
      </c>
      <c r="AE250">
        <f>matriceresult_25[[#This Row],[BioProject]]/matriceresult_25[[#This Row],[TOTAL]]</f>
        <v>0</v>
      </c>
      <c r="AF250">
        <f>matriceresult_25[[#This Row],[dbGaP]]/matriceresult_25[[#This Row],[TOTAL]]</f>
        <v>0</v>
      </c>
      <c r="AG250">
        <f>matriceresult_25[[#This Row],[DOI]]/matriceresult_25[[#This Row],[TOTAL]]</f>
        <v>1</v>
      </c>
      <c r="AH250">
        <f>matriceresult_25[[#This Row],[EMDB]]/matriceresult_25[[#This Row],[TOTAL]]</f>
        <v>0</v>
      </c>
      <c r="AI250">
        <f>matriceresult_25[[#This Row],[ENA]]/matriceresult_25[[#This Row],[TOTAL]]</f>
        <v>0</v>
      </c>
      <c r="AJ250">
        <f>matriceresult_25[[#This Row],[Ensembl]]/matriceresult_25[[#This Row],[TOTAL]]</f>
        <v>0</v>
      </c>
      <c r="AK250">
        <f>matriceresult_25[[#This Row],[EUDRACT]]/matriceresult_25[[#This Row],[TOTAL]]</f>
        <v>0</v>
      </c>
      <c r="AL250">
        <f>matriceresult_25[[#This Row],[GCA]]/matriceresult_25[[#This Row],[TOTAL]]</f>
        <v>0</v>
      </c>
      <c r="AM250">
        <f>matriceresult_25[[#This Row],[Gene Ontology (GO)]]/matriceresult_25[[#This Row],[TOTAL]]</f>
        <v>0</v>
      </c>
      <c r="AN250">
        <f>matriceresult_25[[#This Row],[GEO]]/matriceresult_25[[#This Row],[TOTAL]]</f>
        <v>0</v>
      </c>
      <c r="AO250">
        <f>matriceresult_25[[#This Row],[HPA]]/matriceresult_25[[#This Row],[TOTAL]]</f>
        <v>0</v>
      </c>
      <c r="AP250">
        <f>matriceresult_25[[#This Row],[IGSR/1000 Genomes]]/matriceresult_25[[#This Row],[TOTAL]]</f>
        <v>0</v>
      </c>
      <c r="AQ250">
        <f>matriceresult_25[[#This Row],[InterPro]]/matriceresult_25[[#This Row],[TOTAL]]</f>
        <v>0</v>
      </c>
      <c r="AR250">
        <f>matriceresult_25[[#This Row],[OMIM]]/matriceresult_25[[#This Row],[TOTAL]]</f>
        <v>0</v>
      </c>
      <c r="AS250">
        <f>matriceresult_25[[#This Row],[PDBe]]/matriceresult_25[[#This Row],[TOTAL]]</f>
        <v>0</v>
      </c>
      <c r="AT250">
        <f>matriceresult_25[[#This Row],[Pfam]]/matriceresult_25[[#This Row],[TOTAL]]</f>
        <v>0</v>
      </c>
      <c r="AU250">
        <f>matriceresult_25[[#This Row],[PRIDE]]/matriceresult_25[[#This Row],[TOTAL]]</f>
        <v>0</v>
      </c>
      <c r="AV250">
        <f>matriceresult_25[[#This Row],[RefSeq]]/matriceresult_25[[#This Row],[TOTAL]]</f>
        <v>0</v>
      </c>
      <c r="AW250">
        <f>matriceresult_25[[#This Row],[RefSNP]]/matriceresult_25[[#This Row],[TOTAL]]</f>
        <v>0</v>
      </c>
      <c r="AX250">
        <f>matriceresult_25[[#This Row],[RRID]]/matriceresult_25[[#This Row],[TOTAL]]</f>
        <v>0</v>
      </c>
      <c r="AY250">
        <f>matriceresult_25[[#This Row],[UniProt]]/matriceresult_25[[#This Row],[TOTAL]]</f>
        <v>0</v>
      </c>
      <c r="AZ250" s="8">
        <f>SUM(matriceresult_258[[#This Row],[ArrayExpress]:[UniProt]])</f>
        <v>1</v>
      </c>
    </row>
    <row r="251" spans="1:52" x14ac:dyDescent="0.25">
      <c r="A251" s="4" t="s">
        <v>2227</v>
      </c>
      <c r="B251" s="6" t="s">
        <v>111</v>
      </c>
      <c r="D251" s="1" t="s">
        <v>2025</v>
      </c>
      <c r="E251">
        <v>0</v>
      </c>
      <c r="F251">
        <v>0</v>
      </c>
      <c r="G251">
        <v>0</v>
      </c>
      <c r="H251">
        <v>0</v>
      </c>
      <c r="I251">
        <v>0</v>
      </c>
      <c r="J251">
        <v>0</v>
      </c>
      <c r="K251">
        <v>0</v>
      </c>
      <c r="L251">
        <v>0</v>
      </c>
      <c r="M251">
        <v>0</v>
      </c>
      <c r="N251">
        <v>0</v>
      </c>
      <c r="O251">
        <v>0</v>
      </c>
      <c r="P251">
        <v>0</v>
      </c>
      <c r="Q251">
        <v>0</v>
      </c>
      <c r="R251">
        <v>0</v>
      </c>
      <c r="S251">
        <v>0</v>
      </c>
      <c r="T251">
        <v>0</v>
      </c>
      <c r="U251">
        <v>0</v>
      </c>
      <c r="V251">
        <v>0</v>
      </c>
      <c r="W251">
        <v>1</v>
      </c>
      <c r="X251">
        <v>0</v>
      </c>
      <c r="Y251">
        <v>0</v>
      </c>
      <c r="Z251">
        <v>0</v>
      </c>
      <c r="AA251" s="8">
        <f>SUM(matriceresult_25[[#This Row],[ArrayExpress]:[UniProt]])</f>
        <v>1</v>
      </c>
      <c r="AC251" s="1" t="s">
        <v>2025</v>
      </c>
      <c r="AD251">
        <f>matriceresult_25[[#This Row],[ArrayExpress]]/matriceresult_25[[#This Row],[TOTAL]]</f>
        <v>0</v>
      </c>
      <c r="AE251">
        <f>matriceresult_25[[#This Row],[BioProject]]/matriceresult_25[[#This Row],[TOTAL]]</f>
        <v>0</v>
      </c>
      <c r="AF251">
        <f>matriceresult_25[[#This Row],[dbGaP]]/matriceresult_25[[#This Row],[TOTAL]]</f>
        <v>0</v>
      </c>
      <c r="AG251">
        <f>matriceresult_25[[#This Row],[DOI]]/matriceresult_25[[#This Row],[TOTAL]]</f>
        <v>0</v>
      </c>
      <c r="AH251">
        <f>matriceresult_25[[#This Row],[EMDB]]/matriceresult_25[[#This Row],[TOTAL]]</f>
        <v>0</v>
      </c>
      <c r="AI251">
        <f>matriceresult_25[[#This Row],[ENA]]/matriceresult_25[[#This Row],[TOTAL]]</f>
        <v>0</v>
      </c>
      <c r="AJ251">
        <f>matriceresult_25[[#This Row],[Ensembl]]/matriceresult_25[[#This Row],[TOTAL]]</f>
        <v>0</v>
      </c>
      <c r="AK251">
        <f>matriceresult_25[[#This Row],[EUDRACT]]/matriceresult_25[[#This Row],[TOTAL]]</f>
        <v>0</v>
      </c>
      <c r="AL251">
        <f>matriceresult_25[[#This Row],[GCA]]/matriceresult_25[[#This Row],[TOTAL]]</f>
        <v>0</v>
      </c>
      <c r="AM251">
        <f>matriceresult_25[[#This Row],[Gene Ontology (GO)]]/matriceresult_25[[#This Row],[TOTAL]]</f>
        <v>0</v>
      </c>
      <c r="AN251">
        <f>matriceresult_25[[#This Row],[GEO]]/matriceresult_25[[#This Row],[TOTAL]]</f>
        <v>0</v>
      </c>
      <c r="AO251">
        <f>matriceresult_25[[#This Row],[HPA]]/matriceresult_25[[#This Row],[TOTAL]]</f>
        <v>0</v>
      </c>
      <c r="AP251">
        <f>matriceresult_25[[#This Row],[IGSR/1000 Genomes]]/matriceresult_25[[#This Row],[TOTAL]]</f>
        <v>0</v>
      </c>
      <c r="AQ251">
        <f>matriceresult_25[[#This Row],[InterPro]]/matriceresult_25[[#This Row],[TOTAL]]</f>
        <v>0</v>
      </c>
      <c r="AR251">
        <f>matriceresult_25[[#This Row],[OMIM]]/matriceresult_25[[#This Row],[TOTAL]]</f>
        <v>0</v>
      </c>
      <c r="AS251">
        <f>matriceresult_25[[#This Row],[PDBe]]/matriceresult_25[[#This Row],[TOTAL]]</f>
        <v>0</v>
      </c>
      <c r="AT251">
        <f>matriceresult_25[[#This Row],[Pfam]]/matriceresult_25[[#This Row],[TOTAL]]</f>
        <v>0</v>
      </c>
      <c r="AU251">
        <f>matriceresult_25[[#This Row],[PRIDE]]/matriceresult_25[[#This Row],[TOTAL]]</f>
        <v>0</v>
      </c>
      <c r="AV251">
        <f>matriceresult_25[[#This Row],[RefSeq]]/matriceresult_25[[#This Row],[TOTAL]]</f>
        <v>1</v>
      </c>
      <c r="AW251">
        <f>matriceresult_25[[#This Row],[RefSNP]]/matriceresult_25[[#This Row],[TOTAL]]</f>
        <v>0</v>
      </c>
      <c r="AX251">
        <f>matriceresult_25[[#This Row],[RRID]]/matriceresult_25[[#This Row],[TOTAL]]</f>
        <v>0</v>
      </c>
      <c r="AY251">
        <f>matriceresult_25[[#This Row],[UniProt]]/matriceresult_25[[#This Row],[TOTAL]]</f>
        <v>0</v>
      </c>
      <c r="AZ251" s="8">
        <f>SUM(matriceresult_258[[#This Row],[ArrayExpress]:[UniProt]])</f>
        <v>1</v>
      </c>
    </row>
    <row r="252" spans="1:52" x14ac:dyDescent="0.25">
      <c r="A252" s="3" t="s">
        <v>2232</v>
      </c>
      <c r="B252" s="13" t="s">
        <v>588</v>
      </c>
      <c r="D252" s="1" t="s">
        <v>3000</v>
      </c>
      <c r="E252">
        <v>0</v>
      </c>
      <c r="F252">
        <v>0</v>
      </c>
      <c r="G252">
        <v>0</v>
      </c>
      <c r="H252">
        <v>0</v>
      </c>
      <c r="I252">
        <v>0</v>
      </c>
      <c r="J252">
        <v>0</v>
      </c>
      <c r="K252">
        <v>0</v>
      </c>
      <c r="L252">
        <v>0</v>
      </c>
      <c r="M252">
        <v>0</v>
      </c>
      <c r="N252">
        <v>4</v>
      </c>
      <c r="O252">
        <v>0</v>
      </c>
      <c r="P252">
        <v>0</v>
      </c>
      <c r="Q252">
        <v>0</v>
      </c>
      <c r="R252">
        <v>0</v>
      </c>
      <c r="S252">
        <v>0</v>
      </c>
      <c r="T252">
        <v>0</v>
      </c>
      <c r="U252">
        <v>0</v>
      </c>
      <c r="V252">
        <v>0</v>
      </c>
      <c r="W252">
        <v>0</v>
      </c>
      <c r="X252">
        <v>0</v>
      </c>
      <c r="Y252">
        <v>0</v>
      </c>
      <c r="Z252">
        <v>0</v>
      </c>
      <c r="AA252" s="8">
        <f>SUM(matriceresult_25[[#This Row],[ArrayExpress]:[UniProt]])</f>
        <v>4</v>
      </c>
      <c r="AC252" s="1" t="s">
        <v>3000</v>
      </c>
      <c r="AD252">
        <f>matriceresult_25[[#This Row],[ArrayExpress]]/matriceresult_25[[#This Row],[TOTAL]]</f>
        <v>0</v>
      </c>
      <c r="AE252">
        <f>matriceresult_25[[#This Row],[BioProject]]/matriceresult_25[[#This Row],[TOTAL]]</f>
        <v>0</v>
      </c>
      <c r="AF252">
        <f>matriceresult_25[[#This Row],[dbGaP]]/matriceresult_25[[#This Row],[TOTAL]]</f>
        <v>0</v>
      </c>
      <c r="AG252">
        <f>matriceresult_25[[#This Row],[DOI]]/matriceresult_25[[#This Row],[TOTAL]]</f>
        <v>0</v>
      </c>
      <c r="AH252">
        <f>matriceresult_25[[#This Row],[EMDB]]/matriceresult_25[[#This Row],[TOTAL]]</f>
        <v>0</v>
      </c>
      <c r="AI252">
        <f>matriceresult_25[[#This Row],[ENA]]/matriceresult_25[[#This Row],[TOTAL]]</f>
        <v>0</v>
      </c>
      <c r="AJ252">
        <f>matriceresult_25[[#This Row],[Ensembl]]/matriceresult_25[[#This Row],[TOTAL]]</f>
        <v>0</v>
      </c>
      <c r="AK252">
        <f>matriceresult_25[[#This Row],[EUDRACT]]/matriceresult_25[[#This Row],[TOTAL]]</f>
        <v>0</v>
      </c>
      <c r="AL252">
        <f>matriceresult_25[[#This Row],[GCA]]/matriceresult_25[[#This Row],[TOTAL]]</f>
        <v>0</v>
      </c>
      <c r="AM252">
        <f>matriceresult_25[[#This Row],[Gene Ontology (GO)]]/matriceresult_25[[#This Row],[TOTAL]]</f>
        <v>1</v>
      </c>
      <c r="AN252">
        <f>matriceresult_25[[#This Row],[GEO]]/matriceresult_25[[#This Row],[TOTAL]]</f>
        <v>0</v>
      </c>
      <c r="AO252">
        <f>matriceresult_25[[#This Row],[HPA]]/matriceresult_25[[#This Row],[TOTAL]]</f>
        <v>0</v>
      </c>
      <c r="AP252">
        <f>matriceresult_25[[#This Row],[IGSR/1000 Genomes]]/matriceresult_25[[#This Row],[TOTAL]]</f>
        <v>0</v>
      </c>
      <c r="AQ252">
        <f>matriceresult_25[[#This Row],[InterPro]]/matriceresult_25[[#This Row],[TOTAL]]</f>
        <v>0</v>
      </c>
      <c r="AR252">
        <f>matriceresult_25[[#This Row],[OMIM]]/matriceresult_25[[#This Row],[TOTAL]]</f>
        <v>0</v>
      </c>
      <c r="AS252">
        <f>matriceresult_25[[#This Row],[PDBe]]/matriceresult_25[[#This Row],[TOTAL]]</f>
        <v>0</v>
      </c>
      <c r="AT252">
        <f>matriceresult_25[[#This Row],[Pfam]]/matriceresult_25[[#This Row],[TOTAL]]</f>
        <v>0</v>
      </c>
      <c r="AU252">
        <f>matriceresult_25[[#This Row],[PRIDE]]/matriceresult_25[[#This Row],[TOTAL]]</f>
        <v>0</v>
      </c>
      <c r="AV252">
        <f>matriceresult_25[[#This Row],[RefSeq]]/matriceresult_25[[#This Row],[TOTAL]]</f>
        <v>0</v>
      </c>
      <c r="AW252">
        <f>matriceresult_25[[#This Row],[RefSNP]]/matriceresult_25[[#This Row],[TOTAL]]</f>
        <v>0</v>
      </c>
      <c r="AX252">
        <f>matriceresult_25[[#This Row],[RRID]]/matriceresult_25[[#This Row],[TOTAL]]</f>
        <v>0</v>
      </c>
      <c r="AY252">
        <f>matriceresult_25[[#This Row],[UniProt]]/matriceresult_25[[#This Row],[TOTAL]]</f>
        <v>0</v>
      </c>
      <c r="AZ252" s="8">
        <f>SUM(matriceresult_258[[#This Row],[ArrayExpress]:[UniProt]])</f>
        <v>1</v>
      </c>
    </row>
    <row r="253" spans="1:52" x14ac:dyDescent="0.25">
      <c r="A253" s="4" t="s">
        <v>2236</v>
      </c>
      <c r="B253" s="6" t="s">
        <v>111</v>
      </c>
      <c r="D253" s="1" t="s">
        <v>517</v>
      </c>
      <c r="E253">
        <v>0</v>
      </c>
      <c r="F253">
        <v>0</v>
      </c>
      <c r="G253">
        <v>0</v>
      </c>
      <c r="H253">
        <v>3</v>
      </c>
      <c r="I253">
        <v>0</v>
      </c>
      <c r="J253">
        <v>0</v>
      </c>
      <c r="K253">
        <v>0</v>
      </c>
      <c r="L253">
        <v>0</v>
      </c>
      <c r="M253">
        <v>0</v>
      </c>
      <c r="N253">
        <v>0</v>
      </c>
      <c r="O253">
        <v>0</v>
      </c>
      <c r="P253">
        <v>0</v>
      </c>
      <c r="Q253">
        <v>0</v>
      </c>
      <c r="R253">
        <v>0</v>
      </c>
      <c r="S253">
        <v>0</v>
      </c>
      <c r="T253">
        <v>0</v>
      </c>
      <c r="U253">
        <v>0</v>
      </c>
      <c r="V253">
        <v>0</v>
      </c>
      <c r="W253">
        <v>0</v>
      </c>
      <c r="X253">
        <v>0</v>
      </c>
      <c r="Y253">
        <v>0</v>
      </c>
      <c r="Z253">
        <v>0</v>
      </c>
      <c r="AA253" s="8">
        <f>SUM(matriceresult_25[[#This Row],[ArrayExpress]:[UniProt]])</f>
        <v>3</v>
      </c>
      <c r="AC253" s="1" t="s">
        <v>517</v>
      </c>
      <c r="AD253">
        <f>matriceresult_25[[#This Row],[ArrayExpress]]/matriceresult_25[[#This Row],[TOTAL]]</f>
        <v>0</v>
      </c>
      <c r="AE253">
        <f>matriceresult_25[[#This Row],[BioProject]]/matriceresult_25[[#This Row],[TOTAL]]</f>
        <v>0</v>
      </c>
      <c r="AF253">
        <f>matriceresult_25[[#This Row],[dbGaP]]/matriceresult_25[[#This Row],[TOTAL]]</f>
        <v>0</v>
      </c>
      <c r="AG253">
        <f>matriceresult_25[[#This Row],[DOI]]/matriceresult_25[[#This Row],[TOTAL]]</f>
        <v>1</v>
      </c>
      <c r="AH253">
        <f>matriceresult_25[[#This Row],[EMDB]]/matriceresult_25[[#This Row],[TOTAL]]</f>
        <v>0</v>
      </c>
      <c r="AI253">
        <f>matriceresult_25[[#This Row],[ENA]]/matriceresult_25[[#This Row],[TOTAL]]</f>
        <v>0</v>
      </c>
      <c r="AJ253">
        <f>matriceresult_25[[#This Row],[Ensembl]]/matriceresult_25[[#This Row],[TOTAL]]</f>
        <v>0</v>
      </c>
      <c r="AK253">
        <f>matriceresult_25[[#This Row],[EUDRACT]]/matriceresult_25[[#This Row],[TOTAL]]</f>
        <v>0</v>
      </c>
      <c r="AL253">
        <f>matriceresult_25[[#This Row],[GCA]]/matriceresult_25[[#This Row],[TOTAL]]</f>
        <v>0</v>
      </c>
      <c r="AM253">
        <f>matriceresult_25[[#This Row],[Gene Ontology (GO)]]/matriceresult_25[[#This Row],[TOTAL]]</f>
        <v>0</v>
      </c>
      <c r="AN253">
        <f>matriceresult_25[[#This Row],[GEO]]/matriceresult_25[[#This Row],[TOTAL]]</f>
        <v>0</v>
      </c>
      <c r="AO253">
        <f>matriceresult_25[[#This Row],[HPA]]/matriceresult_25[[#This Row],[TOTAL]]</f>
        <v>0</v>
      </c>
      <c r="AP253">
        <f>matriceresult_25[[#This Row],[IGSR/1000 Genomes]]/matriceresult_25[[#This Row],[TOTAL]]</f>
        <v>0</v>
      </c>
      <c r="AQ253">
        <f>matriceresult_25[[#This Row],[InterPro]]/matriceresult_25[[#This Row],[TOTAL]]</f>
        <v>0</v>
      </c>
      <c r="AR253">
        <f>matriceresult_25[[#This Row],[OMIM]]/matriceresult_25[[#This Row],[TOTAL]]</f>
        <v>0</v>
      </c>
      <c r="AS253">
        <f>matriceresult_25[[#This Row],[PDBe]]/matriceresult_25[[#This Row],[TOTAL]]</f>
        <v>0</v>
      </c>
      <c r="AT253">
        <f>matriceresult_25[[#This Row],[Pfam]]/matriceresult_25[[#This Row],[TOTAL]]</f>
        <v>0</v>
      </c>
      <c r="AU253">
        <f>matriceresult_25[[#This Row],[PRIDE]]/matriceresult_25[[#This Row],[TOTAL]]</f>
        <v>0</v>
      </c>
      <c r="AV253">
        <f>matriceresult_25[[#This Row],[RefSeq]]/matriceresult_25[[#This Row],[TOTAL]]</f>
        <v>0</v>
      </c>
      <c r="AW253">
        <f>matriceresult_25[[#This Row],[RefSNP]]/matriceresult_25[[#This Row],[TOTAL]]</f>
        <v>0</v>
      </c>
      <c r="AX253">
        <f>matriceresult_25[[#This Row],[RRID]]/matriceresult_25[[#This Row],[TOTAL]]</f>
        <v>0</v>
      </c>
      <c r="AY253">
        <f>matriceresult_25[[#This Row],[UniProt]]/matriceresult_25[[#This Row],[TOTAL]]</f>
        <v>0</v>
      </c>
      <c r="AZ253" s="8">
        <f>SUM(matriceresult_258[[#This Row],[ArrayExpress]:[UniProt]])</f>
        <v>1</v>
      </c>
    </row>
    <row r="254" spans="1:52" x14ac:dyDescent="0.25">
      <c r="A254" s="3" t="s">
        <v>2236</v>
      </c>
      <c r="B254" s="13" t="s">
        <v>111</v>
      </c>
      <c r="D254" s="1" t="s">
        <v>2030</v>
      </c>
      <c r="E254">
        <v>0</v>
      </c>
      <c r="F254">
        <v>0</v>
      </c>
      <c r="G254">
        <v>0</v>
      </c>
      <c r="H254">
        <v>0</v>
      </c>
      <c r="I254">
        <v>0</v>
      </c>
      <c r="J254">
        <v>3</v>
      </c>
      <c r="K254">
        <v>0</v>
      </c>
      <c r="L254">
        <v>0</v>
      </c>
      <c r="M254">
        <v>0</v>
      </c>
      <c r="N254">
        <v>0</v>
      </c>
      <c r="O254">
        <v>0</v>
      </c>
      <c r="P254">
        <v>0</v>
      </c>
      <c r="Q254">
        <v>0</v>
      </c>
      <c r="R254">
        <v>0</v>
      </c>
      <c r="S254">
        <v>0</v>
      </c>
      <c r="T254">
        <v>0</v>
      </c>
      <c r="U254">
        <v>0</v>
      </c>
      <c r="V254">
        <v>0</v>
      </c>
      <c r="W254">
        <v>0</v>
      </c>
      <c r="X254">
        <v>0</v>
      </c>
      <c r="Y254">
        <v>0</v>
      </c>
      <c r="Z254">
        <v>0</v>
      </c>
      <c r="AA254" s="8">
        <f>SUM(matriceresult_25[[#This Row],[ArrayExpress]:[UniProt]])</f>
        <v>3</v>
      </c>
      <c r="AC254" s="1" t="s">
        <v>2030</v>
      </c>
      <c r="AD254">
        <f>matriceresult_25[[#This Row],[ArrayExpress]]/matriceresult_25[[#This Row],[TOTAL]]</f>
        <v>0</v>
      </c>
      <c r="AE254">
        <f>matriceresult_25[[#This Row],[BioProject]]/matriceresult_25[[#This Row],[TOTAL]]</f>
        <v>0</v>
      </c>
      <c r="AF254">
        <f>matriceresult_25[[#This Row],[dbGaP]]/matriceresult_25[[#This Row],[TOTAL]]</f>
        <v>0</v>
      </c>
      <c r="AG254">
        <f>matriceresult_25[[#This Row],[DOI]]/matriceresult_25[[#This Row],[TOTAL]]</f>
        <v>0</v>
      </c>
      <c r="AH254">
        <f>matriceresult_25[[#This Row],[EMDB]]/matriceresult_25[[#This Row],[TOTAL]]</f>
        <v>0</v>
      </c>
      <c r="AI254">
        <f>matriceresult_25[[#This Row],[ENA]]/matriceresult_25[[#This Row],[TOTAL]]</f>
        <v>1</v>
      </c>
      <c r="AJ254">
        <f>matriceresult_25[[#This Row],[Ensembl]]/matriceresult_25[[#This Row],[TOTAL]]</f>
        <v>0</v>
      </c>
      <c r="AK254">
        <f>matriceresult_25[[#This Row],[EUDRACT]]/matriceresult_25[[#This Row],[TOTAL]]</f>
        <v>0</v>
      </c>
      <c r="AL254">
        <f>matriceresult_25[[#This Row],[GCA]]/matriceresult_25[[#This Row],[TOTAL]]</f>
        <v>0</v>
      </c>
      <c r="AM254">
        <f>matriceresult_25[[#This Row],[Gene Ontology (GO)]]/matriceresult_25[[#This Row],[TOTAL]]</f>
        <v>0</v>
      </c>
      <c r="AN254">
        <f>matriceresult_25[[#This Row],[GEO]]/matriceresult_25[[#This Row],[TOTAL]]</f>
        <v>0</v>
      </c>
      <c r="AO254">
        <f>matriceresult_25[[#This Row],[HPA]]/matriceresult_25[[#This Row],[TOTAL]]</f>
        <v>0</v>
      </c>
      <c r="AP254">
        <f>matriceresult_25[[#This Row],[IGSR/1000 Genomes]]/matriceresult_25[[#This Row],[TOTAL]]</f>
        <v>0</v>
      </c>
      <c r="AQ254">
        <f>matriceresult_25[[#This Row],[InterPro]]/matriceresult_25[[#This Row],[TOTAL]]</f>
        <v>0</v>
      </c>
      <c r="AR254">
        <f>matriceresult_25[[#This Row],[OMIM]]/matriceresult_25[[#This Row],[TOTAL]]</f>
        <v>0</v>
      </c>
      <c r="AS254">
        <f>matriceresult_25[[#This Row],[PDBe]]/matriceresult_25[[#This Row],[TOTAL]]</f>
        <v>0</v>
      </c>
      <c r="AT254">
        <f>matriceresult_25[[#This Row],[Pfam]]/matriceresult_25[[#This Row],[TOTAL]]</f>
        <v>0</v>
      </c>
      <c r="AU254">
        <f>matriceresult_25[[#This Row],[PRIDE]]/matriceresult_25[[#This Row],[TOTAL]]</f>
        <v>0</v>
      </c>
      <c r="AV254">
        <f>matriceresult_25[[#This Row],[RefSeq]]/matriceresult_25[[#This Row],[TOTAL]]</f>
        <v>0</v>
      </c>
      <c r="AW254">
        <f>matriceresult_25[[#This Row],[RefSNP]]/matriceresult_25[[#This Row],[TOTAL]]</f>
        <v>0</v>
      </c>
      <c r="AX254">
        <f>matriceresult_25[[#This Row],[RRID]]/matriceresult_25[[#This Row],[TOTAL]]</f>
        <v>0</v>
      </c>
      <c r="AY254">
        <f>matriceresult_25[[#This Row],[UniProt]]/matriceresult_25[[#This Row],[TOTAL]]</f>
        <v>0</v>
      </c>
      <c r="AZ254" s="8">
        <f>SUM(matriceresult_258[[#This Row],[ArrayExpress]:[UniProt]])</f>
        <v>1</v>
      </c>
    </row>
    <row r="255" spans="1:52" x14ac:dyDescent="0.25">
      <c r="A255" s="4" t="s">
        <v>2236</v>
      </c>
      <c r="B255" s="6" t="s">
        <v>111</v>
      </c>
      <c r="D255" s="1" t="s">
        <v>1016</v>
      </c>
      <c r="E255">
        <v>0</v>
      </c>
      <c r="F255">
        <v>0</v>
      </c>
      <c r="G255">
        <v>0</v>
      </c>
      <c r="H255">
        <v>0</v>
      </c>
      <c r="I255">
        <v>0</v>
      </c>
      <c r="J255">
        <v>2</v>
      </c>
      <c r="K255">
        <v>0</v>
      </c>
      <c r="L255">
        <v>0</v>
      </c>
      <c r="M255">
        <v>0</v>
      </c>
      <c r="N255">
        <v>0</v>
      </c>
      <c r="O255">
        <v>0</v>
      </c>
      <c r="P255">
        <v>0</v>
      </c>
      <c r="Q255">
        <v>0</v>
      </c>
      <c r="R255">
        <v>0</v>
      </c>
      <c r="S255">
        <v>0</v>
      </c>
      <c r="T255">
        <v>0</v>
      </c>
      <c r="U255">
        <v>0</v>
      </c>
      <c r="V255">
        <v>0</v>
      </c>
      <c r="W255">
        <v>0</v>
      </c>
      <c r="X255">
        <v>0</v>
      </c>
      <c r="Y255">
        <v>0</v>
      </c>
      <c r="Z255">
        <v>0</v>
      </c>
      <c r="AA255" s="8">
        <f>SUM(matriceresult_25[[#This Row],[ArrayExpress]:[UniProt]])</f>
        <v>2</v>
      </c>
      <c r="AC255" s="1" t="s">
        <v>1016</v>
      </c>
      <c r="AD255">
        <f>matriceresult_25[[#This Row],[ArrayExpress]]/matriceresult_25[[#This Row],[TOTAL]]</f>
        <v>0</v>
      </c>
      <c r="AE255">
        <f>matriceresult_25[[#This Row],[BioProject]]/matriceresult_25[[#This Row],[TOTAL]]</f>
        <v>0</v>
      </c>
      <c r="AF255">
        <f>matriceresult_25[[#This Row],[dbGaP]]/matriceresult_25[[#This Row],[TOTAL]]</f>
        <v>0</v>
      </c>
      <c r="AG255">
        <f>matriceresult_25[[#This Row],[DOI]]/matriceresult_25[[#This Row],[TOTAL]]</f>
        <v>0</v>
      </c>
      <c r="AH255">
        <f>matriceresult_25[[#This Row],[EMDB]]/matriceresult_25[[#This Row],[TOTAL]]</f>
        <v>0</v>
      </c>
      <c r="AI255">
        <f>matriceresult_25[[#This Row],[ENA]]/matriceresult_25[[#This Row],[TOTAL]]</f>
        <v>1</v>
      </c>
      <c r="AJ255">
        <f>matriceresult_25[[#This Row],[Ensembl]]/matriceresult_25[[#This Row],[TOTAL]]</f>
        <v>0</v>
      </c>
      <c r="AK255">
        <f>matriceresult_25[[#This Row],[EUDRACT]]/matriceresult_25[[#This Row],[TOTAL]]</f>
        <v>0</v>
      </c>
      <c r="AL255">
        <f>matriceresult_25[[#This Row],[GCA]]/matriceresult_25[[#This Row],[TOTAL]]</f>
        <v>0</v>
      </c>
      <c r="AM255">
        <f>matriceresult_25[[#This Row],[Gene Ontology (GO)]]/matriceresult_25[[#This Row],[TOTAL]]</f>
        <v>0</v>
      </c>
      <c r="AN255">
        <f>matriceresult_25[[#This Row],[GEO]]/matriceresult_25[[#This Row],[TOTAL]]</f>
        <v>0</v>
      </c>
      <c r="AO255">
        <f>matriceresult_25[[#This Row],[HPA]]/matriceresult_25[[#This Row],[TOTAL]]</f>
        <v>0</v>
      </c>
      <c r="AP255">
        <f>matriceresult_25[[#This Row],[IGSR/1000 Genomes]]/matriceresult_25[[#This Row],[TOTAL]]</f>
        <v>0</v>
      </c>
      <c r="AQ255">
        <f>matriceresult_25[[#This Row],[InterPro]]/matriceresult_25[[#This Row],[TOTAL]]</f>
        <v>0</v>
      </c>
      <c r="AR255">
        <f>matriceresult_25[[#This Row],[OMIM]]/matriceresult_25[[#This Row],[TOTAL]]</f>
        <v>0</v>
      </c>
      <c r="AS255">
        <f>matriceresult_25[[#This Row],[PDBe]]/matriceresult_25[[#This Row],[TOTAL]]</f>
        <v>0</v>
      </c>
      <c r="AT255">
        <f>matriceresult_25[[#This Row],[Pfam]]/matriceresult_25[[#This Row],[TOTAL]]</f>
        <v>0</v>
      </c>
      <c r="AU255">
        <f>matriceresult_25[[#This Row],[PRIDE]]/matriceresult_25[[#This Row],[TOTAL]]</f>
        <v>0</v>
      </c>
      <c r="AV255">
        <f>matriceresult_25[[#This Row],[RefSeq]]/matriceresult_25[[#This Row],[TOTAL]]</f>
        <v>0</v>
      </c>
      <c r="AW255">
        <f>matriceresult_25[[#This Row],[RefSNP]]/matriceresult_25[[#This Row],[TOTAL]]</f>
        <v>0</v>
      </c>
      <c r="AX255">
        <f>matriceresult_25[[#This Row],[RRID]]/matriceresult_25[[#This Row],[TOTAL]]</f>
        <v>0</v>
      </c>
      <c r="AY255">
        <f>matriceresult_25[[#This Row],[UniProt]]/matriceresult_25[[#This Row],[TOTAL]]</f>
        <v>0</v>
      </c>
      <c r="AZ255" s="8">
        <f>SUM(matriceresult_258[[#This Row],[ArrayExpress]:[UniProt]])</f>
        <v>1</v>
      </c>
    </row>
    <row r="256" spans="1:52" x14ac:dyDescent="0.25">
      <c r="A256" s="3" t="s">
        <v>2236</v>
      </c>
      <c r="B256" s="13" t="s">
        <v>111</v>
      </c>
      <c r="D256" s="1" t="s">
        <v>812</v>
      </c>
      <c r="E256">
        <v>0</v>
      </c>
      <c r="F256">
        <v>0</v>
      </c>
      <c r="G256">
        <v>0</v>
      </c>
      <c r="H256">
        <v>1</v>
      </c>
      <c r="I256">
        <v>0</v>
      </c>
      <c r="J256">
        <v>0</v>
      </c>
      <c r="K256">
        <v>0</v>
      </c>
      <c r="L256">
        <v>0</v>
      </c>
      <c r="M256">
        <v>0</v>
      </c>
      <c r="N256">
        <v>0</v>
      </c>
      <c r="O256">
        <v>0</v>
      </c>
      <c r="P256">
        <v>0</v>
      </c>
      <c r="Q256">
        <v>0</v>
      </c>
      <c r="R256">
        <v>0</v>
      </c>
      <c r="S256">
        <v>0</v>
      </c>
      <c r="T256">
        <v>0</v>
      </c>
      <c r="U256">
        <v>0</v>
      </c>
      <c r="V256">
        <v>0</v>
      </c>
      <c r="W256">
        <v>0</v>
      </c>
      <c r="X256">
        <v>0</v>
      </c>
      <c r="Y256">
        <v>0</v>
      </c>
      <c r="Z256">
        <v>0</v>
      </c>
      <c r="AA256" s="8">
        <f>SUM(matriceresult_25[[#This Row],[ArrayExpress]:[UniProt]])</f>
        <v>1</v>
      </c>
      <c r="AC256" s="1" t="s">
        <v>812</v>
      </c>
      <c r="AD256">
        <f>matriceresult_25[[#This Row],[ArrayExpress]]/matriceresult_25[[#This Row],[TOTAL]]</f>
        <v>0</v>
      </c>
      <c r="AE256">
        <f>matriceresult_25[[#This Row],[BioProject]]/matriceresult_25[[#This Row],[TOTAL]]</f>
        <v>0</v>
      </c>
      <c r="AF256">
        <f>matriceresult_25[[#This Row],[dbGaP]]/matriceresult_25[[#This Row],[TOTAL]]</f>
        <v>0</v>
      </c>
      <c r="AG256">
        <f>matriceresult_25[[#This Row],[DOI]]/matriceresult_25[[#This Row],[TOTAL]]</f>
        <v>1</v>
      </c>
      <c r="AH256">
        <f>matriceresult_25[[#This Row],[EMDB]]/matriceresult_25[[#This Row],[TOTAL]]</f>
        <v>0</v>
      </c>
      <c r="AI256">
        <f>matriceresult_25[[#This Row],[ENA]]/matriceresult_25[[#This Row],[TOTAL]]</f>
        <v>0</v>
      </c>
      <c r="AJ256">
        <f>matriceresult_25[[#This Row],[Ensembl]]/matriceresult_25[[#This Row],[TOTAL]]</f>
        <v>0</v>
      </c>
      <c r="AK256">
        <f>matriceresult_25[[#This Row],[EUDRACT]]/matriceresult_25[[#This Row],[TOTAL]]</f>
        <v>0</v>
      </c>
      <c r="AL256">
        <f>matriceresult_25[[#This Row],[GCA]]/matriceresult_25[[#This Row],[TOTAL]]</f>
        <v>0</v>
      </c>
      <c r="AM256">
        <f>matriceresult_25[[#This Row],[Gene Ontology (GO)]]/matriceresult_25[[#This Row],[TOTAL]]</f>
        <v>0</v>
      </c>
      <c r="AN256">
        <f>matriceresult_25[[#This Row],[GEO]]/matriceresult_25[[#This Row],[TOTAL]]</f>
        <v>0</v>
      </c>
      <c r="AO256">
        <f>matriceresult_25[[#This Row],[HPA]]/matriceresult_25[[#This Row],[TOTAL]]</f>
        <v>0</v>
      </c>
      <c r="AP256">
        <f>matriceresult_25[[#This Row],[IGSR/1000 Genomes]]/matriceresult_25[[#This Row],[TOTAL]]</f>
        <v>0</v>
      </c>
      <c r="AQ256">
        <f>matriceresult_25[[#This Row],[InterPro]]/matriceresult_25[[#This Row],[TOTAL]]</f>
        <v>0</v>
      </c>
      <c r="AR256">
        <f>matriceresult_25[[#This Row],[OMIM]]/matriceresult_25[[#This Row],[TOTAL]]</f>
        <v>0</v>
      </c>
      <c r="AS256">
        <f>matriceresult_25[[#This Row],[PDBe]]/matriceresult_25[[#This Row],[TOTAL]]</f>
        <v>0</v>
      </c>
      <c r="AT256">
        <f>matriceresult_25[[#This Row],[Pfam]]/matriceresult_25[[#This Row],[TOTAL]]</f>
        <v>0</v>
      </c>
      <c r="AU256">
        <f>matriceresult_25[[#This Row],[PRIDE]]/matriceresult_25[[#This Row],[TOTAL]]</f>
        <v>0</v>
      </c>
      <c r="AV256">
        <f>matriceresult_25[[#This Row],[RefSeq]]/matriceresult_25[[#This Row],[TOTAL]]</f>
        <v>0</v>
      </c>
      <c r="AW256">
        <f>matriceresult_25[[#This Row],[RefSNP]]/matriceresult_25[[#This Row],[TOTAL]]</f>
        <v>0</v>
      </c>
      <c r="AX256">
        <f>matriceresult_25[[#This Row],[RRID]]/matriceresult_25[[#This Row],[TOTAL]]</f>
        <v>0</v>
      </c>
      <c r="AY256">
        <f>matriceresult_25[[#This Row],[UniProt]]/matriceresult_25[[#This Row],[TOTAL]]</f>
        <v>0</v>
      </c>
      <c r="AZ256" s="8">
        <f>SUM(matriceresult_258[[#This Row],[ArrayExpress]:[UniProt]])</f>
        <v>1</v>
      </c>
    </row>
    <row r="257" spans="1:52" x14ac:dyDescent="0.25">
      <c r="A257" s="4" t="s">
        <v>599</v>
      </c>
      <c r="B257" s="6" t="s">
        <v>550</v>
      </c>
      <c r="D257" s="1" t="s">
        <v>3008</v>
      </c>
      <c r="E257">
        <v>0</v>
      </c>
      <c r="F257">
        <v>0</v>
      </c>
      <c r="G257">
        <v>0</v>
      </c>
      <c r="H257">
        <v>0</v>
      </c>
      <c r="I257">
        <v>0</v>
      </c>
      <c r="J257">
        <v>0</v>
      </c>
      <c r="K257">
        <v>0</v>
      </c>
      <c r="L257">
        <v>0</v>
      </c>
      <c r="M257">
        <v>0</v>
      </c>
      <c r="N257">
        <v>0</v>
      </c>
      <c r="O257">
        <v>0</v>
      </c>
      <c r="P257">
        <v>0</v>
      </c>
      <c r="Q257">
        <v>0</v>
      </c>
      <c r="R257">
        <v>0</v>
      </c>
      <c r="S257">
        <v>0</v>
      </c>
      <c r="T257">
        <v>3</v>
      </c>
      <c r="U257">
        <v>0</v>
      </c>
      <c r="V257">
        <v>0</v>
      </c>
      <c r="W257">
        <v>0</v>
      </c>
      <c r="X257">
        <v>0</v>
      </c>
      <c r="Y257">
        <v>0</v>
      </c>
      <c r="Z257">
        <v>0</v>
      </c>
      <c r="AA257" s="8">
        <f>SUM(matriceresult_25[[#This Row],[ArrayExpress]:[UniProt]])</f>
        <v>3</v>
      </c>
      <c r="AC257" s="1" t="s">
        <v>3008</v>
      </c>
      <c r="AD257">
        <f>matriceresult_25[[#This Row],[ArrayExpress]]/matriceresult_25[[#This Row],[TOTAL]]</f>
        <v>0</v>
      </c>
      <c r="AE257">
        <f>matriceresult_25[[#This Row],[BioProject]]/matriceresult_25[[#This Row],[TOTAL]]</f>
        <v>0</v>
      </c>
      <c r="AF257">
        <f>matriceresult_25[[#This Row],[dbGaP]]/matriceresult_25[[#This Row],[TOTAL]]</f>
        <v>0</v>
      </c>
      <c r="AG257">
        <f>matriceresult_25[[#This Row],[DOI]]/matriceresult_25[[#This Row],[TOTAL]]</f>
        <v>0</v>
      </c>
      <c r="AH257">
        <f>matriceresult_25[[#This Row],[EMDB]]/matriceresult_25[[#This Row],[TOTAL]]</f>
        <v>0</v>
      </c>
      <c r="AI257">
        <f>matriceresult_25[[#This Row],[ENA]]/matriceresult_25[[#This Row],[TOTAL]]</f>
        <v>0</v>
      </c>
      <c r="AJ257">
        <f>matriceresult_25[[#This Row],[Ensembl]]/matriceresult_25[[#This Row],[TOTAL]]</f>
        <v>0</v>
      </c>
      <c r="AK257">
        <f>matriceresult_25[[#This Row],[EUDRACT]]/matriceresult_25[[#This Row],[TOTAL]]</f>
        <v>0</v>
      </c>
      <c r="AL257">
        <f>matriceresult_25[[#This Row],[GCA]]/matriceresult_25[[#This Row],[TOTAL]]</f>
        <v>0</v>
      </c>
      <c r="AM257">
        <f>matriceresult_25[[#This Row],[Gene Ontology (GO)]]/matriceresult_25[[#This Row],[TOTAL]]</f>
        <v>0</v>
      </c>
      <c r="AN257">
        <f>matriceresult_25[[#This Row],[GEO]]/matriceresult_25[[#This Row],[TOTAL]]</f>
        <v>0</v>
      </c>
      <c r="AO257">
        <f>matriceresult_25[[#This Row],[HPA]]/matriceresult_25[[#This Row],[TOTAL]]</f>
        <v>0</v>
      </c>
      <c r="AP257">
        <f>matriceresult_25[[#This Row],[IGSR/1000 Genomes]]/matriceresult_25[[#This Row],[TOTAL]]</f>
        <v>0</v>
      </c>
      <c r="AQ257">
        <f>matriceresult_25[[#This Row],[InterPro]]/matriceresult_25[[#This Row],[TOTAL]]</f>
        <v>0</v>
      </c>
      <c r="AR257">
        <f>matriceresult_25[[#This Row],[OMIM]]/matriceresult_25[[#This Row],[TOTAL]]</f>
        <v>0</v>
      </c>
      <c r="AS257">
        <f>matriceresult_25[[#This Row],[PDBe]]/matriceresult_25[[#This Row],[TOTAL]]</f>
        <v>1</v>
      </c>
      <c r="AT257">
        <f>matriceresult_25[[#This Row],[Pfam]]/matriceresult_25[[#This Row],[TOTAL]]</f>
        <v>0</v>
      </c>
      <c r="AU257">
        <f>matriceresult_25[[#This Row],[PRIDE]]/matriceresult_25[[#This Row],[TOTAL]]</f>
        <v>0</v>
      </c>
      <c r="AV257">
        <f>matriceresult_25[[#This Row],[RefSeq]]/matriceresult_25[[#This Row],[TOTAL]]</f>
        <v>0</v>
      </c>
      <c r="AW257">
        <f>matriceresult_25[[#This Row],[RefSNP]]/matriceresult_25[[#This Row],[TOTAL]]</f>
        <v>0</v>
      </c>
      <c r="AX257">
        <f>matriceresult_25[[#This Row],[RRID]]/matriceresult_25[[#This Row],[TOTAL]]</f>
        <v>0</v>
      </c>
      <c r="AY257">
        <f>matriceresult_25[[#This Row],[UniProt]]/matriceresult_25[[#This Row],[TOTAL]]</f>
        <v>0</v>
      </c>
      <c r="AZ257" s="8">
        <f>SUM(matriceresult_258[[#This Row],[ArrayExpress]:[UniProt]])</f>
        <v>1</v>
      </c>
    </row>
    <row r="258" spans="1:52" x14ac:dyDescent="0.25">
      <c r="A258" s="3" t="s">
        <v>109</v>
      </c>
      <c r="B258" s="13" t="s">
        <v>111</v>
      </c>
      <c r="D258" s="1" t="s">
        <v>2040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1</v>
      </c>
      <c r="Y258">
        <v>0</v>
      </c>
      <c r="Z258">
        <v>0</v>
      </c>
      <c r="AA258" s="8">
        <f>SUM(matriceresult_25[[#This Row],[ArrayExpress]:[UniProt]])</f>
        <v>1</v>
      </c>
      <c r="AC258" s="1" t="s">
        <v>2040</v>
      </c>
      <c r="AD258">
        <f>matriceresult_25[[#This Row],[ArrayExpress]]/matriceresult_25[[#This Row],[TOTAL]]</f>
        <v>0</v>
      </c>
      <c r="AE258">
        <f>matriceresult_25[[#This Row],[BioProject]]/matriceresult_25[[#This Row],[TOTAL]]</f>
        <v>0</v>
      </c>
      <c r="AF258">
        <f>matriceresult_25[[#This Row],[dbGaP]]/matriceresult_25[[#This Row],[TOTAL]]</f>
        <v>0</v>
      </c>
      <c r="AG258">
        <f>matriceresult_25[[#This Row],[DOI]]/matriceresult_25[[#This Row],[TOTAL]]</f>
        <v>0</v>
      </c>
      <c r="AH258">
        <f>matriceresult_25[[#This Row],[EMDB]]/matriceresult_25[[#This Row],[TOTAL]]</f>
        <v>0</v>
      </c>
      <c r="AI258">
        <f>matriceresult_25[[#This Row],[ENA]]/matriceresult_25[[#This Row],[TOTAL]]</f>
        <v>0</v>
      </c>
      <c r="AJ258">
        <f>matriceresult_25[[#This Row],[Ensembl]]/matriceresult_25[[#This Row],[TOTAL]]</f>
        <v>0</v>
      </c>
      <c r="AK258">
        <f>matriceresult_25[[#This Row],[EUDRACT]]/matriceresult_25[[#This Row],[TOTAL]]</f>
        <v>0</v>
      </c>
      <c r="AL258">
        <f>matriceresult_25[[#This Row],[GCA]]/matriceresult_25[[#This Row],[TOTAL]]</f>
        <v>0</v>
      </c>
      <c r="AM258">
        <f>matriceresult_25[[#This Row],[Gene Ontology (GO)]]/matriceresult_25[[#This Row],[TOTAL]]</f>
        <v>0</v>
      </c>
      <c r="AN258">
        <f>matriceresult_25[[#This Row],[GEO]]/matriceresult_25[[#This Row],[TOTAL]]</f>
        <v>0</v>
      </c>
      <c r="AO258">
        <f>matriceresult_25[[#This Row],[HPA]]/matriceresult_25[[#This Row],[TOTAL]]</f>
        <v>0</v>
      </c>
      <c r="AP258">
        <f>matriceresult_25[[#This Row],[IGSR/1000 Genomes]]/matriceresult_25[[#This Row],[TOTAL]]</f>
        <v>0</v>
      </c>
      <c r="AQ258">
        <f>matriceresult_25[[#This Row],[InterPro]]/matriceresult_25[[#This Row],[TOTAL]]</f>
        <v>0</v>
      </c>
      <c r="AR258">
        <f>matriceresult_25[[#This Row],[OMIM]]/matriceresult_25[[#This Row],[TOTAL]]</f>
        <v>0</v>
      </c>
      <c r="AS258">
        <f>matriceresult_25[[#This Row],[PDBe]]/matriceresult_25[[#This Row],[TOTAL]]</f>
        <v>0</v>
      </c>
      <c r="AT258">
        <f>matriceresult_25[[#This Row],[Pfam]]/matriceresult_25[[#This Row],[TOTAL]]</f>
        <v>0</v>
      </c>
      <c r="AU258">
        <f>matriceresult_25[[#This Row],[PRIDE]]/matriceresult_25[[#This Row],[TOTAL]]</f>
        <v>0</v>
      </c>
      <c r="AV258">
        <f>matriceresult_25[[#This Row],[RefSeq]]/matriceresult_25[[#This Row],[TOTAL]]</f>
        <v>0</v>
      </c>
      <c r="AW258">
        <f>matriceresult_25[[#This Row],[RefSNP]]/matriceresult_25[[#This Row],[TOTAL]]</f>
        <v>1</v>
      </c>
      <c r="AX258">
        <f>matriceresult_25[[#This Row],[RRID]]/matriceresult_25[[#This Row],[TOTAL]]</f>
        <v>0</v>
      </c>
      <c r="AY258">
        <f>matriceresult_25[[#This Row],[UniProt]]/matriceresult_25[[#This Row],[TOTAL]]</f>
        <v>0</v>
      </c>
      <c r="AZ258" s="8">
        <f>SUM(matriceresult_258[[#This Row],[ArrayExpress]:[UniProt]])</f>
        <v>1</v>
      </c>
    </row>
    <row r="259" spans="1:52" x14ac:dyDescent="0.25">
      <c r="A259" s="4" t="s">
        <v>109</v>
      </c>
      <c r="B259" s="6" t="s">
        <v>111</v>
      </c>
      <c r="D259" s="1" t="s">
        <v>816</v>
      </c>
      <c r="E259">
        <v>0</v>
      </c>
      <c r="F259">
        <v>1</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s="8">
        <f>SUM(matriceresult_25[[#This Row],[ArrayExpress]:[UniProt]])</f>
        <v>1</v>
      </c>
      <c r="AC259" s="1" t="s">
        <v>816</v>
      </c>
      <c r="AD259">
        <f>matriceresult_25[[#This Row],[ArrayExpress]]/matriceresult_25[[#This Row],[TOTAL]]</f>
        <v>0</v>
      </c>
      <c r="AE259">
        <f>matriceresult_25[[#This Row],[BioProject]]/matriceresult_25[[#This Row],[TOTAL]]</f>
        <v>1</v>
      </c>
      <c r="AF259">
        <f>matriceresult_25[[#This Row],[dbGaP]]/matriceresult_25[[#This Row],[TOTAL]]</f>
        <v>0</v>
      </c>
      <c r="AG259">
        <f>matriceresult_25[[#This Row],[DOI]]/matriceresult_25[[#This Row],[TOTAL]]</f>
        <v>0</v>
      </c>
      <c r="AH259">
        <f>matriceresult_25[[#This Row],[EMDB]]/matriceresult_25[[#This Row],[TOTAL]]</f>
        <v>0</v>
      </c>
      <c r="AI259">
        <f>matriceresult_25[[#This Row],[ENA]]/matriceresult_25[[#This Row],[TOTAL]]</f>
        <v>0</v>
      </c>
      <c r="AJ259">
        <f>matriceresult_25[[#This Row],[Ensembl]]/matriceresult_25[[#This Row],[TOTAL]]</f>
        <v>0</v>
      </c>
      <c r="AK259">
        <f>matriceresult_25[[#This Row],[EUDRACT]]/matriceresult_25[[#This Row],[TOTAL]]</f>
        <v>0</v>
      </c>
      <c r="AL259">
        <f>matriceresult_25[[#This Row],[GCA]]/matriceresult_25[[#This Row],[TOTAL]]</f>
        <v>0</v>
      </c>
      <c r="AM259">
        <f>matriceresult_25[[#This Row],[Gene Ontology (GO)]]/matriceresult_25[[#This Row],[TOTAL]]</f>
        <v>0</v>
      </c>
      <c r="AN259">
        <f>matriceresult_25[[#This Row],[GEO]]/matriceresult_25[[#This Row],[TOTAL]]</f>
        <v>0</v>
      </c>
      <c r="AO259">
        <f>matriceresult_25[[#This Row],[HPA]]/matriceresult_25[[#This Row],[TOTAL]]</f>
        <v>0</v>
      </c>
      <c r="AP259">
        <f>matriceresult_25[[#This Row],[IGSR/1000 Genomes]]/matriceresult_25[[#This Row],[TOTAL]]</f>
        <v>0</v>
      </c>
      <c r="AQ259">
        <f>matriceresult_25[[#This Row],[InterPro]]/matriceresult_25[[#This Row],[TOTAL]]</f>
        <v>0</v>
      </c>
      <c r="AR259">
        <f>matriceresult_25[[#This Row],[OMIM]]/matriceresult_25[[#This Row],[TOTAL]]</f>
        <v>0</v>
      </c>
      <c r="AS259">
        <f>matriceresult_25[[#This Row],[PDBe]]/matriceresult_25[[#This Row],[TOTAL]]</f>
        <v>0</v>
      </c>
      <c r="AT259">
        <f>matriceresult_25[[#This Row],[Pfam]]/matriceresult_25[[#This Row],[TOTAL]]</f>
        <v>0</v>
      </c>
      <c r="AU259">
        <f>matriceresult_25[[#This Row],[PRIDE]]/matriceresult_25[[#This Row],[TOTAL]]</f>
        <v>0</v>
      </c>
      <c r="AV259">
        <f>matriceresult_25[[#This Row],[RefSeq]]/matriceresult_25[[#This Row],[TOTAL]]</f>
        <v>0</v>
      </c>
      <c r="AW259">
        <f>matriceresult_25[[#This Row],[RefSNP]]/matriceresult_25[[#This Row],[TOTAL]]</f>
        <v>0</v>
      </c>
      <c r="AX259">
        <f>matriceresult_25[[#This Row],[RRID]]/matriceresult_25[[#This Row],[TOTAL]]</f>
        <v>0</v>
      </c>
      <c r="AY259">
        <f>matriceresult_25[[#This Row],[UniProt]]/matriceresult_25[[#This Row],[TOTAL]]</f>
        <v>0</v>
      </c>
      <c r="AZ259" s="8">
        <f>SUM(matriceresult_258[[#This Row],[ArrayExpress]:[UniProt]])</f>
        <v>1</v>
      </c>
    </row>
    <row r="260" spans="1:52" x14ac:dyDescent="0.25">
      <c r="A260" s="3" t="s">
        <v>109</v>
      </c>
      <c r="B260" s="13" t="s">
        <v>111</v>
      </c>
      <c r="D260" s="1" t="s">
        <v>820</v>
      </c>
      <c r="E260">
        <v>0</v>
      </c>
      <c r="F260">
        <v>0</v>
      </c>
      <c r="G260">
        <v>0</v>
      </c>
      <c r="H260">
        <v>0</v>
      </c>
      <c r="I260">
        <v>0</v>
      </c>
      <c r="J260">
        <v>3</v>
      </c>
      <c r="K260">
        <v>0</v>
      </c>
      <c r="L260">
        <v>0</v>
      </c>
      <c r="M260">
        <v>0</v>
      </c>
      <c r="N260">
        <v>0</v>
      </c>
      <c r="O260">
        <v>0</v>
      </c>
      <c r="P260">
        <v>0</v>
      </c>
      <c r="Q260">
        <v>0</v>
      </c>
      <c r="R260">
        <v>0</v>
      </c>
      <c r="S260">
        <v>0</v>
      </c>
      <c r="T260">
        <v>0</v>
      </c>
      <c r="U260">
        <v>0</v>
      </c>
      <c r="V260">
        <v>0</v>
      </c>
      <c r="W260">
        <v>0</v>
      </c>
      <c r="X260">
        <v>0</v>
      </c>
      <c r="Y260">
        <v>0</v>
      </c>
      <c r="Z260">
        <v>0</v>
      </c>
      <c r="AA260" s="8">
        <f>SUM(matriceresult_25[[#This Row],[ArrayExpress]:[UniProt]])</f>
        <v>3</v>
      </c>
      <c r="AC260" s="1" t="s">
        <v>820</v>
      </c>
      <c r="AD260">
        <f>matriceresult_25[[#This Row],[ArrayExpress]]/matriceresult_25[[#This Row],[TOTAL]]</f>
        <v>0</v>
      </c>
      <c r="AE260">
        <f>matriceresult_25[[#This Row],[BioProject]]/matriceresult_25[[#This Row],[TOTAL]]</f>
        <v>0</v>
      </c>
      <c r="AF260">
        <f>matriceresult_25[[#This Row],[dbGaP]]/matriceresult_25[[#This Row],[TOTAL]]</f>
        <v>0</v>
      </c>
      <c r="AG260">
        <f>matriceresult_25[[#This Row],[DOI]]/matriceresult_25[[#This Row],[TOTAL]]</f>
        <v>0</v>
      </c>
      <c r="AH260">
        <f>matriceresult_25[[#This Row],[EMDB]]/matriceresult_25[[#This Row],[TOTAL]]</f>
        <v>0</v>
      </c>
      <c r="AI260">
        <f>matriceresult_25[[#This Row],[ENA]]/matriceresult_25[[#This Row],[TOTAL]]</f>
        <v>1</v>
      </c>
      <c r="AJ260">
        <f>matriceresult_25[[#This Row],[Ensembl]]/matriceresult_25[[#This Row],[TOTAL]]</f>
        <v>0</v>
      </c>
      <c r="AK260">
        <f>matriceresult_25[[#This Row],[EUDRACT]]/matriceresult_25[[#This Row],[TOTAL]]</f>
        <v>0</v>
      </c>
      <c r="AL260">
        <f>matriceresult_25[[#This Row],[GCA]]/matriceresult_25[[#This Row],[TOTAL]]</f>
        <v>0</v>
      </c>
      <c r="AM260">
        <f>matriceresult_25[[#This Row],[Gene Ontology (GO)]]/matriceresult_25[[#This Row],[TOTAL]]</f>
        <v>0</v>
      </c>
      <c r="AN260">
        <f>matriceresult_25[[#This Row],[GEO]]/matriceresult_25[[#This Row],[TOTAL]]</f>
        <v>0</v>
      </c>
      <c r="AO260">
        <f>matriceresult_25[[#This Row],[HPA]]/matriceresult_25[[#This Row],[TOTAL]]</f>
        <v>0</v>
      </c>
      <c r="AP260">
        <f>matriceresult_25[[#This Row],[IGSR/1000 Genomes]]/matriceresult_25[[#This Row],[TOTAL]]</f>
        <v>0</v>
      </c>
      <c r="AQ260">
        <f>matriceresult_25[[#This Row],[InterPro]]/matriceresult_25[[#This Row],[TOTAL]]</f>
        <v>0</v>
      </c>
      <c r="AR260">
        <f>matriceresult_25[[#This Row],[OMIM]]/matriceresult_25[[#This Row],[TOTAL]]</f>
        <v>0</v>
      </c>
      <c r="AS260">
        <f>matriceresult_25[[#This Row],[PDBe]]/matriceresult_25[[#This Row],[TOTAL]]</f>
        <v>0</v>
      </c>
      <c r="AT260">
        <f>matriceresult_25[[#This Row],[Pfam]]/matriceresult_25[[#This Row],[TOTAL]]</f>
        <v>0</v>
      </c>
      <c r="AU260">
        <f>matriceresult_25[[#This Row],[PRIDE]]/matriceresult_25[[#This Row],[TOTAL]]</f>
        <v>0</v>
      </c>
      <c r="AV260">
        <f>matriceresult_25[[#This Row],[RefSeq]]/matriceresult_25[[#This Row],[TOTAL]]</f>
        <v>0</v>
      </c>
      <c r="AW260">
        <f>matriceresult_25[[#This Row],[RefSNP]]/matriceresult_25[[#This Row],[TOTAL]]</f>
        <v>0</v>
      </c>
      <c r="AX260">
        <f>matriceresult_25[[#This Row],[RRID]]/matriceresult_25[[#This Row],[TOTAL]]</f>
        <v>0</v>
      </c>
      <c r="AY260">
        <f>matriceresult_25[[#This Row],[UniProt]]/matriceresult_25[[#This Row],[TOTAL]]</f>
        <v>0</v>
      </c>
      <c r="AZ260" s="8">
        <f>SUM(matriceresult_258[[#This Row],[ArrayExpress]:[UniProt]])</f>
        <v>1</v>
      </c>
    </row>
    <row r="261" spans="1:52" x14ac:dyDescent="0.25">
      <c r="A261" s="4" t="s">
        <v>109</v>
      </c>
      <c r="B261" s="6" t="s">
        <v>111</v>
      </c>
      <c r="D261" s="1" t="s">
        <v>3018</v>
      </c>
      <c r="E261">
        <v>0</v>
      </c>
      <c r="F261">
        <v>0</v>
      </c>
      <c r="G261">
        <v>0</v>
      </c>
      <c r="H261">
        <v>0</v>
      </c>
      <c r="I261">
        <v>0</v>
      </c>
      <c r="J261">
        <v>4</v>
      </c>
      <c r="K261">
        <v>0</v>
      </c>
      <c r="L261">
        <v>0</v>
      </c>
      <c r="M261">
        <v>0</v>
      </c>
      <c r="N261">
        <v>0</v>
      </c>
      <c r="O261">
        <v>0</v>
      </c>
      <c r="P261">
        <v>0</v>
      </c>
      <c r="Q261">
        <v>0</v>
      </c>
      <c r="R261">
        <v>0</v>
      </c>
      <c r="S261">
        <v>0</v>
      </c>
      <c r="T261">
        <v>3</v>
      </c>
      <c r="U261">
        <v>0</v>
      </c>
      <c r="V261">
        <v>0</v>
      </c>
      <c r="W261">
        <v>0</v>
      </c>
      <c r="X261">
        <v>0</v>
      </c>
      <c r="Y261">
        <v>0</v>
      </c>
      <c r="Z261">
        <v>1</v>
      </c>
      <c r="AA261" s="8">
        <f>SUM(matriceresult_25[[#This Row],[ArrayExpress]:[UniProt]])</f>
        <v>8</v>
      </c>
      <c r="AC261" s="1" t="s">
        <v>3018</v>
      </c>
      <c r="AD261">
        <f>matriceresult_25[[#This Row],[ArrayExpress]]/matriceresult_25[[#This Row],[TOTAL]]</f>
        <v>0</v>
      </c>
      <c r="AE261">
        <f>matriceresult_25[[#This Row],[BioProject]]/matriceresult_25[[#This Row],[TOTAL]]</f>
        <v>0</v>
      </c>
      <c r="AF261">
        <f>matriceresult_25[[#This Row],[dbGaP]]/matriceresult_25[[#This Row],[TOTAL]]</f>
        <v>0</v>
      </c>
      <c r="AG261">
        <f>matriceresult_25[[#This Row],[DOI]]/matriceresult_25[[#This Row],[TOTAL]]</f>
        <v>0</v>
      </c>
      <c r="AH261">
        <f>matriceresult_25[[#This Row],[EMDB]]/matriceresult_25[[#This Row],[TOTAL]]</f>
        <v>0</v>
      </c>
      <c r="AI261">
        <f>matriceresult_25[[#This Row],[ENA]]/matriceresult_25[[#This Row],[TOTAL]]</f>
        <v>0.5</v>
      </c>
      <c r="AJ261">
        <f>matriceresult_25[[#This Row],[Ensembl]]/matriceresult_25[[#This Row],[TOTAL]]</f>
        <v>0</v>
      </c>
      <c r="AK261">
        <f>matriceresult_25[[#This Row],[EUDRACT]]/matriceresult_25[[#This Row],[TOTAL]]</f>
        <v>0</v>
      </c>
      <c r="AL261">
        <f>matriceresult_25[[#This Row],[GCA]]/matriceresult_25[[#This Row],[TOTAL]]</f>
        <v>0</v>
      </c>
      <c r="AM261">
        <f>matriceresult_25[[#This Row],[Gene Ontology (GO)]]/matriceresult_25[[#This Row],[TOTAL]]</f>
        <v>0</v>
      </c>
      <c r="AN261">
        <f>matriceresult_25[[#This Row],[GEO]]/matriceresult_25[[#This Row],[TOTAL]]</f>
        <v>0</v>
      </c>
      <c r="AO261">
        <f>matriceresult_25[[#This Row],[HPA]]/matriceresult_25[[#This Row],[TOTAL]]</f>
        <v>0</v>
      </c>
      <c r="AP261">
        <f>matriceresult_25[[#This Row],[IGSR/1000 Genomes]]/matriceresult_25[[#This Row],[TOTAL]]</f>
        <v>0</v>
      </c>
      <c r="AQ261">
        <f>matriceresult_25[[#This Row],[InterPro]]/matriceresult_25[[#This Row],[TOTAL]]</f>
        <v>0</v>
      </c>
      <c r="AR261">
        <f>matriceresult_25[[#This Row],[OMIM]]/matriceresult_25[[#This Row],[TOTAL]]</f>
        <v>0</v>
      </c>
      <c r="AS261">
        <f>matriceresult_25[[#This Row],[PDBe]]/matriceresult_25[[#This Row],[TOTAL]]</f>
        <v>0.375</v>
      </c>
      <c r="AT261">
        <f>matriceresult_25[[#This Row],[Pfam]]/matriceresult_25[[#This Row],[TOTAL]]</f>
        <v>0</v>
      </c>
      <c r="AU261">
        <f>matriceresult_25[[#This Row],[PRIDE]]/matriceresult_25[[#This Row],[TOTAL]]</f>
        <v>0</v>
      </c>
      <c r="AV261">
        <f>matriceresult_25[[#This Row],[RefSeq]]/matriceresult_25[[#This Row],[TOTAL]]</f>
        <v>0</v>
      </c>
      <c r="AW261">
        <f>matriceresult_25[[#This Row],[RefSNP]]/matriceresult_25[[#This Row],[TOTAL]]</f>
        <v>0</v>
      </c>
      <c r="AX261">
        <f>matriceresult_25[[#This Row],[RRID]]/matriceresult_25[[#This Row],[TOTAL]]</f>
        <v>0</v>
      </c>
      <c r="AY261">
        <f>matriceresult_25[[#This Row],[UniProt]]/matriceresult_25[[#This Row],[TOTAL]]</f>
        <v>0.125</v>
      </c>
      <c r="AZ261" s="8">
        <f>SUM(matriceresult_258[[#This Row],[ArrayExpress]:[UniProt]])</f>
        <v>1</v>
      </c>
    </row>
    <row r="262" spans="1:52" x14ac:dyDescent="0.25">
      <c r="A262" s="3" t="s">
        <v>109</v>
      </c>
      <c r="B262" s="13" t="s">
        <v>111</v>
      </c>
      <c r="D262" s="1" t="s">
        <v>523</v>
      </c>
      <c r="E262">
        <v>0</v>
      </c>
      <c r="F262">
        <v>0</v>
      </c>
      <c r="G262">
        <v>0</v>
      </c>
      <c r="H262">
        <v>0</v>
      </c>
      <c r="I262">
        <v>0</v>
      </c>
      <c r="J262">
        <v>0</v>
      </c>
      <c r="K262">
        <v>0</v>
      </c>
      <c r="L262">
        <v>0</v>
      </c>
      <c r="M262">
        <v>0</v>
      </c>
      <c r="N262">
        <v>0</v>
      </c>
      <c r="O262">
        <v>0</v>
      </c>
      <c r="P262">
        <v>0</v>
      </c>
      <c r="Q262">
        <v>0</v>
      </c>
      <c r="R262">
        <v>0</v>
      </c>
      <c r="S262">
        <v>0</v>
      </c>
      <c r="T262">
        <v>1</v>
      </c>
      <c r="U262">
        <v>0</v>
      </c>
      <c r="V262">
        <v>0</v>
      </c>
      <c r="W262">
        <v>0</v>
      </c>
      <c r="X262">
        <v>0</v>
      </c>
      <c r="Y262">
        <v>0</v>
      </c>
      <c r="Z262">
        <v>0</v>
      </c>
      <c r="AA262" s="8">
        <f>SUM(matriceresult_25[[#This Row],[ArrayExpress]:[UniProt]])</f>
        <v>1</v>
      </c>
      <c r="AC262" s="1" t="s">
        <v>523</v>
      </c>
      <c r="AD262">
        <f>matriceresult_25[[#This Row],[ArrayExpress]]/matriceresult_25[[#This Row],[TOTAL]]</f>
        <v>0</v>
      </c>
      <c r="AE262">
        <f>matriceresult_25[[#This Row],[BioProject]]/matriceresult_25[[#This Row],[TOTAL]]</f>
        <v>0</v>
      </c>
      <c r="AF262">
        <f>matriceresult_25[[#This Row],[dbGaP]]/matriceresult_25[[#This Row],[TOTAL]]</f>
        <v>0</v>
      </c>
      <c r="AG262">
        <f>matriceresult_25[[#This Row],[DOI]]/matriceresult_25[[#This Row],[TOTAL]]</f>
        <v>0</v>
      </c>
      <c r="AH262">
        <f>matriceresult_25[[#This Row],[EMDB]]/matriceresult_25[[#This Row],[TOTAL]]</f>
        <v>0</v>
      </c>
      <c r="AI262">
        <f>matriceresult_25[[#This Row],[ENA]]/matriceresult_25[[#This Row],[TOTAL]]</f>
        <v>0</v>
      </c>
      <c r="AJ262">
        <f>matriceresult_25[[#This Row],[Ensembl]]/matriceresult_25[[#This Row],[TOTAL]]</f>
        <v>0</v>
      </c>
      <c r="AK262">
        <f>matriceresult_25[[#This Row],[EUDRACT]]/matriceresult_25[[#This Row],[TOTAL]]</f>
        <v>0</v>
      </c>
      <c r="AL262">
        <f>matriceresult_25[[#This Row],[GCA]]/matriceresult_25[[#This Row],[TOTAL]]</f>
        <v>0</v>
      </c>
      <c r="AM262">
        <f>matriceresult_25[[#This Row],[Gene Ontology (GO)]]/matriceresult_25[[#This Row],[TOTAL]]</f>
        <v>0</v>
      </c>
      <c r="AN262">
        <f>matriceresult_25[[#This Row],[GEO]]/matriceresult_25[[#This Row],[TOTAL]]</f>
        <v>0</v>
      </c>
      <c r="AO262">
        <f>matriceresult_25[[#This Row],[HPA]]/matriceresult_25[[#This Row],[TOTAL]]</f>
        <v>0</v>
      </c>
      <c r="AP262">
        <f>matriceresult_25[[#This Row],[IGSR/1000 Genomes]]/matriceresult_25[[#This Row],[TOTAL]]</f>
        <v>0</v>
      </c>
      <c r="AQ262">
        <f>matriceresult_25[[#This Row],[InterPro]]/matriceresult_25[[#This Row],[TOTAL]]</f>
        <v>0</v>
      </c>
      <c r="AR262">
        <f>matriceresult_25[[#This Row],[OMIM]]/matriceresult_25[[#This Row],[TOTAL]]</f>
        <v>0</v>
      </c>
      <c r="AS262">
        <f>matriceresult_25[[#This Row],[PDBe]]/matriceresult_25[[#This Row],[TOTAL]]</f>
        <v>1</v>
      </c>
      <c r="AT262">
        <f>matriceresult_25[[#This Row],[Pfam]]/matriceresult_25[[#This Row],[TOTAL]]</f>
        <v>0</v>
      </c>
      <c r="AU262">
        <f>matriceresult_25[[#This Row],[PRIDE]]/matriceresult_25[[#This Row],[TOTAL]]</f>
        <v>0</v>
      </c>
      <c r="AV262">
        <f>matriceresult_25[[#This Row],[RefSeq]]/matriceresult_25[[#This Row],[TOTAL]]</f>
        <v>0</v>
      </c>
      <c r="AW262">
        <f>matriceresult_25[[#This Row],[RefSNP]]/matriceresult_25[[#This Row],[TOTAL]]</f>
        <v>0</v>
      </c>
      <c r="AX262">
        <f>matriceresult_25[[#This Row],[RRID]]/matriceresult_25[[#This Row],[TOTAL]]</f>
        <v>0</v>
      </c>
      <c r="AY262">
        <f>matriceresult_25[[#This Row],[UniProt]]/matriceresult_25[[#This Row],[TOTAL]]</f>
        <v>0</v>
      </c>
      <c r="AZ262" s="8">
        <f>SUM(matriceresult_258[[#This Row],[ArrayExpress]:[UniProt]])</f>
        <v>1</v>
      </c>
    </row>
    <row r="263" spans="1:52" x14ac:dyDescent="0.25">
      <c r="A263" s="4" t="s">
        <v>109</v>
      </c>
      <c r="B263" s="6" t="s">
        <v>111</v>
      </c>
      <c r="D263" s="1" t="s">
        <v>1020</v>
      </c>
      <c r="E263">
        <v>0</v>
      </c>
      <c r="F263">
        <v>0</v>
      </c>
      <c r="G263">
        <v>0</v>
      </c>
      <c r="H263">
        <v>0</v>
      </c>
      <c r="I263">
        <v>0</v>
      </c>
      <c r="J263">
        <v>2</v>
      </c>
      <c r="K263">
        <v>0</v>
      </c>
      <c r="L263">
        <v>0</v>
      </c>
      <c r="M263">
        <v>0</v>
      </c>
      <c r="N263">
        <v>0</v>
      </c>
      <c r="O263">
        <v>0</v>
      </c>
      <c r="P263">
        <v>0</v>
      </c>
      <c r="Q263">
        <v>0</v>
      </c>
      <c r="R263">
        <v>0</v>
      </c>
      <c r="S263">
        <v>0</v>
      </c>
      <c r="T263">
        <v>0</v>
      </c>
      <c r="U263">
        <v>0</v>
      </c>
      <c r="V263">
        <v>0</v>
      </c>
      <c r="W263">
        <v>0</v>
      </c>
      <c r="X263">
        <v>0</v>
      </c>
      <c r="Y263">
        <v>0</v>
      </c>
      <c r="Z263">
        <v>0</v>
      </c>
      <c r="AA263" s="8">
        <f>SUM(matriceresult_25[[#This Row],[ArrayExpress]:[UniProt]])</f>
        <v>2</v>
      </c>
      <c r="AC263" s="1" t="s">
        <v>1020</v>
      </c>
      <c r="AD263">
        <f>matriceresult_25[[#This Row],[ArrayExpress]]/matriceresult_25[[#This Row],[TOTAL]]</f>
        <v>0</v>
      </c>
      <c r="AE263">
        <f>matriceresult_25[[#This Row],[BioProject]]/matriceresult_25[[#This Row],[TOTAL]]</f>
        <v>0</v>
      </c>
      <c r="AF263">
        <f>matriceresult_25[[#This Row],[dbGaP]]/matriceresult_25[[#This Row],[TOTAL]]</f>
        <v>0</v>
      </c>
      <c r="AG263">
        <f>matriceresult_25[[#This Row],[DOI]]/matriceresult_25[[#This Row],[TOTAL]]</f>
        <v>0</v>
      </c>
      <c r="AH263">
        <f>matriceresult_25[[#This Row],[EMDB]]/matriceresult_25[[#This Row],[TOTAL]]</f>
        <v>0</v>
      </c>
      <c r="AI263">
        <f>matriceresult_25[[#This Row],[ENA]]/matriceresult_25[[#This Row],[TOTAL]]</f>
        <v>1</v>
      </c>
      <c r="AJ263">
        <f>matriceresult_25[[#This Row],[Ensembl]]/matriceresult_25[[#This Row],[TOTAL]]</f>
        <v>0</v>
      </c>
      <c r="AK263">
        <f>matriceresult_25[[#This Row],[EUDRACT]]/matriceresult_25[[#This Row],[TOTAL]]</f>
        <v>0</v>
      </c>
      <c r="AL263">
        <f>matriceresult_25[[#This Row],[GCA]]/matriceresult_25[[#This Row],[TOTAL]]</f>
        <v>0</v>
      </c>
      <c r="AM263">
        <f>matriceresult_25[[#This Row],[Gene Ontology (GO)]]/matriceresult_25[[#This Row],[TOTAL]]</f>
        <v>0</v>
      </c>
      <c r="AN263">
        <f>matriceresult_25[[#This Row],[GEO]]/matriceresult_25[[#This Row],[TOTAL]]</f>
        <v>0</v>
      </c>
      <c r="AO263">
        <f>matriceresult_25[[#This Row],[HPA]]/matriceresult_25[[#This Row],[TOTAL]]</f>
        <v>0</v>
      </c>
      <c r="AP263">
        <f>matriceresult_25[[#This Row],[IGSR/1000 Genomes]]/matriceresult_25[[#This Row],[TOTAL]]</f>
        <v>0</v>
      </c>
      <c r="AQ263">
        <f>matriceresult_25[[#This Row],[InterPro]]/matriceresult_25[[#This Row],[TOTAL]]</f>
        <v>0</v>
      </c>
      <c r="AR263">
        <f>matriceresult_25[[#This Row],[OMIM]]/matriceresult_25[[#This Row],[TOTAL]]</f>
        <v>0</v>
      </c>
      <c r="AS263">
        <f>matriceresult_25[[#This Row],[PDBe]]/matriceresult_25[[#This Row],[TOTAL]]</f>
        <v>0</v>
      </c>
      <c r="AT263">
        <f>matriceresult_25[[#This Row],[Pfam]]/matriceresult_25[[#This Row],[TOTAL]]</f>
        <v>0</v>
      </c>
      <c r="AU263">
        <f>matriceresult_25[[#This Row],[PRIDE]]/matriceresult_25[[#This Row],[TOTAL]]</f>
        <v>0</v>
      </c>
      <c r="AV263">
        <f>matriceresult_25[[#This Row],[RefSeq]]/matriceresult_25[[#This Row],[TOTAL]]</f>
        <v>0</v>
      </c>
      <c r="AW263">
        <f>matriceresult_25[[#This Row],[RefSNP]]/matriceresult_25[[#This Row],[TOTAL]]</f>
        <v>0</v>
      </c>
      <c r="AX263">
        <f>matriceresult_25[[#This Row],[RRID]]/matriceresult_25[[#This Row],[TOTAL]]</f>
        <v>0</v>
      </c>
      <c r="AY263">
        <f>matriceresult_25[[#This Row],[UniProt]]/matriceresult_25[[#This Row],[TOTAL]]</f>
        <v>0</v>
      </c>
      <c r="AZ263" s="8">
        <f>SUM(matriceresult_258[[#This Row],[ArrayExpress]:[UniProt]])</f>
        <v>1</v>
      </c>
    </row>
    <row r="264" spans="1:52" x14ac:dyDescent="0.25">
      <c r="A264" s="3" t="s">
        <v>109</v>
      </c>
      <c r="B264" s="13" t="s">
        <v>111</v>
      </c>
      <c r="D264" s="1" t="s">
        <v>3039</v>
      </c>
      <c r="E264">
        <v>0</v>
      </c>
      <c r="F264">
        <v>0</v>
      </c>
      <c r="G264">
        <v>0</v>
      </c>
      <c r="H264">
        <v>0</v>
      </c>
      <c r="I264">
        <v>0</v>
      </c>
      <c r="J264">
        <v>0</v>
      </c>
      <c r="K264">
        <v>0</v>
      </c>
      <c r="L264">
        <v>0</v>
      </c>
      <c r="M264">
        <v>0</v>
      </c>
      <c r="N264">
        <v>0</v>
      </c>
      <c r="O264">
        <v>0</v>
      </c>
      <c r="P264">
        <v>0</v>
      </c>
      <c r="Q264">
        <v>0</v>
      </c>
      <c r="R264">
        <v>0</v>
      </c>
      <c r="S264">
        <v>0</v>
      </c>
      <c r="T264">
        <v>1</v>
      </c>
      <c r="U264">
        <v>0</v>
      </c>
      <c r="V264">
        <v>0</v>
      </c>
      <c r="W264">
        <v>0</v>
      </c>
      <c r="X264">
        <v>0</v>
      </c>
      <c r="Y264">
        <v>0</v>
      </c>
      <c r="Z264">
        <v>0</v>
      </c>
      <c r="AA264" s="8">
        <f>SUM(matriceresult_25[[#This Row],[ArrayExpress]:[UniProt]])</f>
        <v>1</v>
      </c>
      <c r="AC264" s="1" t="s">
        <v>3039</v>
      </c>
      <c r="AD264">
        <f>matriceresult_25[[#This Row],[ArrayExpress]]/matriceresult_25[[#This Row],[TOTAL]]</f>
        <v>0</v>
      </c>
      <c r="AE264">
        <f>matriceresult_25[[#This Row],[BioProject]]/matriceresult_25[[#This Row],[TOTAL]]</f>
        <v>0</v>
      </c>
      <c r="AF264">
        <f>matriceresult_25[[#This Row],[dbGaP]]/matriceresult_25[[#This Row],[TOTAL]]</f>
        <v>0</v>
      </c>
      <c r="AG264">
        <f>matriceresult_25[[#This Row],[DOI]]/matriceresult_25[[#This Row],[TOTAL]]</f>
        <v>0</v>
      </c>
      <c r="AH264">
        <f>matriceresult_25[[#This Row],[EMDB]]/matriceresult_25[[#This Row],[TOTAL]]</f>
        <v>0</v>
      </c>
      <c r="AI264">
        <f>matriceresult_25[[#This Row],[ENA]]/matriceresult_25[[#This Row],[TOTAL]]</f>
        <v>0</v>
      </c>
      <c r="AJ264">
        <f>matriceresult_25[[#This Row],[Ensembl]]/matriceresult_25[[#This Row],[TOTAL]]</f>
        <v>0</v>
      </c>
      <c r="AK264">
        <f>matriceresult_25[[#This Row],[EUDRACT]]/matriceresult_25[[#This Row],[TOTAL]]</f>
        <v>0</v>
      </c>
      <c r="AL264">
        <f>matriceresult_25[[#This Row],[GCA]]/matriceresult_25[[#This Row],[TOTAL]]</f>
        <v>0</v>
      </c>
      <c r="AM264">
        <f>matriceresult_25[[#This Row],[Gene Ontology (GO)]]/matriceresult_25[[#This Row],[TOTAL]]</f>
        <v>0</v>
      </c>
      <c r="AN264">
        <f>matriceresult_25[[#This Row],[GEO]]/matriceresult_25[[#This Row],[TOTAL]]</f>
        <v>0</v>
      </c>
      <c r="AO264">
        <f>matriceresult_25[[#This Row],[HPA]]/matriceresult_25[[#This Row],[TOTAL]]</f>
        <v>0</v>
      </c>
      <c r="AP264">
        <f>matriceresult_25[[#This Row],[IGSR/1000 Genomes]]/matriceresult_25[[#This Row],[TOTAL]]</f>
        <v>0</v>
      </c>
      <c r="AQ264">
        <f>matriceresult_25[[#This Row],[InterPro]]/matriceresult_25[[#This Row],[TOTAL]]</f>
        <v>0</v>
      </c>
      <c r="AR264">
        <f>matriceresult_25[[#This Row],[OMIM]]/matriceresult_25[[#This Row],[TOTAL]]</f>
        <v>0</v>
      </c>
      <c r="AS264">
        <f>matriceresult_25[[#This Row],[PDBe]]/matriceresult_25[[#This Row],[TOTAL]]</f>
        <v>1</v>
      </c>
      <c r="AT264">
        <f>matriceresult_25[[#This Row],[Pfam]]/matriceresult_25[[#This Row],[TOTAL]]</f>
        <v>0</v>
      </c>
      <c r="AU264">
        <f>matriceresult_25[[#This Row],[PRIDE]]/matriceresult_25[[#This Row],[TOTAL]]</f>
        <v>0</v>
      </c>
      <c r="AV264">
        <f>matriceresult_25[[#This Row],[RefSeq]]/matriceresult_25[[#This Row],[TOTAL]]</f>
        <v>0</v>
      </c>
      <c r="AW264">
        <f>matriceresult_25[[#This Row],[RefSNP]]/matriceresult_25[[#This Row],[TOTAL]]</f>
        <v>0</v>
      </c>
      <c r="AX264">
        <f>matriceresult_25[[#This Row],[RRID]]/matriceresult_25[[#This Row],[TOTAL]]</f>
        <v>0</v>
      </c>
      <c r="AY264">
        <f>matriceresult_25[[#This Row],[UniProt]]/matriceresult_25[[#This Row],[TOTAL]]</f>
        <v>0</v>
      </c>
      <c r="AZ264" s="8">
        <f>SUM(matriceresult_258[[#This Row],[ArrayExpress]:[UniProt]])</f>
        <v>1</v>
      </c>
    </row>
    <row r="265" spans="1:52" x14ac:dyDescent="0.25">
      <c r="A265" s="4" t="s">
        <v>109</v>
      </c>
      <c r="B265" s="6" t="s">
        <v>111</v>
      </c>
      <c r="D265" s="1" t="s">
        <v>343</v>
      </c>
      <c r="E265">
        <v>0</v>
      </c>
      <c r="F265">
        <v>0</v>
      </c>
      <c r="G265">
        <v>0</v>
      </c>
      <c r="H265">
        <v>0</v>
      </c>
      <c r="I265">
        <v>0</v>
      </c>
      <c r="J265">
        <v>0</v>
      </c>
      <c r="K265">
        <v>0</v>
      </c>
      <c r="L265">
        <v>0</v>
      </c>
      <c r="M265">
        <v>0</v>
      </c>
      <c r="N265">
        <v>0</v>
      </c>
      <c r="O265">
        <v>0</v>
      </c>
      <c r="P265">
        <v>0</v>
      </c>
      <c r="Q265">
        <v>0</v>
      </c>
      <c r="R265">
        <v>0</v>
      </c>
      <c r="S265">
        <v>0</v>
      </c>
      <c r="T265">
        <v>0</v>
      </c>
      <c r="U265">
        <v>0</v>
      </c>
      <c r="V265">
        <v>0</v>
      </c>
      <c r="W265">
        <v>0</v>
      </c>
      <c r="X265">
        <v>4</v>
      </c>
      <c r="Y265">
        <v>0</v>
      </c>
      <c r="Z265">
        <v>0</v>
      </c>
      <c r="AA265" s="8">
        <f>SUM(matriceresult_25[[#This Row],[ArrayExpress]:[UniProt]])</f>
        <v>4</v>
      </c>
      <c r="AC265" s="1" t="s">
        <v>343</v>
      </c>
      <c r="AD265">
        <f>matriceresult_25[[#This Row],[ArrayExpress]]/matriceresult_25[[#This Row],[TOTAL]]</f>
        <v>0</v>
      </c>
      <c r="AE265">
        <f>matriceresult_25[[#This Row],[BioProject]]/matriceresult_25[[#This Row],[TOTAL]]</f>
        <v>0</v>
      </c>
      <c r="AF265">
        <f>matriceresult_25[[#This Row],[dbGaP]]/matriceresult_25[[#This Row],[TOTAL]]</f>
        <v>0</v>
      </c>
      <c r="AG265">
        <f>matriceresult_25[[#This Row],[DOI]]/matriceresult_25[[#This Row],[TOTAL]]</f>
        <v>0</v>
      </c>
      <c r="AH265">
        <f>matriceresult_25[[#This Row],[EMDB]]/matriceresult_25[[#This Row],[TOTAL]]</f>
        <v>0</v>
      </c>
      <c r="AI265">
        <f>matriceresult_25[[#This Row],[ENA]]/matriceresult_25[[#This Row],[TOTAL]]</f>
        <v>0</v>
      </c>
      <c r="AJ265">
        <f>matriceresult_25[[#This Row],[Ensembl]]/matriceresult_25[[#This Row],[TOTAL]]</f>
        <v>0</v>
      </c>
      <c r="AK265">
        <f>matriceresult_25[[#This Row],[EUDRACT]]/matriceresult_25[[#This Row],[TOTAL]]</f>
        <v>0</v>
      </c>
      <c r="AL265">
        <f>matriceresult_25[[#This Row],[GCA]]/matriceresult_25[[#This Row],[TOTAL]]</f>
        <v>0</v>
      </c>
      <c r="AM265">
        <f>matriceresult_25[[#This Row],[Gene Ontology (GO)]]/matriceresult_25[[#This Row],[TOTAL]]</f>
        <v>0</v>
      </c>
      <c r="AN265">
        <f>matriceresult_25[[#This Row],[GEO]]/matriceresult_25[[#This Row],[TOTAL]]</f>
        <v>0</v>
      </c>
      <c r="AO265">
        <f>matriceresult_25[[#This Row],[HPA]]/matriceresult_25[[#This Row],[TOTAL]]</f>
        <v>0</v>
      </c>
      <c r="AP265">
        <f>matriceresult_25[[#This Row],[IGSR/1000 Genomes]]/matriceresult_25[[#This Row],[TOTAL]]</f>
        <v>0</v>
      </c>
      <c r="AQ265">
        <f>matriceresult_25[[#This Row],[InterPro]]/matriceresult_25[[#This Row],[TOTAL]]</f>
        <v>0</v>
      </c>
      <c r="AR265">
        <f>matriceresult_25[[#This Row],[OMIM]]/matriceresult_25[[#This Row],[TOTAL]]</f>
        <v>0</v>
      </c>
      <c r="AS265">
        <f>matriceresult_25[[#This Row],[PDBe]]/matriceresult_25[[#This Row],[TOTAL]]</f>
        <v>0</v>
      </c>
      <c r="AT265">
        <f>matriceresult_25[[#This Row],[Pfam]]/matriceresult_25[[#This Row],[TOTAL]]</f>
        <v>0</v>
      </c>
      <c r="AU265">
        <f>matriceresult_25[[#This Row],[PRIDE]]/matriceresult_25[[#This Row],[TOTAL]]</f>
        <v>0</v>
      </c>
      <c r="AV265">
        <f>matriceresult_25[[#This Row],[RefSeq]]/matriceresult_25[[#This Row],[TOTAL]]</f>
        <v>0</v>
      </c>
      <c r="AW265">
        <f>matriceresult_25[[#This Row],[RefSNP]]/matriceresult_25[[#This Row],[TOTAL]]</f>
        <v>1</v>
      </c>
      <c r="AX265">
        <f>matriceresult_25[[#This Row],[RRID]]/matriceresult_25[[#This Row],[TOTAL]]</f>
        <v>0</v>
      </c>
      <c r="AY265">
        <f>matriceresult_25[[#This Row],[UniProt]]/matriceresult_25[[#This Row],[TOTAL]]</f>
        <v>0</v>
      </c>
      <c r="AZ265" s="8">
        <f>SUM(matriceresult_258[[#This Row],[ArrayExpress]:[UniProt]])</f>
        <v>1</v>
      </c>
    </row>
    <row r="266" spans="1:52" x14ac:dyDescent="0.25">
      <c r="A266" s="3" t="s">
        <v>109</v>
      </c>
      <c r="B266" s="13" t="s">
        <v>111</v>
      </c>
      <c r="D266" s="1" t="s">
        <v>3043</v>
      </c>
      <c r="E266">
        <v>0</v>
      </c>
      <c r="F266">
        <v>0</v>
      </c>
      <c r="G266">
        <v>0</v>
      </c>
      <c r="H266">
        <v>0</v>
      </c>
      <c r="I266">
        <v>0</v>
      </c>
      <c r="J266">
        <v>1</v>
      </c>
      <c r="K266">
        <v>0</v>
      </c>
      <c r="L266">
        <v>0</v>
      </c>
      <c r="M266">
        <v>0</v>
      </c>
      <c r="N266">
        <v>0</v>
      </c>
      <c r="O266">
        <v>0</v>
      </c>
      <c r="P266">
        <v>0</v>
      </c>
      <c r="Q266">
        <v>0</v>
      </c>
      <c r="R266">
        <v>0</v>
      </c>
      <c r="S266">
        <v>0</v>
      </c>
      <c r="T266">
        <v>0</v>
      </c>
      <c r="U266">
        <v>0</v>
      </c>
      <c r="V266">
        <v>0</v>
      </c>
      <c r="W266">
        <v>0</v>
      </c>
      <c r="X266">
        <v>0</v>
      </c>
      <c r="Y266">
        <v>0</v>
      </c>
      <c r="Z266">
        <v>0</v>
      </c>
      <c r="AA266" s="8">
        <f>SUM(matriceresult_25[[#This Row],[ArrayExpress]:[UniProt]])</f>
        <v>1</v>
      </c>
      <c r="AC266" s="1" t="s">
        <v>3043</v>
      </c>
      <c r="AD266">
        <f>matriceresult_25[[#This Row],[ArrayExpress]]/matriceresult_25[[#This Row],[TOTAL]]</f>
        <v>0</v>
      </c>
      <c r="AE266">
        <f>matriceresult_25[[#This Row],[BioProject]]/matriceresult_25[[#This Row],[TOTAL]]</f>
        <v>0</v>
      </c>
      <c r="AF266">
        <f>matriceresult_25[[#This Row],[dbGaP]]/matriceresult_25[[#This Row],[TOTAL]]</f>
        <v>0</v>
      </c>
      <c r="AG266">
        <f>matriceresult_25[[#This Row],[DOI]]/matriceresult_25[[#This Row],[TOTAL]]</f>
        <v>0</v>
      </c>
      <c r="AH266">
        <f>matriceresult_25[[#This Row],[EMDB]]/matriceresult_25[[#This Row],[TOTAL]]</f>
        <v>0</v>
      </c>
      <c r="AI266">
        <f>matriceresult_25[[#This Row],[ENA]]/matriceresult_25[[#This Row],[TOTAL]]</f>
        <v>1</v>
      </c>
      <c r="AJ266">
        <f>matriceresult_25[[#This Row],[Ensembl]]/matriceresult_25[[#This Row],[TOTAL]]</f>
        <v>0</v>
      </c>
      <c r="AK266">
        <f>matriceresult_25[[#This Row],[EUDRACT]]/matriceresult_25[[#This Row],[TOTAL]]</f>
        <v>0</v>
      </c>
      <c r="AL266">
        <f>matriceresult_25[[#This Row],[GCA]]/matriceresult_25[[#This Row],[TOTAL]]</f>
        <v>0</v>
      </c>
      <c r="AM266">
        <f>matriceresult_25[[#This Row],[Gene Ontology (GO)]]/matriceresult_25[[#This Row],[TOTAL]]</f>
        <v>0</v>
      </c>
      <c r="AN266">
        <f>matriceresult_25[[#This Row],[GEO]]/matriceresult_25[[#This Row],[TOTAL]]</f>
        <v>0</v>
      </c>
      <c r="AO266">
        <f>matriceresult_25[[#This Row],[HPA]]/matriceresult_25[[#This Row],[TOTAL]]</f>
        <v>0</v>
      </c>
      <c r="AP266">
        <f>matriceresult_25[[#This Row],[IGSR/1000 Genomes]]/matriceresult_25[[#This Row],[TOTAL]]</f>
        <v>0</v>
      </c>
      <c r="AQ266">
        <f>matriceresult_25[[#This Row],[InterPro]]/matriceresult_25[[#This Row],[TOTAL]]</f>
        <v>0</v>
      </c>
      <c r="AR266">
        <f>matriceresult_25[[#This Row],[OMIM]]/matriceresult_25[[#This Row],[TOTAL]]</f>
        <v>0</v>
      </c>
      <c r="AS266">
        <f>matriceresult_25[[#This Row],[PDBe]]/matriceresult_25[[#This Row],[TOTAL]]</f>
        <v>0</v>
      </c>
      <c r="AT266">
        <f>matriceresult_25[[#This Row],[Pfam]]/matriceresult_25[[#This Row],[TOTAL]]</f>
        <v>0</v>
      </c>
      <c r="AU266">
        <f>matriceresult_25[[#This Row],[PRIDE]]/matriceresult_25[[#This Row],[TOTAL]]</f>
        <v>0</v>
      </c>
      <c r="AV266">
        <f>matriceresult_25[[#This Row],[RefSeq]]/matriceresult_25[[#This Row],[TOTAL]]</f>
        <v>0</v>
      </c>
      <c r="AW266">
        <f>matriceresult_25[[#This Row],[RefSNP]]/matriceresult_25[[#This Row],[TOTAL]]</f>
        <v>0</v>
      </c>
      <c r="AX266">
        <f>matriceresult_25[[#This Row],[RRID]]/matriceresult_25[[#This Row],[TOTAL]]</f>
        <v>0</v>
      </c>
      <c r="AY266">
        <f>matriceresult_25[[#This Row],[UniProt]]/matriceresult_25[[#This Row],[TOTAL]]</f>
        <v>0</v>
      </c>
      <c r="AZ266" s="8">
        <f>SUM(matriceresult_258[[#This Row],[ArrayExpress]:[UniProt]])</f>
        <v>1</v>
      </c>
    </row>
    <row r="267" spans="1:52" x14ac:dyDescent="0.25">
      <c r="A267" s="4" t="s">
        <v>109</v>
      </c>
      <c r="B267" s="6" t="s">
        <v>111</v>
      </c>
      <c r="D267" s="1" t="s">
        <v>3047</v>
      </c>
      <c r="E267">
        <v>0</v>
      </c>
      <c r="F267">
        <v>0</v>
      </c>
      <c r="G267">
        <v>0</v>
      </c>
      <c r="H267">
        <v>0</v>
      </c>
      <c r="I267">
        <v>0</v>
      </c>
      <c r="J267">
        <v>7</v>
      </c>
      <c r="K267">
        <v>0</v>
      </c>
      <c r="L267">
        <v>0</v>
      </c>
      <c r="M267">
        <v>0</v>
      </c>
      <c r="N267">
        <v>0</v>
      </c>
      <c r="O267">
        <v>0</v>
      </c>
      <c r="P267">
        <v>0</v>
      </c>
      <c r="Q267">
        <v>0</v>
      </c>
      <c r="R267">
        <v>0</v>
      </c>
      <c r="S267">
        <v>0</v>
      </c>
      <c r="T267">
        <v>1</v>
      </c>
      <c r="U267">
        <v>0</v>
      </c>
      <c r="V267">
        <v>0</v>
      </c>
      <c r="W267">
        <v>0</v>
      </c>
      <c r="X267">
        <v>0</v>
      </c>
      <c r="Y267">
        <v>0</v>
      </c>
      <c r="Z267">
        <v>0</v>
      </c>
      <c r="AA267" s="8">
        <f>SUM(matriceresult_25[[#This Row],[ArrayExpress]:[UniProt]])</f>
        <v>8</v>
      </c>
      <c r="AC267" s="1" t="s">
        <v>3047</v>
      </c>
      <c r="AD267">
        <f>matriceresult_25[[#This Row],[ArrayExpress]]/matriceresult_25[[#This Row],[TOTAL]]</f>
        <v>0</v>
      </c>
      <c r="AE267">
        <f>matriceresult_25[[#This Row],[BioProject]]/matriceresult_25[[#This Row],[TOTAL]]</f>
        <v>0</v>
      </c>
      <c r="AF267">
        <f>matriceresult_25[[#This Row],[dbGaP]]/matriceresult_25[[#This Row],[TOTAL]]</f>
        <v>0</v>
      </c>
      <c r="AG267">
        <f>matriceresult_25[[#This Row],[DOI]]/matriceresult_25[[#This Row],[TOTAL]]</f>
        <v>0</v>
      </c>
      <c r="AH267">
        <f>matriceresult_25[[#This Row],[EMDB]]/matriceresult_25[[#This Row],[TOTAL]]</f>
        <v>0</v>
      </c>
      <c r="AI267">
        <f>matriceresult_25[[#This Row],[ENA]]/matriceresult_25[[#This Row],[TOTAL]]</f>
        <v>0.875</v>
      </c>
      <c r="AJ267">
        <f>matriceresult_25[[#This Row],[Ensembl]]/matriceresult_25[[#This Row],[TOTAL]]</f>
        <v>0</v>
      </c>
      <c r="AK267">
        <f>matriceresult_25[[#This Row],[EUDRACT]]/matriceresult_25[[#This Row],[TOTAL]]</f>
        <v>0</v>
      </c>
      <c r="AL267">
        <f>matriceresult_25[[#This Row],[GCA]]/matriceresult_25[[#This Row],[TOTAL]]</f>
        <v>0</v>
      </c>
      <c r="AM267">
        <f>matriceresult_25[[#This Row],[Gene Ontology (GO)]]/matriceresult_25[[#This Row],[TOTAL]]</f>
        <v>0</v>
      </c>
      <c r="AN267">
        <f>matriceresult_25[[#This Row],[GEO]]/matriceresult_25[[#This Row],[TOTAL]]</f>
        <v>0</v>
      </c>
      <c r="AO267">
        <f>matriceresult_25[[#This Row],[HPA]]/matriceresult_25[[#This Row],[TOTAL]]</f>
        <v>0</v>
      </c>
      <c r="AP267">
        <f>matriceresult_25[[#This Row],[IGSR/1000 Genomes]]/matriceresult_25[[#This Row],[TOTAL]]</f>
        <v>0</v>
      </c>
      <c r="AQ267">
        <f>matriceresult_25[[#This Row],[InterPro]]/matriceresult_25[[#This Row],[TOTAL]]</f>
        <v>0</v>
      </c>
      <c r="AR267">
        <f>matriceresult_25[[#This Row],[OMIM]]/matriceresult_25[[#This Row],[TOTAL]]</f>
        <v>0</v>
      </c>
      <c r="AS267">
        <f>matriceresult_25[[#This Row],[PDBe]]/matriceresult_25[[#This Row],[TOTAL]]</f>
        <v>0.125</v>
      </c>
      <c r="AT267">
        <f>matriceresult_25[[#This Row],[Pfam]]/matriceresult_25[[#This Row],[TOTAL]]</f>
        <v>0</v>
      </c>
      <c r="AU267">
        <f>matriceresult_25[[#This Row],[PRIDE]]/matriceresult_25[[#This Row],[TOTAL]]</f>
        <v>0</v>
      </c>
      <c r="AV267">
        <f>matriceresult_25[[#This Row],[RefSeq]]/matriceresult_25[[#This Row],[TOTAL]]</f>
        <v>0</v>
      </c>
      <c r="AW267">
        <f>matriceresult_25[[#This Row],[RefSNP]]/matriceresult_25[[#This Row],[TOTAL]]</f>
        <v>0</v>
      </c>
      <c r="AX267">
        <f>matriceresult_25[[#This Row],[RRID]]/matriceresult_25[[#This Row],[TOTAL]]</f>
        <v>0</v>
      </c>
      <c r="AY267">
        <f>matriceresult_25[[#This Row],[UniProt]]/matriceresult_25[[#This Row],[TOTAL]]</f>
        <v>0</v>
      </c>
      <c r="AZ267" s="8">
        <f>SUM(matriceresult_258[[#This Row],[ArrayExpress]:[UniProt]])</f>
        <v>1</v>
      </c>
    </row>
    <row r="268" spans="1:52" x14ac:dyDescent="0.25">
      <c r="A268" s="3" t="s">
        <v>109</v>
      </c>
      <c r="B268" s="13" t="s">
        <v>111</v>
      </c>
      <c r="D268" s="1" t="s">
        <v>826</v>
      </c>
      <c r="E268">
        <v>0</v>
      </c>
      <c r="F268">
        <v>0</v>
      </c>
      <c r="G268">
        <v>0</v>
      </c>
      <c r="H268">
        <v>0</v>
      </c>
      <c r="I268">
        <v>0</v>
      </c>
      <c r="J268">
        <v>1</v>
      </c>
      <c r="K268">
        <v>0</v>
      </c>
      <c r="L268">
        <v>0</v>
      </c>
      <c r="M268">
        <v>0</v>
      </c>
      <c r="N268">
        <v>0</v>
      </c>
      <c r="O268">
        <v>0</v>
      </c>
      <c r="P268">
        <v>0</v>
      </c>
      <c r="Q268">
        <v>0</v>
      </c>
      <c r="R268">
        <v>0</v>
      </c>
      <c r="S268">
        <v>0</v>
      </c>
      <c r="T268">
        <v>0</v>
      </c>
      <c r="U268">
        <v>0</v>
      </c>
      <c r="V268">
        <v>0</v>
      </c>
      <c r="W268">
        <v>0</v>
      </c>
      <c r="X268">
        <v>0</v>
      </c>
      <c r="Y268">
        <v>0</v>
      </c>
      <c r="Z268">
        <v>0</v>
      </c>
      <c r="AA268" s="8">
        <f>SUM(matriceresult_25[[#This Row],[ArrayExpress]:[UniProt]])</f>
        <v>1</v>
      </c>
      <c r="AC268" s="1" t="s">
        <v>826</v>
      </c>
      <c r="AD268">
        <f>matriceresult_25[[#This Row],[ArrayExpress]]/matriceresult_25[[#This Row],[TOTAL]]</f>
        <v>0</v>
      </c>
      <c r="AE268">
        <f>matriceresult_25[[#This Row],[BioProject]]/matriceresult_25[[#This Row],[TOTAL]]</f>
        <v>0</v>
      </c>
      <c r="AF268">
        <f>matriceresult_25[[#This Row],[dbGaP]]/matriceresult_25[[#This Row],[TOTAL]]</f>
        <v>0</v>
      </c>
      <c r="AG268">
        <f>matriceresult_25[[#This Row],[DOI]]/matriceresult_25[[#This Row],[TOTAL]]</f>
        <v>0</v>
      </c>
      <c r="AH268">
        <f>matriceresult_25[[#This Row],[EMDB]]/matriceresult_25[[#This Row],[TOTAL]]</f>
        <v>0</v>
      </c>
      <c r="AI268">
        <f>matriceresult_25[[#This Row],[ENA]]/matriceresult_25[[#This Row],[TOTAL]]</f>
        <v>1</v>
      </c>
      <c r="AJ268">
        <f>matriceresult_25[[#This Row],[Ensembl]]/matriceresult_25[[#This Row],[TOTAL]]</f>
        <v>0</v>
      </c>
      <c r="AK268">
        <f>matriceresult_25[[#This Row],[EUDRACT]]/matriceresult_25[[#This Row],[TOTAL]]</f>
        <v>0</v>
      </c>
      <c r="AL268">
        <f>matriceresult_25[[#This Row],[GCA]]/matriceresult_25[[#This Row],[TOTAL]]</f>
        <v>0</v>
      </c>
      <c r="AM268">
        <f>matriceresult_25[[#This Row],[Gene Ontology (GO)]]/matriceresult_25[[#This Row],[TOTAL]]</f>
        <v>0</v>
      </c>
      <c r="AN268">
        <f>matriceresult_25[[#This Row],[GEO]]/matriceresult_25[[#This Row],[TOTAL]]</f>
        <v>0</v>
      </c>
      <c r="AO268">
        <f>matriceresult_25[[#This Row],[HPA]]/matriceresult_25[[#This Row],[TOTAL]]</f>
        <v>0</v>
      </c>
      <c r="AP268">
        <f>matriceresult_25[[#This Row],[IGSR/1000 Genomes]]/matriceresult_25[[#This Row],[TOTAL]]</f>
        <v>0</v>
      </c>
      <c r="AQ268">
        <f>matriceresult_25[[#This Row],[InterPro]]/matriceresult_25[[#This Row],[TOTAL]]</f>
        <v>0</v>
      </c>
      <c r="AR268">
        <f>matriceresult_25[[#This Row],[OMIM]]/matriceresult_25[[#This Row],[TOTAL]]</f>
        <v>0</v>
      </c>
      <c r="AS268">
        <f>matriceresult_25[[#This Row],[PDBe]]/matriceresult_25[[#This Row],[TOTAL]]</f>
        <v>0</v>
      </c>
      <c r="AT268">
        <f>matriceresult_25[[#This Row],[Pfam]]/matriceresult_25[[#This Row],[TOTAL]]</f>
        <v>0</v>
      </c>
      <c r="AU268">
        <f>matriceresult_25[[#This Row],[PRIDE]]/matriceresult_25[[#This Row],[TOTAL]]</f>
        <v>0</v>
      </c>
      <c r="AV268">
        <f>matriceresult_25[[#This Row],[RefSeq]]/matriceresult_25[[#This Row],[TOTAL]]</f>
        <v>0</v>
      </c>
      <c r="AW268">
        <f>matriceresult_25[[#This Row],[RefSNP]]/matriceresult_25[[#This Row],[TOTAL]]</f>
        <v>0</v>
      </c>
      <c r="AX268">
        <f>matriceresult_25[[#This Row],[RRID]]/matriceresult_25[[#This Row],[TOTAL]]</f>
        <v>0</v>
      </c>
      <c r="AY268">
        <f>matriceresult_25[[#This Row],[UniProt]]/matriceresult_25[[#This Row],[TOTAL]]</f>
        <v>0</v>
      </c>
      <c r="AZ268" s="8">
        <f>SUM(matriceresult_258[[#This Row],[ArrayExpress]:[UniProt]])</f>
        <v>1</v>
      </c>
    </row>
    <row r="269" spans="1:52" x14ac:dyDescent="0.25">
      <c r="A269" s="4" t="s">
        <v>109</v>
      </c>
      <c r="B269" s="6" t="s">
        <v>111</v>
      </c>
      <c r="D269" s="1" t="s">
        <v>359</v>
      </c>
      <c r="E269">
        <v>0</v>
      </c>
      <c r="F269">
        <v>0</v>
      </c>
      <c r="G269">
        <v>0</v>
      </c>
      <c r="H269">
        <v>0</v>
      </c>
      <c r="I269">
        <v>0</v>
      </c>
      <c r="J269">
        <v>0</v>
      </c>
      <c r="K269">
        <v>0</v>
      </c>
      <c r="L269">
        <v>0</v>
      </c>
      <c r="M269">
        <v>0</v>
      </c>
      <c r="N269">
        <v>0</v>
      </c>
      <c r="O269">
        <v>0</v>
      </c>
      <c r="P269">
        <v>0</v>
      </c>
      <c r="Q269">
        <v>0</v>
      </c>
      <c r="R269">
        <v>0</v>
      </c>
      <c r="S269">
        <v>0</v>
      </c>
      <c r="T269">
        <v>0</v>
      </c>
      <c r="U269">
        <v>0</v>
      </c>
      <c r="V269">
        <v>0</v>
      </c>
      <c r="W269">
        <v>0</v>
      </c>
      <c r="X269">
        <v>1</v>
      </c>
      <c r="Y269">
        <v>0</v>
      </c>
      <c r="Z269">
        <v>0</v>
      </c>
      <c r="AA269" s="8">
        <f>SUM(matriceresult_25[[#This Row],[ArrayExpress]:[UniProt]])</f>
        <v>1</v>
      </c>
      <c r="AC269" s="1" t="s">
        <v>359</v>
      </c>
      <c r="AD269">
        <f>matriceresult_25[[#This Row],[ArrayExpress]]/matriceresult_25[[#This Row],[TOTAL]]</f>
        <v>0</v>
      </c>
      <c r="AE269">
        <f>matriceresult_25[[#This Row],[BioProject]]/matriceresult_25[[#This Row],[TOTAL]]</f>
        <v>0</v>
      </c>
      <c r="AF269">
        <f>matriceresult_25[[#This Row],[dbGaP]]/matriceresult_25[[#This Row],[TOTAL]]</f>
        <v>0</v>
      </c>
      <c r="AG269">
        <f>matriceresult_25[[#This Row],[DOI]]/matriceresult_25[[#This Row],[TOTAL]]</f>
        <v>0</v>
      </c>
      <c r="AH269">
        <f>matriceresult_25[[#This Row],[EMDB]]/matriceresult_25[[#This Row],[TOTAL]]</f>
        <v>0</v>
      </c>
      <c r="AI269">
        <f>matriceresult_25[[#This Row],[ENA]]/matriceresult_25[[#This Row],[TOTAL]]</f>
        <v>0</v>
      </c>
      <c r="AJ269">
        <f>matriceresult_25[[#This Row],[Ensembl]]/matriceresult_25[[#This Row],[TOTAL]]</f>
        <v>0</v>
      </c>
      <c r="AK269">
        <f>matriceresult_25[[#This Row],[EUDRACT]]/matriceresult_25[[#This Row],[TOTAL]]</f>
        <v>0</v>
      </c>
      <c r="AL269">
        <f>matriceresult_25[[#This Row],[GCA]]/matriceresult_25[[#This Row],[TOTAL]]</f>
        <v>0</v>
      </c>
      <c r="AM269">
        <f>matriceresult_25[[#This Row],[Gene Ontology (GO)]]/matriceresult_25[[#This Row],[TOTAL]]</f>
        <v>0</v>
      </c>
      <c r="AN269">
        <f>matriceresult_25[[#This Row],[GEO]]/matriceresult_25[[#This Row],[TOTAL]]</f>
        <v>0</v>
      </c>
      <c r="AO269">
        <f>matriceresult_25[[#This Row],[HPA]]/matriceresult_25[[#This Row],[TOTAL]]</f>
        <v>0</v>
      </c>
      <c r="AP269">
        <f>matriceresult_25[[#This Row],[IGSR/1000 Genomes]]/matriceresult_25[[#This Row],[TOTAL]]</f>
        <v>0</v>
      </c>
      <c r="AQ269">
        <f>matriceresult_25[[#This Row],[InterPro]]/matriceresult_25[[#This Row],[TOTAL]]</f>
        <v>0</v>
      </c>
      <c r="AR269">
        <f>matriceresult_25[[#This Row],[OMIM]]/matriceresult_25[[#This Row],[TOTAL]]</f>
        <v>0</v>
      </c>
      <c r="AS269">
        <f>matriceresult_25[[#This Row],[PDBe]]/matriceresult_25[[#This Row],[TOTAL]]</f>
        <v>0</v>
      </c>
      <c r="AT269">
        <f>matriceresult_25[[#This Row],[Pfam]]/matriceresult_25[[#This Row],[TOTAL]]</f>
        <v>0</v>
      </c>
      <c r="AU269">
        <f>matriceresult_25[[#This Row],[PRIDE]]/matriceresult_25[[#This Row],[TOTAL]]</f>
        <v>0</v>
      </c>
      <c r="AV269">
        <f>matriceresult_25[[#This Row],[RefSeq]]/matriceresult_25[[#This Row],[TOTAL]]</f>
        <v>0</v>
      </c>
      <c r="AW269">
        <f>matriceresult_25[[#This Row],[RefSNP]]/matriceresult_25[[#This Row],[TOTAL]]</f>
        <v>1</v>
      </c>
      <c r="AX269">
        <f>matriceresult_25[[#This Row],[RRID]]/matriceresult_25[[#This Row],[TOTAL]]</f>
        <v>0</v>
      </c>
      <c r="AY269">
        <f>matriceresult_25[[#This Row],[UniProt]]/matriceresult_25[[#This Row],[TOTAL]]</f>
        <v>0</v>
      </c>
      <c r="AZ269" s="8">
        <f>SUM(matriceresult_258[[#This Row],[ArrayExpress]:[UniProt]])</f>
        <v>1</v>
      </c>
    </row>
    <row r="270" spans="1:52" x14ac:dyDescent="0.25">
      <c r="A270" s="3" t="s">
        <v>109</v>
      </c>
      <c r="B270" s="13" t="s">
        <v>111</v>
      </c>
      <c r="D270" s="1" t="s">
        <v>364</v>
      </c>
      <c r="E270">
        <v>0</v>
      </c>
      <c r="F270">
        <v>0</v>
      </c>
      <c r="G270">
        <v>0</v>
      </c>
      <c r="H270">
        <v>0</v>
      </c>
      <c r="I270">
        <v>0</v>
      </c>
      <c r="J270">
        <v>2</v>
      </c>
      <c r="K270">
        <v>0</v>
      </c>
      <c r="L270">
        <v>0</v>
      </c>
      <c r="M270">
        <v>0</v>
      </c>
      <c r="N270">
        <v>0</v>
      </c>
      <c r="O270">
        <v>0</v>
      </c>
      <c r="P270">
        <v>0</v>
      </c>
      <c r="Q270">
        <v>0</v>
      </c>
      <c r="R270">
        <v>0</v>
      </c>
      <c r="S270">
        <v>0</v>
      </c>
      <c r="T270">
        <v>0</v>
      </c>
      <c r="U270">
        <v>0</v>
      </c>
      <c r="V270">
        <v>0</v>
      </c>
      <c r="W270">
        <v>0</v>
      </c>
      <c r="X270">
        <v>0</v>
      </c>
      <c r="Y270">
        <v>0</v>
      </c>
      <c r="Z270">
        <v>0</v>
      </c>
      <c r="AA270" s="8">
        <f>SUM(matriceresult_25[[#This Row],[ArrayExpress]:[UniProt]])</f>
        <v>2</v>
      </c>
      <c r="AC270" s="1" t="s">
        <v>364</v>
      </c>
      <c r="AD270">
        <f>matriceresult_25[[#This Row],[ArrayExpress]]/matriceresult_25[[#This Row],[TOTAL]]</f>
        <v>0</v>
      </c>
      <c r="AE270">
        <f>matriceresult_25[[#This Row],[BioProject]]/matriceresult_25[[#This Row],[TOTAL]]</f>
        <v>0</v>
      </c>
      <c r="AF270">
        <f>matriceresult_25[[#This Row],[dbGaP]]/matriceresult_25[[#This Row],[TOTAL]]</f>
        <v>0</v>
      </c>
      <c r="AG270">
        <f>matriceresult_25[[#This Row],[DOI]]/matriceresult_25[[#This Row],[TOTAL]]</f>
        <v>0</v>
      </c>
      <c r="AH270">
        <f>matriceresult_25[[#This Row],[EMDB]]/matriceresult_25[[#This Row],[TOTAL]]</f>
        <v>0</v>
      </c>
      <c r="AI270">
        <f>matriceresult_25[[#This Row],[ENA]]/matriceresult_25[[#This Row],[TOTAL]]</f>
        <v>1</v>
      </c>
      <c r="AJ270">
        <f>matriceresult_25[[#This Row],[Ensembl]]/matriceresult_25[[#This Row],[TOTAL]]</f>
        <v>0</v>
      </c>
      <c r="AK270">
        <f>matriceresult_25[[#This Row],[EUDRACT]]/matriceresult_25[[#This Row],[TOTAL]]</f>
        <v>0</v>
      </c>
      <c r="AL270">
        <f>matriceresult_25[[#This Row],[GCA]]/matriceresult_25[[#This Row],[TOTAL]]</f>
        <v>0</v>
      </c>
      <c r="AM270">
        <f>matriceresult_25[[#This Row],[Gene Ontology (GO)]]/matriceresult_25[[#This Row],[TOTAL]]</f>
        <v>0</v>
      </c>
      <c r="AN270">
        <f>matriceresult_25[[#This Row],[GEO]]/matriceresult_25[[#This Row],[TOTAL]]</f>
        <v>0</v>
      </c>
      <c r="AO270">
        <f>matriceresult_25[[#This Row],[HPA]]/matriceresult_25[[#This Row],[TOTAL]]</f>
        <v>0</v>
      </c>
      <c r="AP270">
        <f>matriceresult_25[[#This Row],[IGSR/1000 Genomes]]/matriceresult_25[[#This Row],[TOTAL]]</f>
        <v>0</v>
      </c>
      <c r="AQ270">
        <f>matriceresult_25[[#This Row],[InterPro]]/matriceresult_25[[#This Row],[TOTAL]]</f>
        <v>0</v>
      </c>
      <c r="AR270">
        <f>matriceresult_25[[#This Row],[OMIM]]/matriceresult_25[[#This Row],[TOTAL]]</f>
        <v>0</v>
      </c>
      <c r="AS270">
        <f>matriceresult_25[[#This Row],[PDBe]]/matriceresult_25[[#This Row],[TOTAL]]</f>
        <v>0</v>
      </c>
      <c r="AT270">
        <f>matriceresult_25[[#This Row],[Pfam]]/matriceresult_25[[#This Row],[TOTAL]]</f>
        <v>0</v>
      </c>
      <c r="AU270">
        <f>matriceresult_25[[#This Row],[PRIDE]]/matriceresult_25[[#This Row],[TOTAL]]</f>
        <v>0</v>
      </c>
      <c r="AV270">
        <f>matriceresult_25[[#This Row],[RefSeq]]/matriceresult_25[[#This Row],[TOTAL]]</f>
        <v>0</v>
      </c>
      <c r="AW270">
        <f>matriceresult_25[[#This Row],[RefSNP]]/matriceresult_25[[#This Row],[TOTAL]]</f>
        <v>0</v>
      </c>
      <c r="AX270">
        <f>matriceresult_25[[#This Row],[RRID]]/matriceresult_25[[#This Row],[TOTAL]]</f>
        <v>0</v>
      </c>
      <c r="AY270">
        <f>matriceresult_25[[#This Row],[UniProt]]/matriceresult_25[[#This Row],[TOTAL]]</f>
        <v>0</v>
      </c>
      <c r="AZ270" s="8">
        <f>SUM(matriceresult_258[[#This Row],[ArrayExpress]:[UniProt]])</f>
        <v>1</v>
      </c>
    </row>
    <row r="271" spans="1:52" x14ac:dyDescent="0.25">
      <c r="A271" s="4" t="s">
        <v>109</v>
      </c>
      <c r="B271" s="6" t="s">
        <v>111</v>
      </c>
      <c r="D271" s="1" t="s">
        <v>370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15</v>
      </c>
      <c r="Y271">
        <v>0</v>
      </c>
      <c r="Z271">
        <v>0</v>
      </c>
      <c r="AA271" s="8">
        <f>SUM(matriceresult_25[[#This Row],[ArrayExpress]:[UniProt]])</f>
        <v>15</v>
      </c>
      <c r="AC271" s="1" t="s">
        <v>370</v>
      </c>
      <c r="AD271">
        <f>matriceresult_25[[#This Row],[ArrayExpress]]/matriceresult_25[[#This Row],[TOTAL]]</f>
        <v>0</v>
      </c>
      <c r="AE271">
        <f>matriceresult_25[[#This Row],[BioProject]]/matriceresult_25[[#This Row],[TOTAL]]</f>
        <v>0</v>
      </c>
      <c r="AF271">
        <f>matriceresult_25[[#This Row],[dbGaP]]/matriceresult_25[[#This Row],[TOTAL]]</f>
        <v>0</v>
      </c>
      <c r="AG271">
        <f>matriceresult_25[[#This Row],[DOI]]/matriceresult_25[[#This Row],[TOTAL]]</f>
        <v>0</v>
      </c>
      <c r="AH271">
        <f>matriceresult_25[[#This Row],[EMDB]]/matriceresult_25[[#This Row],[TOTAL]]</f>
        <v>0</v>
      </c>
      <c r="AI271">
        <f>matriceresult_25[[#This Row],[ENA]]/matriceresult_25[[#This Row],[TOTAL]]</f>
        <v>0</v>
      </c>
      <c r="AJ271">
        <f>matriceresult_25[[#This Row],[Ensembl]]/matriceresult_25[[#This Row],[TOTAL]]</f>
        <v>0</v>
      </c>
      <c r="AK271">
        <f>matriceresult_25[[#This Row],[EUDRACT]]/matriceresult_25[[#This Row],[TOTAL]]</f>
        <v>0</v>
      </c>
      <c r="AL271">
        <f>matriceresult_25[[#This Row],[GCA]]/matriceresult_25[[#This Row],[TOTAL]]</f>
        <v>0</v>
      </c>
      <c r="AM271">
        <f>matriceresult_25[[#This Row],[Gene Ontology (GO)]]/matriceresult_25[[#This Row],[TOTAL]]</f>
        <v>0</v>
      </c>
      <c r="AN271">
        <f>matriceresult_25[[#This Row],[GEO]]/matriceresult_25[[#This Row],[TOTAL]]</f>
        <v>0</v>
      </c>
      <c r="AO271">
        <f>matriceresult_25[[#This Row],[HPA]]/matriceresult_25[[#This Row],[TOTAL]]</f>
        <v>0</v>
      </c>
      <c r="AP271">
        <f>matriceresult_25[[#This Row],[IGSR/1000 Genomes]]/matriceresult_25[[#This Row],[TOTAL]]</f>
        <v>0</v>
      </c>
      <c r="AQ271">
        <f>matriceresult_25[[#This Row],[InterPro]]/matriceresult_25[[#This Row],[TOTAL]]</f>
        <v>0</v>
      </c>
      <c r="AR271">
        <f>matriceresult_25[[#This Row],[OMIM]]/matriceresult_25[[#This Row],[TOTAL]]</f>
        <v>0</v>
      </c>
      <c r="AS271">
        <f>matriceresult_25[[#This Row],[PDBe]]/matriceresult_25[[#This Row],[TOTAL]]</f>
        <v>0</v>
      </c>
      <c r="AT271">
        <f>matriceresult_25[[#This Row],[Pfam]]/matriceresult_25[[#This Row],[TOTAL]]</f>
        <v>0</v>
      </c>
      <c r="AU271">
        <f>matriceresult_25[[#This Row],[PRIDE]]/matriceresult_25[[#This Row],[TOTAL]]</f>
        <v>0</v>
      </c>
      <c r="AV271">
        <f>matriceresult_25[[#This Row],[RefSeq]]/matriceresult_25[[#This Row],[TOTAL]]</f>
        <v>0</v>
      </c>
      <c r="AW271">
        <f>matriceresult_25[[#This Row],[RefSNP]]/matriceresult_25[[#This Row],[TOTAL]]</f>
        <v>1</v>
      </c>
      <c r="AX271">
        <f>matriceresult_25[[#This Row],[RRID]]/matriceresult_25[[#This Row],[TOTAL]]</f>
        <v>0</v>
      </c>
      <c r="AY271">
        <f>matriceresult_25[[#This Row],[UniProt]]/matriceresult_25[[#This Row],[TOTAL]]</f>
        <v>0</v>
      </c>
      <c r="AZ271" s="8">
        <f>SUM(matriceresult_258[[#This Row],[ArrayExpress]:[UniProt]])</f>
        <v>1</v>
      </c>
    </row>
    <row r="272" spans="1:52" x14ac:dyDescent="0.25">
      <c r="A272" s="3" t="s">
        <v>109</v>
      </c>
      <c r="B272" s="13" t="s">
        <v>111</v>
      </c>
      <c r="D272" s="1" t="s">
        <v>3074</v>
      </c>
      <c r="E272">
        <v>0</v>
      </c>
      <c r="F272">
        <v>0</v>
      </c>
      <c r="G272">
        <v>0</v>
      </c>
      <c r="H272">
        <v>0</v>
      </c>
      <c r="I272">
        <v>0</v>
      </c>
      <c r="J272">
        <v>1</v>
      </c>
      <c r="K272">
        <v>0</v>
      </c>
      <c r="L272">
        <v>0</v>
      </c>
      <c r="M272">
        <v>0</v>
      </c>
      <c r="N272">
        <v>0</v>
      </c>
      <c r="O272">
        <v>0</v>
      </c>
      <c r="P272">
        <v>0</v>
      </c>
      <c r="Q272">
        <v>0</v>
      </c>
      <c r="R272">
        <v>0</v>
      </c>
      <c r="S272">
        <v>0</v>
      </c>
      <c r="T272">
        <v>0</v>
      </c>
      <c r="U272">
        <v>0</v>
      </c>
      <c r="V272">
        <v>0</v>
      </c>
      <c r="W272">
        <v>0</v>
      </c>
      <c r="X272">
        <v>0</v>
      </c>
      <c r="Y272">
        <v>0</v>
      </c>
      <c r="Z272">
        <v>0</v>
      </c>
      <c r="AA272" s="8">
        <f>SUM(matriceresult_25[[#This Row],[ArrayExpress]:[UniProt]])</f>
        <v>1</v>
      </c>
      <c r="AC272" s="1" t="s">
        <v>3074</v>
      </c>
      <c r="AD272">
        <f>matriceresult_25[[#This Row],[ArrayExpress]]/matriceresult_25[[#This Row],[TOTAL]]</f>
        <v>0</v>
      </c>
      <c r="AE272">
        <f>matriceresult_25[[#This Row],[BioProject]]/matriceresult_25[[#This Row],[TOTAL]]</f>
        <v>0</v>
      </c>
      <c r="AF272">
        <f>matriceresult_25[[#This Row],[dbGaP]]/matriceresult_25[[#This Row],[TOTAL]]</f>
        <v>0</v>
      </c>
      <c r="AG272">
        <f>matriceresult_25[[#This Row],[DOI]]/matriceresult_25[[#This Row],[TOTAL]]</f>
        <v>0</v>
      </c>
      <c r="AH272">
        <f>matriceresult_25[[#This Row],[EMDB]]/matriceresult_25[[#This Row],[TOTAL]]</f>
        <v>0</v>
      </c>
      <c r="AI272">
        <f>matriceresult_25[[#This Row],[ENA]]/matriceresult_25[[#This Row],[TOTAL]]</f>
        <v>1</v>
      </c>
      <c r="AJ272">
        <f>matriceresult_25[[#This Row],[Ensembl]]/matriceresult_25[[#This Row],[TOTAL]]</f>
        <v>0</v>
      </c>
      <c r="AK272">
        <f>matriceresult_25[[#This Row],[EUDRACT]]/matriceresult_25[[#This Row],[TOTAL]]</f>
        <v>0</v>
      </c>
      <c r="AL272">
        <f>matriceresult_25[[#This Row],[GCA]]/matriceresult_25[[#This Row],[TOTAL]]</f>
        <v>0</v>
      </c>
      <c r="AM272">
        <f>matriceresult_25[[#This Row],[Gene Ontology (GO)]]/matriceresult_25[[#This Row],[TOTAL]]</f>
        <v>0</v>
      </c>
      <c r="AN272">
        <f>matriceresult_25[[#This Row],[GEO]]/matriceresult_25[[#This Row],[TOTAL]]</f>
        <v>0</v>
      </c>
      <c r="AO272">
        <f>matriceresult_25[[#This Row],[HPA]]/matriceresult_25[[#This Row],[TOTAL]]</f>
        <v>0</v>
      </c>
      <c r="AP272">
        <f>matriceresult_25[[#This Row],[IGSR/1000 Genomes]]/matriceresult_25[[#This Row],[TOTAL]]</f>
        <v>0</v>
      </c>
      <c r="AQ272">
        <f>matriceresult_25[[#This Row],[InterPro]]/matriceresult_25[[#This Row],[TOTAL]]</f>
        <v>0</v>
      </c>
      <c r="AR272">
        <f>matriceresult_25[[#This Row],[OMIM]]/matriceresult_25[[#This Row],[TOTAL]]</f>
        <v>0</v>
      </c>
      <c r="AS272">
        <f>matriceresult_25[[#This Row],[PDBe]]/matriceresult_25[[#This Row],[TOTAL]]</f>
        <v>0</v>
      </c>
      <c r="AT272">
        <f>matriceresult_25[[#This Row],[Pfam]]/matriceresult_25[[#This Row],[TOTAL]]</f>
        <v>0</v>
      </c>
      <c r="AU272">
        <f>matriceresult_25[[#This Row],[PRIDE]]/matriceresult_25[[#This Row],[TOTAL]]</f>
        <v>0</v>
      </c>
      <c r="AV272">
        <f>matriceresult_25[[#This Row],[RefSeq]]/matriceresult_25[[#This Row],[TOTAL]]</f>
        <v>0</v>
      </c>
      <c r="AW272">
        <f>matriceresult_25[[#This Row],[RefSNP]]/matriceresult_25[[#This Row],[TOTAL]]</f>
        <v>0</v>
      </c>
      <c r="AX272">
        <f>matriceresult_25[[#This Row],[RRID]]/matriceresult_25[[#This Row],[TOTAL]]</f>
        <v>0</v>
      </c>
      <c r="AY272">
        <f>matriceresult_25[[#This Row],[UniProt]]/matriceresult_25[[#This Row],[TOTAL]]</f>
        <v>0</v>
      </c>
      <c r="AZ272" s="8">
        <f>SUM(matriceresult_258[[#This Row],[ArrayExpress]:[UniProt]])</f>
        <v>1</v>
      </c>
    </row>
    <row r="273" spans="1:52" x14ac:dyDescent="0.25">
      <c r="A273" s="4" t="s">
        <v>109</v>
      </c>
      <c r="B273" s="6" t="s">
        <v>111</v>
      </c>
      <c r="D273" s="1" t="s">
        <v>3079</v>
      </c>
      <c r="E273">
        <v>0</v>
      </c>
      <c r="F273">
        <v>0</v>
      </c>
      <c r="G273">
        <v>0</v>
      </c>
      <c r="H273">
        <v>0</v>
      </c>
      <c r="I273">
        <v>0</v>
      </c>
      <c r="J273">
        <v>0</v>
      </c>
      <c r="K273">
        <v>0</v>
      </c>
      <c r="L273">
        <v>0</v>
      </c>
      <c r="M273">
        <v>0</v>
      </c>
      <c r="N273">
        <v>0</v>
      </c>
      <c r="O273">
        <v>0</v>
      </c>
      <c r="P273">
        <v>0</v>
      </c>
      <c r="Q273">
        <v>0</v>
      </c>
      <c r="R273">
        <v>0</v>
      </c>
      <c r="S273">
        <v>0</v>
      </c>
      <c r="T273">
        <v>1</v>
      </c>
      <c r="U273">
        <v>0</v>
      </c>
      <c r="V273">
        <v>0</v>
      </c>
      <c r="W273">
        <v>0</v>
      </c>
      <c r="X273">
        <v>0</v>
      </c>
      <c r="Y273">
        <v>0</v>
      </c>
      <c r="Z273">
        <v>0</v>
      </c>
      <c r="AA273" s="8">
        <f>SUM(matriceresult_25[[#This Row],[ArrayExpress]:[UniProt]])</f>
        <v>1</v>
      </c>
      <c r="AC273" s="1" t="s">
        <v>3079</v>
      </c>
      <c r="AD273">
        <f>matriceresult_25[[#This Row],[ArrayExpress]]/matriceresult_25[[#This Row],[TOTAL]]</f>
        <v>0</v>
      </c>
      <c r="AE273">
        <f>matriceresult_25[[#This Row],[BioProject]]/matriceresult_25[[#This Row],[TOTAL]]</f>
        <v>0</v>
      </c>
      <c r="AF273">
        <f>matriceresult_25[[#This Row],[dbGaP]]/matriceresult_25[[#This Row],[TOTAL]]</f>
        <v>0</v>
      </c>
      <c r="AG273">
        <f>matriceresult_25[[#This Row],[DOI]]/matriceresult_25[[#This Row],[TOTAL]]</f>
        <v>0</v>
      </c>
      <c r="AH273">
        <f>matriceresult_25[[#This Row],[EMDB]]/matriceresult_25[[#This Row],[TOTAL]]</f>
        <v>0</v>
      </c>
      <c r="AI273">
        <f>matriceresult_25[[#This Row],[ENA]]/matriceresult_25[[#This Row],[TOTAL]]</f>
        <v>0</v>
      </c>
      <c r="AJ273">
        <f>matriceresult_25[[#This Row],[Ensembl]]/matriceresult_25[[#This Row],[TOTAL]]</f>
        <v>0</v>
      </c>
      <c r="AK273">
        <f>matriceresult_25[[#This Row],[EUDRACT]]/matriceresult_25[[#This Row],[TOTAL]]</f>
        <v>0</v>
      </c>
      <c r="AL273">
        <f>matriceresult_25[[#This Row],[GCA]]/matriceresult_25[[#This Row],[TOTAL]]</f>
        <v>0</v>
      </c>
      <c r="AM273">
        <f>matriceresult_25[[#This Row],[Gene Ontology (GO)]]/matriceresult_25[[#This Row],[TOTAL]]</f>
        <v>0</v>
      </c>
      <c r="AN273">
        <f>matriceresult_25[[#This Row],[GEO]]/matriceresult_25[[#This Row],[TOTAL]]</f>
        <v>0</v>
      </c>
      <c r="AO273">
        <f>matriceresult_25[[#This Row],[HPA]]/matriceresult_25[[#This Row],[TOTAL]]</f>
        <v>0</v>
      </c>
      <c r="AP273">
        <f>matriceresult_25[[#This Row],[IGSR/1000 Genomes]]/matriceresult_25[[#This Row],[TOTAL]]</f>
        <v>0</v>
      </c>
      <c r="AQ273">
        <f>matriceresult_25[[#This Row],[InterPro]]/matriceresult_25[[#This Row],[TOTAL]]</f>
        <v>0</v>
      </c>
      <c r="AR273">
        <f>matriceresult_25[[#This Row],[OMIM]]/matriceresult_25[[#This Row],[TOTAL]]</f>
        <v>0</v>
      </c>
      <c r="AS273">
        <f>matriceresult_25[[#This Row],[PDBe]]/matriceresult_25[[#This Row],[TOTAL]]</f>
        <v>1</v>
      </c>
      <c r="AT273">
        <f>matriceresult_25[[#This Row],[Pfam]]/matriceresult_25[[#This Row],[TOTAL]]</f>
        <v>0</v>
      </c>
      <c r="AU273">
        <f>matriceresult_25[[#This Row],[PRIDE]]/matriceresult_25[[#This Row],[TOTAL]]</f>
        <v>0</v>
      </c>
      <c r="AV273">
        <f>matriceresult_25[[#This Row],[RefSeq]]/matriceresult_25[[#This Row],[TOTAL]]</f>
        <v>0</v>
      </c>
      <c r="AW273">
        <f>matriceresult_25[[#This Row],[RefSNP]]/matriceresult_25[[#This Row],[TOTAL]]</f>
        <v>0</v>
      </c>
      <c r="AX273">
        <f>matriceresult_25[[#This Row],[RRID]]/matriceresult_25[[#This Row],[TOTAL]]</f>
        <v>0</v>
      </c>
      <c r="AY273">
        <f>matriceresult_25[[#This Row],[UniProt]]/matriceresult_25[[#This Row],[TOTAL]]</f>
        <v>0</v>
      </c>
      <c r="AZ273" s="8">
        <f>SUM(matriceresult_258[[#This Row],[ArrayExpress]:[UniProt]])</f>
        <v>1</v>
      </c>
    </row>
    <row r="274" spans="1:52" x14ac:dyDescent="0.25">
      <c r="A274" s="3" t="s">
        <v>109</v>
      </c>
      <c r="B274" s="13" t="s">
        <v>136</v>
      </c>
      <c r="D274" s="8" t="s">
        <v>3084</v>
      </c>
      <c r="E274" s="7">
        <f>SUBTOTAL(109,E2:E273)</f>
        <v>5</v>
      </c>
      <c r="F274" s="7">
        <f t="shared" ref="F274:O274" si="0">SUBTOTAL(109,F2:F273)</f>
        <v>22</v>
      </c>
      <c r="G274" s="7">
        <f t="shared" si="0"/>
        <v>4</v>
      </c>
      <c r="H274" s="7">
        <f t="shared" si="0"/>
        <v>9</v>
      </c>
      <c r="I274" s="7">
        <f t="shared" si="0"/>
        <v>1</v>
      </c>
      <c r="J274" s="7">
        <f t="shared" si="0"/>
        <v>390</v>
      </c>
      <c r="K274" s="7">
        <f t="shared" si="0"/>
        <v>3</v>
      </c>
      <c r="L274" s="7">
        <f t="shared" si="0"/>
        <v>1</v>
      </c>
      <c r="M274" s="7">
        <f t="shared" si="0"/>
        <v>6</v>
      </c>
      <c r="N274" s="7">
        <f t="shared" si="0"/>
        <v>46</v>
      </c>
      <c r="O274" s="7">
        <f t="shared" si="0"/>
        <v>31</v>
      </c>
      <c r="P274" s="7">
        <f>SUBTOTAL(109,P2:P273)</f>
        <v>2</v>
      </c>
      <c r="Q274" s="7">
        <f>SUBTOTAL(109,Q2:Q273)</f>
        <v>7</v>
      </c>
      <c r="R274" s="7">
        <f>SUBTOTAL(109,R2:R273)</f>
        <v>4</v>
      </c>
      <c r="S274" s="7">
        <f>SUBTOTAL(109,S2:S273)</f>
        <v>36</v>
      </c>
      <c r="T274" s="7">
        <f>SUBTOTAL(109,T2:T273)</f>
        <v>369</v>
      </c>
      <c r="U274" s="7">
        <f>SUBTOTAL(109,U2:U273)</f>
        <v>18</v>
      </c>
      <c r="V274" s="7">
        <f>SUBTOTAL(109,V2:V273)</f>
        <v>2</v>
      </c>
      <c r="W274" s="7">
        <f>SUBTOTAL(109,W2:W273)</f>
        <v>18</v>
      </c>
      <c r="X274" s="7">
        <f>SUBTOTAL(109,X2:X273)</f>
        <v>164</v>
      </c>
      <c r="Y274" s="7">
        <f>SUBTOTAL(109,Y2:Y273)</f>
        <v>6</v>
      </c>
      <c r="Z274" s="7">
        <f>SUBTOTAL(109,Z2:Z273)</f>
        <v>43</v>
      </c>
      <c r="AA274" s="7">
        <f>SUBTOTAL(109,AA2:AA273)</f>
        <v>1187</v>
      </c>
      <c r="AC274" s="8" t="s">
        <v>3084</v>
      </c>
      <c r="AD274" s="7">
        <f>SUBTOTAL(109,AD2:AD273)</f>
        <v>4.3333333333333339</v>
      </c>
      <c r="AE274" s="7">
        <f t="shared" ref="AE274" si="1">SUBTOTAL(109,AE2:AE273)</f>
        <v>11.101190476190476</v>
      </c>
      <c r="AF274" s="7">
        <f t="shared" ref="AF274" si="2">SUBTOTAL(109,AF2:AF273)</f>
        <v>2.25</v>
      </c>
      <c r="AG274" s="7">
        <f t="shared" ref="AG274" si="3">SUBTOTAL(109,AG2:AG273)</f>
        <v>6.1</v>
      </c>
      <c r="AH274" s="7">
        <f t="shared" ref="AH274" si="4">SUBTOTAL(109,AH2:AH273)</f>
        <v>0.5</v>
      </c>
      <c r="AI274" s="7">
        <f t="shared" ref="AI274" si="5">SUBTOTAL(109,AI2:AI273)</f>
        <v>102.47044252044253</v>
      </c>
      <c r="AJ274" s="7">
        <f t="shared" ref="AJ274" si="6">SUBTOTAL(109,AJ2:AJ273)</f>
        <v>2.25</v>
      </c>
      <c r="AK274" s="7">
        <f t="shared" ref="AK274" si="7">SUBTOTAL(109,AK2:AK273)</f>
        <v>1</v>
      </c>
      <c r="AL274" s="7">
        <f t="shared" ref="AL274" si="8">SUBTOTAL(109,AL2:AL273)</f>
        <v>2.0416666666666665</v>
      </c>
      <c r="AM274" s="7">
        <f t="shared" ref="AM274" si="9">SUBTOTAL(109,AM2:AM273)</f>
        <v>4.9142857142857146</v>
      </c>
      <c r="AN274" s="7">
        <f t="shared" ref="AN274" si="10">SUBTOTAL(109,AN2:AN273)</f>
        <v>12.816017316017318</v>
      </c>
      <c r="AO274" s="7">
        <f t="shared" ref="AO274" si="11">SUBTOTAL(109,AO2:AO273)</f>
        <v>2</v>
      </c>
      <c r="AP274" s="7">
        <f t="shared" ref="AP274" si="12">SUBTOTAL(109,AP2:AP273)</f>
        <v>0.63636363636363635</v>
      </c>
      <c r="AQ274" s="7">
        <f t="shared" ref="AQ274" si="13">SUBTOTAL(109,AQ2:AQ273)</f>
        <v>0.75</v>
      </c>
      <c r="AR274" s="7">
        <f t="shared" ref="AR274" si="14">SUBTOTAL(109,AR2:AR273)</f>
        <v>11.165151515151516</v>
      </c>
      <c r="AS274" s="7">
        <f t="shared" ref="AS274" si="15">SUBTOTAL(109,AS2:AS273)</f>
        <v>64.220887445887442</v>
      </c>
      <c r="AT274" s="7">
        <f t="shared" ref="AT274" si="16">SUBTOTAL(109,AT2:AT273)</f>
        <v>1.7583333333333333</v>
      </c>
      <c r="AU274" s="7">
        <f t="shared" ref="AU274" si="17">SUBTOTAL(109,AU2:AU273)</f>
        <v>1</v>
      </c>
      <c r="AV274" s="7">
        <f t="shared" ref="AV274" si="18">SUBTOTAL(109,AV2:AV273)</f>
        <v>5.6074074074074076</v>
      </c>
      <c r="AW274" s="7">
        <f t="shared" ref="AW274" si="19">SUBTOTAL(109,AW2:AW273)</f>
        <v>22.816666666666666</v>
      </c>
      <c r="AX274" s="7">
        <f t="shared" ref="AX274" si="20">SUBTOTAL(109,AX2:AX273)</f>
        <v>3</v>
      </c>
      <c r="AY274" s="7">
        <f t="shared" ref="AY274" si="21">SUBTOTAL(109,AY2:AY273)</f>
        <v>9.2682539682539673</v>
      </c>
      <c r="AZ274" s="7">
        <f t="shared" ref="AZ274" si="22">SUBTOTAL(109,AZ2:AZ273)</f>
        <v>272</v>
      </c>
    </row>
    <row r="275" spans="1:52" x14ac:dyDescent="0.25">
      <c r="A275" s="4" t="s">
        <v>109</v>
      </c>
      <c r="B275" s="6" t="s">
        <v>111</v>
      </c>
      <c r="D275" s="8" t="s">
        <v>3085</v>
      </c>
      <c r="E275" s="14">
        <f>E274/$AA$274</f>
        <v>4.2122999157540014E-3</v>
      </c>
      <c r="F275" s="14">
        <f>F274/$AA$274</f>
        <v>1.8534119629317607E-2</v>
      </c>
      <c r="G275" s="14">
        <f>G274/$AA$274</f>
        <v>3.3698399326032012E-3</v>
      </c>
      <c r="H275" s="14">
        <f>H274/$AA$274</f>
        <v>7.582139848357203E-3</v>
      </c>
      <c r="I275" s="14">
        <f>I274/$AA$274</f>
        <v>8.4245998315080029E-4</v>
      </c>
      <c r="J275" s="14">
        <f>J274/$AA$274</f>
        <v>0.32855939342881213</v>
      </c>
      <c r="K275" s="14">
        <f>K274/$AA$274</f>
        <v>2.527379949452401E-3</v>
      </c>
      <c r="L275" s="14">
        <f>L274/$AA$274</f>
        <v>8.4245998315080029E-4</v>
      </c>
      <c r="M275" s="14">
        <f>M274/$AA$274</f>
        <v>5.054759898904802E-3</v>
      </c>
      <c r="N275" s="14">
        <f>N274/$AA$274</f>
        <v>3.8753159224936815E-2</v>
      </c>
      <c r="O275" s="14">
        <f>O274/$AA$274</f>
        <v>2.6116259477674809E-2</v>
      </c>
      <c r="P275" s="14">
        <f>P274/$AA$274</f>
        <v>1.6849199663016006E-3</v>
      </c>
      <c r="Q275" s="14">
        <f>Q274/$AA$274</f>
        <v>5.8972198820556026E-3</v>
      </c>
      <c r="R275" s="14">
        <f>R274/$AA$274</f>
        <v>3.3698399326032012E-3</v>
      </c>
      <c r="S275" s="14">
        <f>S274/$AA$274</f>
        <v>3.0328559393428812E-2</v>
      </c>
      <c r="T275" s="14">
        <f>T274/$AA$274</f>
        <v>0.31086773378264532</v>
      </c>
      <c r="U275" s="14">
        <f>U274/$AA$274</f>
        <v>1.5164279696714406E-2</v>
      </c>
      <c r="V275" s="14">
        <f>V274/$AA$274</f>
        <v>1.6849199663016006E-3</v>
      </c>
      <c r="W275" s="14">
        <f>W274/$AA$274</f>
        <v>1.5164279696714406E-2</v>
      </c>
      <c r="X275" s="14">
        <f>X274/$AA$274</f>
        <v>0.13816343723673125</v>
      </c>
      <c r="Y275" s="14">
        <f>Y274/$AA$274</f>
        <v>5.054759898904802E-3</v>
      </c>
      <c r="Z275" s="14">
        <f>Z274/$AA$274</f>
        <v>3.6225779275484413E-2</v>
      </c>
      <c r="AA275" s="14">
        <f>AA274/$AA$274</f>
        <v>1</v>
      </c>
      <c r="AC275" s="8" t="s">
        <v>3085</v>
      </c>
      <c r="AD275" s="14">
        <f>AD274/$AZ$274</f>
        <v>1.593137254901961E-2</v>
      </c>
      <c r="AE275" s="14">
        <f>AE274/$AZ$274</f>
        <v>4.0813200280112046E-2</v>
      </c>
      <c r="AF275" s="14">
        <f>AF274/$AZ$274</f>
        <v>8.2720588235294119E-3</v>
      </c>
      <c r="AG275" s="14">
        <f>AG274/$AZ$274</f>
        <v>2.2426470588235294E-2</v>
      </c>
      <c r="AH275" s="14">
        <f>AH274/$AZ$274</f>
        <v>1.838235294117647E-3</v>
      </c>
      <c r="AI275" s="14">
        <f>AI274/$AZ$274</f>
        <v>0.37672956808986224</v>
      </c>
      <c r="AJ275" s="14">
        <f>AJ274/$AZ$274</f>
        <v>8.2720588235294119E-3</v>
      </c>
      <c r="AK275" s="14">
        <f>AK274/$AZ$274</f>
        <v>3.6764705882352941E-3</v>
      </c>
      <c r="AL275" s="14">
        <f>AL274/$AZ$274</f>
        <v>7.5061274509803915E-3</v>
      </c>
      <c r="AM275" s="14">
        <f>AM274/$AZ$274</f>
        <v>1.8067226890756304E-2</v>
      </c>
      <c r="AN275" s="14">
        <f>AN274/$AZ$274</f>
        <v>4.7117710720651906E-2</v>
      </c>
      <c r="AO275" s="14">
        <f>AO274/$AZ$274</f>
        <v>7.3529411764705881E-3</v>
      </c>
      <c r="AP275" s="14">
        <f>AP274/$AZ$274</f>
        <v>2.3395721925133688E-3</v>
      </c>
      <c r="AQ275" s="14">
        <f>AQ274/$AZ$274</f>
        <v>2.7573529411764708E-3</v>
      </c>
      <c r="AR275" s="14">
        <f>AR274/$AZ$274</f>
        <v>4.1048351158645281E-2</v>
      </c>
      <c r="AS275" s="14">
        <f>AS274/$AZ$274</f>
        <v>0.23610620384517442</v>
      </c>
      <c r="AT275" s="14">
        <f>AT274/$AZ$274</f>
        <v>6.4644607843137251E-3</v>
      </c>
      <c r="AU275" s="14">
        <f>AU274/$AZ$274</f>
        <v>3.6764705882352941E-3</v>
      </c>
      <c r="AV275" s="14">
        <f>AV274/$AZ$274</f>
        <v>2.0615468409586057E-2</v>
      </c>
      <c r="AW275" s="14">
        <f>AW274/$AZ$274</f>
        <v>8.3884803921568621E-2</v>
      </c>
      <c r="AX275" s="14">
        <f>AX274/$AZ$274</f>
        <v>1.1029411764705883E-2</v>
      </c>
      <c r="AY275" s="14">
        <f>AY274/$AZ$274</f>
        <v>3.4074463118580763E-2</v>
      </c>
      <c r="AZ275" s="14">
        <f>AZ274/$AZ$274</f>
        <v>1</v>
      </c>
    </row>
    <row r="276" spans="1:52" x14ac:dyDescent="0.25">
      <c r="A276" s="3" t="s">
        <v>109</v>
      </c>
      <c r="B276" s="13" t="s">
        <v>136</v>
      </c>
    </row>
    <row r="277" spans="1:52" x14ac:dyDescent="0.25">
      <c r="A277" s="4" t="s">
        <v>109</v>
      </c>
      <c r="B277" s="6" t="s">
        <v>111</v>
      </c>
    </row>
    <row r="278" spans="1:52" x14ac:dyDescent="0.25">
      <c r="A278" s="3" t="s">
        <v>109</v>
      </c>
      <c r="B278" s="13" t="s">
        <v>111</v>
      </c>
    </row>
    <row r="279" spans="1:52" x14ac:dyDescent="0.25">
      <c r="A279" s="4" t="s">
        <v>109</v>
      </c>
      <c r="B279" s="6" t="s">
        <v>111</v>
      </c>
    </row>
    <row r="280" spans="1:52" x14ac:dyDescent="0.25">
      <c r="A280" s="3" t="s">
        <v>109</v>
      </c>
      <c r="B280" s="13" t="s">
        <v>111</v>
      </c>
    </row>
    <row r="281" spans="1:52" x14ac:dyDescent="0.25">
      <c r="A281" s="4" t="s">
        <v>109</v>
      </c>
      <c r="B281" s="6" t="s">
        <v>111</v>
      </c>
    </row>
    <row r="282" spans="1:52" x14ac:dyDescent="0.25">
      <c r="A282" s="3" t="s">
        <v>109</v>
      </c>
      <c r="B282" s="13" t="s">
        <v>111</v>
      </c>
    </row>
    <row r="283" spans="1:52" x14ac:dyDescent="0.25">
      <c r="A283" s="4" t="s">
        <v>109</v>
      </c>
      <c r="B283" s="6" t="s">
        <v>111</v>
      </c>
    </row>
    <row r="284" spans="1:52" x14ac:dyDescent="0.25">
      <c r="A284" s="3" t="s">
        <v>109</v>
      </c>
      <c r="B284" s="13" t="s">
        <v>111</v>
      </c>
    </row>
    <row r="285" spans="1:52" x14ac:dyDescent="0.25">
      <c r="A285" s="4" t="s">
        <v>1305</v>
      </c>
      <c r="B285" s="6" t="s">
        <v>111</v>
      </c>
    </row>
    <row r="286" spans="1:52" x14ac:dyDescent="0.25">
      <c r="A286" s="3" t="s">
        <v>1310</v>
      </c>
      <c r="B286" s="13" t="s">
        <v>111</v>
      </c>
    </row>
    <row r="287" spans="1:52" x14ac:dyDescent="0.25">
      <c r="A287" s="4" t="s">
        <v>610</v>
      </c>
      <c r="B287" s="6" t="s">
        <v>111</v>
      </c>
    </row>
    <row r="288" spans="1:52" x14ac:dyDescent="0.25">
      <c r="A288" s="3" t="s">
        <v>610</v>
      </c>
      <c r="B288" s="13" t="s">
        <v>111</v>
      </c>
    </row>
    <row r="289" spans="1:2" x14ac:dyDescent="0.25">
      <c r="A289" s="4" t="s">
        <v>1315</v>
      </c>
      <c r="B289" s="6" t="s">
        <v>61</v>
      </c>
    </row>
    <row r="290" spans="1:2" x14ac:dyDescent="0.25">
      <c r="A290" s="3" t="s">
        <v>1315</v>
      </c>
      <c r="B290" s="13" t="s">
        <v>61</v>
      </c>
    </row>
    <row r="291" spans="1:2" x14ac:dyDescent="0.25">
      <c r="A291" s="4" t="s">
        <v>1315</v>
      </c>
      <c r="B291" s="6" t="s">
        <v>61</v>
      </c>
    </row>
    <row r="292" spans="1:2" x14ac:dyDescent="0.25">
      <c r="A292" s="3" t="s">
        <v>1315</v>
      </c>
      <c r="B292" s="13" t="s">
        <v>61</v>
      </c>
    </row>
    <row r="293" spans="1:2" x14ac:dyDescent="0.25">
      <c r="A293" s="4" t="s">
        <v>1315</v>
      </c>
      <c r="B293" s="6" t="s">
        <v>61</v>
      </c>
    </row>
    <row r="294" spans="1:2" x14ac:dyDescent="0.25">
      <c r="A294" s="3" t="s">
        <v>1315</v>
      </c>
      <c r="B294" s="13" t="s">
        <v>61</v>
      </c>
    </row>
    <row r="295" spans="1:2" x14ac:dyDescent="0.25">
      <c r="A295" s="4" t="s">
        <v>1315</v>
      </c>
      <c r="B295" s="6" t="s">
        <v>61</v>
      </c>
    </row>
    <row r="296" spans="1:2" x14ac:dyDescent="0.25">
      <c r="A296" s="3" t="s">
        <v>1315</v>
      </c>
      <c r="B296" s="13" t="s">
        <v>61</v>
      </c>
    </row>
    <row r="297" spans="1:2" x14ac:dyDescent="0.25">
      <c r="A297" s="4" t="s">
        <v>1315</v>
      </c>
      <c r="B297" s="6" t="s">
        <v>61</v>
      </c>
    </row>
    <row r="298" spans="1:2" x14ac:dyDescent="0.25">
      <c r="A298" s="3" t="s">
        <v>1315</v>
      </c>
      <c r="B298" s="13" t="s">
        <v>61</v>
      </c>
    </row>
    <row r="299" spans="1:2" x14ac:dyDescent="0.25">
      <c r="A299" s="4" t="s">
        <v>1339</v>
      </c>
      <c r="B299" s="6" t="s">
        <v>12</v>
      </c>
    </row>
    <row r="300" spans="1:2" x14ac:dyDescent="0.25">
      <c r="A300" s="3" t="s">
        <v>1339</v>
      </c>
      <c r="B300" s="13" t="s">
        <v>12</v>
      </c>
    </row>
    <row r="301" spans="1:2" x14ac:dyDescent="0.25">
      <c r="A301" s="4" t="s">
        <v>2251</v>
      </c>
      <c r="B301" s="6" t="s">
        <v>12</v>
      </c>
    </row>
    <row r="302" spans="1:2" x14ac:dyDescent="0.25">
      <c r="A302" s="3" t="s">
        <v>2251</v>
      </c>
      <c r="B302" s="13" t="s">
        <v>12</v>
      </c>
    </row>
    <row r="303" spans="1:2" x14ac:dyDescent="0.25">
      <c r="A303" s="4" t="s">
        <v>2251</v>
      </c>
      <c r="B303" s="6" t="s">
        <v>12</v>
      </c>
    </row>
    <row r="304" spans="1:2" x14ac:dyDescent="0.25">
      <c r="A304" s="3" t="s">
        <v>2251</v>
      </c>
      <c r="B304" s="13" t="s">
        <v>12</v>
      </c>
    </row>
    <row r="305" spans="1:2" x14ac:dyDescent="0.25">
      <c r="A305" s="4" t="s">
        <v>2251</v>
      </c>
      <c r="B305" s="6" t="s">
        <v>12</v>
      </c>
    </row>
    <row r="306" spans="1:2" x14ac:dyDescent="0.25">
      <c r="A306" s="3" t="s">
        <v>2251</v>
      </c>
      <c r="B306" s="13" t="s">
        <v>12</v>
      </c>
    </row>
    <row r="307" spans="1:2" x14ac:dyDescent="0.25">
      <c r="A307" s="4" t="s">
        <v>2251</v>
      </c>
      <c r="B307" s="6" t="s">
        <v>12</v>
      </c>
    </row>
    <row r="308" spans="1:2" x14ac:dyDescent="0.25">
      <c r="A308" s="3" t="s">
        <v>2262</v>
      </c>
      <c r="B308" s="13" t="s">
        <v>111</v>
      </c>
    </row>
    <row r="309" spans="1:2" x14ac:dyDescent="0.25">
      <c r="A309" s="4" t="s">
        <v>1345</v>
      </c>
      <c r="B309" s="6" t="s">
        <v>111</v>
      </c>
    </row>
    <row r="310" spans="1:2" x14ac:dyDescent="0.25">
      <c r="A310" s="3" t="s">
        <v>1345</v>
      </c>
      <c r="B310" s="13" t="s">
        <v>111</v>
      </c>
    </row>
    <row r="311" spans="1:2" x14ac:dyDescent="0.25">
      <c r="A311" s="4" t="s">
        <v>1345</v>
      </c>
      <c r="B311" s="6" t="s">
        <v>111</v>
      </c>
    </row>
    <row r="312" spans="1:2" x14ac:dyDescent="0.25">
      <c r="A312" s="3" t="s">
        <v>1345</v>
      </c>
      <c r="B312" s="13" t="s">
        <v>111</v>
      </c>
    </row>
    <row r="313" spans="1:2" x14ac:dyDescent="0.25">
      <c r="A313" s="4" t="s">
        <v>2267</v>
      </c>
      <c r="B313" s="6" t="s">
        <v>12</v>
      </c>
    </row>
    <row r="314" spans="1:2" x14ac:dyDescent="0.25">
      <c r="A314" s="3" t="s">
        <v>2267</v>
      </c>
      <c r="B314" s="13" t="s">
        <v>12</v>
      </c>
    </row>
    <row r="315" spans="1:2" x14ac:dyDescent="0.25">
      <c r="A315" s="4" t="s">
        <v>2267</v>
      </c>
      <c r="B315" s="6" t="s">
        <v>20</v>
      </c>
    </row>
    <row r="316" spans="1:2" x14ac:dyDescent="0.25">
      <c r="A316" s="3" t="s">
        <v>115</v>
      </c>
      <c r="B316" s="13" t="s">
        <v>61</v>
      </c>
    </row>
    <row r="317" spans="1:2" x14ac:dyDescent="0.25">
      <c r="A317" s="4" t="s">
        <v>115</v>
      </c>
      <c r="B317" s="6" t="s">
        <v>61</v>
      </c>
    </row>
    <row r="318" spans="1:2" x14ac:dyDescent="0.25">
      <c r="A318" s="3" t="s">
        <v>115</v>
      </c>
      <c r="B318" s="13" t="s">
        <v>61</v>
      </c>
    </row>
    <row r="319" spans="1:2" x14ac:dyDescent="0.25">
      <c r="A319" s="4" t="s">
        <v>115</v>
      </c>
      <c r="B319" s="6" t="s">
        <v>61</v>
      </c>
    </row>
    <row r="320" spans="1:2" x14ac:dyDescent="0.25">
      <c r="A320" s="3" t="s">
        <v>115</v>
      </c>
      <c r="B320" s="13" t="s">
        <v>61</v>
      </c>
    </row>
    <row r="321" spans="1:2" x14ac:dyDescent="0.25">
      <c r="A321" s="4" t="s">
        <v>115</v>
      </c>
      <c r="B321" s="6" t="s">
        <v>61</v>
      </c>
    </row>
    <row r="322" spans="1:2" x14ac:dyDescent="0.25">
      <c r="A322" s="3" t="s">
        <v>115</v>
      </c>
      <c r="B322" s="13" t="s">
        <v>61</v>
      </c>
    </row>
    <row r="323" spans="1:2" x14ac:dyDescent="0.25">
      <c r="A323" s="4" t="s">
        <v>115</v>
      </c>
      <c r="B323" s="6" t="s">
        <v>61</v>
      </c>
    </row>
    <row r="324" spans="1:2" x14ac:dyDescent="0.25">
      <c r="A324" s="3" t="s">
        <v>115</v>
      </c>
      <c r="B324" s="13" t="s">
        <v>61</v>
      </c>
    </row>
    <row r="325" spans="1:2" x14ac:dyDescent="0.25">
      <c r="A325" s="4" t="s">
        <v>115</v>
      </c>
      <c r="B325" s="6" t="s">
        <v>61</v>
      </c>
    </row>
    <row r="326" spans="1:2" x14ac:dyDescent="0.25">
      <c r="A326" s="3" t="s">
        <v>115</v>
      </c>
      <c r="B326" s="13" t="s">
        <v>61</v>
      </c>
    </row>
    <row r="327" spans="1:2" x14ac:dyDescent="0.25">
      <c r="A327" s="4" t="s">
        <v>115</v>
      </c>
      <c r="B327" s="6" t="s">
        <v>61</v>
      </c>
    </row>
    <row r="328" spans="1:2" x14ac:dyDescent="0.25">
      <c r="A328" s="3" t="s">
        <v>115</v>
      </c>
      <c r="B328" s="13" t="s">
        <v>61</v>
      </c>
    </row>
    <row r="329" spans="1:2" x14ac:dyDescent="0.25">
      <c r="A329" s="4" t="s">
        <v>115</v>
      </c>
      <c r="B329" s="6" t="s">
        <v>61</v>
      </c>
    </row>
    <row r="330" spans="1:2" x14ac:dyDescent="0.25">
      <c r="A330" s="3" t="s">
        <v>115</v>
      </c>
      <c r="B330" s="13" t="s">
        <v>61</v>
      </c>
    </row>
    <row r="331" spans="1:2" x14ac:dyDescent="0.25">
      <c r="A331" s="4" t="s">
        <v>2274</v>
      </c>
      <c r="B331" s="6" t="s">
        <v>12</v>
      </c>
    </row>
    <row r="332" spans="1:2" x14ac:dyDescent="0.25">
      <c r="A332" s="3" t="s">
        <v>2274</v>
      </c>
      <c r="B332" s="13" t="s">
        <v>12</v>
      </c>
    </row>
    <row r="333" spans="1:2" x14ac:dyDescent="0.25">
      <c r="A333" s="4" t="s">
        <v>2274</v>
      </c>
      <c r="B333" s="6" t="s">
        <v>12</v>
      </c>
    </row>
    <row r="334" spans="1:2" x14ac:dyDescent="0.25">
      <c r="A334" s="3" t="s">
        <v>414</v>
      </c>
      <c r="B334" s="13" t="s">
        <v>12</v>
      </c>
    </row>
    <row r="335" spans="1:2" x14ac:dyDescent="0.25">
      <c r="A335" s="4" t="s">
        <v>414</v>
      </c>
      <c r="B335" s="6" t="s">
        <v>12</v>
      </c>
    </row>
    <row r="336" spans="1:2" x14ac:dyDescent="0.25">
      <c r="A336" s="3" t="s">
        <v>414</v>
      </c>
      <c r="B336" s="13" t="s">
        <v>12</v>
      </c>
    </row>
    <row r="337" spans="1:5" x14ac:dyDescent="0.25">
      <c r="A337" s="4" t="s">
        <v>414</v>
      </c>
      <c r="B337" s="6" t="s">
        <v>12</v>
      </c>
    </row>
    <row r="338" spans="1:5" x14ac:dyDescent="0.25">
      <c r="A338" s="3" t="s">
        <v>414</v>
      </c>
      <c r="B338" s="13" t="s">
        <v>12</v>
      </c>
    </row>
    <row r="339" spans="1:5" x14ac:dyDescent="0.25">
      <c r="A339" s="4" t="s">
        <v>414</v>
      </c>
      <c r="B339" s="6" t="s">
        <v>12</v>
      </c>
    </row>
    <row r="340" spans="1:5" x14ac:dyDescent="0.25">
      <c r="A340" s="3" t="s">
        <v>414</v>
      </c>
      <c r="B340" s="13" t="s">
        <v>12</v>
      </c>
    </row>
    <row r="341" spans="1:5" x14ac:dyDescent="0.25">
      <c r="A341" s="4" t="s">
        <v>414</v>
      </c>
      <c r="B341" s="6" t="s">
        <v>12</v>
      </c>
    </row>
    <row r="342" spans="1:5" x14ac:dyDescent="0.25">
      <c r="A342" s="3" t="s">
        <v>414</v>
      </c>
      <c r="B342" s="13" t="s">
        <v>12</v>
      </c>
    </row>
    <row r="343" spans="1:5" x14ac:dyDescent="0.25">
      <c r="A343" s="4" t="s">
        <v>414</v>
      </c>
      <c r="B343" s="6" t="s">
        <v>12</v>
      </c>
    </row>
    <row r="344" spans="1:5" ht="15.75" thickBot="1" x14ac:dyDescent="0.3">
      <c r="A344" s="3" t="s">
        <v>414</v>
      </c>
      <c r="B344" s="13" t="s">
        <v>12</v>
      </c>
    </row>
    <row r="345" spans="1:5" ht="16.5" thickTop="1" thickBot="1" x14ac:dyDescent="0.3">
      <c r="A345" s="4" t="s">
        <v>414</v>
      </c>
      <c r="B345" s="6" t="s">
        <v>12</v>
      </c>
      <c r="D345" s="5" t="s">
        <v>440</v>
      </c>
      <c r="E345" s="17">
        <v>1.6992734593837534E-2</v>
      </c>
    </row>
    <row r="346" spans="1:5" ht="16.5" thickTop="1" thickBot="1" x14ac:dyDescent="0.3">
      <c r="A346" s="3" t="s">
        <v>414</v>
      </c>
      <c r="B346" s="13" t="s">
        <v>12</v>
      </c>
      <c r="D346" s="5" t="s">
        <v>789</v>
      </c>
      <c r="E346" s="17">
        <v>4.2016806722689074E-3</v>
      </c>
    </row>
    <row r="347" spans="1:5" ht="16.5" thickTop="1" thickBot="1" x14ac:dyDescent="0.3">
      <c r="A347" s="4" t="s">
        <v>414</v>
      </c>
      <c r="B347" s="6" t="s">
        <v>12</v>
      </c>
      <c r="D347" s="5" t="s">
        <v>3086</v>
      </c>
      <c r="E347" s="17">
        <v>0.12431563534504712</v>
      </c>
    </row>
    <row r="348" spans="1:5" ht="16.5" thickTop="1" thickBot="1" x14ac:dyDescent="0.3">
      <c r="A348" s="3" t="s">
        <v>438</v>
      </c>
      <c r="B348" s="13" t="s">
        <v>76</v>
      </c>
      <c r="D348" s="5" t="s">
        <v>1378</v>
      </c>
      <c r="E348" s="17">
        <v>7.3529411764705881E-3</v>
      </c>
    </row>
    <row r="349" spans="1:5" ht="16.5" thickTop="1" thickBot="1" x14ac:dyDescent="0.3">
      <c r="A349" s="4" t="s">
        <v>438</v>
      </c>
      <c r="B349" s="6" t="s">
        <v>76</v>
      </c>
      <c r="D349" s="5" t="s">
        <v>304</v>
      </c>
      <c r="E349" s="17">
        <v>1.3888888888888888E-2</v>
      </c>
    </row>
    <row r="350" spans="1:5" ht="16.5" thickTop="1" thickBot="1" x14ac:dyDescent="0.3">
      <c r="A350" s="3" t="s">
        <v>844</v>
      </c>
      <c r="B350" s="13" t="s">
        <v>12</v>
      </c>
      <c r="D350" s="5" t="s">
        <v>60</v>
      </c>
      <c r="E350" s="17">
        <v>4.0311996010525424E-2</v>
      </c>
    </row>
    <row r="351" spans="1:5" ht="16.5" thickTop="1" thickBot="1" x14ac:dyDescent="0.3">
      <c r="A351" s="4" t="s">
        <v>848</v>
      </c>
      <c r="B351" s="6" t="s">
        <v>519</v>
      </c>
      <c r="D351" s="5" t="s">
        <v>4</v>
      </c>
      <c r="E351" s="17">
        <v>4.1564940370087428E-2</v>
      </c>
    </row>
    <row r="352" spans="1:5" ht="16.5" thickTop="1" thickBot="1" x14ac:dyDescent="0.3">
      <c r="A352" s="3" t="s">
        <v>848</v>
      </c>
      <c r="B352" s="13" t="s">
        <v>12</v>
      </c>
      <c r="D352" s="5" t="s">
        <v>75</v>
      </c>
      <c r="E352" s="17">
        <v>6.0884735838779951E-2</v>
      </c>
    </row>
    <row r="353" spans="1:27" ht="16.5" thickTop="1" thickBot="1" x14ac:dyDescent="0.3">
      <c r="A353" s="4" t="s">
        <v>848</v>
      </c>
      <c r="B353" s="6" t="s">
        <v>12</v>
      </c>
      <c r="D353" s="5" t="s">
        <v>11</v>
      </c>
      <c r="E353" s="17">
        <v>0.41078623800663278</v>
      </c>
    </row>
    <row r="354" spans="1:27" ht="16.5" thickTop="1" thickBot="1" x14ac:dyDescent="0.3">
      <c r="A354" s="3" t="s">
        <v>848</v>
      </c>
      <c r="B354" s="13" t="s">
        <v>12</v>
      </c>
      <c r="D354" s="5" t="s">
        <v>19</v>
      </c>
      <c r="E354" s="17">
        <v>0.26834399994713465</v>
      </c>
    </row>
    <row r="355" spans="1:27" ht="16.5" thickTop="1" thickBot="1" x14ac:dyDescent="0.3">
      <c r="A355" s="4" t="s">
        <v>848</v>
      </c>
      <c r="B355" s="6" t="s">
        <v>12</v>
      </c>
      <c r="D355" s="5" t="s">
        <v>197</v>
      </c>
      <c r="E355" s="17">
        <v>7.2712418300653597E-3</v>
      </c>
    </row>
    <row r="356" spans="1:27" ht="15.75" thickTop="1" x14ac:dyDescent="0.25">
      <c r="A356" s="3" t="s">
        <v>848</v>
      </c>
      <c r="B356" s="13" t="s">
        <v>12</v>
      </c>
      <c r="D356" s="5" t="s">
        <v>1229</v>
      </c>
      <c r="E356" s="17">
        <v>4.0849673202614381E-3</v>
      </c>
    </row>
    <row r="357" spans="1:27" x14ac:dyDescent="0.25">
      <c r="A357" s="4" t="s">
        <v>848</v>
      </c>
      <c r="B357" s="6" t="s">
        <v>12</v>
      </c>
    </row>
    <row r="358" spans="1:27" x14ac:dyDescent="0.25">
      <c r="A358" s="3" t="s">
        <v>848</v>
      </c>
      <c r="B358" s="13" t="s">
        <v>12</v>
      </c>
    </row>
    <row r="359" spans="1:27" x14ac:dyDescent="0.25">
      <c r="A359" s="4" t="s">
        <v>848</v>
      </c>
      <c r="B359" s="6" t="s">
        <v>12</v>
      </c>
      <c r="D359" s="5" t="s">
        <v>1027</v>
      </c>
      <c r="E359" s="16">
        <v>0.60975789122799573</v>
      </c>
    </row>
    <row r="360" spans="1:27" x14ac:dyDescent="0.25">
      <c r="A360" s="3" t="s">
        <v>848</v>
      </c>
      <c r="B360" s="13" t="s">
        <v>12</v>
      </c>
      <c r="D360" s="5" t="s">
        <v>530</v>
      </c>
      <c r="E360" s="16">
        <v>3.3700980392156869E-3</v>
      </c>
    </row>
    <row r="361" spans="1:27" x14ac:dyDescent="0.25">
      <c r="A361" s="4" t="s">
        <v>2328</v>
      </c>
      <c r="B361" s="6" t="s">
        <v>111</v>
      </c>
      <c r="D361" s="5" t="s">
        <v>13</v>
      </c>
      <c r="E361" s="16">
        <v>0.14075154300821874</v>
      </c>
    </row>
    <row r="362" spans="1:27" x14ac:dyDescent="0.25">
      <c r="A362" s="3" t="s">
        <v>2328</v>
      </c>
      <c r="B362" s="13" t="s">
        <v>111</v>
      </c>
      <c r="D362" s="5" t="s">
        <v>542</v>
      </c>
      <c r="E362" s="16">
        <v>0.24612046772456994</v>
      </c>
    </row>
    <row r="363" spans="1:27" x14ac:dyDescent="0.25">
      <c r="A363" s="4" t="s">
        <v>1371</v>
      </c>
      <c r="B363" s="6" t="s">
        <v>61</v>
      </c>
    </row>
    <row r="364" spans="1:27" x14ac:dyDescent="0.25">
      <c r="A364" s="3" t="s">
        <v>615</v>
      </c>
      <c r="B364" s="13" t="s">
        <v>588</v>
      </c>
    </row>
    <row r="365" spans="1:27" x14ac:dyDescent="0.25">
      <c r="A365" s="4" t="s">
        <v>619</v>
      </c>
      <c r="B365" s="6" t="s">
        <v>111</v>
      </c>
    </row>
    <row r="366" spans="1:27" x14ac:dyDescent="0.25">
      <c r="A366" s="3" t="s">
        <v>444</v>
      </c>
      <c r="B366" s="13" t="s">
        <v>76</v>
      </c>
      <c r="E366" s="5" t="s">
        <v>588</v>
      </c>
      <c r="F366" s="5" t="s">
        <v>669</v>
      </c>
      <c r="G366" s="5" t="s">
        <v>878</v>
      </c>
      <c r="H366" s="5" t="s">
        <v>519</v>
      </c>
      <c r="I366" s="5" t="s">
        <v>919</v>
      </c>
      <c r="J366" s="5" t="s">
        <v>111</v>
      </c>
      <c r="K366" s="5" t="s">
        <v>2173</v>
      </c>
      <c r="L366" s="5" t="s">
        <v>510</v>
      </c>
      <c r="M366" s="5" t="s">
        <v>841</v>
      </c>
      <c r="N366" s="5" t="s">
        <v>167</v>
      </c>
      <c r="O366" s="5" t="s">
        <v>550</v>
      </c>
      <c r="P366" s="5" t="s">
        <v>2017</v>
      </c>
      <c r="Q366" s="5" t="s">
        <v>1563</v>
      </c>
      <c r="R366" s="5" t="s">
        <v>1622</v>
      </c>
      <c r="S366" s="5" t="s">
        <v>76</v>
      </c>
      <c r="T366" s="5" t="s">
        <v>12</v>
      </c>
      <c r="U366" s="5" t="s">
        <v>28</v>
      </c>
      <c r="V366" s="5" t="s">
        <v>772</v>
      </c>
      <c r="W366" s="5" t="s">
        <v>136</v>
      </c>
      <c r="X366" s="5" t="s">
        <v>61</v>
      </c>
      <c r="Y366" s="5" t="s">
        <v>802</v>
      </c>
      <c r="Z366" s="5" t="s">
        <v>20</v>
      </c>
      <c r="AA366" s="19" t="s">
        <v>3084</v>
      </c>
    </row>
    <row r="367" spans="1:27" x14ac:dyDescent="0.25">
      <c r="A367" s="4" t="s">
        <v>444</v>
      </c>
      <c r="B367" s="6" t="s">
        <v>76</v>
      </c>
      <c r="D367" s="5" t="s">
        <v>440</v>
      </c>
      <c r="E367" s="18">
        <f>$E345*$E$383</f>
        <v>2.707175854410392E-4</v>
      </c>
      <c r="F367" s="18">
        <f>$E345*$F$383</f>
        <v>6.9352788028507963E-4</v>
      </c>
      <c r="G367" s="18">
        <f>$E345*$G$383</f>
        <v>1.4056490013284725E-4</v>
      </c>
      <c r="H367" s="18">
        <f>$E345*$H$383</f>
        <v>3.8108706258238584E-4</v>
      </c>
      <c r="I367" s="18">
        <f>$E345*$I$383</f>
        <v>3.1236644473966053E-5</v>
      </c>
      <c r="J367" s="18">
        <f>$E345*$J$383</f>
        <v>6.4016655642020748E-3</v>
      </c>
      <c r="K367" s="18">
        <f>$E345*$K$383</f>
        <v>1.4056490013284725E-4</v>
      </c>
      <c r="L367" s="18">
        <f>$E345*$L$383</f>
        <v>6.2473288947932106E-5</v>
      </c>
      <c r="M367" s="18">
        <f>$E345*$M$383</f>
        <v>1.2754963160202805E-4</v>
      </c>
      <c r="N367" s="18">
        <f>$E345*$N$383</f>
        <v>3.0701159140126638E-4</v>
      </c>
      <c r="O367" s="18">
        <f>$E345*$O$383</f>
        <v>8.0065875294525128E-4</v>
      </c>
      <c r="P367" s="18">
        <f>$E345*$P$383</f>
        <v>1.2494657789586421E-4</v>
      </c>
      <c r="Q367" s="18">
        <f>$E345*$Q$383</f>
        <v>3.975572933050225E-5</v>
      </c>
      <c r="R367" s="18">
        <f>$E345*$R$383</f>
        <v>4.6854966710949086E-5</v>
      </c>
      <c r="S367" s="18">
        <f>$E345*$S$383</f>
        <v>6.9752373675350263E-4</v>
      </c>
      <c r="T367" s="18">
        <f>$E345*$T$383</f>
        <v>4.0120900578995517E-3</v>
      </c>
      <c r="U367" s="18">
        <f>$E345*$U$383</f>
        <v>1.0984886640011395E-4</v>
      </c>
      <c r="V367" s="18">
        <f>$E345*$V$383</f>
        <v>6.2473288947932106E-5</v>
      </c>
      <c r="W367" s="18">
        <f>$E345*$W$383</f>
        <v>3.5031318321173782E-4</v>
      </c>
      <c r="X367" s="18">
        <f>$E345*$X$383</f>
        <v>1.4254322094953175E-3</v>
      </c>
      <c r="Y367" s="18">
        <f>$E345*$Y$383</f>
        <v>1.8741986684379634E-4</v>
      </c>
      <c r="Z367" s="18">
        <f>$E345*$Z$383</f>
        <v>5.7901830820154853E-4</v>
      </c>
      <c r="AA367" s="20">
        <f>SUM(E367:Z367)</f>
        <v>1.699273459383753E-2</v>
      </c>
    </row>
    <row r="368" spans="1:27" x14ac:dyDescent="0.25">
      <c r="A368" s="3" t="s">
        <v>1376</v>
      </c>
      <c r="B368" s="13" t="s">
        <v>136</v>
      </c>
      <c r="D368" s="5" t="s">
        <v>789</v>
      </c>
      <c r="E368" s="18">
        <f>$E346*$E$383</f>
        <v>6.6938540121931137E-5</v>
      </c>
      <c r="F368" s="18">
        <f t="shared" ref="F368:F378" si="23">$E346*$F$383</f>
        <v>1.7148403479038673E-4</v>
      </c>
      <c r="G368" s="18">
        <f t="shared" ref="G368:G378" si="24">$E346*$G$383</f>
        <v>3.4756549678695008E-5</v>
      </c>
      <c r="H368" s="18">
        <f t="shared" ref="H368:H378" si="25">$E346*$H$383</f>
        <v>9.4228868017795343E-5</v>
      </c>
      <c r="I368" s="18">
        <f t="shared" ref="I368:I378" si="26">$E346*$I$383</f>
        <v>7.7236777063766676E-6</v>
      </c>
      <c r="J368" s="18">
        <f t="shared" ref="J368:J378" si="27">$E346*$J$383</f>
        <v>1.5828973449153875E-3</v>
      </c>
      <c r="K368" s="18">
        <f t="shared" ref="K368:K378" si="28">$E346*$K$383</f>
        <v>3.4756549678695008E-5</v>
      </c>
      <c r="L368" s="18">
        <f t="shared" ref="L368:L378" si="29">$E346*$L$383</f>
        <v>1.5447355412753335E-5</v>
      </c>
      <c r="M368" s="18">
        <f t="shared" ref="M368:M378" si="30">$E346*$M$383</f>
        <v>3.1538350634371393E-5</v>
      </c>
      <c r="N368" s="18">
        <f t="shared" ref="N368:N378" si="31">$E346*$N$383</f>
        <v>7.5912718028387833E-5</v>
      </c>
      <c r="O368" s="18">
        <f t="shared" ref="O368:O378" si="32">$E346*$O$383</f>
        <v>1.979735744565206E-4</v>
      </c>
      <c r="P368" s="18">
        <f>$E346*$P$383</f>
        <v>3.089471082550667E-5</v>
      </c>
      <c r="Q368" s="18">
        <f>$E346*$Q$383</f>
        <v>9.8301352626612137E-6</v>
      </c>
      <c r="R368" s="18">
        <f>$E346*$R$383</f>
        <v>1.1585516559565003E-5</v>
      </c>
      <c r="S368" s="18">
        <f>$E346*$S$383</f>
        <v>1.7247206369178688E-4</v>
      </c>
      <c r="T368" s="18">
        <f>$E346*$T$383</f>
        <v>9.9204287329905205E-4</v>
      </c>
      <c r="U368" s="18">
        <f>$E346*$U$383</f>
        <v>2.716159993409128E-5</v>
      </c>
      <c r="V368" s="18">
        <f>$E346*$V$383</f>
        <v>1.5447355412753335E-5</v>
      </c>
      <c r="W368" s="18">
        <f>$E346*$W$383</f>
        <v>8.6619615166327971E-5</v>
      </c>
      <c r="X368" s="18">
        <f>$E346*$X$383</f>
        <v>3.5245715933432192E-4</v>
      </c>
      <c r="Y368" s="18">
        <f>$E346*$Y$383</f>
        <v>4.6342066238260012E-5</v>
      </c>
      <c r="Z368" s="18">
        <f>$E346*$Z$383</f>
        <v>1.431700131032805E-4</v>
      </c>
      <c r="AA368" s="20">
        <f t="shared" ref="AA368:AA379" si="33">SUM(E368:Z368)</f>
        <v>4.2016806722689074E-3</v>
      </c>
    </row>
    <row r="369" spans="1:27" x14ac:dyDescent="0.25">
      <c r="A369" s="4" t="s">
        <v>1382</v>
      </c>
      <c r="B369" s="6" t="s">
        <v>12</v>
      </c>
      <c r="D369" s="5" t="s">
        <v>3086</v>
      </c>
      <c r="E369" s="18">
        <f>$E347*$E$383</f>
        <v>1.980518700350016E-3</v>
      </c>
      <c r="F369" s="18">
        <f t="shared" si="23"/>
        <v>5.0737189232867843E-3</v>
      </c>
      <c r="G369" s="18">
        <f t="shared" si="24"/>
        <v>1.028346248258662E-3</v>
      </c>
      <c r="H369" s="18">
        <f t="shared" si="25"/>
        <v>2.7879609397234834E-3</v>
      </c>
      <c r="I369" s="18">
        <f t="shared" si="26"/>
        <v>2.2852138850192486E-4</v>
      </c>
      <c r="J369" s="18">
        <f t="shared" si="27"/>
        <v>4.6833375610356415E-2</v>
      </c>
      <c r="K369" s="18">
        <f t="shared" si="28"/>
        <v>1.028346248258662E-3</v>
      </c>
      <c r="L369" s="18">
        <f t="shared" si="29"/>
        <v>4.5704277700384972E-4</v>
      </c>
      <c r="M369" s="18">
        <f t="shared" si="30"/>
        <v>9.3312900304952644E-4</v>
      </c>
      <c r="N369" s="18">
        <f t="shared" si="31"/>
        <v>2.2460387898474905E-3</v>
      </c>
      <c r="O369" s="18">
        <f t="shared" si="32"/>
        <v>5.8574681442419797E-3</v>
      </c>
      <c r="P369" s="18">
        <f>$E347*$P$383</f>
        <v>9.1408555400769944E-4</v>
      </c>
      <c r="Q369" s="18">
        <f>$E347*$Q$383</f>
        <v>2.9084540354790432E-4</v>
      </c>
      <c r="R369" s="18">
        <f>$E347*$R$383</f>
        <v>3.4278208275288731E-4</v>
      </c>
      <c r="S369" s="18">
        <f>$E347*$S$383</f>
        <v>5.1029518541535895E-3</v>
      </c>
      <c r="T369" s="18">
        <f>$E347*$T$383</f>
        <v>2.9351692739920065E-2</v>
      </c>
      <c r="U369" s="18">
        <f>$E347*$U$383</f>
        <v>8.036335495651024E-4</v>
      </c>
      <c r="V369" s="18">
        <f>$E347*$V$383</f>
        <v>4.5704277700384972E-4</v>
      </c>
      <c r="W369" s="18">
        <f>$E347*$W$383</f>
        <v>2.562825053273439E-3</v>
      </c>
      <c r="X369" s="18">
        <f>$E347*$X$383</f>
        <v>1.0428192695304504E-2</v>
      </c>
      <c r="Y369" s="18">
        <f>$E347*$Y$383</f>
        <v>1.3711283310115492E-3</v>
      </c>
      <c r="Z369" s="18">
        <f>$E347*$Z$383</f>
        <v>4.2359885316277431E-3</v>
      </c>
      <c r="AA369" s="20">
        <f t="shared" si="33"/>
        <v>0.12431563534504714</v>
      </c>
    </row>
    <row r="370" spans="1:27" x14ac:dyDescent="0.25">
      <c r="A370" s="3" t="s">
        <v>1382</v>
      </c>
      <c r="B370" s="13" t="s">
        <v>12</v>
      </c>
      <c r="D370" s="5" t="s">
        <v>1378</v>
      </c>
      <c r="E370" s="18">
        <f t="shared" ref="E368:E378" si="34">$E348*$E$383</f>
        <v>1.1714244521337948E-4</v>
      </c>
      <c r="F370" s="18">
        <f t="shared" si="23"/>
        <v>3.0009706088317679E-4</v>
      </c>
      <c r="G370" s="18">
        <f t="shared" si="24"/>
        <v>6.082396193771626E-5</v>
      </c>
      <c r="H370" s="18">
        <f t="shared" si="25"/>
        <v>1.6490051903114187E-4</v>
      </c>
      <c r="I370" s="18">
        <f t="shared" si="26"/>
        <v>1.351643598615917E-5</v>
      </c>
      <c r="J370" s="18">
        <f t="shared" si="27"/>
        <v>2.770070353601928E-3</v>
      </c>
      <c r="K370" s="18">
        <f t="shared" si="28"/>
        <v>6.082396193771626E-5</v>
      </c>
      <c r="L370" s="18">
        <f t="shared" si="29"/>
        <v>2.703287197231834E-5</v>
      </c>
      <c r="M370" s="18">
        <f t="shared" si="30"/>
        <v>5.5192113610149936E-5</v>
      </c>
      <c r="N370" s="18">
        <f t="shared" si="31"/>
        <v>1.328472565496787E-4</v>
      </c>
      <c r="O370" s="18">
        <f t="shared" si="32"/>
        <v>3.4645375529891107E-4</v>
      </c>
      <c r="P370" s="18">
        <f>$E348*$P$383</f>
        <v>5.406574394463668E-5</v>
      </c>
      <c r="Q370" s="18">
        <f>$E348*$Q$383</f>
        <v>1.7202736709657124E-5</v>
      </c>
      <c r="R370" s="18">
        <f>$E348*$R$383</f>
        <v>2.0274653979238757E-5</v>
      </c>
      <c r="S370" s="18">
        <f>$E348*$S$383</f>
        <v>3.0182611146062707E-4</v>
      </c>
      <c r="T370" s="18">
        <f>$E348*$T$383</f>
        <v>1.7360750282733413E-3</v>
      </c>
      <c r="U370" s="18">
        <f>$E348*$U$383</f>
        <v>4.753279988465974E-5</v>
      </c>
      <c r="V370" s="18">
        <f>$E348*$V$383</f>
        <v>2.703287197231834E-5</v>
      </c>
      <c r="W370" s="18">
        <f>$E348*$W$383</f>
        <v>1.5158432654107396E-4</v>
      </c>
      <c r="X370" s="18">
        <f>$E348*$X$383</f>
        <v>6.1680002883506338E-4</v>
      </c>
      <c r="Y370" s="18">
        <f>$E348*$Y$383</f>
        <v>8.1098615916955027E-5</v>
      </c>
      <c r="Z370" s="18">
        <f>$E348*$Z$383</f>
        <v>2.5054752293074092E-4</v>
      </c>
      <c r="AA370" s="20">
        <f t="shared" si="33"/>
        <v>7.3529411764705881E-3</v>
      </c>
    </row>
    <row r="371" spans="1:27" x14ac:dyDescent="0.25">
      <c r="A371" s="4" t="s">
        <v>1382</v>
      </c>
      <c r="B371" s="6" t="s">
        <v>12</v>
      </c>
      <c r="D371" s="5" t="s">
        <v>304</v>
      </c>
      <c r="E371" s="18">
        <f t="shared" si="34"/>
        <v>2.212690631808279E-4</v>
      </c>
      <c r="F371" s="18">
        <f t="shared" si="23"/>
        <v>5.6685000389044508E-4</v>
      </c>
      <c r="G371" s="18">
        <f t="shared" si="24"/>
        <v>1.1488970588235294E-4</v>
      </c>
      <c r="H371" s="18">
        <f t="shared" si="25"/>
        <v>3.1147875816993462E-4</v>
      </c>
      <c r="I371" s="18">
        <f t="shared" si="26"/>
        <v>2.5531045751633984E-5</v>
      </c>
      <c r="J371" s="18">
        <f t="shared" si="27"/>
        <v>5.2323551123591976E-3</v>
      </c>
      <c r="K371" s="18">
        <f t="shared" si="28"/>
        <v>1.1488970588235294E-4</v>
      </c>
      <c r="L371" s="18">
        <f t="shared" si="29"/>
        <v>5.1062091503267969E-5</v>
      </c>
      <c r="M371" s="18">
        <f t="shared" si="30"/>
        <v>1.0425177015250544E-4</v>
      </c>
      <c r="N371" s="18">
        <f t="shared" si="31"/>
        <v>2.5093370681605979E-4</v>
      </c>
      <c r="O371" s="18">
        <f t="shared" si="32"/>
        <v>6.5441264889794313E-4</v>
      </c>
      <c r="P371" s="18">
        <f>$E349*$P$383</f>
        <v>1.0212418300653594E-4</v>
      </c>
      <c r="Q371" s="18">
        <f>$E349*$Q$383</f>
        <v>3.2494058229352341E-5</v>
      </c>
      <c r="R371" s="18">
        <f>$E349*$R$383</f>
        <v>3.829656862745098E-5</v>
      </c>
      <c r="S371" s="18">
        <f>$E349*$S$383</f>
        <v>5.7011598831451773E-4</v>
      </c>
      <c r="T371" s="18">
        <f>$E349*$T$383</f>
        <v>3.2792528311829778E-3</v>
      </c>
      <c r="U371" s="18">
        <f>$E349*$U$383</f>
        <v>8.9784177559912838E-5</v>
      </c>
      <c r="V371" s="18">
        <f>$E349*$V$383</f>
        <v>5.1062091503267969E-5</v>
      </c>
      <c r="W371" s="18">
        <f>$E349*$W$383</f>
        <v>2.8632595013313968E-4</v>
      </c>
      <c r="X371" s="18">
        <f>$E349*$X$383</f>
        <v>1.1650667211328975E-3</v>
      </c>
      <c r="Y371" s="18">
        <f>$E349*$Y$383</f>
        <v>1.5318627450980392E-4</v>
      </c>
      <c r="Z371" s="18">
        <f>$E349*$Z$383</f>
        <v>4.7325643220251057E-4</v>
      </c>
      <c r="AA371" s="20">
        <f t="shared" si="33"/>
        <v>1.3888888888888888E-2</v>
      </c>
    </row>
    <row r="372" spans="1:27" x14ac:dyDescent="0.25">
      <c r="A372" s="3" t="s">
        <v>1382</v>
      </c>
      <c r="B372" s="13" t="s">
        <v>12</v>
      </c>
      <c r="D372" s="5" t="s">
        <v>60</v>
      </c>
      <c r="E372" s="18">
        <f t="shared" si="34"/>
        <v>6.4222542663827274E-4</v>
      </c>
      <c r="F372" s="18">
        <f t="shared" si="23"/>
        <v>1.6452615668686519E-3</v>
      </c>
      <c r="G372" s="18">
        <f t="shared" si="24"/>
        <v>3.3346320229294925E-4</v>
      </c>
      <c r="H372" s="18">
        <f t="shared" si="25"/>
        <v>9.040557928831069E-4</v>
      </c>
      <c r="I372" s="18">
        <f t="shared" si="26"/>
        <v>7.4102933842877622E-5</v>
      </c>
      <c r="J372" s="18">
        <f t="shared" si="27"/>
        <v>1.5186720845885493E-2</v>
      </c>
      <c r="K372" s="18">
        <f t="shared" si="28"/>
        <v>3.3346320229294925E-4</v>
      </c>
      <c r="L372" s="18">
        <f t="shared" si="29"/>
        <v>1.4820586768575524E-4</v>
      </c>
      <c r="M372" s="18">
        <f t="shared" si="30"/>
        <v>3.0258697985841693E-4</v>
      </c>
      <c r="N372" s="18">
        <f t="shared" si="31"/>
        <v>7.2832597834142582E-4</v>
      </c>
      <c r="O372" s="18">
        <f t="shared" si="32"/>
        <v>1.8994089665960107E-3</v>
      </c>
      <c r="P372" s="18">
        <f>$E350*$P$383</f>
        <v>2.9641173537151049E-4</v>
      </c>
      <c r="Q372" s="18">
        <f>$E350*$Q$383</f>
        <v>9.4312824890935141E-5</v>
      </c>
      <c r="R372" s="18">
        <f>$E350*$R$383</f>
        <v>1.1115440076431643E-4</v>
      </c>
      <c r="S372" s="18">
        <f>$E350*$S$383</f>
        <v>1.6547409681459551E-3</v>
      </c>
      <c r="T372" s="18">
        <f>$E350*$T$383</f>
        <v>9.5179123474669735E-3</v>
      </c>
      <c r="U372" s="18">
        <f>$E350*$U$383</f>
        <v>2.6059531734745292E-4</v>
      </c>
      <c r="V372" s="18">
        <f>$E350*$V$383</f>
        <v>1.4820586768575524E-4</v>
      </c>
      <c r="W372" s="18">
        <f>$E350*$W$383</f>
        <v>8.3105068028234603E-4</v>
      </c>
      <c r="X372" s="18">
        <f>$E350*$X$383</f>
        <v>3.3815638810299818E-3</v>
      </c>
      <c r="Y372" s="18">
        <f>$E350*$Y$383</f>
        <v>4.4461760305726571E-4</v>
      </c>
      <c r="Z372" s="18">
        <f>$E350*$Z$383</f>
        <v>1.3736096212970234E-3</v>
      </c>
      <c r="AA372" s="20">
        <f t="shared" si="33"/>
        <v>4.031199601052543E-2</v>
      </c>
    </row>
    <row r="373" spans="1:27" x14ac:dyDescent="0.25">
      <c r="A373" s="4" t="s">
        <v>1382</v>
      </c>
      <c r="B373" s="6" t="s">
        <v>12</v>
      </c>
      <c r="D373" s="5" t="s">
        <v>4</v>
      </c>
      <c r="E373" s="18">
        <f t="shared" si="34"/>
        <v>6.6218655001364785E-4</v>
      </c>
      <c r="F373" s="18">
        <f t="shared" si="23"/>
        <v>1.6963982359552926E-3</v>
      </c>
      <c r="G373" s="18">
        <f t="shared" si="24"/>
        <v>3.4382763173785555E-4</v>
      </c>
      <c r="H373" s="18">
        <f t="shared" si="25"/>
        <v>9.3215491271151957E-4</v>
      </c>
      <c r="I373" s="18">
        <f t="shared" si="26"/>
        <v>7.6406140386190127E-5</v>
      </c>
      <c r="J373" s="18">
        <f t="shared" si="27"/>
        <v>1.5658742033303915E-2</v>
      </c>
      <c r="K373" s="18">
        <f t="shared" si="28"/>
        <v>3.4382763173785555E-4</v>
      </c>
      <c r="L373" s="18">
        <f t="shared" si="29"/>
        <v>1.5281228077238025E-4</v>
      </c>
      <c r="M373" s="18">
        <f t="shared" si="30"/>
        <v>3.1199173991027629E-4</v>
      </c>
      <c r="N373" s="18">
        <f t="shared" si="31"/>
        <v>7.5096320836712585E-4</v>
      </c>
      <c r="O373" s="18">
        <f t="shared" si="32"/>
        <v>1.9584448364789258E-3</v>
      </c>
      <c r="P373" s="18">
        <f>$E351*$P$383</f>
        <v>3.0562456154476051E-4</v>
      </c>
      <c r="Q373" s="18">
        <f>$E351*$Q$383</f>
        <v>9.7244178673332876E-5</v>
      </c>
      <c r="R373" s="18">
        <f>$E351*$R$383</f>
        <v>1.146092105792852E-4</v>
      </c>
      <c r="S373" s="18">
        <f>$E351*$S$383</f>
        <v>1.7061722681995003E-3</v>
      </c>
      <c r="T373" s="18">
        <f>$E351*$T$383</f>
        <v>9.8137402838323808E-3</v>
      </c>
      <c r="U373" s="18">
        <f>$E351*$U$383</f>
        <v>2.6869492702476857E-4</v>
      </c>
      <c r="V373" s="18">
        <f>$E351*$V$383</f>
        <v>1.5281228077238025E-4</v>
      </c>
      <c r="W373" s="18">
        <f>$E351*$W$383</f>
        <v>8.5688071514586556E-4</v>
      </c>
      <c r="X373" s="18">
        <f>$E351*$X$383</f>
        <v>3.4866668729564756E-3</v>
      </c>
      <c r="Y373" s="18">
        <f>$E351*$Y$383</f>
        <v>4.5843684231714079E-4</v>
      </c>
      <c r="Z373" s="18">
        <f>$E351*$Z$383</f>
        <v>1.4163030276665527E-3</v>
      </c>
      <c r="AA373" s="20">
        <f t="shared" si="33"/>
        <v>4.1564940370087421E-2</v>
      </c>
    </row>
    <row r="374" spans="1:27" x14ac:dyDescent="0.25">
      <c r="A374" s="3" t="s">
        <v>1382</v>
      </c>
      <c r="B374" s="13" t="s">
        <v>12</v>
      </c>
      <c r="D374" s="5" t="s">
        <v>75</v>
      </c>
      <c r="E374" s="18">
        <f t="shared" si="34"/>
        <v>9.6997740919624938E-4</v>
      </c>
      <c r="F374" s="18">
        <f t="shared" si="23"/>
        <v>2.4849009177898419E-3</v>
      </c>
      <c r="G374" s="18">
        <f t="shared" si="24"/>
        <v>5.0364211631343707E-4</v>
      </c>
      <c r="H374" s="18">
        <f t="shared" si="25"/>
        <v>1.365429737560874E-3</v>
      </c>
      <c r="I374" s="18">
        <f t="shared" si="26"/>
        <v>1.1192047029187491E-4</v>
      </c>
      <c r="J374" s="18">
        <f t="shared" si="27"/>
        <v>2.2937080235808927E-2</v>
      </c>
      <c r="K374" s="18">
        <f t="shared" si="28"/>
        <v>5.0364211631343707E-4</v>
      </c>
      <c r="L374" s="18">
        <f t="shared" si="29"/>
        <v>2.2384094058374983E-4</v>
      </c>
      <c r="M374" s="18">
        <f t="shared" si="30"/>
        <v>4.5700858702515582E-4</v>
      </c>
      <c r="N374" s="18">
        <f t="shared" si="31"/>
        <v>1.1000183365829992E-3</v>
      </c>
      <c r="O374" s="18">
        <f t="shared" si="32"/>
        <v>2.8687493705549416E-3</v>
      </c>
      <c r="P374" s="18">
        <f>$E352*$P$383</f>
        <v>4.4768188116749966E-4</v>
      </c>
      <c r="Q374" s="18">
        <f>$E352*$Q$383</f>
        <v>1.424442349169317E-4</v>
      </c>
      <c r="R374" s="18">
        <f>$E352*$R$383</f>
        <v>1.6788070543781238E-4</v>
      </c>
      <c r="S374" s="18">
        <f>$E352*$S$383</f>
        <v>2.4992180169115951E-3</v>
      </c>
      <c r="T374" s="18">
        <f>$E352*$T$383</f>
        <v>1.4375263851010575E-2</v>
      </c>
      <c r="U374" s="18">
        <f>$E352*$U$383</f>
        <v>3.9358698719309341E-4</v>
      </c>
      <c r="V374" s="18">
        <f>$E352*$V$383</f>
        <v>2.2384094058374983E-4</v>
      </c>
      <c r="W374" s="18">
        <f>$E352*$W$383</f>
        <v>1.2551673483103601E-3</v>
      </c>
      <c r="X374" s="18">
        <f>$E352*$X$383</f>
        <v>5.1073041276525578E-3</v>
      </c>
      <c r="Y374" s="18">
        <f>$E352*$Y$383</f>
        <v>6.7152282175124954E-4</v>
      </c>
      <c r="Z374" s="18">
        <f>$E352*$Z$383</f>
        <v>2.0746146858230397E-3</v>
      </c>
      <c r="AA374" s="20">
        <f t="shared" si="33"/>
        <v>6.0884735838779951E-2</v>
      </c>
    </row>
    <row r="375" spans="1:27" x14ac:dyDescent="0.25">
      <c r="A375" s="4" t="s">
        <v>1382</v>
      </c>
      <c r="B375" s="6" t="s">
        <v>12</v>
      </c>
      <c r="D375" s="5" t="s">
        <v>11</v>
      </c>
      <c r="E375" s="18">
        <f t="shared" si="34"/>
        <v>6.5443885956939056E-3</v>
      </c>
      <c r="F375" s="18">
        <f t="shared" si="23"/>
        <v>1.6765501004078479E-2</v>
      </c>
      <c r="G375" s="18">
        <f t="shared" si="24"/>
        <v>3.3980479246872195E-3</v>
      </c>
      <c r="H375" s="18">
        <f t="shared" si="25"/>
        <v>9.2124854847075738E-3</v>
      </c>
      <c r="I375" s="18">
        <f t="shared" si="26"/>
        <v>7.5512176104160439E-4</v>
      </c>
      <c r="J375" s="18">
        <f t="shared" si="27"/>
        <v>0.15475532202149811</v>
      </c>
      <c r="K375" s="18">
        <f t="shared" si="28"/>
        <v>3.3980479246872195E-3</v>
      </c>
      <c r="L375" s="18">
        <f t="shared" si="29"/>
        <v>1.5102435220832088E-3</v>
      </c>
      <c r="M375" s="18">
        <f t="shared" si="30"/>
        <v>3.0834138575865509E-3</v>
      </c>
      <c r="N375" s="18">
        <f t="shared" si="31"/>
        <v>7.4217681656660551E-3</v>
      </c>
      <c r="O375" s="18">
        <f t="shared" si="32"/>
        <v>1.9355307130421388E-2</v>
      </c>
      <c r="P375" s="18">
        <f>$E353*$P$383</f>
        <v>3.0204870441664176E-3</v>
      </c>
      <c r="Q375" s="18">
        <f>$E353*$Q$383</f>
        <v>9.6106405950749634E-4</v>
      </c>
      <c r="R375" s="18">
        <f>$E353*$R$383</f>
        <v>1.1326826415624066E-3</v>
      </c>
      <c r="S375" s="18">
        <f>$E353*$S$383</f>
        <v>1.6862097748835101E-2</v>
      </c>
      <c r="T375" s="18">
        <f>$E353*$T$383</f>
        <v>9.6989179247586377E-2</v>
      </c>
      <c r="U375" s="18">
        <f>$E353*$U$383</f>
        <v>2.6555115263296419E-3</v>
      </c>
      <c r="V375" s="18">
        <f>$E353*$V$383</f>
        <v>1.5102435220832088E-3</v>
      </c>
      <c r="W375" s="18">
        <f>$E353*$W$383</f>
        <v>8.4685507127184381E-3</v>
      </c>
      <c r="X375" s="18">
        <f>$E353*$X$383</f>
        <v>3.4458723028865212E-2</v>
      </c>
      <c r="Y375" s="18">
        <f>$E353*$Y$383</f>
        <v>4.5307305662496264E-3</v>
      </c>
      <c r="Z375" s="18">
        <f>$E353*$Z$383</f>
        <v>1.3997320516577547E-2</v>
      </c>
      <c r="AA375" s="20">
        <f t="shared" si="33"/>
        <v>0.41078623800663283</v>
      </c>
    </row>
    <row r="376" spans="1:27" x14ac:dyDescent="0.25">
      <c r="A376" s="3" t="s">
        <v>1382</v>
      </c>
      <c r="B376" s="13" t="s">
        <v>12</v>
      </c>
      <c r="D376" s="5" t="s">
        <v>19</v>
      </c>
      <c r="E376" s="18">
        <f t="shared" si="34"/>
        <v>4.2750882344519004E-3</v>
      </c>
      <c r="F376" s="18">
        <f t="shared" si="23"/>
        <v>1.0951977413808782E-2</v>
      </c>
      <c r="G376" s="18">
        <f t="shared" si="24"/>
        <v>2.2197573525038713E-3</v>
      </c>
      <c r="H376" s="18">
        <f t="shared" si="25"/>
        <v>6.0180088223438285E-3</v>
      </c>
      <c r="I376" s="18">
        <f t="shared" si="26"/>
        <v>4.9327941166752689E-4</v>
      </c>
      <c r="J376" s="18">
        <f t="shared" si="27"/>
        <v>0.10109311919959005</v>
      </c>
      <c r="K376" s="18">
        <f t="shared" si="28"/>
        <v>2.2197573525038713E-3</v>
      </c>
      <c r="L376" s="18">
        <f t="shared" si="29"/>
        <v>9.8655882333505379E-4</v>
      </c>
      <c r="M376" s="18">
        <f t="shared" si="30"/>
        <v>2.0142242643090679E-3</v>
      </c>
      <c r="N376" s="18">
        <f t="shared" si="31"/>
        <v>4.8482319318179793E-3</v>
      </c>
      <c r="O376" s="18">
        <f t="shared" si="32"/>
        <v>1.264375496313172E-2</v>
      </c>
      <c r="P376" s="18">
        <f>$E354*$P$383</f>
        <v>1.9731176466701076E-3</v>
      </c>
      <c r="Q376" s="18">
        <f>$E354*$Q$383</f>
        <v>6.2781016030412514E-4</v>
      </c>
      <c r="R376" s="18">
        <f>$E354*$R$383</f>
        <v>7.399191175012904E-4</v>
      </c>
      <c r="S376" s="18">
        <f>$E354*$S$383</f>
        <v>1.1015078741145474E-2</v>
      </c>
      <c r="T376" s="18">
        <f>$E354*$T$383</f>
        <v>6.335768315214764E-2</v>
      </c>
      <c r="U376" s="18">
        <f>$E354*$U$383</f>
        <v>1.7346992643641362E-3</v>
      </c>
      <c r="V376" s="18">
        <f>$E354*$V$383</f>
        <v>9.8655882333505379E-4</v>
      </c>
      <c r="W376" s="18">
        <f>$E354*$W$383</f>
        <v>5.5320372538121172E-3</v>
      </c>
      <c r="X376" s="18">
        <f>$E354*$X$383</f>
        <v>2.250998381909481E-2</v>
      </c>
      <c r="Y376" s="18">
        <f>$E354*$Y$383</f>
        <v>2.9596764700051616E-3</v>
      </c>
      <c r="Z376" s="18">
        <f>$E354*$Z$383</f>
        <v>9.1436777292910783E-3</v>
      </c>
      <c r="AA376" s="20">
        <f t="shared" si="33"/>
        <v>0.2683439999471347</v>
      </c>
    </row>
    <row r="377" spans="1:27" x14ac:dyDescent="0.25">
      <c r="A377" s="4" t="s">
        <v>1382</v>
      </c>
      <c r="B377" s="6" t="s">
        <v>12</v>
      </c>
      <c r="D377" s="5" t="s">
        <v>197</v>
      </c>
      <c r="E377" s="18">
        <f t="shared" si="34"/>
        <v>1.1584086248878638E-4</v>
      </c>
      <c r="F377" s="18">
        <f t="shared" si="23"/>
        <v>2.9676264909558599E-4</v>
      </c>
      <c r="G377" s="18">
        <f t="shared" si="24"/>
        <v>6.0148140138408304E-5</v>
      </c>
      <c r="H377" s="18">
        <f t="shared" si="25"/>
        <v>1.6306829104190696E-4</v>
      </c>
      <c r="I377" s="18">
        <f t="shared" si="26"/>
        <v>1.3366253364090735E-5</v>
      </c>
      <c r="J377" s="18">
        <f t="shared" si="27"/>
        <v>2.7392917941174624E-3</v>
      </c>
      <c r="K377" s="18">
        <f t="shared" si="28"/>
        <v>6.0148140138408304E-5</v>
      </c>
      <c r="L377" s="18">
        <f t="shared" si="29"/>
        <v>2.673250672818147E-5</v>
      </c>
      <c r="M377" s="18">
        <f t="shared" si="30"/>
        <v>5.4578867903370494E-5</v>
      </c>
      <c r="N377" s="18">
        <f t="shared" si="31"/>
        <v>1.3137117592134894E-4</v>
      </c>
      <c r="O377" s="18">
        <f t="shared" si="32"/>
        <v>3.4260426912892318E-4</v>
      </c>
      <c r="P377" s="18">
        <f>$E355*$P$383</f>
        <v>5.346501345636294E-5</v>
      </c>
      <c r="Q377" s="18">
        <f>$E355*$Q$383</f>
        <v>1.7011595190660934E-5</v>
      </c>
      <c r="R377" s="18">
        <f>$E355*$R$383</f>
        <v>2.0049380046136103E-5</v>
      </c>
      <c r="S377" s="18">
        <f>$E355*$S$383</f>
        <v>2.9847248799995342E-4</v>
      </c>
      <c r="T377" s="18">
        <f>$E355*$T$383</f>
        <v>1.7167853057369709E-3</v>
      </c>
      <c r="U377" s="18">
        <f>$E355*$U$383</f>
        <v>4.7004657663719083E-5</v>
      </c>
      <c r="V377" s="18">
        <f>$E355*$V$383</f>
        <v>2.673250672818147E-5</v>
      </c>
      <c r="W377" s="18">
        <f>$E355*$W$383</f>
        <v>1.4990005624617312E-4</v>
      </c>
      <c r="X377" s="18">
        <f>$E355*$X$383</f>
        <v>6.0994669518134044E-4</v>
      </c>
      <c r="Y377" s="18">
        <f>$E355*$Y$383</f>
        <v>8.019752018454441E-5</v>
      </c>
      <c r="Z377" s="18">
        <f>$E355*$Z$383</f>
        <v>2.4776366156484378E-4</v>
      </c>
      <c r="AA377" s="20">
        <f t="shared" si="33"/>
        <v>7.2712418300653597E-3</v>
      </c>
    </row>
    <row r="378" spans="1:27" x14ac:dyDescent="0.25">
      <c r="A378" s="3" t="s">
        <v>1382</v>
      </c>
      <c r="B378" s="13" t="s">
        <v>12</v>
      </c>
      <c r="D378" s="5" t="s">
        <v>1229</v>
      </c>
      <c r="E378" s="18">
        <f t="shared" si="34"/>
        <v>6.5079136229655274E-5</v>
      </c>
      <c r="F378" s="18">
        <f t="shared" si="23"/>
        <v>1.6672058937954268E-4</v>
      </c>
      <c r="G378" s="18">
        <f t="shared" si="24"/>
        <v>3.3791089965397927E-5</v>
      </c>
      <c r="H378" s="18">
        <f t="shared" si="25"/>
        <v>9.1611399461745489E-5</v>
      </c>
      <c r="I378" s="18">
        <f t="shared" si="26"/>
        <v>7.5091311034217611E-6</v>
      </c>
      <c r="J378" s="18">
        <f t="shared" si="27"/>
        <v>1.5389279742232937E-3</v>
      </c>
      <c r="K378" s="18">
        <f t="shared" si="28"/>
        <v>3.3791089965397927E-5</v>
      </c>
      <c r="L378" s="18">
        <f t="shared" si="29"/>
        <v>1.5018262206843522E-5</v>
      </c>
      <c r="M378" s="18">
        <f t="shared" si="30"/>
        <v>3.0662285338972189E-5</v>
      </c>
      <c r="N378" s="18">
        <f t="shared" si="31"/>
        <v>7.3804031416488172E-5</v>
      </c>
      <c r="O378" s="18">
        <f t="shared" si="32"/>
        <v>1.9247430849939504E-4</v>
      </c>
      <c r="P378" s="18">
        <f>$E356*$P$383</f>
        <v>3.0036524413687044E-5</v>
      </c>
      <c r="Q378" s="18">
        <f>$E356*$Q$383</f>
        <v>9.557075949809513E-6</v>
      </c>
      <c r="R378" s="18">
        <f>$E356*$R$383</f>
        <v>1.1263696655132643E-5</v>
      </c>
      <c r="S378" s="18">
        <f>$E356*$S$383</f>
        <v>1.6768117303368171E-4</v>
      </c>
      <c r="T378" s="18">
        <f>$E356*$T$383</f>
        <v>9.6448612681852299E-4</v>
      </c>
      <c r="U378" s="18">
        <f>$E356*$U$383</f>
        <v>2.6407111047033192E-5</v>
      </c>
      <c r="V378" s="18">
        <f>$E356*$V$383</f>
        <v>1.5018262206843522E-5</v>
      </c>
      <c r="W378" s="18">
        <f>$E356*$W$383</f>
        <v>8.4213514745041094E-5</v>
      </c>
      <c r="X378" s="18">
        <f>$E356*$X$383</f>
        <v>3.4266668268614637E-4</v>
      </c>
      <c r="Y378" s="18">
        <f>$E356*$Y$383</f>
        <v>4.5054786620530573E-5</v>
      </c>
      <c r="Z378" s="18">
        <f>$E356*$Z$383</f>
        <v>1.3919306829485607E-4</v>
      </c>
      <c r="AA378" s="20">
        <f t="shared" si="33"/>
        <v>4.084967320261439E-3</v>
      </c>
    </row>
    <row r="379" spans="1:27" x14ac:dyDescent="0.25">
      <c r="A379" s="4" t="s">
        <v>1382</v>
      </c>
      <c r="B379" s="6" t="s">
        <v>12</v>
      </c>
      <c r="D379" s="19" t="s">
        <v>3084</v>
      </c>
      <c r="E379" s="20">
        <f>SUM(E367:E378)</f>
        <v>1.5931372549019614E-2</v>
      </c>
      <c r="F379" s="20">
        <f t="shared" ref="F379:O379" si="35">SUM(F367:F378)</f>
        <v>4.0813200280112052E-2</v>
      </c>
      <c r="G379" s="20">
        <f t="shared" si="35"/>
        <v>8.2720588235294136E-3</v>
      </c>
      <c r="H379" s="20">
        <f t="shared" si="35"/>
        <v>2.2426470588235298E-2</v>
      </c>
      <c r="I379" s="20">
        <f t="shared" si="35"/>
        <v>1.8382352941176473E-3</v>
      </c>
      <c r="J379" s="20">
        <f t="shared" si="35"/>
        <v>0.37672956808986224</v>
      </c>
      <c r="K379" s="20">
        <f t="shared" si="35"/>
        <v>8.2720588235294136E-3</v>
      </c>
      <c r="L379" s="20">
        <f t="shared" si="35"/>
        <v>3.6764705882352945E-3</v>
      </c>
      <c r="M379" s="20">
        <f t="shared" si="35"/>
        <v>7.5061274509803915E-3</v>
      </c>
      <c r="N379" s="20">
        <f t="shared" si="35"/>
        <v>1.8067226890756304E-2</v>
      </c>
      <c r="O379" s="20">
        <f t="shared" si="35"/>
        <v>4.7117710720651913E-2</v>
      </c>
      <c r="P379" s="20">
        <f>SUM(P367:P378)</f>
        <v>7.352941176470589E-3</v>
      </c>
      <c r="Q379" s="20">
        <f>SUM(Q367:Q378)</f>
        <v>2.3395721925133688E-3</v>
      </c>
      <c r="R379" s="20">
        <f>SUM(R367:R378)</f>
        <v>2.7573529411764703E-3</v>
      </c>
      <c r="S379" s="20">
        <f>SUM(S367:S378)</f>
        <v>4.1048351158645281E-2</v>
      </c>
      <c r="T379" s="20">
        <f>SUM(T367:T378)</f>
        <v>0.23610620384517439</v>
      </c>
      <c r="U379" s="20">
        <f>SUM(U367:U378)</f>
        <v>6.4644607843137259E-3</v>
      </c>
      <c r="V379" s="20">
        <f>SUM(V367:V378)</f>
        <v>3.6764705882352945E-3</v>
      </c>
      <c r="W379" s="20">
        <f>SUM(W367:W378)</f>
        <v>2.0615468409586057E-2</v>
      </c>
      <c r="X379" s="20">
        <f>SUM(X367:X378)</f>
        <v>8.3884803921568649E-2</v>
      </c>
      <c r="Y379" s="20">
        <f>SUM(Y367:Y378)</f>
        <v>1.1029411764705881E-2</v>
      </c>
      <c r="Z379" s="20">
        <f>SUM(Z367:Z378)</f>
        <v>3.4074463118580763E-2</v>
      </c>
      <c r="AA379" s="20">
        <f t="shared" si="33"/>
        <v>1</v>
      </c>
    </row>
    <row r="380" spans="1:27" x14ac:dyDescent="0.25">
      <c r="A380" s="3" t="s">
        <v>1382</v>
      </c>
      <c r="B380" s="13" t="s">
        <v>12</v>
      </c>
    </row>
    <row r="381" spans="1:27" x14ac:dyDescent="0.25">
      <c r="A381" s="4" t="s">
        <v>1382</v>
      </c>
      <c r="B381" s="6" t="s">
        <v>12</v>
      </c>
    </row>
    <row r="382" spans="1:27" x14ac:dyDescent="0.25">
      <c r="A382" s="3" t="s">
        <v>1382</v>
      </c>
      <c r="B382" s="13" t="s">
        <v>12</v>
      </c>
      <c r="E382" s="5" t="s">
        <v>588</v>
      </c>
      <c r="F382" s="5" t="s">
        <v>669</v>
      </c>
      <c r="G382" s="5" t="s">
        <v>878</v>
      </c>
      <c r="H382" s="5" t="s">
        <v>519</v>
      </c>
      <c r="I382" s="5" t="s">
        <v>919</v>
      </c>
      <c r="J382" s="5" t="s">
        <v>111</v>
      </c>
      <c r="K382" s="5" t="s">
        <v>2173</v>
      </c>
      <c r="L382" s="5" t="s">
        <v>510</v>
      </c>
      <c r="M382" s="5" t="s">
        <v>841</v>
      </c>
      <c r="N382" s="5" t="s">
        <v>167</v>
      </c>
      <c r="O382" s="5" t="s">
        <v>550</v>
      </c>
      <c r="P382" s="5" t="s">
        <v>2017</v>
      </c>
      <c r="Q382" s="5" t="s">
        <v>1563</v>
      </c>
      <c r="R382" s="5" t="s">
        <v>1622</v>
      </c>
      <c r="S382" s="5" t="s">
        <v>76</v>
      </c>
      <c r="T382" s="5" t="s">
        <v>12</v>
      </c>
      <c r="U382" s="5" t="s">
        <v>28</v>
      </c>
      <c r="V382" s="5" t="s">
        <v>772</v>
      </c>
      <c r="W382" s="5" t="s">
        <v>136</v>
      </c>
      <c r="X382" s="5" t="s">
        <v>61</v>
      </c>
      <c r="Y382" s="5" t="s">
        <v>802</v>
      </c>
      <c r="Z382" s="5" t="s">
        <v>20</v>
      </c>
    </row>
    <row r="383" spans="1:27" x14ac:dyDescent="0.25">
      <c r="A383" s="4" t="s">
        <v>1382</v>
      </c>
      <c r="B383" s="6" t="s">
        <v>12</v>
      </c>
      <c r="E383" s="16">
        <v>1.593137254901961E-2</v>
      </c>
      <c r="F383" s="16">
        <v>4.0813200280112046E-2</v>
      </c>
      <c r="G383" s="16">
        <v>8.2720588235294119E-3</v>
      </c>
      <c r="H383" s="16">
        <v>2.2426470588235294E-2</v>
      </c>
      <c r="I383" s="16">
        <v>1.838235294117647E-3</v>
      </c>
      <c r="J383" s="16">
        <v>0.37672956808986224</v>
      </c>
      <c r="K383" s="16">
        <v>8.2720588235294119E-3</v>
      </c>
      <c r="L383" s="16">
        <v>3.6764705882352941E-3</v>
      </c>
      <c r="M383" s="16">
        <v>7.5061274509803915E-3</v>
      </c>
      <c r="N383" s="16">
        <v>1.8067226890756304E-2</v>
      </c>
      <c r="O383" s="16">
        <v>4.7117710720651906E-2</v>
      </c>
      <c r="P383" s="16">
        <v>7.3529411764705881E-3</v>
      </c>
      <c r="Q383" s="16">
        <v>2.3395721925133688E-3</v>
      </c>
      <c r="R383" s="16">
        <v>2.7573529411764708E-3</v>
      </c>
      <c r="S383" s="16">
        <v>4.1048351158645281E-2</v>
      </c>
      <c r="T383" s="16">
        <v>0.23610620384517442</v>
      </c>
      <c r="U383" s="16">
        <v>6.4644607843137251E-3</v>
      </c>
      <c r="V383" s="16">
        <v>3.6764705882352941E-3</v>
      </c>
      <c r="W383" s="16">
        <v>2.0615468409586057E-2</v>
      </c>
      <c r="X383" s="16">
        <v>8.3884803921568621E-2</v>
      </c>
      <c r="Y383" s="16">
        <v>1.1029411764705883E-2</v>
      </c>
      <c r="Z383" s="16">
        <v>3.4074463118580763E-2</v>
      </c>
    </row>
    <row r="384" spans="1:27" x14ac:dyDescent="0.25">
      <c r="A384" s="3" t="s">
        <v>1382</v>
      </c>
      <c r="B384" s="13" t="s">
        <v>12</v>
      </c>
    </row>
    <row r="385" spans="1:27" x14ac:dyDescent="0.25">
      <c r="A385" s="4" t="s">
        <v>1382</v>
      </c>
      <c r="B385" s="6" t="s">
        <v>12</v>
      </c>
      <c r="E385" s="5" t="s">
        <v>588</v>
      </c>
      <c r="F385" s="5" t="s">
        <v>669</v>
      </c>
      <c r="G385" s="5" t="s">
        <v>878</v>
      </c>
      <c r="H385" s="5" t="s">
        <v>519</v>
      </c>
      <c r="I385" s="5" t="s">
        <v>919</v>
      </c>
      <c r="J385" s="5" t="s">
        <v>111</v>
      </c>
      <c r="K385" s="5" t="s">
        <v>2173</v>
      </c>
      <c r="L385" s="5" t="s">
        <v>510</v>
      </c>
      <c r="M385" s="5" t="s">
        <v>841</v>
      </c>
      <c r="N385" s="5" t="s">
        <v>167</v>
      </c>
      <c r="O385" s="5" t="s">
        <v>550</v>
      </c>
      <c r="P385" s="5" t="s">
        <v>2017</v>
      </c>
      <c r="Q385" s="5" t="s">
        <v>1563</v>
      </c>
      <c r="R385" s="5" t="s">
        <v>1622</v>
      </c>
      <c r="S385" s="5" t="s">
        <v>76</v>
      </c>
      <c r="T385" s="5" t="s">
        <v>12</v>
      </c>
      <c r="U385" s="5" t="s">
        <v>28</v>
      </c>
      <c r="V385" s="5" t="s">
        <v>772</v>
      </c>
      <c r="W385" s="5" t="s">
        <v>136</v>
      </c>
      <c r="X385" s="5" t="s">
        <v>61</v>
      </c>
      <c r="Y385" s="5" t="s">
        <v>802</v>
      </c>
      <c r="Z385" s="5" t="s">
        <v>20</v>
      </c>
      <c r="AA385" s="19" t="s">
        <v>3084</v>
      </c>
    </row>
    <row r="386" spans="1:27" x14ac:dyDescent="0.25">
      <c r="A386" s="3" t="s">
        <v>1382</v>
      </c>
      <c r="B386" s="13" t="s">
        <v>12</v>
      </c>
      <c r="D386" s="5" t="s">
        <v>1027</v>
      </c>
      <c r="E386" s="18">
        <f>$E359*E$383</f>
        <v>9.7142801298577761E-3</v>
      </c>
      <c r="F386" s="18">
        <f t="shared" ref="F386:Z386" si="36">$E359*F$383</f>
        <v>2.4886170937066965E-2</v>
      </c>
      <c r="G386" s="18">
        <f t="shared" si="36"/>
        <v>5.0439531443492291E-3</v>
      </c>
      <c r="H386" s="18">
        <f t="shared" si="36"/>
        <v>1.3674717413569022E-2</v>
      </c>
      <c r="I386" s="18">
        <f t="shared" si="36"/>
        <v>1.1208784765220511E-3</v>
      </c>
      <c r="J386" s="18">
        <f t="shared" si="36"/>
        <v>0.22971382700170803</v>
      </c>
      <c r="K386" s="18">
        <f t="shared" si="36"/>
        <v>5.0439531443492291E-3</v>
      </c>
      <c r="L386" s="18">
        <f t="shared" si="36"/>
        <v>2.2417569530441021E-3</v>
      </c>
      <c r="M386" s="18">
        <f t="shared" si="36"/>
        <v>4.5769204457983747E-3</v>
      </c>
      <c r="N386" s="18">
        <f t="shared" si="36"/>
        <v>1.1016634169245303E-2</v>
      </c>
      <c r="O386" s="18">
        <f t="shared" si="36"/>
        <v>2.8730395928515434E-2</v>
      </c>
      <c r="P386" s="18">
        <f t="shared" si="36"/>
        <v>4.4835139060882042E-3</v>
      </c>
      <c r="Q386" s="18">
        <f t="shared" si="36"/>
        <v>1.4265726064826103E-3</v>
      </c>
      <c r="R386" s="18">
        <f t="shared" si="36"/>
        <v>1.6813177147830766E-3</v>
      </c>
      <c r="S386" s="18">
        <f t="shared" si="36"/>
        <v>2.5029556040881803E-2</v>
      </c>
      <c r="T386" s="18">
        <f t="shared" si="36"/>
        <v>0.14396762096248084</v>
      </c>
      <c r="U386" s="18">
        <f t="shared" si="36"/>
        <v>3.9417559757692127E-3</v>
      </c>
      <c r="V386" s="18">
        <f t="shared" si="36"/>
        <v>2.2417569530441021E-3</v>
      </c>
      <c r="W386" s="18">
        <f t="shared" si="36"/>
        <v>1.2570444544106557E-2</v>
      </c>
      <c r="X386" s="18">
        <f t="shared" si="36"/>
        <v>5.1149421145289586E-2</v>
      </c>
      <c r="Y386" s="18">
        <f t="shared" si="36"/>
        <v>6.7252708591323063E-3</v>
      </c>
      <c r="Z386" s="18">
        <f t="shared" si="36"/>
        <v>2.0777172775911922E-2</v>
      </c>
      <c r="AA386" s="20">
        <f>SUM(E386:Z386)</f>
        <v>0.60975789122799584</v>
      </c>
    </row>
    <row r="387" spans="1:27" x14ac:dyDescent="0.25">
      <c r="A387" s="4" t="s">
        <v>1382</v>
      </c>
      <c r="B387" s="6" t="s">
        <v>12</v>
      </c>
      <c r="D387" s="5" t="s">
        <v>530</v>
      </c>
      <c r="E387" s="18">
        <f>$E360*E$383</f>
        <v>5.3690287389465608E-5</v>
      </c>
      <c r="F387" s="18">
        <f t="shared" ref="F387:Z387" si="37">$E360*F$383</f>
        <v>1.3754448623812273E-4</v>
      </c>
      <c r="G387" s="18">
        <f t="shared" si="37"/>
        <v>2.7877649221453294E-5</v>
      </c>
      <c r="H387" s="18">
        <f t="shared" si="37"/>
        <v>7.5579404555940034E-5</v>
      </c>
      <c r="I387" s="18">
        <f t="shared" si="37"/>
        <v>6.1950331603229533E-6</v>
      </c>
      <c r="J387" s="18">
        <f t="shared" si="37"/>
        <v>1.2696155787342174E-3</v>
      </c>
      <c r="K387" s="18">
        <f t="shared" si="37"/>
        <v>2.7877649221453294E-5</v>
      </c>
      <c r="L387" s="18">
        <f t="shared" si="37"/>
        <v>1.2390066320645907E-5</v>
      </c>
      <c r="M387" s="18">
        <f t="shared" si="37"/>
        <v>2.529638540465206E-5</v>
      </c>
      <c r="N387" s="18">
        <f t="shared" si="37"/>
        <v>6.0888325918602752E-5</v>
      </c>
      <c r="O387" s="18">
        <f t="shared" si="37"/>
        <v>1.5879130451200093E-4</v>
      </c>
      <c r="P387" s="18">
        <f t="shared" si="37"/>
        <v>2.4780132641291813E-5</v>
      </c>
      <c r="Q387" s="18">
        <f t="shared" si="37"/>
        <v>7.88458765859285E-6</v>
      </c>
      <c r="R387" s="18">
        <f t="shared" si="37"/>
        <v>9.2925497404844308E-6</v>
      </c>
      <c r="S387" s="18">
        <f t="shared" si="37"/>
        <v>1.3833696775278744E-4</v>
      </c>
      <c r="T387" s="18">
        <f t="shared" si="37"/>
        <v>7.9570105462528162E-4</v>
      </c>
      <c r="U387" s="18">
        <f t="shared" si="37"/>
        <v>2.1785866613802386E-5</v>
      </c>
      <c r="V387" s="18">
        <f t="shared" si="37"/>
        <v>1.2390066320645907E-5</v>
      </c>
      <c r="W387" s="18">
        <f t="shared" si="37"/>
        <v>6.9476149664658905E-5</v>
      </c>
      <c r="X387" s="18">
        <f t="shared" si="37"/>
        <v>2.8270001321607075E-4</v>
      </c>
      <c r="Y387" s="18">
        <f t="shared" si="37"/>
        <v>3.7170198961937723E-5</v>
      </c>
      <c r="Z387" s="18">
        <f t="shared" si="37"/>
        <v>1.1483428134325626E-4</v>
      </c>
      <c r="AA387" s="20">
        <f t="shared" ref="AA387:AA389" si="38">SUM(E387:Z387)</f>
        <v>3.3700980392156873E-3</v>
      </c>
    </row>
    <row r="388" spans="1:27" x14ac:dyDescent="0.25">
      <c r="A388" s="3" t="s">
        <v>1382</v>
      </c>
      <c r="B388" s="13" t="s">
        <v>12</v>
      </c>
      <c r="D388" s="5" t="s">
        <v>13</v>
      </c>
      <c r="E388" s="18">
        <f>$E361*E$383</f>
        <v>2.2423652685132889E-3</v>
      </c>
      <c r="F388" s="18">
        <f t="shared" ref="F388:Z388" si="39">$E361*F$383</f>
        <v>5.7445209145292357E-3</v>
      </c>
      <c r="G388" s="18">
        <f t="shared" si="39"/>
        <v>1.1643050432665154E-3</v>
      </c>
      <c r="H388" s="18">
        <f t="shared" si="39"/>
        <v>3.1565603395225525E-3</v>
      </c>
      <c r="I388" s="18">
        <f t="shared" si="39"/>
        <v>2.587344540592256E-4</v>
      </c>
      <c r="J388" s="18">
        <f t="shared" si="39"/>
        <v>5.3025268005467918E-2</v>
      </c>
      <c r="K388" s="18">
        <f t="shared" si="39"/>
        <v>1.1643050432665154E-3</v>
      </c>
      <c r="L388" s="18">
        <f t="shared" si="39"/>
        <v>5.1746890811845119E-4</v>
      </c>
      <c r="M388" s="18">
        <f t="shared" si="39"/>
        <v>1.056499020741838E-3</v>
      </c>
      <c r="N388" s="18">
        <f t="shared" si="39"/>
        <v>2.5429900627535322E-3</v>
      </c>
      <c r="O388" s="18">
        <f t="shared" si="39"/>
        <v>6.6318904869466459E-3</v>
      </c>
      <c r="P388" s="18">
        <f t="shared" si="39"/>
        <v>1.0349378162369024E-3</v>
      </c>
      <c r="Q388" s="18">
        <f t="shared" si="39"/>
        <v>3.2929839607537801E-4</v>
      </c>
      <c r="R388" s="18">
        <f t="shared" si="39"/>
        <v>3.8810168108883845E-4</v>
      </c>
      <c r="S388" s="18">
        <f t="shared" si="39"/>
        <v>5.7776187635225264E-3</v>
      </c>
      <c r="T388" s="18">
        <f t="shared" si="39"/>
        <v>3.323231250502133E-2</v>
      </c>
      <c r="U388" s="18">
        <f t="shared" si="39"/>
        <v>9.098828301082767E-4</v>
      </c>
      <c r="V388" s="18">
        <f t="shared" si="39"/>
        <v>5.1746890811845119E-4</v>
      </c>
      <c r="W388" s="18">
        <f t="shared" si="39"/>
        <v>2.9016589884864265E-3</v>
      </c>
      <c r="X388" s="18">
        <f t="shared" si="39"/>
        <v>1.1806915586902661E-2</v>
      </c>
      <c r="Y388" s="18">
        <f t="shared" si="39"/>
        <v>1.5524067243553538E-3</v>
      </c>
      <c r="Z388" s="18">
        <f t="shared" si="39"/>
        <v>4.7960332611168832E-3</v>
      </c>
      <c r="AA388" s="20">
        <f t="shared" si="38"/>
        <v>0.14075154300821874</v>
      </c>
    </row>
    <row r="389" spans="1:27" x14ac:dyDescent="0.25">
      <c r="A389" s="4" t="s">
        <v>1382</v>
      </c>
      <c r="B389" s="6" t="s">
        <v>12</v>
      </c>
      <c r="D389" s="5" t="s">
        <v>542</v>
      </c>
      <c r="E389" s="18">
        <f>$E362*E$383</f>
        <v>3.9210368632590807E-3</v>
      </c>
      <c r="F389" s="18">
        <f t="shared" ref="F389:Z389" si="40">$E362*F$383</f>
        <v>1.0044963942277725E-2</v>
      </c>
      <c r="G389" s="18">
        <f t="shared" si="40"/>
        <v>2.0359229866922148E-3</v>
      </c>
      <c r="H389" s="18">
        <f t="shared" si="40"/>
        <v>5.519613430587782E-3</v>
      </c>
      <c r="I389" s="18">
        <f t="shared" si="40"/>
        <v>4.5242733037604768E-4</v>
      </c>
      <c r="J389" s="18">
        <f t="shared" si="40"/>
        <v>9.272085750395212E-2</v>
      </c>
      <c r="K389" s="18">
        <f t="shared" si="40"/>
        <v>2.0359229866922148E-3</v>
      </c>
      <c r="L389" s="18">
        <f t="shared" si="40"/>
        <v>9.0485466075209537E-4</v>
      </c>
      <c r="M389" s="18">
        <f t="shared" si="40"/>
        <v>1.847411599035528E-3</v>
      </c>
      <c r="N389" s="18">
        <f t="shared" si="40"/>
        <v>4.4467143328388694E-3</v>
      </c>
      <c r="O389" s="18">
        <f t="shared" si="40"/>
        <v>1.1596633000677831E-2</v>
      </c>
      <c r="P389" s="18">
        <f t="shared" si="40"/>
        <v>1.8097093215041907E-3</v>
      </c>
      <c r="Q389" s="18">
        <f t="shared" si="40"/>
        <v>5.758166022967879E-4</v>
      </c>
      <c r="R389" s="18">
        <f t="shared" si="40"/>
        <v>6.7864099556407161E-4</v>
      </c>
      <c r="S389" s="18">
        <f t="shared" si="40"/>
        <v>1.0102839386488168E-2</v>
      </c>
      <c r="T389" s="18">
        <f t="shared" si="40"/>
        <v>5.8110569323046979E-2</v>
      </c>
      <c r="U389" s="18">
        <f t="shared" si="40"/>
        <v>1.5910361118224342E-3</v>
      </c>
      <c r="V389" s="18">
        <f t="shared" si="40"/>
        <v>9.0485466075209537E-4</v>
      </c>
      <c r="W389" s="18">
        <f t="shared" si="40"/>
        <v>5.0738887273284166E-3</v>
      </c>
      <c r="X389" s="18">
        <f t="shared" si="40"/>
        <v>2.0645767176160307E-2</v>
      </c>
      <c r="Y389" s="18">
        <f t="shared" si="40"/>
        <v>2.7145639822562864E-3</v>
      </c>
      <c r="Z389" s="18">
        <f t="shared" si="40"/>
        <v>8.3864228002087059E-3</v>
      </c>
      <c r="AA389" s="20">
        <f t="shared" si="38"/>
        <v>0.24612046772456994</v>
      </c>
    </row>
    <row r="390" spans="1:27" x14ac:dyDescent="0.25">
      <c r="A390" s="3" t="s">
        <v>1382</v>
      </c>
      <c r="B390" s="13" t="s">
        <v>12</v>
      </c>
      <c r="D390" s="19" t="s">
        <v>3084</v>
      </c>
      <c r="E390" s="20">
        <f>SUM(E386:E389)</f>
        <v>1.593137254901961E-2</v>
      </c>
      <c r="F390" s="20">
        <f t="shared" ref="F390:AA390" si="41">SUM(F386:F389)</f>
        <v>4.0813200280112052E-2</v>
      </c>
      <c r="G390" s="20">
        <f t="shared" si="41"/>
        <v>8.2720588235294136E-3</v>
      </c>
      <c r="H390" s="20">
        <f t="shared" si="41"/>
        <v>2.2426470588235298E-2</v>
      </c>
      <c r="I390" s="20">
        <f t="shared" si="41"/>
        <v>1.8382352941176473E-3</v>
      </c>
      <c r="J390" s="20">
        <f t="shared" si="41"/>
        <v>0.37672956808986224</v>
      </c>
      <c r="K390" s="20">
        <f t="shared" si="41"/>
        <v>8.2720588235294136E-3</v>
      </c>
      <c r="L390" s="20">
        <f t="shared" si="41"/>
        <v>3.6764705882352945E-3</v>
      </c>
      <c r="M390" s="20">
        <f t="shared" si="41"/>
        <v>7.5061274509803924E-3</v>
      </c>
      <c r="N390" s="20">
        <f t="shared" si="41"/>
        <v>1.8067226890756308E-2</v>
      </c>
      <c r="O390" s="20">
        <f t="shared" si="41"/>
        <v>4.7117710720651906E-2</v>
      </c>
      <c r="P390" s="20">
        <f t="shared" si="41"/>
        <v>7.352941176470589E-3</v>
      </c>
      <c r="Q390" s="20">
        <f t="shared" si="41"/>
        <v>2.3395721925133692E-3</v>
      </c>
      <c r="R390" s="20">
        <f t="shared" si="41"/>
        <v>2.7573529411764712E-3</v>
      </c>
      <c r="S390" s="20">
        <f t="shared" si="41"/>
        <v>4.1048351158645288E-2</v>
      </c>
      <c r="T390" s="20">
        <f t="shared" si="41"/>
        <v>0.23610620384517444</v>
      </c>
      <c r="U390" s="20">
        <f t="shared" si="41"/>
        <v>6.4644607843137251E-3</v>
      </c>
      <c r="V390" s="20">
        <f t="shared" si="41"/>
        <v>3.6764705882352945E-3</v>
      </c>
      <c r="W390" s="20">
        <f t="shared" si="41"/>
        <v>2.0615468409586057E-2</v>
      </c>
      <c r="X390" s="20">
        <f t="shared" si="41"/>
        <v>8.3884803921568621E-2</v>
      </c>
      <c r="Y390" s="20">
        <f t="shared" si="41"/>
        <v>1.1029411764705885E-2</v>
      </c>
      <c r="Z390" s="20">
        <f t="shared" si="41"/>
        <v>3.4074463118580769E-2</v>
      </c>
      <c r="AA390" s="20">
        <f t="shared" si="41"/>
        <v>1.0000000000000002</v>
      </c>
    </row>
    <row r="391" spans="1:27" x14ac:dyDescent="0.25">
      <c r="A391" s="4" t="s">
        <v>1382</v>
      </c>
      <c r="B391" s="6" t="s">
        <v>12</v>
      </c>
    </row>
    <row r="392" spans="1:27" x14ac:dyDescent="0.25">
      <c r="A392" s="3" t="s">
        <v>1382</v>
      </c>
      <c r="B392" s="13" t="s">
        <v>12</v>
      </c>
    </row>
    <row r="393" spans="1:27" x14ac:dyDescent="0.25">
      <c r="A393" s="4" t="s">
        <v>1382</v>
      </c>
      <c r="B393" s="6" t="s">
        <v>12</v>
      </c>
    </row>
    <row r="394" spans="1:27" x14ac:dyDescent="0.25">
      <c r="A394" s="3" t="s">
        <v>1382</v>
      </c>
      <c r="B394" s="13" t="s">
        <v>12</v>
      </c>
    </row>
    <row r="395" spans="1:27" x14ac:dyDescent="0.25">
      <c r="A395" s="4" t="s">
        <v>1382</v>
      </c>
      <c r="B395" s="6" t="s">
        <v>12</v>
      </c>
    </row>
    <row r="396" spans="1:27" x14ac:dyDescent="0.25">
      <c r="A396" s="3" t="s">
        <v>624</v>
      </c>
      <c r="B396" s="13" t="s">
        <v>111</v>
      </c>
    </row>
    <row r="397" spans="1:27" x14ac:dyDescent="0.25">
      <c r="A397" s="4" t="s">
        <v>624</v>
      </c>
      <c r="B397" s="6" t="s">
        <v>111</v>
      </c>
    </row>
    <row r="398" spans="1:27" x14ac:dyDescent="0.25">
      <c r="A398" s="3" t="s">
        <v>624</v>
      </c>
      <c r="B398" s="13" t="s">
        <v>111</v>
      </c>
    </row>
    <row r="399" spans="1:27" x14ac:dyDescent="0.25">
      <c r="A399" s="4" t="s">
        <v>624</v>
      </c>
      <c r="B399" s="6" t="s">
        <v>111</v>
      </c>
    </row>
    <row r="400" spans="1:27" x14ac:dyDescent="0.25">
      <c r="A400" s="3" t="s">
        <v>624</v>
      </c>
      <c r="B400" s="13" t="s">
        <v>111</v>
      </c>
    </row>
    <row r="401" spans="1:2" x14ac:dyDescent="0.25">
      <c r="A401" s="4" t="s">
        <v>624</v>
      </c>
      <c r="B401" s="6" t="s">
        <v>111</v>
      </c>
    </row>
    <row r="402" spans="1:2" x14ac:dyDescent="0.25">
      <c r="A402" s="3" t="s">
        <v>624</v>
      </c>
      <c r="B402" s="13" t="s">
        <v>111</v>
      </c>
    </row>
    <row r="403" spans="1:2" x14ac:dyDescent="0.25">
      <c r="A403" s="4" t="s">
        <v>624</v>
      </c>
      <c r="B403" s="6" t="s">
        <v>111</v>
      </c>
    </row>
    <row r="404" spans="1:2" x14ac:dyDescent="0.25">
      <c r="A404" s="3" t="s">
        <v>852</v>
      </c>
      <c r="B404" s="13" t="s">
        <v>111</v>
      </c>
    </row>
    <row r="405" spans="1:2" x14ac:dyDescent="0.25">
      <c r="A405" s="4" t="s">
        <v>852</v>
      </c>
      <c r="B405" s="6" t="s">
        <v>111</v>
      </c>
    </row>
    <row r="406" spans="1:2" x14ac:dyDescent="0.25">
      <c r="A406" s="3" t="s">
        <v>2336</v>
      </c>
      <c r="B406" s="13" t="s">
        <v>12</v>
      </c>
    </row>
    <row r="407" spans="1:2" x14ac:dyDescent="0.25">
      <c r="A407" s="4" t="s">
        <v>2336</v>
      </c>
      <c r="B407" s="6" t="s">
        <v>12</v>
      </c>
    </row>
    <row r="408" spans="1:2" x14ac:dyDescent="0.25">
      <c r="A408" s="3" t="s">
        <v>2336</v>
      </c>
      <c r="B408" s="13" t="s">
        <v>12</v>
      </c>
    </row>
    <row r="409" spans="1:2" x14ac:dyDescent="0.25">
      <c r="A409" s="4" t="s">
        <v>2336</v>
      </c>
      <c r="B409" s="6" t="s">
        <v>12</v>
      </c>
    </row>
    <row r="410" spans="1:2" x14ac:dyDescent="0.25">
      <c r="A410" s="3" t="s">
        <v>2336</v>
      </c>
      <c r="B410" s="13" t="s">
        <v>12</v>
      </c>
    </row>
    <row r="411" spans="1:2" x14ac:dyDescent="0.25">
      <c r="A411" s="4" t="s">
        <v>2336</v>
      </c>
      <c r="B411" s="6" t="s">
        <v>12</v>
      </c>
    </row>
    <row r="412" spans="1:2" x14ac:dyDescent="0.25">
      <c r="A412" s="3" t="s">
        <v>2336</v>
      </c>
      <c r="B412" s="13" t="s">
        <v>12</v>
      </c>
    </row>
    <row r="413" spans="1:2" x14ac:dyDescent="0.25">
      <c r="A413" s="4" t="s">
        <v>2336</v>
      </c>
      <c r="B413" s="6" t="s">
        <v>12</v>
      </c>
    </row>
    <row r="414" spans="1:2" x14ac:dyDescent="0.25">
      <c r="A414" s="3" t="s">
        <v>2336</v>
      </c>
      <c r="B414" s="13" t="s">
        <v>12</v>
      </c>
    </row>
    <row r="415" spans="1:2" x14ac:dyDescent="0.25">
      <c r="A415" s="4" t="s">
        <v>2336</v>
      </c>
      <c r="B415" s="6" t="s">
        <v>12</v>
      </c>
    </row>
    <row r="416" spans="1:2" x14ac:dyDescent="0.25">
      <c r="A416" s="3" t="s">
        <v>2336</v>
      </c>
      <c r="B416" s="13" t="s">
        <v>12</v>
      </c>
    </row>
    <row r="417" spans="1:2" x14ac:dyDescent="0.25">
      <c r="A417" s="4" t="s">
        <v>2336</v>
      </c>
      <c r="B417" s="6" t="s">
        <v>12</v>
      </c>
    </row>
    <row r="418" spans="1:2" x14ac:dyDescent="0.25">
      <c r="A418" s="3" t="s">
        <v>2358</v>
      </c>
      <c r="B418" s="13" t="s">
        <v>61</v>
      </c>
    </row>
    <row r="419" spans="1:2" x14ac:dyDescent="0.25">
      <c r="A419" s="4" t="s">
        <v>121</v>
      </c>
      <c r="B419" s="6" t="s">
        <v>111</v>
      </c>
    </row>
    <row r="420" spans="1:2" x14ac:dyDescent="0.25">
      <c r="A420" s="3" t="s">
        <v>121</v>
      </c>
      <c r="B420" s="13" t="s">
        <v>111</v>
      </c>
    </row>
    <row r="421" spans="1:2" x14ac:dyDescent="0.25">
      <c r="A421" s="4" t="s">
        <v>121</v>
      </c>
      <c r="B421" s="6" t="s">
        <v>111</v>
      </c>
    </row>
    <row r="422" spans="1:2" x14ac:dyDescent="0.25">
      <c r="A422" s="3" t="s">
        <v>121</v>
      </c>
      <c r="B422" s="13" t="s">
        <v>111</v>
      </c>
    </row>
    <row r="423" spans="1:2" x14ac:dyDescent="0.25">
      <c r="A423" s="4" t="s">
        <v>121</v>
      </c>
      <c r="B423" s="6" t="s">
        <v>111</v>
      </c>
    </row>
    <row r="424" spans="1:2" x14ac:dyDescent="0.25">
      <c r="A424" s="3" t="s">
        <v>121</v>
      </c>
      <c r="B424" s="13" t="s">
        <v>111</v>
      </c>
    </row>
    <row r="425" spans="1:2" x14ac:dyDescent="0.25">
      <c r="A425" s="4" t="s">
        <v>121</v>
      </c>
      <c r="B425" s="6" t="s">
        <v>111</v>
      </c>
    </row>
    <row r="426" spans="1:2" x14ac:dyDescent="0.25">
      <c r="A426" s="3" t="s">
        <v>121</v>
      </c>
      <c r="B426" s="13" t="s">
        <v>111</v>
      </c>
    </row>
    <row r="427" spans="1:2" x14ac:dyDescent="0.25">
      <c r="A427" s="4" t="s">
        <v>121</v>
      </c>
      <c r="B427" s="6" t="s">
        <v>111</v>
      </c>
    </row>
    <row r="428" spans="1:2" x14ac:dyDescent="0.25">
      <c r="A428" s="3" t="s">
        <v>121</v>
      </c>
      <c r="B428" s="13" t="s">
        <v>111</v>
      </c>
    </row>
    <row r="429" spans="1:2" x14ac:dyDescent="0.25">
      <c r="A429" s="4" t="s">
        <v>121</v>
      </c>
      <c r="B429" s="6" t="s">
        <v>111</v>
      </c>
    </row>
    <row r="430" spans="1:2" x14ac:dyDescent="0.25">
      <c r="A430" s="3" t="s">
        <v>630</v>
      </c>
      <c r="B430" s="13" t="s">
        <v>550</v>
      </c>
    </row>
    <row r="431" spans="1:2" x14ac:dyDescent="0.25">
      <c r="A431" s="4" t="s">
        <v>2363</v>
      </c>
      <c r="B431" s="6" t="s">
        <v>20</v>
      </c>
    </row>
    <row r="432" spans="1:2" x14ac:dyDescent="0.25">
      <c r="A432" s="3" t="s">
        <v>2363</v>
      </c>
      <c r="B432" s="13" t="s">
        <v>20</v>
      </c>
    </row>
    <row r="433" spans="1:2" x14ac:dyDescent="0.25">
      <c r="A433" s="4" t="s">
        <v>2363</v>
      </c>
      <c r="B433" s="6" t="s">
        <v>20</v>
      </c>
    </row>
    <row r="434" spans="1:2" x14ac:dyDescent="0.25">
      <c r="A434" s="3" t="s">
        <v>450</v>
      </c>
      <c r="B434" s="13" t="s">
        <v>12</v>
      </c>
    </row>
    <row r="435" spans="1:2" x14ac:dyDescent="0.25">
      <c r="A435" s="4" t="s">
        <v>450</v>
      </c>
      <c r="B435" s="6" t="s">
        <v>12</v>
      </c>
    </row>
    <row r="436" spans="1:2" x14ac:dyDescent="0.25">
      <c r="A436" s="3" t="s">
        <v>450</v>
      </c>
      <c r="B436" s="13" t="s">
        <v>12</v>
      </c>
    </row>
    <row r="437" spans="1:2" x14ac:dyDescent="0.25">
      <c r="A437" s="4" t="s">
        <v>450</v>
      </c>
      <c r="B437" s="6" t="s">
        <v>12</v>
      </c>
    </row>
    <row r="438" spans="1:2" x14ac:dyDescent="0.25">
      <c r="A438" s="3" t="s">
        <v>1461</v>
      </c>
      <c r="B438" s="13" t="s">
        <v>12</v>
      </c>
    </row>
    <row r="439" spans="1:2" x14ac:dyDescent="0.25">
      <c r="A439" s="4" t="s">
        <v>1461</v>
      </c>
      <c r="B439" s="6" t="s">
        <v>12</v>
      </c>
    </row>
    <row r="440" spans="1:2" x14ac:dyDescent="0.25">
      <c r="A440" s="3" t="s">
        <v>1461</v>
      </c>
      <c r="B440" s="13" t="s">
        <v>12</v>
      </c>
    </row>
    <row r="441" spans="1:2" x14ac:dyDescent="0.25">
      <c r="A441" s="4" t="s">
        <v>1461</v>
      </c>
      <c r="B441" s="6" t="s">
        <v>12</v>
      </c>
    </row>
    <row r="442" spans="1:2" x14ac:dyDescent="0.25">
      <c r="A442" s="3" t="s">
        <v>1461</v>
      </c>
      <c r="B442" s="13" t="s">
        <v>12</v>
      </c>
    </row>
    <row r="443" spans="1:2" x14ac:dyDescent="0.25">
      <c r="A443" s="4" t="s">
        <v>1461</v>
      </c>
      <c r="B443" s="6" t="s">
        <v>12</v>
      </c>
    </row>
    <row r="444" spans="1:2" x14ac:dyDescent="0.25">
      <c r="A444" s="3" t="s">
        <v>1461</v>
      </c>
      <c r="B444" s="13" t="s">
        <v>12</v>
      </c>
    </row>
    <row r="445" spans="1:2" x14ac:dyDescent="0.25">
      <c r="A445" s="4" t="s">
        <v>1461</v>
      </c>
      <c r="B445" s="6" t="s">
        <v>12</v>
      </c>
    </row>
    <row r="446" spans="1:2" x14ac:dyDescent="0.25">
      <c r="A446" s="3" t="s">
        <v>1461</v>
      </c>
      <c r="B446" s="13" t="s">
        <v>12</v>
      </c>
    </row>
    <row r="447" spans="1:2" x14ac:dyDescent="0.25">
      <c r="A447" s="4" t="s">
        <v>1461</v>
      </c>
      <c r="B447" s="6" t="s">
        <v>12</v>
      </c>
    </row>
    <row r="448" spans="1:2" x14ac:dyDescent="0.25">
      <c r="A448" s="3" t="s">
        <v>1461</v>
      </c>
      <c r="B448" s="13" t="s">
        <v>12</v>
      </c>
    </row>
    <row r="449" spans="1:2" x14ac:dyDescent="0.25">
      <c r="A449" s="4" t="s">
        <v>1461</v>
      </c>
      <c r="B449" s="6" t="s">
        <v>12</v>
      </c>
    </row>
    <row r="450" spans="1:2" x14ac:dyDescent="0.25">
      <c r="A450" s="3" t="s">
        <v>1461</v>
      </c>
      <c r="B450" s="13" t="s">
        <v>12</v>
      </c>
    </row>
    <row r="451" spans="1:2" x14ac:dyDescent="0.25">
      <c r="A451" s="4" t="s">
        <v>1461</v>
      </c>
      <c r="B451" s="6" t="s">
        <v>12</v>
      </c>
    </row>
    <row r="452" spans="1:2" x14ac:dyDescent="0.25">
      <c r="A452" s="3" t="s">
        <v>1461</v>
      </c>
      <c r="B452" s="13" t="s">
        <v>12</v>
      </c>
    </row>
    <row r="453" spans="1:2" x14ac:dyDescent="0.25">
      <c r="A453" s="4" t="s">
        <v>1461</v>
      </c>
      <c r="B453" s="6" t="s">
        <v>12</v>
      </c>
    </row>
    <row r="454" spans="1:2" x14ac:dyDescent="0.25">
      <c r="A454" s="3" t="s">
        <v>1461</v>
      </c>
      <c r="B454" s="13" t="s">
        <v>12</v>
      </c>
    </row>
    <row r="455" spans="1:2" x14ac:dyDescent="0.25">
      <c r="A455" s="4" t="s">
        <v>1461</v>
      </c>
      <c r="B455" s="6" t="s">
        <v>12</v>
      </c>
    </row>
    <row r="456" spans="1:2" x14ac:dyDescent="0.25">
      <c r="A456" s="3" t="s">
        <v>635</v>
      </c>
      <c r="B456" s="13" t="s">
        <v>111</v>
      </c>
    </row>
    <row r="457" spans="1:2" x14ac:dyDescent="0.25">
      <c r="A457" s="4" t="s">
        <v>639</v>
      </c>
      <c r="B457" s="6" t="s">
        <v>111</v>
      </c>
    </row>
    <row r="458" spans="1:2" x14ac:dyDescent="0.25">
      <c r="A458" s="3" t="s">
        <v>639</v>
      </c>
      <c r="B458" s="13" t="s">
        <v>111</v>
      </c>
    </row>
    <row r="459" spans="1:2" x14ac:dyDescent="0.25">
      <c r="A459" s="4" t="s">
        <v>639</v>
      </c>
      <c r="B459" s="6" t="s">
        <v>111</v>
      </c>
    </row>
    <row r="460" spans="1:2" x14ac:dyDescent="0.25">
      <c r="A460" s="3" t="s">
        <v>639</v>
      </c>
      <c r="B460" s="13" t="s">
        <v>111</v>
      </c>
    </row>
    <row r="461" spans="1:2" x14ac:dyDescent="0.25">
      <c r="A461" s="4" t="s">
        <v>639</v>
      </c>
      <c r="B461" s="6" t="s">
        <v>111</v>
      </c>
    </row>
    <row r="462" spans="1:2" x14ac:dyDescent="0.25">
      <c r="A462" s="3" t="s">
        <v>639</v>
      </c>
      <c r="B462" s="13" t="s">
        <v>111</v>
      </c>
    </row>
    <row r="463" spans="1:2" x14ac:dyDescent="0.25">
      <c r="A463" s="4" t="s">
        <v>1498</v>
      </c>
      <c r="B463" s="6" t="s">
        <v>111</v>
      </c>
    </row>
    <row r="464" spans="1:2" x14ac:dyDescent="0.25">
      <c r="A464" s="3" t="s">
        <v>1503</v>
      </c>
      <c r="B464" s="13" t="s">
        <v>20</v>
      </c>
    </row>
    <row r="465" spans="1:2" x14ac:dyDescent="0.25">
      <c r="A465" s="4" t="s">
        <v>1503</v>
      </c>
      <c r="B465" s="6" t="s">
        <v>20</v>
      </c>
    </row>
    <row r="466" spans="1:2" x14ac:dyDescent="0.25">
      <c r="A466" s="3" t="s">
        <v>458</v>
      </c>
      <c r="B466" s="13" t="s">
        <v>76</v>
      </c>
    </row>
    <row r="467" spans="1:2" x14ac:dyDescent="0.25">
      <c r="A467" s="4" t="s">
        <v>458</v>
      </c>
      <c r="B467" s="6" t="s">
        <v>76</v>
      </c>
    </row>
    <row r="468" spans="1:2" x14ac:dyDescent="0.25">
      <c r="A468" s="3" t="s">
        <v>649</v>
      </c>
      <c r="B468" s="13" t="s">
        <v>111</v>
      </c>
    </row>
    <row r="469" spans="1:2" x14ac:dyDescent="0.25">
      <c r="A469" s="4" t="s">
        <v>649</v>
      </c>
      <c r="B469" s="6" t="s">
        <v>111</v>
      </c>
    </row>
    <row r="470" spans="1:2" x14ac:dyDescent="0.25">
      <c r="A470" s="3" t="s">
        <v>649</v>
      </c>
      <c r="B470" s="13" t="s">
        <v>111</v>
      </c>
    </row>
    <row r="471" spans="1:2" x14ac:dyDescent="0.25">
      <c r="A471" s="4" t="s">
        <v>649</v>
      </c>
      <c r="B471" s="6" t="s">
        <v>111</v>
      </c>
    </row>
    <row r="472" spans="1:2" x14ac:dyDescent="0.25">
      <c r="A472" s="3" t="s">
        <v>2375</v>
      </c>
      <c r="B472" s="13" t="s">
        <v>12</v>
      </c>
    </row>
    <row r="473" spans="1:2" x14ac:dyDescent="0.25">
      <c r="A473" s="4" t="s">
        <v>1514</v>
      </c>
      <c r="B473" s="6" t="s">
        <v>111</v>
      </c>
    </row>
    <row r="474" spans="1:2" x14ac:dyDescent="0.25">
      <c r="A474" s="3" t="s">
        <v>2379</v>
      </c>
      <c r="B474" s="13" t="s">
        <v>20</v>
      </c>
    </row>
    <row r="475" spans="1:2" x14ac:dyDescent="0.25">
      <c r="A475" s="4" t="s">
        <v>2379</v>
      </c>
      <c r="B475" s="6" t="s">
        <v>20</v>
      </c>
    </row>
    <row r="476" spans="1:2" x14ac:dyDescent="0.25">
      <c r="A476" s="3" t="s">
        <v>2379</v>
      </c>
      <c r="B476" s="13" t="s">
        <v>20</v>
      </c>
    </row>
    <row r="477" spans="1:2" x14ac:dyDescent="0.25">
      <c r="A477" s="4" t="s">
        <v>2379</v>
      </c>
      <c r="B477" s="6" t="s">
        <v>20</v>
      </c>
    </row>
    <row r="478" spans="1:2" x14ac:dyDescent="0.25">
      <c r="A478" s="3" t="s">
        <v>2379</v>
      </c>
      <c r="B478" s="13" t="s">
        <v>20</v>
      </c>
    </row>
    <row r="479" spans="1:2" x14ac:dyDescent="0.25">
      <c r="A479" s="4" t="s">
        <v>2379</v>
      </c>
      <c r="B479" s="6" t="s">
        <v>20</v>
      </c>
    </row>
    <row r="480" spans="1:2" x14ac:dyDescent="0.25">
      <c r="A480" s="3" t="s">
        <v>2379</v>
      </c>
      <c r="B480" s="13" t="s">
        <v>12</v>
      </c>
    </row>
    <row r="481" spans="1:2" x14ac:dyDescent="0.25">
      <c r="A481" s="4" t="s">
        <v>2393</v>
      </c>
      <c r="B481" s="6" t="s">
        <v>111</v>
      </c>
    </row>
    <row r="482" spans="1:2" x14ac:dyDescent="0.25">
      <c r="A482" s="3" t="s">
        <v>2393</v>
      </c>
      <c r="B482" s="13" t="s">
        <v>111</v>
      </c>
    </row>
    <row r="483" spans="1:2" x14ac:dyDescent="0.25">
      <c r="A483" s="4" t="s">
        <v>2393</v>
      </c>
      <c r="B483" s="6" t="s">
        <v>111</v>
      </c>
    </row>
    <row r="484" spans="1:2" x14ac:dyDescent="0.25">
      <c r="A484" s="3" t="s">
        <v>2393</v>
      </c>
      <c r="B484" s="13" t="s">
        <v>111</v>
      </c>
    </row>
    <row r="485" spans="1:2" x14ac:dyDescent="0.25">
      <c r="A485" s="4" t="s">
        <v>2401</v>
      </c>
      <c r="B485" s="6" t="s">
        <v>12</v>
      </c>
    </row>
    <row r="486" spans="1:2" x14ac:dyDescent="0.25">
      <c r="A486" s="3" t="s">
        <v>2401</v>
      </c>
      <c r="B486" s="13" t="s">
        <v>12</v>
      </c>
    </row>
    <row r="487" spans="1:2" x14ac:dyDescent="0.25">
      <c r="A487" s="4" t="s">
        <v>2401</v>
      </c>
      <c r="B487" s="6" t="s">
        <v>12</v>
      </c>
    </row>
    <row r="488" spans="1:2" x14ac:dyDescent="0.25">
      <c r="A488" s="3" t="s">
        <v>2401</v>
      </c>
      <c r="B488" s="13" t="s">
        <v>12</v>
      </c>
    </row>
    <row r="489" spans="1:2" x14ac:dyDescent="0.25">
      <c r="A489" s="4" t="s">
        <v>655</v>
      </c>
      <c r="B489" s="6" t="s">
        <v>550</v>
      </c>
    </row>
    <row r="490" spans="1:2" x14ac:dyDescent="0.25">
      <c r="A490" s="3" t="s">
        <v>655</v>
      </c>
      <c r="B490" s="13" t="s">
        <v>167</v>
      </c>
    </row>
    <row r="491" spans="1:2" x14ac:dyDescent="0.25">
      <c r="A491" s="4" t="s">
        <v>857</v>
      </c>
      <c r="B491" s="6" t="s">
        <v>669</v>
      </c>
    </row>
    <row r="492" spans="1:2" x14ac:dyDescent="0.25">
      <c r="A492" s="3" t="s">
        <v>1522</v>
      </c>
      <c r="B492" s="13" t="s">
        <v>111</v>
      </c>
    </row>
    <row r="493" spans="1:2" x14ac:dyDescent="0.25">
      <c r="A493" s="4" t="s">
        <v>862</v>
      </c>
      <c r="B493" s="6" t="s">
        <v>111</v>
      </c>
    </row>
    <row r="494" spans="1:2" x14ac:dyDescent="0.25">
      <c r="A494" s="3" t="s">
        <v>862</v>
      </c>
      <c r="B494" s="13" t="s">
        <v>111</v>
      </c>
    </row>
    <row r="495" spans="1:2" x14ac:dyDescent="0.25">
      <c r="A495" s="4" t="s">
        <v>862</v>
      </c>
      <c r="B495" s="6" t="s">
        <v>111</v>
      </c>
    </row>
    <row r="496" spans="1:2" x14ac:dyDescent="0.25">
      <c r="A496" s="3" t="s">
        <v>862</v>
      </c>
      <c r="B496" s="13" t="s">
        <v>111</v>
      </c>
    </row>
    <row r="497" spans="1:2" x14ac:dyDescent="0.25">
      <c r="A497" s="4" t="s">
        <v>1527</v>
      </c>
      <c r="B497" s="6" t="s">
        <v>61</v>
      </c>
    </row>
    <row r="498" spans="1:2" x14ac:dyDescent="0.25">
      <c r="A498" s="3" t="s">
        <v>1527</v>
      </c>
      <c r="B498" s="13" t="s">
        <v>61</v>
      </c>
    </row>
    <row r="499" spans="1:2" x14ac:dyDescent="0.25">
      <c r="A499" s="4" t="s">
        <v>1527</v>
      </c>
      <c r="B499" s="6" t="s">
        <v>61</v>
      </c>
    </row>
    <row r="500" spans="1:2" x14ac:dyDescent="0.25">
      <c r="A500" s="3" t="s">
        <v>660</v>
      </c>
      <c r="B500" s="13" t="s">
        <v>111</v>
      </c>
    </row>
    <row r="501" spans="1:2" x14ac:dyDescent="0.25">
      <c r="A501" s="4" t="s">
        <v>660</v>
      </c>
      <c r="B501" s="6" t="s">
        <v>111</v>
      </c>
    </row>
    <row r="502" spans="1:2" x14ac:dyDescent="0.25">
      <c r="A502" s="3" t="s">
        <v>660</v>
      </c>
      <c r="B502" s="13" t="s">
        <v>111</v>
      </c>
    </row>
    <row r="503" spans="1:2" x14ac:dyDescent="0.25">
      <c r="A503" s="4" t="s">
        <v>660</v>
      </c>
      <c r="B503" s="6" t="s">
        <v>111</v>
      </c>
    </row>
    <row r="504" spans="1:2" x14ac:dyDescent="0.25">
      <c r="A504" s="3" t="s">
        <v>660</v>
      </c>
      <c r="B504" s="13" t="s">
        <v>111</v>
      </c>
    </row>
    <row r="505" spans="1:2" x14ac:dyDescent="0.25">
      <c r="A505" s="4" t="s">
        <v>660</v>
      </c>
      <c r="B505" s="6" t="s">
        <v>111</v>
      </c>
    </row>
    <row r="506" spans="1:2" x14ac:dyDescent="0.25">
      <c r="A506" s="3" t="s">
        <v>660</v>
      </c>
      <c r="B506" s="13" t="s">
        <v>111</v>
      </c>
    </row>
    <row r="507" spans="1:2" x14ac:dyDescent="0.25">
      <c r="A507" s="4" t="s">
        <v>660</v>
      </c>
      <c r="B507" s="6" t="s">
        <v>111</v>
      </c>
    </row>
    <row r="508" spans="1:2" x14ac:dyDescent="0.25">
      <c r="A508" s="3" t="s">
        <v>660</v>
      </c>
      <c r="B508" s="13" t="s">
        <v>111</v>
      </c>
    </row>
    <row r="509" spans="1:2" x14ac:dyDescent="0.25">
      <c r="A509" s="4" t="s">
        <v>660</v>
      </c>
      <c r="B509" s="6" t="s">
        <v>111</v>
      </c>
    </row>
    <row r="510" spans="1:2" x14ac:dyDescent="0.25">
      <c r="A510" s="3" t="s">
        <v>660</v>
      </c>
      <c r="B510" s="13" t="s">
        <v>111</v>
      </c>
    </row>
    <row r="511" spans="1:2" x14ac:dyDescent="0.25">
      <c r="A511" s="4" t="s">
        <v>2418</v>
      </c>
      <c r="B511" s="6" t="s">
        <v>111</v>
      </c>
    </row>
    <row r="512" spans="1:2" x14ac:dyDescent="0.25">
      <c r="A512" s="3" t="s">
        <v>667</v>
      </c>
      <c r="B512" s="13" t="s">
        <v>669</v>
      </c>
    </row>
    <row r="513" spans="1:2" x14ac:dyDescent="0.25">
      <c r="A513" s="4" t="s">
        <v>667</v>
      </c>
      <c r="B513" s="6" t="s">
        <v>669</v>
      </c>
    </row>
    <row r="514" spans="1:2" x14ac:dyDescent="0.25">
      <c r="A514" s="3" t="s">
        <v>126</v>
      </c>
      <c r="B514" s="13" t="s">
        <v>61</v>
      </c>
    </row>
    <row r="515" spans="1:2" x14ac:dyDescent="0.25">
      <c r="A515" s="4" t="s">
        <v>126</v>
      </c>
      <c r="B515" s="6" t="s">
        <v>61</v>
      </c>
    </row>
    <row r="516" spans="1:2" x14ac:dyDescent="0.25">
      <c r="A516" s="3" t="s">
        <v>126</v>
      </c>
      <c r="B516" s="13" t="s">
        <v>61</v>
      </c>
    </row>
    <row r="517" spans="1:2" x14ac:dyDescent="0.25">
      <c r="A517" s="4" t="s">
        <v>126</v>
      </c>
      <c r="B517" s="6" t="s">
        <v>61</v>
      </c>
    </row>
    <row r="518" spans="1:2" x14ac:dyDescent="0.25">
      <c r="A518" s="3" t="s">
        <v>126</v>
      </c>
      <c r="B518" s="13" t="s">
        <v>61</v>
      </c>
    </row>
    <row r="519" spans="1:2" x14ac:dyDescent="0.25">
      <c r="A519" s="4" t="s">
        <v>126</v>
      </c>
      <c r="B519" s="6" t="s">
        <v>61</v>
      </c>
    </row>
    <row r="520" spans="1:2" x14ac:dyDescent="0.25">
      <c r="A520" s="3" t="s">
        <v>2422</v>
      </c>
      <c r="B520" s="13" t="s">
        <v>12</v>
      </c>
    </row>
    <row r="521" spans="1:2" x14ac:dyDescent="0.25">
      <c r="A521" s="4" t="s">
        <v>2422</v>
      </c>
      <c r="B521" s="6" t="s">
        <v>12</v>
      </c>
    </row>
    <row r="522" spans="1:2" x14ac:dyDescent="0.25">
      <c r="A522" s="3" t="s">
        <v>2422</v>
      </c>
      <c r="B522" s="13" t="s">
        <v>12</v>
      </c>
    </row>
    <row r="523" spans="1:2" x14ac:dyDescent="0.25">
      <c r="A523" s="4" t="s">
        <v>2422</v>
      </c>
      <c r="B523" s="6" t="s">
        <v>12</v>
      </c>
    </row>
    <row r="524" spans="1:2" x14ac:dyDescent="0.25">
      <c r="A524" s="3" t="s">
        <v>134</v>
      </c>
      <c r="B524" s="13" t="s">
        <v>136</v>
      </c>
    </row>
    <row r="525" spans="1:2" x14ac:dyDescent="0.25">
      <c r="A525" s="4" t="s">
        <v>140</v>
      </c>
      <c r="B525" s="6" t="s">
        <v>61</v>
      </c>
    </row>
    <row r="526" spans="1:2" x14ac:dyDescent="0.25">
      <c r="A526" s="3" t="s">
        <v>145</v>
      </c>
      <c r="B526" s="13" t="s">
        <v>111</v>
      </c>
    </row>
    <row r="527" spans="1:2" x14ac:dyDescent="0.25">
      <c r="A527" s="4" t="s">
        <v>2437</v>
      </c>
      <c r="B527" s="6" t="s">
        <v>12</v>
      </c>
    </row>
    <row r="528" spans="1:2" x14ac:dyDescent="0.25">
      <c r="A528" s="3" t="s">
        <v>2437</v>
      </c>
      <c r="B528" s="13" t="s">
        <v>12</v>
      </c>
    </row>
    <row r="529" spans="1:2" x14ac:dyDescent="0.25">
      <c r="A529" s="4" t="s">
        <v>2437</v>
      </c>
      <c r="B529" s="6" t="s">
        <v>12</v>
      </c>
    </row>
    <row r="530" spans="1:2" x14ac:dyDescent="0.25">
      <c r="A530" s="3" t="s">
        <v>2437</v>
      </c>
      <c r="B530" s="13" t="s">
        <v>12</v>
      </c>
    </row>
    <row r="531" spans="1:2" x14ac:dyDescent="0.25">
      <c r="A531" s="4" t="s">
        <v>2437</v>
      </c>
      <c r="B531" s="6" t="s">
        <v>12</v>
      </c>
    </row>
    <row r="532" spans="1:2" x14ac:dyDescent="0.25">
      <c r="A532" s="3" t="s">
        <v>2437</v>
      </c>
      <c r="B532" s="13" t="s">
        <v>12</v>
      </c>
    </row>
    <row r="533" spans="1:2" x14ac:dyDescent="0.25">
      <c r="A533" s="4" t="s">
        <v>2437</v>
      </c>
      <c r="B533" s="6" t="s">
        <v>12</v>
      </c>
    </row>
    <row r="534" spans="1:2" x14ac:dyDescent="0.25">
      <c r="A534" s="3" t="s">
        <v>2437</v>
      </c>
      <c r="B534" s="13" t="s">
        <v>12</v>
      </c>
    </row>
    <row r="535" spans="1:2" x14ac:dyDescent="0.25">
      <c r="A535" s="4" t="s">
        <v>2437</v>
      </c>
      <c r="B535" s="6" t="s">
        <v>12</v>
      </c>
    </row>
    <row r="536" spans="1:2" x14ac:dyDescent="0.25">
      <c r="A536" s="3" t="s">
        <v>2437</v>
      </c>
      <c r="B536" s="13" t="s">
        <v>12</v>
      </c>
    </row>
    <row r="537" spans="1:2" x14ac:dyDescent="0.25">
      <c r="A537" s="4" t="s">
        <v>2437</v>
      </c>
      <c r="B537" s="6" t="s">
        <v>12</v>
      </c>
    </row>
    <row r="538" spans="1:2" x14ac:dyDescent="0.25">
      <c r="A538" s="3" t="s">
        <v>2437</v>
      </c>
      <c r="B538" s="13" t="s">
        <v>12</v>
      </c>
    </row>
    <row r="539" spans="1:2" x14ac:dyDescent="0.25">
      <c r="A539" s="4" t="s">
        <v>2437</v>
      </c>
      <c r="B539" s="6" t="s">
        <v>12</v>
      </c>
    </row>
    <row r="540" spans="1:2" x14ac:dyDescent="0.25">
      <c r="A540" s="3" t="s">
        <v>2437</v>
      </c>
      <c r="B540" s="13" t="s">
        <v>12</v>
      </c>
    </row>
    <row r="541" spans="1:2" x14ac:dyDescent="0.25">
      <c r="A541" s="4" t="s">
        <v>2437</v>
      </c>
      <c r="B541" s="6" t="s">
        <v>12</v>
      </c>
    </row>
    <row r="542" spans="1:2" x14ac:dyDescent="0.25">
      <c r="A542" s="3" t="s">
        <v>2437</v>
      </c>
      <c r="B542" s="13" t="s">
        <v>12</v>
      </c>
    </row>
    <row r="543" spans="1:2" x14ac:dyDescent="0.25">
      <c r="A543" s="4" t="s">
        <v>2437</v>
      </c>
      <c r="B543" s="6" t="s">
        <v>12</v>
      </c>
    </row>
    <row r="544" spans="1:2" x14ac:dyDescent="0.25">
      <c r="A544" s="3" t="s">
        <v>2437</v>
      </c>
      <c r="B544" s="13" t="s">
        <v>12</v>
      </c>
    </row>
    <row r="545" spans="1:2" x14ac:dyDescent="0.25">
      <c r="A545" s="4" t="s">
        <v>2437</v>
      </c>
      <c r="B545" s="6" t="s">
        <v>12</v>
      </c>
    </row>
    <row r="546" spans="1:2" x14ac:dyDescent="0.25">
      <c r="A546" s="3" t="s">
        <v>2437</v>
      </c>
      <c r="B546" s="13" t="s">
        <v>12</v>
      </c>
    </row>
    <row r="547" spans="1:2" x14ac:dyDescent="0.25">
      <c r="A547" s="4" t="s">
        <v>2437</v>
      </c>
      <c r="B547" s="6" t="s">
        <v>12</v>
      </c>
    </row>
    <row r="548" spans="1:2" x14ac:dyDescent="0.25">
      <c r="A548" s="3" t="s">
        <v>2437</v>
      </c>
      <c r="B548" s="13" t="s">
        <v>12</v>
      </c>
    </row>
    <row r="549" spans="1:2" x14ac:dyDescent="0.25">
      <c r="A549" s="4" t="s">
        <v>2437</v>
      </c>
      <c r="B549" s="6" t="s">
        <v>12</v>
      </c>
    </row>
    <row r="550" spans="1:2" x14ac:dyDescent="0.25">
      <c r="A550" s="3" t="s">
        <v>2437</v>
      </c>
      <c r="B550" s="13" t="s">
        <v>12</v>
      </c>
    </row>
    <row r="551" spans="1:2" x14ac:dyDescent="0.25">
      <c r="A551" s="4" t="s">
        <v>2437</v>
      </c>
      <c r="B551" s="6" t="s">
        <v>12</v>
      </c>
    </row>
    <row r="552" spans="1:2" x14ac:dyDescent="0.25">
      <c r="A552" s="3" t="s">
        <v>2437</v>
      </c>
      <c r="B552" s="13" t="s">
        <v>12</v>
      </c>
    </row>
    <row r="553" spans="1:2" x14ac:dyDescent="0.25">
      <c r="A553" s="4" t="s">
        <v>2437</v>
      </c>
      <c r="B553" s="6" t="s">
        <v>12</v>
      </c>
    </row>
    <row r="554" spans="1:2" x14ac:dyDescent="0.25">
      <c r="A554" s="3" t="s">
        <v>2474</v>
      </c>
      <c r="B554" s="13" t="s">
        <v>76</v>
      </c>
    </row>
    <row r="555" spans="1:2" x14ac:dyDescent="0.25">
      <c r="A555" s="4" t="s">
        <v>866</v>
      </c>
      <c r="B555" s="6" t="s">
        <v>669</v>
      </c>
    </row>
    <row r="556" spans="1:2" x14ac:dyDescent="0.25">
      <c r="A556" s="3" t="s">
        <v>1557</v>
      </c>
      <c r="B556" s="13" t="s">
        <v>550</v>
      </c>
    </row>
    <row r="557" spans="1:2" x14ac:dyDescent="0.25">
      <c r="A557" s="4" t="s">
        <v>1557</v>
      </c>
      <c r="B557" s="6" t="s">
        <v>1563</v>
      </c>
    </row>
    <row r="558" spans="1:2" x14ac:dyDescent="0.25">
      <c r="A558" s="3" t="s">
        <v>1557</v>
      </c>
      <c r="B558" s="13" t="s">
        <v>550</v>
      </c>
    </row>
    <row r="559" spans="1:2" x14ac:dyDescent="0.25">
      <c r="A559" s="4" t="s">
        <v>1557</v>
      </c>
      <c r="B559" s="6" t="s">
        <v>550</v>
      </c>
    </row>
    <row r="560" spans="1:2" x14ac:dyDescent="0.25">
      <c r="A560" s="3" t="s">
        <v>1557</v>
      </c>
      <c r="B560" s="13" t="s">
        <v>1563</v>
      </c>
    </row>
    <row r="561" spans="1:2" x14ac:dyDescent="0.25">
      <c r="A561" s="4" t="s">
        <v>1557</v>
      </c>
      <c r="B561" s="6" t="s">
        <v>550</v>
      </c>
    </row>
    <row r="562" spans="1:2" x14ac:dyDescent="0.25">
      <c r="A562" s="3" t="s">
        <v>1557</v>
      </c>
      <c r="B562" s="13" t="s">
        <v>1563</v>
      </c>
    </row>
    <row r="563" spans="1:2" x14ac:dyDescent="0.25">
      <c r="A563" s="4" t="s">
        <v>1557</v>
      </c>
      <c r="B563" s="6" t="s">
        <v>1563</v>
      </c>
    </row>
    <row r="564" spans="1:2" x14ac:dyDescent="0.25">
      <c r="A564" s="3" t="s">
        <v>1557</v>
      </c>
      <c r="B564" s="13" t="s">
        <v>1563</v>
      </c>
    </row>
    <row r="565" spans="1:2" x14ac:dyDescent="0.25">
      <c r="A565" s="4" t="s">
        <v>1557</v>
      </c>
      <c r="B565" s="6" t="s">
        <v>1563</v>
      </c>
    </row>
    <row r="566" spans="1:2" x14ac:dyDescent="0.25">
      <c r="A566" s="3" t="s">
        <v>1557</v>
      </c>
      <c r="B566" s="13" t="s">
        <v>1563</v>
      </c>
    </row>
    <row r="567" spans="1:2" x14ac:dyDescent="0.25">
      <c r="A567" s="4" t="s">
        <v>2478</v>
      </c>
      <c r="B567" s="6" t="s">
        <v>20</v>
      </c>
    </row>
    <row r="568" spans="1:2" x14ac:dyDescent="0.25">
      <c r="A568" s="3" t="s">
        <v>2478</v>
      </c>
      <c r="B568" s="13" t="s">
        <v>20</v>
      </c>
    </row>
    <row r="569" spans="1:2" x14ac:dyDescent="0.25">
      <c r="A569" s="4" t="s">
        <v>871</v>
      </c>
      <c r="B569" s="6" t="s">
        <v>12</v>
      </c>
    </row>
    <row r="570" spans="1:2" x14ac:dyDescent="0.25">
      <c r="A570" s="3" t="s">
        <v>871</v>
      </c>
      <c r="B570" s="13" t="s">
        <v>12</v>
      </c>
    </row>
    <row r="571" spans="1:2" x14ac:dyDescent="0.25">
      <c r="A571" s="4" t="s">
        <v>871</v>
      </c>
      <c r="B571" s="6" t="s">
        <v>12</v>
      </c>
    </row>
    <row r="572" spans="1:2" x14ac:dyDescent="0.25">
      <c r="A572" s="3" t="s">
        <v>871</v>
      </c>
      <c r="B572" s="13" t="s">
        <v>12</v>
      </c>
    </row>
    <row r="573" spans="1:2" x14ac:dyDescent="0.25">
      <c r="A573" s="4" t="s">
        <v>871</v>
      </c>
      <c r="B573" s="6" t="s">
        <v>111</v>
      </c>
    </row>
    <row r="574" spans="1:2" x14ac:dyDescent="0.25">
      <c r="A574" s="3" t="s">
        <v>871</v>
      </c>
      <c r="B574" s="13" t="s">
        <v>12</v>
      </c>
    </row>
    <row r="575" spans="1:2" x14ac:dyDescent="0.25">
      <c r="A575" s="4" t="s">
        <v>871</v>
      </c>
      <c r="B575" s="6" t="s">
        <v>12</v>
      </c>
    </row>
    <row r="576" spans="1:2" x14ac:dyDescent="0.25">
      <c r="A576" s="3" t="s">
        <v>871</v>
      </c>
      <c r="B576" s="13" t="s">
        <v>12</v>
      </c>
    </row>
    <row r="577" spans="1:2" x14ac:dyDescent="0.25">
      <c r="A577" s="4" t="s">
        <v>150</v>
      </c>
      <c r="B577" s="6" t="s">
        <v>76</v>
      </c>
    </row>
    <row r="578" spans="1:2" x14ac:dyDescent="0.25">
      <c r="A578" s="3" t="s">
        <v>150</v>
      </c>
      <c r="B578" s="13" t="s">
        <v>76</v>
      </c>
    </row>
    <row r="579" spans="1:2" x14ac:dyDescent="0.25">
      <c r="A579" s="4" t="s">
        <v>150</v>
      </c>
      <c r="B579" s="6" t="s">
        <v>76</v>
      </c>
    </row>
    <row r="580" spans="1:2" x14ac:dyDescent="0.25">
      <c r="A580" s="3" t="s">
        <v>150</v>
      </c>
      <c r="B580" s="13" t="s">
        <v>136</v>
      </c>
    </row>
    <row r="581" spans="1:2" x14ac:dyDescent="0.25">
      <c r="A581" s="4" t="s">
        <v>150</v>
      </c>
      <c r="B581" s="6" t="s">
        <v>136</v>
      </c>
    </row>
    <row r="582" spans="1:2" x14ac:dyDescent="0.25">
      <c r="A582" s="3" t="s">
        <v>150</v>
      </c>
      <c r="B582" s="13" t="s">
        <v>136</v>
      </c>
    </row>
    <row r="583" spans="1:2" x14ac:dyDescent="0.25">
      <c r="A583" s="4" t="s">
        <v>150</v>
      </c>
      <c r="B583" s="6" t="s">
        <v>76</v>
      </c>
    </row>
    <row r="584" spans="1:2" x14ac:dyDescent="0.25">
      <c r="A584" s="3" t="s">
        <v>150</v>
      </c>
      <c r="B584" s="13" t="s">
        <v>136</v>
      </c>
    </row>
    <row r="585" spans="1:2" x14ac:dyDescent="0.25">
      <c r="A585" s="4" t="s">
        <v>150</v>
      </c>
      <c r="B585" s="6" t="s">
        <v>76</v>
      </c>
    </row>
    <row r="586" spans="1:2" x14ac:dyDescent="0.25">
      <c r="A586" s="3" t="s">
        <v>150</v>
      </c>
      <c r="B586" s="13" t="s">
        <v>136</v>
      </c>
    </row>
    <row r="587" spans="1:2" x14ac:dyDescent="0.25">
      <c r="A587" s="4" t="s">
        <v>150</v>
      </c>
      <c r="B587" s="6" t="s">
        <v>76</v>
      </c>
    </row>
    <row r="588" spans="1:2" x14ac:dyDescent="0.25">
      <c r="A588" s="3" t="s">
        <v>150</v>
      </c>
      <c r="B588" s="13" t="s">
        <v>136</v>
      </c>
    </row>
    <row r="589" spans="1:2" x14ac:dyDescent="0.25">
      <c r="A589" s="4" t="s">
        <v>150</v>
      </c>
      <c r="B589" s="6" t="s">
        <v>76</v>
      </c>
    </row>
    <row r="590" spans="1:2" x14ac:dyDescent="0.25">
      <c r="A590" s="3" t="s">
        <v>150</v>
      </c>
      <c r="B590" s="13" t="s">
        <v>76</v>
      </c>
    </row>
    <row r="591" spans="1:2" x14ac:dyDescent="0.25">
      <c r="A591" s="4" t="s">
        <v>150</v>
      </c>
      <c r="B591" s="6" t="s">
        <v>136</v>
      </c>
    </row>
    <row r="592" spans="1:2" x14ac:dyDescent="0.25">
      <c r="A592" s="3" t="s">
        <v>150</v>
      </c>
      <c r="B592" s="13" t="s">
        <v>136</v>
      </c>
    </row>
    <row r="593" spans="1:2" x14ac:dyDescent="0.25">
      <c r="A593" s="4" t="s">
        <v>2503</v>
      </c>
      <c r="B593" s="6" t="s">
        <v>20</v>
      </c>
    </row>
    <row r="594" spans="1:2" x14ac:dyDescent="0.25">
      <c r="A594" s="3" t="s">
        <v>2503</v>
      </c>
      <c r="B594" s="13" t="s">
        <v>20</v>
      </c>
    </row>
    <row r="595" spans="1:2" x14ac:dyDescent="0.25">
      <c r="A595" s="4" t="s">
        <v>1607</v>
      </c>
      <c r="B595" s="6" t="s">
        <v>111</v>
      </c>
    </row>
    <row r="596" spans="1:2" x14ac:dyDescent="0.25">
      <c r="A596" s="3" t="s">
        <v>1607</v>
      </c>
      <c r="B596" s="13" t="s">
        <v>111</v>
      </c>
    </row>
    <row r="597" spans="1:2" x14ac:dyDescent="0.25">
      <c r="A597" s="4" t="s">
        <v>1607</v>
      </c>
      <c r="B597" s="6" t="s">
        <v>111</v>
      </c>
    </row>
    <row r="598" spans="1:2" x14ac:dyDescent="0.25">
      <c r="A598" s="3" t="s">
        <v>1607</v>
      </c>
      <c r="B598" s="13" t="s">
        <v>111</v>
      </c>
    </row>
    <row r="599" spans="1:2" x14ac:dyDescent="0.25">
      <c r="A599" s="4" t="s">
        <v>1607</v>
      </c>
      <c r="B599" s="6" t="s">
        <v>111</v>
      </c>
    </row>
    <row r="600" spans="1:2" x14ac:dyDescent="0.25">
      <c r="A600" s="3" t="s">
        <v>1607</v>
      </c>
      <c r="B600" s="13" t="s">
        <v>20</v>
      </c>
    </row>
    <row r="601" spans="1:2" x14ac:dyDescent="0.25">
      <c r="A601" s="4" t="s">
        <v>1607</v>
      </c>
      <c r="B601" s="6" t="s">
        <v>1622</v>
      </c>
    </row>
    <row r="602" spans="1:2" x14ac:dyDescent="0.25">
      <c r="A602" s="3" t="s">
        <v>1607</v>
      </c>
      <c r="B602" s="13" t="s">
        <v>111</v>
      </c>
    </row>
    <row r="603" spans="1:2" x14ac:dyDescent="0.25">
      <c r="A603" s="4" t="s">
        <v>1607</v>
      </c>
      <c r="B603" s="6" t="s">
        <v>111</v>
      </c>
    </row>
    <row r="604" spans="1:2" x14ac:dyDescent="0.25">
      <c r="A604" s="3" t="s">
        <v>1607</v>
      </c>
      <c r="B604" s="13" t="s">
        <v>1622</v>
      </c>
    </row>
    <row r="605" spans="1:2" x14ac:dyDescent="0.25">
      <c r="A605" s="4" t="s">
        <v>1607</v>
      </c>
      <c r="B605" s="6" t="s">
        <v>111</v>
      </c>
    </row>
    <row r="606" spans="1:2" x14ac:dyDescent="0.25">
      <c r="A606" s="3" t="s">
        <v>1607</v>
      </c>
      <c r="B606" s="13" t="s">
        <v>1622</v>
      </c>
    </row>
    <row r="607" spans="1:2" x14ac:dyDescent="0.25">
      <c r="A607" s="4" t="s">
        <v>1644</v>
      </c>
      <c r="B607" s="6" t="s">
        <v>167</v>
      </c>
    </row>
    <row r="608" spans="1:2" x14ac:dyDescent="0.25">
      <c r="A608" s="3" t="s">
        <v>1644</v>
      </c>
      <c r="B608" s="13" t="s">
        <v>167</v>
      </c>
    </row>
    <row r="609" spans="1:2" x14ac:dyDescent="0.25">
      <c r="A609" s="4" t="s">
        <v>1644</v>
      </c>
      <c r="B609" s="6" t="s">
        <v>167</v>
      </c>
    </row>
    <row r="610" spans="1:2" x14ac:dyDescent="0.25">
      <c r="A610" s="3" t="s">
        <v>1644</v>
      </c>
      <c r="B610" s="13" t="s">
        <v>167</v>
      </c>
    </row>
    <row r="611" spans="1:2" x14ac:dyDescent="0.25">
      <c r="A611" s="4" t="s">
        <v>1644</v>
      </c>
      <c r="B611" s="6" t="s">
        <v>167</v>
      </c>
    </row>
    <row r="612" spans="1:2" x14ac:dyDescent="0.25">
      <c r="A612" s="3" t="s">
        <v>1644</v>
      </c>
      <c r="B612" s="13" t="s">
        <v>167</v>
      </c>
    </row>
    <row r="613" spans="1:2" x14ac:dyDescent="0.25">
      <c r="A613" s="4" t="s">
        <v>1644</v>
      </c>
      <c r="B613" s="6" t="s">
        <v>167</v>
      </c>
    </row>
    <row r="614" spans="1:2" x14ac:dyDescent="0.25">
      <c r="A614" s="3" t="s">
        <v>1644</v>
      </c>
      <c r="B614" s="13" t="s">
        <v>167</v>
      </c>
    </row>
    <row r="615" spans="1:2" x14ac:dyDescent="0.25">
      <c r="A615" s="4" t="s">
        <v>1644</v>
      </c>
      <c r="B615" s="6" t="s">
        <v>167</v>
      </c>
    </row>
    <row r="616" spans="1:2" x14ac:dyDescent="0.25">
      <c r="A616" s="3" t="s">
        <v>676</v>
      </c>
      <c r="B616" s="13" t="s">
        <v>111</v>
      </c>
    </row>
    <row r="617" spans="1:2" x14ac:dyDescent="0.25">
      <c r="A617" s="4" t="s">
        <v>2509</v>
      </c>
      <c r="B617" s="6" t="s">
        <v>2173</v>
      </c>
    </row>
    <row r="618" spans="1:2" x14ac:dyDescent="0.25">
      <c r="A618" s="3" t="s">
        <v>466</v>
      </c>
      <c r="B618" s="13" t="s">
        <v>12</v>
      </c>
    </row>
    <row r="619" spans="1:2" x14ac:dyDescent="0.25">
      <c r="A619" s="4" t="s">
        <v>466</v>
      </c>
      <c r="B619" s="6" t="s">
        <v>12</v>
      </c>
    </row>
    <row r="620" spans="1:2" x14ac:dyDescent="0.25">
      <c r="A620" s="3" t="s">
        <v>466</v>
      </c>
      <c r="B620" s="13" t="s">
        <v>12</v>
      </c>
    </row>
    <row r="621" spans="1:2" x14ac:dyDescent="0.25">
      <c r="A621" s="4" t="s">
        <v>466</v>
      </c>
      <c r="B621" s="6" t="s">
        <v>12</v>
      </c>
    </row>
    <row r="622" spans="1:2" x14ac:dyDescent="0.25">
      <c r="A622" s="3" t="s">
        <v>466</v>
      </c>
      <c r="B622" s="13" t="s">
        <v>12</v>
      </c>
    </row>
    <row r="623" spans="1:2" x14ac:dyDescent="0.25">
      <c r="A623" s="4" t="s">
        <v>466</v>
      </c>
      <c r="B623" s="6" t="s">
        <v>12</v>
      </c>
    </row>
    <row r="624" spans="1:2" x14ac:dyDescent="0.25">
      <c r="A624" s="3" t="s">
        <v>466</v>
      </c>
      <c r="B624" s="13" t="s">
        <v>12</v>
      </c>
    </row>
    <row r="625" spans="1:2" x14ac:dyDescent="0.25">
      <c r="A625" s="4" t="s">
        <v>466</v>
      </c>
      <c r="B625" s="6" t="s">
        <v>12</v>
      </c>
    </row>
    <row r="626" spans="1:2" x14ac:dyDescent="0.25">
      <c r="A626" s="3" t="s">
        <v>466</v>
      </c>
      <c r="B626" s="13" t="s">
        <v>12</v>
      </c>
    </row>
    <row r="627" spans="1:2" x14ac:dyDescent="0.25">
      <c r="A627" s="4" t="s">
        <v>680</v>
      </c>
      <c r="B627" s="6" t="s">
        <v>111</v>
      </c>
    </row>
    <row r="628" spans="1:2" x14ac:dyDescent="0.25">
      <c r="A628" s="3" t="s">
        <v>680</v>
      </c>
      <c r="B628" s="13" t="s">
        <v>111</v>
      </c>
    </row>
    <row r="629" spans="1:2" x14ac:dyDescent="0.25">
      <c r="A629" s="4" t="s">
        <v>686</v>
      </c>
      <c r="B629" s="6" t="s">
        <v>588</v>
      </c>
    </row>
    <row r="630" spans="1:2" x14ac:dyDescent="0.25">
      <c r="A630" s="3" t="s">
        <v>686</v>
      </c>
      <c r="B630" s="13" t="s">
        <v>841</v>
      </c>
    </row>
    <row r="631" spans="1:2" x14ac:dyDescent="0.25">
      <c r="A631" s="4" t="s">
        <v>686</v>
      </c>
      <c r="B631" s="6" t="s">
        <v>841</v>
      </c>
    </row>
    <row r="632" spans="1:2" x14ac:dyDescent="0.25">
      <c r="A632" s="3" t="s">
        <v>161</v>
      </c>
      <c r="B632" s="13" t="s">
        <v>12</v>
      </c>
    </row>
    <row r="633" spans="1:2" x14ac:dyDescent="0.25">
      <c r="A633" s="4" t="s">
        <v>161</v>
      </c>
      <c r="B633" s="6" t="s">
        <v>167</v>
      </c>
    </row>
    <row r="634" spans="1:2" x14ac:dyDescent="0.25">
      <c r="A634" s="3" t="s">
        <v>161</v>
      </c>
      <c r="B634" s="13" t="s">
        <v>167</v>
      </c>
    </row>
    <row r="635" spans="1:2" x14ac:dyDescent="0.25">
      <c r="A635" s="4" t="s">
        <v>161</v>
      </c>
      <c r="B635" s="6" t="s">
        <v>167</v>
      </c>
    </row>
    <row r="636" spans="1:2" x14ac:dyDescent="0.25">
      <c r="A636" s="3" t="s">
        <v>161</v>
      </c>
      <c r="B636" s="13" t="s">
        <v>12</v>
      </c>
    </row>
    <row r="637" spans="1:2" x14ac:dyDescent="0.25">
      <c r="A637" s="4" t="s">
        <v>161</v>
      </c>
      <c r="B637" s="6" t="s">
        <v>12</v>
      </c>
    </row>
    <row r="638" spans="1:2" x14ac:dyDescent="0.25">
      <c r="A638" s="3" t="s">
        <v>876</v>
      </c>
      <c r="B638" s="13" t="s">
        <v>878</v>
      </c>
    </row>
    <row r="639" spans="1:2" x14ac:dyDescent="0.25">
      <c r="A639" s="4" t="s">
        <v>876</v>
      </c>
      <c r="B639" s="6" t="s">
        <v>878</v>
      </c>
    </row>
    <row r="640" spans="1:2" x14ac:dyDescent="0.25">
      <c r="A640" s="3" t="s">
        <v>173</v>
      </c>
      <c r="B640" s="13" t="s">
        <v>76</v>
      </c>
    </row>
    <row r="641" spans="1:2" x14ac:dyDescent="0.25">
      <c r="A641" s="4" t="s">
        <v>173</v>
      </c>
      <c r="B641" s="6" t="s">
        <v>76</v>
      </c>
    </row>
    <row r="642" spans="1:2" x14ac:dyDescent="0.25">
      <c r="A642" s="3" t="s">
        <v>173</v>
      </c>
      <c r="B642" s="13" t="s">
        <v>76</v>
      </c>
    </row>
    <row r="643" spans="1:2" x14ac:dyDescent="0.25">
      <c r="A643" s="4" t="s">
        <v>173</v>
      </c>
      <c r="B643" s="6" t="s">
        <v>76</v>
      </c>
    </row>
    <row r="644" spans="1:2" x14ac:dyDescent="0.25">
      <c r="A644" s="3" t="s">
        <v>173</v>
      </c>
      <c r="B644" s="13" t="s">
        <v>76</v>
      </c>
    </row>
    <row r="645" spans="1:2" x14ac:dyDescent="0.25">
      <c r="A645" s="4" t="s">
        <v>173</v>
      </c>
      <c r="B645" s="6" t="s">
        <v>76</v>
      </c>
    </row>
    <row r="646" spans="1:2" x14ac:dyDescent="0.25">
      <c r="A646" s="3" t="s">
        <v>173</v>
      </c>
      <c r="B646" s="13" t="s">
        <v>76</v>
      </c>
    </row>
    <row r="647" spans="1:2" x14ac:dyDescent="0.25">
      <c r="A647" s="4" t="s">
        <v>173</v>
      </c>
      <c r="B647" s="6" t="s">
        <v>76</v>
      </c>
    </row>
    <row r="648" spans="1:2" x14ac:dyDescent="0.25">
      <c r="A648" s="3" t="s">
        <v>885</v>
      </c>
      <c r="B648" s="13" t="s">
        <v>588</v>
      </c>
    </row>
    <row r="649" spans="1:2" x14ac:dyDescent="0.25">
      <c r="A649" s="4" t="s">
        <v>189</v>
      </c>
      <c r="B649" s="6" t="s">
        <v>111</v>
      </c>
    </row>
    <row r="650" spans="1:2" x14ac:dyDescent="0.25">
      <c r="A650" s="3" t="s">
        <v>189</v>
      </c>
      <c r="B650" s="13" t="s">
        <v>111</v>
      </c>
    </row>
    <row r="651" spans="1:2" x14ac:dyDescent="0.25">
      <c r="A651" s="4" t="s">
        <v>189</v>
      </c>
      <c r="B651" s="6" t="s">
        <v>111</v>
      </c>
    </row>
    <row r="652" spans="1:2" x14ac:dyDescent="0.25">
      <c r="A652" s="3" t="s">
        <v>189</v>
      </c>
      <c r="B652" s="13" t="s">
        <v>111</v>
      </c>
    </row>
    <row r="653" spans="1:2" x14ac:dyDescent="0.25">
      <c r="A653" s="4" t="s">
        <v>189</v>
      </c>
      <c r="B653" s="6" t="s">
        <v>111</v>
      </c>
    </row>
    <row r="654" spans="1:2" x14ac:dyDescent="0.25">
      <c r="A654" s="3" t="s">
        <v>189</v>
      </c>
      <c r="B654" s="13" t="s">
        <v>111</v>
      </c>
    </row>
    <row r="655" spans="1:2" x14ac:dyDescent="0.25">
      <c r="A655" s="4" t="s">
        <v>189</v>
      </c>
      <c r="B655" s="6" t="s">
        <v>111</v>
      </c>
    </row>
    <row r="656" spans="1:2" x14ac:dyDescent="0.25">
      <c r="A656" s="3" t="s">
        <v>698</v>
      </c>
      <c r="B656" s="13" t="s">
        <v>550</v>
      </c>
    </row>
    <row r="657" spans="1:2" x14ac:dyDescent="0.25">
      <c r="A657" s="4" t="s">
        <v>698</v>
      </c>
      <c r="B657" s="6" t="s">
        <v>550</v>
      </c>
    </row>
    <row r="658" spans="1:2" x14ac:dyDescent="0.25">
      <c r="A658" s="3" t="s">
        <v>889</v>
      </c>
      <c r="B658" s="13" t="s">
        <v>111</v>
      </c>
    </row>
    <row r="659" spans="1:2" x14ac:dyDescent="0.25">
      <c r="A659" s="4" t="s">
        <v>889</v>
      </c>
      <c r="B659" s="6" t="s">
        <v>1622</v>
      </c>
    </row>
    <row r="660" spans="1:2" x14ac:dyDescent="0.25">
      <c r="A660" s="3" t="s">
        <v>1685</v>
      </c>
      <c r="B660" s="13" t="s">
        <v>12</v>
      </c>
    </row>
    <row r="661" spans="1:2" x14ac:dyDescent="0.25">
      <c r="A661" s="4" t="s">
        <v>1685</v>
      </c>
      <c r="B661" s="6" t="s">
        <v>12</v>
      </c>
    </row>
    <row r="662" spans="1:2" x14ac:dyDescent="0.25">
      <c r="A662" s="3" t="s">
        <v>1693</v>
      </c>
      <c r="B662" s="13" t="s">
        <v>111</v>
      </c>
    </row>
    <row r="663" spans="1:2" x14ac:dyDescent="0.25">
      <c r="A663" s="4" t="s">
        <v>893</v>
      </c>
      <c r="B663" s="6" t="s">
        <v>12</v>
      </c>
    </row>
    <row r="664" spans="1:2" x14ac:dyDescent="0.25">
      <c r="A664" s="3" t="s">
        <v>893</v>
      </c>
      <c r="B664" s="13" t="s">
        <v>12</v>
      </c>
    </row>
    <row r="665" spans="1:2" x14ac:dyDescent="0.25">
      <c r="A665" s="4" t="s">
        <v>893</v>
      </c>
      <c r="B665" s="6" t="s">
        <v>12</v>
      </c>
    </row>
    <row r="666" spans="1:2" x14ac:dyDescent="0.25">
      <c r="A666" s="3" t="s">
        <v>701</v>
      </c>
      <c r="B666" s="13" t="s">
        <v>550</v>
      </c>
    </row>
    <row r="667" spans="1:2" x14ac:dyDescent="0.25">
      <c r="A667" s="4" t="s">
        <v>2541</v>
      </c>
      <c r="B667" s="6" t="s">
        <v>111</v>
      </c>
    </row>
    <row r="668" spans="1:2" x14ac:dyDescent="0.25">
      <c r="A668" s="3" t="s">
        <v>2541</v>
      </c>
      <c r="B668" s="13" t="s">
        <v>111</v>
      </c>
    </row>
    <row r="669" spans="1:2" x14ac:dyDescent="0.25">
      <c r="A669" s="4" t="s">
        <v>2541</v>
      </c>
      <c r="B669" s="6" t="s">
        <v>111</v>
      </c>
    </row>
    <row r="670" spans="1:2" x14ac:dyDescent="0.25">
      <c r="A670" s="3" t="s">
        <v>2541</v>
      </c>
      <c r="B670" s="13" t="s">
        <v>12</v>
      </c>
    </row>
    <row r="671" spans="1:2" x14ac:dyDescent="0.25">
      <c r="A671" s="4" t="s">
        <v>2541</v>
      </c>
      <c r="B671" s="6" t="s">
        <v>111</v>
      </c>
    </row>
    <row r="672" spans="1:2" x14ac:dyDescent="0.25">
      <c r="A672" s="3" t="s">
        <v>2541</v>
      </c>
      <c r="B672" s="13" t="s">
        <v>111</v>
      </c>
    </row>
    <row r="673" spans="1:2" x14ac:dyDescent="0.25">
      <c r="A673" s="4" t="s">
        <v>2562</v>
      </c>
      <c r="B673" s="6" t="s">
        <v>111</v>
      </c>
    </row>
    <row r="674" spans="1:2" x14ac:dyDescent="0.25">
      <c r="A674" s="3" t="s">
        <v>2562</v>
      </c>
      <c r="B674" s="13" t="s">
        <v>111</v>
      </c>
    </row>
    <row r="675" spans="1:2" x14ac:dyDescent="0.25">
      <c r="A675" s="4" t="s">
        <v>705</v>
      </c>
      <c r="B675" s="6" t="s">
        <v>111</v>
      </c>
    </row>
    <row r="676" spans="1:2" x14ac:dyDescent="0.25">
      <c r="A676" s="3" t="s">
        <v>705</v>
      </c>
      <c r="B676" s="13" t="s">
        <v>111</v>
      </c>
    </row>
    <row r="677" spans="1:2" x14ac:dyDescent="0.25">
      <c r="A677" s="4" t="s">
        <v>705</v>
      </c>
      <c r="B677" s="6" t="s">
        <v>111</v>
      </c>
    </row>
    <row r="678" spans="1:2" x14ac:dyDescent="0.25">
      <c r="A678" s="3" t="s">
        <v>195</v>
      </c>
      <c r="B678" s="13" t="s">
        <v>28</v>
      </c>
    </row>
    <row r="679" spans="1:2" x14ac:dyDescent="0.25">
      <c r="A679" s="4" t="s">
        <v>195</v>
      </c>
      <c r="B679" s="6" t="s">
        <v>28</v>
      </c>
    </row>
    <row r="680" spans="1:2" x14ac:dyDescent="0.25">
      <c r="A680" s="3" t="s">
        <v>195</v>
      </c>
      <c r="B680" s="13" t="s">
        <v>28</v>
      </c>
    </row>
    <row r="681" spans="1:2" x14ac:dyDescent="0.25">
      <c r="A681" s="4" t="s">
        <v>195</v>
      </c>
      <c r="B681" s="6" t="s">
        <v>28</v>
      </c>
    </row>
    <row r="682" spans="1:2" x14ac:dyDescent="0.25">
      <c r="A682" s="3" t="s">
        <v>195</v>
      </c>
      <c r="B682" s="13" t="s">
        <v>28</v>
      </c>
    </row>
    <row r="683" spans="1:2" x14ac:dyDescent="0.25">
      <c r="A683" s="4" t="s">
        <v>195</v>
      </c>
      <c r="B683" s="6" t="s">
        <v>28</v>
      </c>
    </row>
    <row r="684" spans="1:2" x14ac:dyDescent="0.25">
      <c r="A684" s="3" t="s">
        <v>195</v>
      </c>
      <c r="B684" s="13" t="s">
        <v>28</v>
      </c>
    </row>
    <row r="685" spans="1:2" x14ac:dyDescent="0.25">
      <c r="A685" s="4" t="s">
        <v>195</v>
      </c>
      <c r="B685" s="6" t="s">
        <v>28</v>
      </c>
    </row>
    <row r="686" spans="1:2" x14ac:dyDescent="0.25">
      <c r="A686" s="3" t="s">
        <v>195</v>
      </c>
      <c r="B686" s="13" t="s">
        <v>28</v>
      </c>
    </row>
    <row r="687" spans="1:2" x14ac:dyDescent="0.25">
      <c r="A687" s="4" t="s">
        <v>1712</v>
      </c>
      <c r="B687" s="6" t="s">
        <v>12</v>
      </c>
    </row>
    <row r="688" spans="1:2" x14ac:dyDescent="0.25">
      <c r="A688" s="3" t="s">
        <v>2569</v>
      </c>
      <c r="B688" s="13" t="s">
        <v>12</v>
      </c>
    </row>
    <row r="689" spans="1:2" x14ac:dyDescent="0.25">
      <c r="A689" s="4" t="s">
        <v>2569</v>
      </c>
      <c r="B689" s="6" t="s">
        <v>12</v>
      </c>
    </row>
    <row r="690" spans="1:2" x14ac:dyDescent="0.25">
      <c r="A690" s="3" t="s">
        <v>2569</v>
      </c>
      <c r="B690" s="13" t="s">
        <v>12</v>
      </c>
    </row>
    <row r="691" spans="1:2" x14ac:dyDescent="0.25">
      <c r="A691" s="4" t="s">
        <v>2569</v>
      </c>
      <c r="B691" s="6" t="s">
        <v>12</v>
      </c>
    </row>
    <row r="692" spans="1:2" x14ac:dyDescent="0.25">
      <c r="A692" s="3" t="s">
        <v>2569</v>
      </c>
      <c r="B692" s="13" t="s">
        <v>12</v>
      </c>
    </row>
    <row r="693" spans="1:2" x14ac:dyDescent="0.25">
      <c r="A693" s="4" t="s">
        <v>2569</v>
      </c>
      <c r="B693" s="6" t="s">
        <v>12</v>
      </c>
    </row>
    <row r="694" spans="1:2" x14ac:dyDescent="0.25">
      <c r="A694" s="3" t="s">
        <v>201</v>
      </c>
      <c r="B694" s="13" t="s">
        <v>76</v>
      </c>
    </row>
    <row r="695" spans="1:2" x14ac:dyDescent="0.25">
      <c r="A695" s="4" t="s">
        <v>711</v>
      </c>
      <c r="B695" s="6" t="s">
        <v>111</v>
      </c>
    </row>
    <row r="696" spans="1:2" x14ac:dyDescent="0.25">
      <c r="A696" s="3" t="s">
        <v>1717</v>
      </c>
      <c r="B696" s="13" t="s">
        <v>111</v>
      </c>
    </row>
    <row r="697" spans="1:2" x14ac:dyDescent="0.25">
      <c r="A697" s="4" t="s">
        <v>1717</v>
      </c>
      <c r="B697" s="6" t="s">
        <v>111</v>
      </c>
    </row>
    <row r="698" spans="1:2" x14ac:dyDescent="0.25">
      <c r="A698" s="3" t="s">
        <v>2578</v>
      </c>
      <c r="B698" s="13" t="s">
        <v>12</v>
      </c>
    </row>
    <row r="699" spans="1:2" x14ac:dyDescent="0.25">
      <c r="A699" s="4" t="s">
        <v>472</v>
      </c>
      <c r="B699" s="6" t="s">
        <v>111</v>
      </c>
    </row>
    <row r="700" spans="1:2" x14ac:dyDescent="0.25">
      <c r="A700" s="3" t="s">
        <v>1723</v>
      </c>
      <c r="B700" s="13" t="s">
        <v>61</v>
      </c>
    </row>
    <row r="701" spans="1:2" x14ac:dyDescent="0.25">
      <c r="A701" s="4" t="s">
        <v>1723</v>
      </c>
      <c r="B701" s="6" t="s">
        <v>61</v>
      </c>
    </row>
    <row r="702" spans="1:2" x14ac:dyDescent="0.25">
      <c r="A702" s="3" t="s">
        <v>2583</v>
      </c>
      <c r="B702" s="13" t="s">
        <v>12</v>
      </c>
    </row>
    <row r="703" spans="1:2" x14ac:dyDescent="0.25">
      <c r="A703" s="4" t="s">
        <v>898</v>
      </c>
      <c r="B703" s="6" t="s">
        <v>111</v>
      </c>
    </row>
    <row r="704" spans="1:2" x14ac:dyDescent="0.25">
      <c r="A704" s="3" t="s">
        <v>898</v>
      </c>
      <c r="B704" s="13" t="s">
        <v>111</v>
      </c>
    </row>
    <row r="705" spans="1:2" x14ac:dyDescent="0.25">
      <c r="A705" s="4" t="s">
        <v>2588</v>
      </c>
      <c r="B705" s="6" t="s">
        <v>111</v>
      </c>
    </row>
    <row r="706" spans="1:2" x14ac:dyDescent="0.25">
      <c r="A706" s="3" t="s">
        <v>2588</v>
      </c>
      <c r="B706" s="13" t="s">
        <v>111</v>
      </c>
    </row>
    <row r="707" spans="1:2" x14ac:dyDescent="0.25">
      <c r="A707" s="4" t="s">
        <v>2588</v>
      </c>
      <c r="B707" s="6" t="s">
        <v>111</v>
      </c>
    </row>
    <row r="708" spans="1:2" x14ac:dyDescent="0.25">
      <c r="A708" s="3" t="s">
        <v>2588</v>
      </c>
      <c r="B708" s="13" t="s">
        <v>111</v>
      </c>
    </row>
    <row r="709" spans="1:2" x14ac:dyDescent="0.25">
      <c r="A709" s="4" t="s">
        <v>2588</v>
      </c>
      <c r="B709" s="6" t="s">
        <v>111</v>
      </c>
    </row>
    <row r="710" spans="1:2" x14ac:dyDescent="0.25">
      <c r="A710" s="3" t="s">
        <v>2588</v>
      </c>
      <c r="B710" s="13" t="s">
        <v>111</v>
      </c>
    </row>
    <row r="711" spans="1:2" x14ac:dyDescent="0.25">
      <c r="A711" s="4" t="s">
        <v>2598</v>
      </c>
      <c r="B711" s="6" t="s">
        <v>111</v>
      </c>
    </row>
    <row r="712" spans="1:2" x14ac:dyDescent="0.25">
      <c r="A712" s="3" t="s">
        <v>205</v>
      </c>
      <c r="B712" s="13" t="s">
        <v>76</v>
      </c>
    </row>
    <row r="713" spans="1:2" x14ac:dyDescent="0.25">
      <c r="A713" s="4" t="s">
        <v>1729</v>
      </c>
      <c r="B713" s="6" t="s">
        <v>111</v>
      </c>
    </row>
    <row r="714" spans="1:2" x14ac:dyDescent="0.25">
      <c r="A714" s="3" t="s">
        <v>1729</v>
      </c>
      <c r="B714" s="13" t="s">
        <v>111</v>
      </c>
    </row>
    <row r="715" spans="1:2" x14ac:dyDescent="0.25">
      <c r="A715" s="4" t="s">
        <v>2602</v>
      </c>
      <c r="B715" s="6" t="s">
        <v>111</v>
      </c>
    </row>
    <row r="716" spans="1:2" x14ac:dyDescent="0.25">
      <c r="A716" s="3" t="s">
        <v>2602</v>
      </c>
      <c r="B716" s="13" t="s">
        <v>111</v>
      </c>
    </row>
    <row r="717" spans="1:2" x14ac:dyDescent="0.25">
      <c r="A717" s="4" t="s">
        <v>906</v>
      </c>
      <c r="B717" s="6" t="s">
        <v>111</v>
      </c>
    </row>
    <row r="718" spans="1:2" x14ac:dyDescent="0.25">
      <c r="A718" s="3" t="s">
        <v>1735</v>
      </c>
      <c r="B718" s="13" t="s">
        <v>111</v>
      </c>
    </row>
    <row r="719" spans="1:2" x14ac:dyDescent="0.25">
      <c r="A719" s="4" t="s">
        <v>1735</v>
      </c>
      <c r="B719" s="6" t="s">
        <v>111</v>
      </c>
    </row>
    <row r="720" spans="1:2" x14ac:dyDescent="0.25">
      <c r="A720" s="3" t="s">
        <v>1735</v>
      </c>
      <c r="B720" s="13" t="s">
        <v>111</v>
      </c>
    </row>
    <row r="721" spans="1:2" x14ac:dyDescent="0.25">
      <c r="A721" s="4" t="s">
        <v>1735</v>
      </c>
      <c r="B721" s="6" t="s">
        <v>111</v>
      </c>
    </row>
    <row r="722" spans="1:2" x14ac:dyDescent="0.25">
      <c r="A722" s="3" t="s">
        <v>1735</v>
      </c>
      <c r="B722" s="13" t="s">
        <v>111</v>
      </c>
    </row>
    <row r="723" spans="1:2" x14ac:dyDescent="0.25">
      <c r="A723" s="4" t="s">
        <v>1735</v>
      </c>
      <c r="B723" s="6" t="s">
        <v>111</v>
      </c>
    </row>
    <row r="724" spans="1:2" x14ac:dyDescent="0.25">
      <c r="A724" s="3" t="s">
        <v>2608</v>
      </c>
      <c r="B724" s="13" t="s">
        <v>12</v>
      </c>
    </row>
    <row r="725" spans="1:2" x14ac:dyDescent="0.25">
      <c r="A725" s="4" t="s">
        <v>2608</v>
      </c>
      <c r="B725" s="6" t="s">
        <v>12</v>
      </c>
    </row>
    <row r="726" spans="1:2" x14ac:dyDescent="0.25">
      <c r="A726" s="3" t="s">
        <v>2608</v>
      </c>
      <c r="B726" s="13" t="s">
        <v>12</v>
      </c>
    </row>
    <row r="727" spans="1:2" x14ac:dyDescent="0.25">
      <c r="A727" s="4" t="s">
        <v>2608</v>
      </c>
      <c r="B727" s="6" t="s">
        <v>12</v>
      </c>
    </row>
    <row r="728" spans="1:2" x14ac:dyDescent="0.25">
      <c r="A728" s="3" t="s">
        <v>2608</v>
      </c>
      <c r="B728" s="13" t="s">
        <v>12</v>
      </c>
    </row>
    <row r="729" spans="1:2" x14ac:dyDescent="0.25">
      <c r="A729" s="4" t="s">
        <v>2608</v>
      </c>
      <c r="B729" s="6" t="s">
        <v>12</v>
      </c>
    </row>
    <row r="730" spans="1:2" x14ac:dyDescent="0.25">
      <c r="A730" s="3" t="s">
        <v>2608</v>
      </c>
      <c r="B730" s="13" t="s">
        <v>12</v>
      </c>
    </row>
    <row r="731" spans="1:2" x14ac:dyDescent="0.25">
      <c r="A731" s="4" t="s">
        <v>1750</v>
      </c>
      <c r="B731" s="6" t="s">
        <v>12</v>
      </c>
    </row>
    <row r="732" spans="1:2" x14ac:dyDescent="0.25">
      <c r="A732" s="3" t="s">
        <v>1755</v>
      </c>
      <c r="B732" s="13" t="s">
        <v>76</v>
      </c>
    </row>
    <row r="733" spans="1:2" x14ac:dyDescent="0.25">
      <c r="A733" s="4" t="s">
        <v>1755</v>
      </c>
      <c r="B733" s="6" t="s">
        <v>61</v>
      </c>
    </row>
    <row r="734" spans="1:2" x14ac:dyDescent="0.25">
      <c r="A734" s="3" t="s">
        <v>1755</v>
      </c>
      <c r="B734" s="13" t="s">
        <v>61</v>
      </c>
    </row>
    <row r="735" spans="1:2" x14ac:dyDescent="0.25">
      <c r="A735" s="4" t="s">
        <v>2620</v>
      </c>
      <c r="B735" s="6" t="s">
        <v>111</v>
      </c>
    </row>
    <row r="736" spans="1:2" x14ac:dyDescent="0.25">
      <c r="A736" s="3" t="s">
        <v>2620</v>
      </c>
      <c r="B736" s="13" t="s">
        <v>111</v>
      </c>
    </row>
    <row r="737" spans="1:2" x14ac:dyDescent="0.25">
      <c r="A737" s="4" t="s">
        <v>2620</v>
      </c>
      <c r="B737" s="6" t="s">
        <v>111</v>
      </c>
    </row>
    <row r="738" spans="1:2" x14ac:dyDescent="0.25">
      <c r="A738" s="3" t="s">
        <v>2620</v>
      </c>
      <c r="B738" s="13" t="s">
        <v>111</v>
      </c>
    </row>
    <row r="739" spans="1:2" x14ac:dyDescent="0.25">
      <c r="A739" s="4" t="s">
        <v>2620</v>
      </c>
      <c r="B739" s="6" t="s">
        <v>111</v>
      </c>
    </row>
    <row r="740" spans="1:2" x14ac:dyDescent="0.25">
      <c r="A740" s="3" t="s">
        <v>2620</v>
      </c>
      <c r="B740" s="13" t="s">
        <v>111</v>
      </c>
    </row>
    <row r="741" spans="1:2" x14ac:dyDescent="0.25">
      <c r="A741" s="4" t="s">
        <v>1767</v>
      </c>
      <c r="B741" s="6" t="s">
        <v>136</v>
      </c>
    </row>
    <row r="742" spans="1:2" x14ac:dyDescent="0.25">
      <c r="A742" s="3" t="s">
        <v>1767</v>
      </c>
      <c r="B742" s="13" t="s">
        <v>111</v>
      </c>
    </row>
    <row r="743" spans="1:2" x14ac:dyDescent="0.25">
      <c r="A743" s="4" t="s">
        <v>1767</v>
      </c>
      <c r="B743" s="6" t="s">
        <v>111</v>
      </c>
    </row>
    <row r="744" spans="1:2" x14ac:dyDescent="0.25">
      <c r="A744" s="3" t="s">
        <v>2632</v>
      </c>
      <c r="B744" s="13" t="s">
        <v>111</v>
      </c>
    </row>
    <row r="745" spans="1:2" x14ac:dyDescent="0.25">
      <c r="A745" s="4" t="s">
        <v>2637</v>
      </c>
      <c r="B745" s="6" t="s">
        <v>12</v>
      </c>
    </row>
    <row r="746" spans="1:2" x14ac:dyDescent="0.25">
      <c r="A746" s="3" t="s">
        <v>2637</v>
      </c>
      <c r="B746" s="13" t="s">
        <v>12</v>
      </c>
    </row>
    <row r="747" spans="1:2" x14ac:dyDescent="0.25">
      <c r="A747" s="4" t="s">
        <v>909</v>
      </c>
      <c r="B747" s="6" t="s">
        <v>111</v>
      </c>
    </row>
    <row r="748" spans="1:2" x14ac:dyDescent="0.25">
      <c r="A748" s="3" t="s">
        <v>210</v>
      </c>
      <c r="B748" s="13" t="s">
        <v>111</v>
      </c>
    </row>
    <row r="749" spans="1:2" x14ac:dyDescent="0.25">
      <c r="A749" s="4" t="s">
        <v>210</v>
      </c>
      <c r="B749" s="6" t="s">
        <v>111</v>
      </c>
    </row>
    <row r="750" spans="1:2" x14ac:dyDescent="0.25">
      <c r="A750" s="3" t="s">
        <v>210</v>
      </c>
      <c r="B750" s="13" t="s">
        <v>167</v>
      </c>
    </row>
    <row r="751" spans="1:2" x14ac:dyDescent="0.25">
      <c r="A751" s="4" t="s">
        <v>210</v>
      </c>
      <c r="B751" s="6" t="s">
        <v>167</v>
      </c>
    </row>
    <row r="752" spans="1:2" x14ac:dyDescent="0.25">
      <c r="A752" s="3" t="s">
        <v>210</v>
      </c>
      <c r="B752" s="13" t="s">
        <v>167</v>
      </c>
    </row>
    <row r="753" spans="1:2" x14ac:dyDescent="0.25">
      <c r="A753" s="4" t="s">
        <v>210</v>
      </c>
      <c r="B753" s="6" t="s">
        <v>167</v>
      </c>
    </row>
    <row r="754" spans="1:2" x14ac:dyDescent="0.25">
      <c r="A754" s="3" t="s">
        <v>210</v>
      </c>
      <c r="B754" s="13" t="s">
        <v>167</v>
      </c>
    </row>
    <row r="755" spans="1:2" x14ac:dyDescent="0.25">
      <c r="A755" s="4" t="s">
        <v>210</v>
      </c>
      <c r="B755" s="6" t="s">
        <v>167</v>
      </c>
    </row>
    <row r="756" spans="1:2" x14ac:dyDescent="0.25">
      <c r="A756" s="3" t="s">
        <v>210</v>
      </c>
      <c r="B756" s="13" t="s">
        <v>167</v>
      </c>
    </row>
    <row r="757" spans="1:2" x14ac:dyDescent="0.25">
      <c r="A757" s="4" t="s">
        <v>210</v>
      </c>
      <c r="B757" s="6" t="s">
        <v>167</v>
      </c>
    </row>
    <row r="758" spans="1:2" x14ac:dyDescent="0.25">
      <c r="A758" s="3" t="s">
        <v>1787</v>
      </c>
      <c r="B758" s="13" t="s">
        <v>550</v>
      </c>
    </row>
    <row r="759" spans="1:2" x14ac:dyDescent="0.25">
      <c r="A759" s="4" t="s">
        <v>2643</v>
      </c>
      <c r="B759" s="6" t="s">
        <v>12</v>
      </c>
    </row>
    <row r="760" spans="1:2" x14ac:dyDescent="0.25">
      <c r="A760" s="3" t="s">
        <v>2648</v>
      </c>
      <c r="B760" s="13" t="s">
        <v>802</v>
      </c>
    </row>
    <row r="761" spans="1:2" x14ac:dyDescent="0.25">
      <c r="A761" s="4" t="s">
        <v>2648</v>
      </c>
      <c r="B761" s="6" t="s">
        <v>802</v>
      </c>
    </row>
    <row r="762" spans="1:2" x14ac:dyDescent="0.25">
      <c r="A762" s="3" t="s">
        <v>2654</v>
      </c>
      <c r="B762" s="13" t="s">
        <v>20</v>
      </c>
    </row>
    <row r="763" spans="1:2" x14ac:dyDescent="0.25">
      <c r="A763" s="4" t="s">
        <v>477</v>
      </c>
      <c r="B763" s="6" t="s">
        <v>111</v>
      </c>
    </row>
    <row r="764" spans="1:2" x14ac:dyDescent="0.25">
      <c r="A764" s="3" t="s">
        <v>477</v>
      </c>
      <c r="B764" s="13" t="s">
        <v>111</v>
      </c>
    </row>
    <row r="765" spans="1:2" x14ac:dyDescent="0.25">
      <c r="A765" s="4" t="s">
        <v>477</v>
      </c>
      <c r="B765" s="6" t="s">
        <v>111</v>
      </c>
    </row>
    <row r="766" spans="1:2" x14ac:dyDescent="0.25">
      <c r="A766" s="3" t="s">
        <v>477</v>
      </c>
      <c r="B766" s="13" t="s">
        <v>111</v>
      </c>
    </row>
    <row r="767" spans="1:2" x14ac:dyDescent="0.25">
      <c r="A767" s="4" t="s">
        <v>477</v>
      </c>
      <c r="B767" s="6" t="s">
        <v>111</v>
      </c>
    </row>
    <row r="768" spans="1:2" x14ac:dyDescent="0.25">
      <c r="A768" s="3" t="s">
        <v>477</v>
      </c>
      <c r="B768" s="13" t="s">
        <v>12</v>
      </c>
    </row>
    <row r="769" spans="1:2" x14ac:dyDescent="0.25">
      <c r="A769" s="4" t="s">
        <v>477</v>
      </c>
      <c r="B769" s="6" t="s">
        <v>12</v>
      </c>
    </row>
    <row r="770" spans="1:2" x14ac:dyDescent="0.25">
      <c r="A770" s="3" t="s">
        <v>477</v>
      </c>
      <c r="B770" s="13" t="s">
        <v>12</v>
      </c>
    </row>
    <row r="771" spans="1:2" x14ac:dyDescent="0.25">
      <c r="A771" s="4" t="s">
        <v>477</v>
      </c>
      <c r="B771" s="6" t="s">
        <v>12</v>
      </c>
    </row>
    <row r="772" spans="1:2" x14ac:dyDescent="0.25">
      <c r="A772" s="3" t="s">
        <v>2670</v>
      </c>
      <c r="B772" s="13" t="s">
        <v>2017</v>
      </c>
    </row>
    <row r="773" spans="1:2" x14ac:dyDescent="0.25">
      <c r="A773" s="4" t="s">
        <v>493</v>
      </c>
      <c r="B773" s="6" t="s">
        <v>76</v>
      </c>
    </row>
    <row r="774" spans="1:2" x14ac:dyDescent="0.25">
      <c r="A774" s="3" t="s">
        <v>493</v>
      </c>
      <c r="B774" s="13" t="s">
        <v>878</v>
      </c>
    </row>
    <row r="775" spans="1:2" x14ac:dyDescent="0.25">
      <c r="A775" s="4" t="s">
        <v>493</v>
      </c>
      <c r="B775" s="6" t="s">
        <v>76</v>
      </c>
    </row>
    <row r="776" spans="1:2" x14ac:dyDescent="0.25">
      <c r="A776" s="3" t="s">
        <v>493</v>
      </c>
      <c r="B776" s="13" t="s">
        <v>76</v>
      </c>
    </row>
    <row r="777" spans="1:2" x14ac:dyDescent="0.25">
      <c r="A777" s="4" t="s">
        <v>497</v>
      </c>
      <c r="B777" s="6" t="s">
        <v>20</v>
      </c>
    </row>
    <row r="778" spans="1:2" x14ac:dyDescent="0.25">
      <c r="A778" s="3" t="s">
        <v>497</v>
      </c>
      <c r="B778" s="13" t="s">
        <v>111</v>
      </c>
    </row>
    <row r="779" spans="1:2" x14ac:dyDescent="0.25">
      <c r="A779" s="4" t="s">
        <v>497</v>
      </c>
      <c r="B779" s="6" t="s">
        <v>12</v>
      </c>
    </row>
    <row r="780" spans="1:2" x14ac:dyDescent="0.25">
      <c r="A780" s="3" t="s">
        <v>497</v>
      </c>
      <c r="B780" s="13" t="s">
        <v>12</v>
      </c>
    </row>
    <row r="781" spans="1:2" x14ac:dyDescent="0.25">
      <c r="A781" s="4" t="s">
        <v>497</v>
      </c>
      <c r="B781" s="6" t="s">
        <v>12</v>
      </c>
    </row>
    <row r="782" spans="1:2" x14ac:dyDescent="0.25">
      <c r="A782" s="3" t="s">
        <v>497</v>
      </c>
      <c r="B782" s="13" t="s">
        <v>12</v>
      </c>
    </row>
    <row r="783" spans="1:2" x14ac:dyDescent="0.25">
      <c r="A783" s="4" t="s">
        <v>497</v>
      </c>
      <c r="B783" s="6" t="s">
        <v>12</v>
      </c>
    </row>
    <row r="784" spans="1:2" x14ac:dyDescent="0.25">
      <c r="A784" s="3" t="s">
        <v>497</v>
      </c>
      <c r="B784" s="13" t="s">
        <v>12</v>
      </c>
    </row>
    <row r="785" spans="1:2" x14ac:dyDescent="0.25">
      <c r="A785" s="4" t="s">
        <v>497</v>
      </c>
      <c r="B785" s="6" t="s">
        <v>12</v>
      </c>
    </row>
    <row r="786" spans="1:2" x14ac:dyDescent="0.25">
      <c r="A786" s="3" t="s">
        <v>2699</v>
      </c>
      <c r="B786" s="13" t="s">
        <v>111</v>
      </c>
    </row>
    <row r="787" spans="1:2" x14ac:dyDescent="0.25">
      <c r="A787" s="4" t="s">
        <v>720</v>
      </c>
      <c r="B787" s="6" t="s">
        <v>669</v>
      </c>
    </row>
    <row r="788" spans="1:2" x14ac:dyDescent="0.25">
      <c r="A788" s="3" t="s">
        <v>720</v>
      </c>
      <c r="B788" s="13" t="s">
        <v>111</v>
      </c>
    </row>
    <row r="789" spans="1:2" x14ac:dyDescent="0.25">
      <c r="A789" s="4" t="s">
        <v>720</v>
      </c>
      <c r="B789" s="6" t="s">
        <v>111</v>
      </c>
    </row>
    <row r="790" spans="1:2" x14ac:dyDescent="0.25">
      <c r="A790" s="3" t="s">
        <v>917</v>
      </c>
      <c r="B790" s="13" t="s">
        <v>919</v>
      </c>
    </row>
    <row r="791" spans="1:2" x14ac:dyDescent="0.25">
      <c r="A791" s="4" t="s">
        <v>917</v>
      </c>
      <c r="B791" s="6" t="s">
        <v>111</v>
      </c>
    </row>
    <row r="792" spans="1:2" x14ac:dyDescent="0.25">
      <c r="A792" s="3" t="s">
        <v>534</v>
      </c>
      <c r="B792" s="13" t="s">
        <v>111</v>
      </c>
    </row>
    <row r="793" spans="1:2" x14ac:dyDescent="0.25">
      <c r="A793" s="4" t="s">
        <v>534</v>
      </c>
      <c r="B793" s="6" t="s">
        <v>111</v>
      </c>
    </row>
    <row r="794" spans="1:2" x14ac:dyDescent="0.25">
      <c r="A794" s="3" t="s">
        <v>534</v>
      </c>
      <c r="B794" s="13" t="s">
        <v>111</v>
      </c>
    </row>
    <row r="795" spans="1:2" x14ac:dyDescent="0.25">
      <c r="A795" s="4" t="s">
        <v>534</v>
      </c>
      <c r="B795" s="6" t="s">
        <v>111</v>
      </c>
    </row>
    <row r="796" spans="1:2" x14ac:dyDescent="0.25">
      <c r="A796" s="3" t="s">
        <v>534</v>
      </c>
      <c r="B796" s="13" t="s">
        <v>111</v>
      </c>
    </row>
    <row r="797" spans="1:2" x14ac:dyDescent="0.25">
      <c r="A797" s="4" t="s">
        <v>534</v>
      </c>
      <c r="B797" s="6" t="s">
        <v>111</v>
      </c>
    </row>
    <row r="798" spans="1:2" x14ac:dyDescent="0.25">
      <c r="A798" s="3" t="s">
        <v>534</v>
      </c>
      <c r="B798" s="13" t="s">
        <v>111</v>
      </c>
    </row>
    <row r="799" spans="1:2" x14ac:dyDescent="0.25">
      <c r="A799" s="4" t="s">
        <v>534</v>
      </c>
      <c r="B799" s="6" t="s">
        <v>111</v>
      </c>
    </row>
    <row r="800" spans="1:2" x14ac:dyDescent="0.25">
      <c r="A800" s="3" t="s">
        <v>503</v>
      </c>
      <c r="B800" s="13" t="s">
        <v>12</v>
      </c>
    </row>
    <row r="801" spans="1:2" x14ac:dyDescent="0.25">
      <c r="A801" s="4" t="s">
        <v>503</v>
      </c>
      <c r="B801" s="6" t="s">
        <v>12</v>
      </c>
    </row>
    <row r="802" spans="1:2" x14ac:dyDescent="0.25">
      <c r="A802" s="3" t="s">
        <v>503</v>
      </c>
      <c r="B802" s="13" t="s">
        <v>12</v>
      </c>
    </row>
    <row r="803" spans="1:2" x14ac:dyDescent="0.25">
      <c r="A803" s="4" t="s">
        <v>503</v>
      </c>
      <c r="B803" s="6" t="s">
        <v>12</v>
      </c>
    </row>
    <row r="804" spans="1:2" x14ac:dyDescent="0.25">
      <c r="A804" s="3" t="s">
        <v>503</v>
      </c>
      <c r="B804" s="13" t="s">
        <v>12</v>
      </c>
    </row>
    <row r="805" spans="1:2" x14ac:dyDescent="0.25">
      <c r="A805" s="4" t="s">
        <v>215</v>
      </c>
      <c r="B805" s="6" t="s">
        <v>111</v>
      </c>
    </row>
    <row r="806" spans="1:2" x14ac:dyDescent="0.25">
      <c r="A806" s="3" t="s">
        <v>215</v>
      </c>
      <c r="B806" s="13" t="s">
        <v>61</v>
      </c>
    </row>
    <row r="807" spans="1:2" x14ac:dyDescent="0.25">
      <c r="A807" s="4" t="s">
        <v>215</v>
      </c>
      <c r="B807" s="6" t="s">
        <v>61</v>
      </c>
    </row>
    <row r="808" spans="1:2" x14ac:dyDescent="0.25">
      <c r="A808" s="3" t="s">
        <v>215</v>
      </c>
      <c r="B808" s="13" t="s">
        <v>61</v>
      </c>
    </row>
    <row r="809" spans="1:2" x14ac:dyDescent="0.25">
      <c r="A809" s="4" t="s">
        <v>2727</v>
      </c>
      <c r="B809" s="6" t="s">
        <v>12</v>
      </c>
    </row>
    <row r="810" spans="1:2" x14ac:dyDescent="0.25">
      <c r="A810" s="3" t="s">
        <v>2727</v>
      </c>
      <c r="B810" s="13" t="s">
        <v>12</v>
      </c>
    </row>
    <row r="811" spans="1:2" x14ac:dyDescent="0.25">
      <c r="A811" s="4" t="s">
        <v>2727</v>
      </c>
      <c r="B811" s="6" t="s">
        <v>12</v>
      </c>
    </row>
    <row r="812" spans="1:2" x14ac:dyDescent="0.25">
      <c r="A812" s="3" t="s">
        <v>2727</v>
      </c>
      <c r="B812" s="13" t="s">
        <v>12</v>
      </c>
    </row>
    <row r="813" spans="1:2" x14ac:dyDescent="0.25">
      <c r="A813" s="4" t="s">
        <v>2727</v>
      </c>
      <c r="B813" s="6" t="s">
        <v>12</v>
      </c>
    </row>
    <row r="814" spans="1:2" x14ac:dyDescent="0.25">
      <c r="A814" s="3" t="s">
        <v>2727</v>
      </c>
      <c r="B814" s="13" t="s">
        <v>12</v>
      </c>
    </row>
    <row r="815" spans="1:2" x14ac:dyDescent="0.25">
      <c r="A815" s="4" t="s">
        <v>2744</v>
      </c>
      <c r="B815" s="6" t="s">
        <v>111</v>
      </c>
    </row>
    <row r="816" spans="1:2" x14ac:dyDescent="0.25">
      <c r="A816" s="3" t="s">
        <v>2744</v>
      </c>
      <c r="B816" s="13" t="s">
        <v>111</v>
      </c>
    </row>
    <row r="817" spans="1:2" x14ac:dyDescent="0.25">
      <c r="A817" s="4" t="s">
        <v>2744</v>
      </c>
      <c r="B817" s="6" t="s">
        <v>111</v>
      </c>
    </row>
    <row r="818" spans="1:2" x14ac:dyDescent="0.25">
      <c r="A818" s="3" t="s">
        <v>226</v>
      </c>
      <c r="B818" s="13" t="s">
        <v>20</v>
      </c>
    </row>
    <row r="819" spans="1:2" x14ac:dyDescent="0.25">
      <c r="A819" s="4" t="s">
        <v>226</v>
      </c>
      <c r="B819" s="6" t="s">
        <v>12</v>
      </c>
    </row>
    <row r="820" spans="1:2" x14ac:dyDescent="0.25">
      <c r="A820" s="3" t="s">
        <v>226</v>
      </c>
      <c r="B820" s="13" t="s">
        <v>12</v>
      </c>
    </row>
    <row r="821" spans="1:2" x14ac:dyDescent="0.25">
      <c r="A821" s="4" t="s">
        <v>231</v>
      </c>
      <c r="B821" s="6" t="s">
        <v>136</v>
      </c>
    </row>
    <row r="822" spans="1:2" x14ac:dyDescent="0.25">
      <c r="A822" s="3" t="s">
        <v>236</v>
      </c>
      <c r="B822" s="13" t="s">
        <v>111</v>
      </c>
    </row>
    <row r="823" spans="1:2" x14ac:dyDescent="0.25">
      <c r="A823" s="4" t="s">
        <v>236</v>
      </c>
      <c r="B823" s="6" t="s">
        <v>111</v>
      </c>
    </row>
    <row r="824" spans="1:2" x14ac:dyDescent="0.25">
      <c r="A824" s="3" t="s">
        <v>2752</v>
      </c>
      <c r="B824" s="13" t="s">
        <v>802</v>
      </c>
    </row>
    <row r="825" spans="1:2" x14ac:dyDescent="0.25">
      <c r="A825" s="4" t="s">
        <v>2752</v>
      </c>
      <c r="B825" s="6" t="s">
        <v>802</v>
      </c>
    </row>
    <row r="826" spans="1:2" x14ac:dyDescent="0.25">
      <c r="A826" s="3" t="s">
        <v>2752</v>
      </c>
      <c r="B826" s="13" t="s">
        <v>802</v>
      </c>
    </row>
    <row r="827" spans="1:2" x14ac:dyDescent="0.25">
      <c r="A827" s="4" t="s">
        <v>727</v>
      </c>
      <c r="B827" s="6" t="s">
        <v>550</v>
      </c>
    </row>
    <row r="828" spans="1:2" x14ac:dyDescent="0.25">
      <c r="A828" s="3" t="s">
        <v>727</v>
      </c>
      <c r="B828" s="13" t="s">
        <v>136</v>
      </c>
    </row>
    <row r="829" spans="1:2" x14ac:dyDescent="0.25">
      <c r="A829" s="4" t="s">
        <v>727</v>
      </c>
      <c r="B829" s="6" t="s">
        <v>136</v>
      </c>
    </row>
    <row r="830" spans="1:2" x14ac:dyDescent="0.25">
      <c r="A830" s="3" t="s">
        <v>727</v>
      </c>
      <c r="B830" s="13" t="s">
        <v>550</v>
      </c>
    </row>
    <row r="831" spans="1:2" x14ac:dyDescent="0.25">
      <c r="A831" s="4" t="s">
        <v>1805</v>
      </c>
      <c r="B831" s="6" t="s">
        <v>550</v>
      </c>
    </row>
    <row r="832" spans="1:2" x14ac:dyDescent="0.25">
      <c r="A832" s="3" t="s">
        <v>1805</v>
      </c>
      <c r="B832" s="13" t="s">
        <v>550</v>
      </c>
    </row>
    <row r="833" spans="1:2" x14ac:dyDescent="0.25">
      <c r="A833" s="4" t="s">
        <v>925</v>
      </c>
      <c r="B833" s="6" t="s">
        <v>111</v>
      </c>
    </row>
    <row r="834" spans="1:2" x14ac:dyDescent="0.25">
      <c r="A834" s="3" t="s">
        <v>925</v>
      </c>
      <c r="B834" s="13" t="s">
        <v>111</v>
      </c>
    </row>
    <row r="835" spans="1:2" x14ac:dyDescent="0.25">
      <c r="A835" s="4" t="s">
        <v>925</v>
      </c>
      <c r="B835" s="6" t="s">
        <v>111</v>
      </c>
    </row>
    <row r="836" spans="1:2" x14ac:dyDescent="0.25">
      <c r="A836" s="3" t="s">
        <v>925</v>
      </c>
      <c r="B836" s="13" t="s">
        <v>111</v>
      </c>
    </row>
    <row r="837" spans="1:2" x14ac:dyDescent="0.25">
      <c r="A837" s="4" t="s">
        <v>925</v>
      </c>
      <c r="B837" s="6" t="s">
        <v>111</v>
      </c>
    </row>
    <row r="838" spans="1:2" x14ac:dyDescent="0.25">
      <c r="A838" s="3" t="s">
        <v>925</v>
      </c>
      <c r="B838" s="13" t="s">
        <v>111</v>
      </c>
    </row>
    <row r="839" spans="1:2" x14ac:dyDescent="0.25">
      <c r="A839" s="4" t="s">
        <v>925</v>
      </c>
      <c r="B839" s="6" t="s">
        <v>111</v>
      </c>
    </row>
    <row r="840" spans="1:2" x14ac:dyDescent="0.25">
      <c r="A840" s="3" t="s">
        <v>925</v>
      </c>
      <c r="B840" s="13" t="s">
        <v>111</v>
      </c>
    </row>
    <row r="841" spans="1:2" x14ac:dyDescent="0.25">
      <c r="A841" s="4" t="s">
        <v>925</v>
      </c>
      <c r="B841" s="6" t="s">
        <v>111</v>
      </c>
    </row>
    <row r="842" spans="1:2" x14ac:dyDescent="0.25">
      <c r="A842" s="3" t="s">
        <v>925</v>
      </c>
      <c r="B842" s="13" t="s">
        <v>111</v>
      </c>
    </row>
    <row r="843" spans="1:2" x14ac:dyDescent="0.25">
      <c r="A843" s="4" t="s">
        <v>2775</v>
      </c>
      <c r="B843" s="6" t="s">
        <v>111</v>
      </c>
    </row>
    <row r="844" spans="1:2" x14ac:dyDescent="0.25">
      <c r="A844" s="3" t="s">
        <v>732</v>
      </c>
      <c r="B844" s="13" t="s">
        <v>111</v>
      </c>
    </row>
    <row r="845" spans="1:2" x14ac:dyDescent="0.25">
      <c r="A845" s="4" t="s">
        <v>932</v>
      </c>
      <c r="B845" s="6" t="s">
        <v>669</v>
      </c>
    </row>
    <row r="846" spans="1:2" x14ac:dyDescent="0.25">
      <c r="A846" s="3" t="s">
        <v>932</v>
      </c>
      <c r="B846" s="13" t="s">
        <v>669</v>
      </c>
    </row>
    <row r="847" spans="1:2" x14ac:dyDescent="0.25">
      <c r="A847" s="4" t="s">
        <v>932</v>
      </c>
      <c r="B847" s="6" t="s">
        <v>111</v>
      </c>
    </row>
    <row r="848" spans="1:2" x14ac:dyDescent="0.25">
      <c r="A848" s="3" t="s">
        <v>242</v>
      </c>
      <c r="B848" s="13" t="s">
        <v>111</v>
      </c>
    </row>
    <row r="849" spans="1:2" x14ac:dyDescent="0.25">
      <c r="A849" s="4" t="s">
        <v>247</v>
      </c>
      <c r="B849" s="6" t="s">
        <v>61</v>
      </c>
    </row>
    <row r="850" spans="1:2" x14ac:dyDescent="0.25">
      <c r="A850" s="3" t="s">
        <v>247</v>
      </c>
      <c r="B850" s="13" t="s">
        <v>61</v>
      </c>
    </row>
    <row r="851" spans="1:2" x14ac:dyDescent="0.25">
      <c r="A851" s="4" t="s">
        <v>247</v>
      </c>
      <c r="B851" s="6" t="s">
        <v>61</v>
      </c>
    </row>
    <row r="852" spans="1:2" x14ac:dyDescent="0.25">
      <c r="A852" s="3" t="s">
        <v>247</v>
      </c>
      <c r="B852" s="13" t="s">
        <v>61</v>
      </c>
    </row>
    <row r="853" spans="1:2" x14ac:dyDescent="0.25">
      <c r="A853" s="4" t="s">
        <v>247</v>
      </c>
      <c r="B853" s="6" t="s">
        <v>61</v>
      </c>
    </row>
    <row r="854" spans="1:2" x14ac:dyDescent="0.25">
      <c r="A854" s="3" t="s">
        <v>247</v>
      </c>
      <c r="B854" s="13" t="s">
        <v>61</v>
      </c>
    </row>
    <row r="855" spans="1:2" x14ac:dyDescent="0.25">
      <c r="A855" s="4" t="s">
        <v>247</v>
      </c>
      <c r="B855" s="6" t="s">
        <v>61</v>
      </c>
    </row>
    <row r="856" spans="1:2" x14ac:dyDescent="0.25">
      <c r="A856" s="3" t="s">
        <v>247</v>
      </c>
      <c r="B856" s="13" t="s">
        <v>61</v>
      </c>
    </row>
    <row r="857" spans="1:2" x14ac:dyDescent="0.25">
      <c r="A857" s="4" t="s">
        <v>247</v>
      </c>
      <c r="B857" s="6" t="s">
        <v>61</v>
      </c>
    </row>
    <row r="858" spans="1:2" x14ac:dyDescent="0.25">
      <c r="A858" s="3" t="s">
        <v>247</v>
      </c>
      <c r="B858" s="13" t="s">
        <v>61</v>
      </c>
    </row>
    <row r="859" spans="1:2" x14ac:dyDescent="0.25">
      <c r="A859" s="4" t="s">
        <v>247</v>
      </c>
      <c r="B859" s="6" t="s">
        <v>61</v>
      </c>
    </row>
    <row r="860" spans="1:2" x14ac:dyDescent="0.25">
      <c r="A860" s="3" t="s">
        <v>247</v>
      </c>
      <c r="B860" s="13" t="s">
        <v>61</v>
      </c>
    </row>
    <row r="861" spans="1:2" x14ac:dyDescent="0.25">
      <c r="A861" s="4" t="s">
        <v>247</v>
      </c>
      <c r="B861" s="6" t="s">
        <v>61</v>
      </c>
    </row>
    <row r="862" spans="1:2" x14ac:dyDescent="0.25">
      <c r="A862" s="3" t="s">
        <v>247</v>
      </c>
      <c r="B862" s="13" t="s">
        <v>61</v>
      </c>
    </row>
    <row r="863" spans="1:2" x14ac:dyDescent="0.25">
      <c r="A863" s="4" t="s">
        <v>247</v>
      </c>
      <c r="B863" s="6" t="s">
        <v>61</v>
      </c>
    </row>
    <row r="864" spans="1:2" x14ac:dyDescent="0.25">
      <c r="A864" s="3" t="s">
        <v>1813</v>
      </c>
      <c r="B864" s="13" t="s">
        <v>878</v>
      </c>
    </row>
    <row r="865" spans="1:2" x14ac:dyDescent="0.25">
      <c r="A865" s="4" t="s">
        <v>1817</v>
      </c>
      <c r="B865" s="6" t="s">
        <v>12</v>
      </c>
    </row>
    <row r="866" spans="1:2" x14ac:dyDescent="0.25">
      <c r="A866" s="3" t="s">
        <v>1817</v>
      </c>
      <c r="B866" s="13" t="s">
        <v>12</v>
      </c>
    </row>
    <row r="867" spans="1:2" x14ac:dyDescent="0.25">
      <c r="A867" s="4" t="s">
        <v>275</v>
      </c>
      <c r="B867" s="6" t="s">
        <v>61</v>
      </c>
    </row>
    <row r="868" spans="1:2" x14ac:dyDescent="0.25">
      <c r="A868" s="3" t="s">
        <v>275</v>
      </c>
      <c r="B868" s="13" t="s">
        <v>61</v>
      </c>
    </row>
    <row r="869" spans="1:2" x14ac:dyDescent="0.25">
      <c r="A869" s="4" t="s">
        <v>275</v>
      </c>
      <c r="B869" s="6" t="s">
        <v>61</v>
      </c>
    </row>
    <row r="870" spans="1:2" x14ac:dyDescent="0.25">
      <c r="A870" s="3" t="s">
        <v>275</v>
      </c>
      <c r="B870" s="13" t="s">
        <v>61</v>
      </c>
    </row>
    <row r="871" spans="1:2" x14ac:dyDescent="0.25">
      <c r="A871" s="4" t="s">
        <v>275</v>
      </c>
      <c r="B871" s="6" t="s">
        <v>61</v>
      </c>
    </row>
    <row r="872" spans="1:2" x14ac:dyDescent="0.25">
      <c r="A872" s="3" t="s">
        <v>275</v>
      </c>
      <c r="B872" s="13" t="s">
        <v>61</v>
      </c>
    </row>
    <row r="873" spans="1:2" x14ac:dyDescent="0.25">
      <c r="A873" s="4" t="s">
        <v>275</v>
      </c>
      <c r="B873" s="6" t="s">
        <v>61</v>
      </c>
    </row>
    <row r="874" spans="1:2" x14ac:dyDescent="0.25">
      <c r="A874" s="3" t="s">
        <v>275</v>
      </c>
      <c r="B874" s="13" t="s">
        <v>61</v>
      </c>
    </row>
    <row r="875" spans="1:2" x14ac:dyDescent="0.25">
      <c r="A875" s="4" t="s">
        <v>275</v>
      </c>
      <c r="B875" s="6" t="s">
        <v>61</v>
      </c>
    </row>
    <row r="876" spans="1:2" x14ac:dyDescent="0.25">
      <c r="A876" s="3" t="s">
        <v>275</v>
      </c>
      <c r="B876" s="13" t="s">
        <v>61</v>
      </c>
    </row>
    <row r="877" spans="1:2" x14ac:dyDescent="0.25">
      <c r="A877" s="4" t="s">
        <v>275</v>
      </c>
      <c r="B877" s="6" t="s">
        <v>61</v>
      </c>
    </row>
    <row r="878" spans="1:2" x14ac:dyDescent="0.25">
      <c r="A878" s="3" t="s">
        <v>275</v>
      </c>
      <c r="B878" s="13" t="s">
        <v>61</v>
      </c>
    </row>
    <row r="879" spans="1:2" x14ac:dyDescent="0.25">
      <c r="A879" s="4" t="s">
        <v>275</v>
      </c>
      <c r="B879" s="6" t="s">
        <v>61</v>
      </c>
    </row>
    <row r="880" spans="1:2" x14ac:dyDescent="0.25">
      <c r="A880" s="3" t="s">
        <v>275</v>
      </c>
      <c r="B880" s="13" t="s">
        <v>61</v>
      </c>
    </row>
    <row r="881" spans="1:2" x14ac:dyDescent="0.25">
      <c r="A881" s="4" t="s">
        <v>275</v>
      </c>
      <c r="B881" s="6" t="s">
        <v>61</v>
      </c>
    </row>
    <row r="882" spans="1:2" x14ac:dyDescent="0.25">
      <c r="A882" s="3" t="s">
        <v>275</v>
      </c>
      <c r="B882" s="13" t="s">
        <v>61</v>
      </c>
    </row>
    <row r="883" spans="1:2" x14ac:dyDescent="0.25">
      <c r="A883" s="4" t="s">
        <v>275</v>
      </c>
      <c r="B883" s="6" t="s">
        <v>61</v>
      </c>
    </row>
    <row r="884" spans="1:2" x14ac:dyDescent="0.25">
      <c r="A884" s="3" t="s">
        <v>275</v>
      </c>
      <c r="B884" s="13" t="s">
        <v>61</v>
      </c>
    </row>
    <row r="885" spans="1:2" x14ac:dyDescent="0.25">
      <c r="A885" s="4" t="s">
        <v>2780</v>
      </c>
      <c r="B885" s="6" t="s">
        <v>12</v>
      </c>
    </row>
    <row r="886" spans="1:2" x14ac:dyDescent="0.25">
      <c r="A886" s="3" t="s">
        <v>2785</v>
      </c>
      <c r="B886" s="13" t="s">
        <v>28</v>
      </c>
    </row>
    <row r="887" spans="1:2" x14ac:dyDescent="0.25">
      <c r="A887" s="4" t="s">
        <v>2785</v>
      </c>
      <c r="B887" s="6" t="s">
        <v>111</v>
      </c>
    </row>
    <row r="888" spans="1:2" x14ac:dyDescent="0.25">
      <c r="A888" s="3" t="s">
        <v>2785</v>
      </c>
      <c r="B888" s="13" t="s">
        <v>111</v>
      </c>
    </row>
    <row r="889" spans="1:2" x14ac:dyDescent="0.25">
      <c r="A889" s="4" t="s">
        <v>1842</v>
      </c>
      <c r="B889" s="6" t="s">
        <v>61</v>
      </c>
    </row>
    <row r="890" spans="1:2" x14ac:dyDescent="0.25">
      <c r="A890" s="3" t="s">
        <v>1842</v>
      </c>
      <c r="B890" s="13" t="s">
        <v>61</v>
      </c>
    </row>
    <row r="891" spans="1:2" x14ac:dyDescent="0.25">
      <c r="A891" s="4" t="s">
        <v>1842</v>
      </c>
      <c r="B891" s="6" t="s">
        <v>61</v>
      </c>
    </row>
    <row r="892" spans="1:2" x14ac:dyDescent="0.25">
      <c r="A892" s="3" t="s">
        <v>1842</v>
      </c>
      <c r="B892" s="13" t="s">
        <v>61</v>
      </c>
    </row>
    <row r="893" spans="1:2" x14ac:dyDescent="0.25">
      <c r="A893" s="4" t="s">
        <v>1842</v>
      </c>
      <c r="B893" s="6" t="s">
        <v>61</v>
      </c>
    </row>
    <row r="894" spans="1:2" x14ac:dyDescent="0.25">
      <c r="A894" s="3" t="s">
        <v>1842</v>
      </c>
      <c r="B894" s="13" t="s">
        <v>61</v>
      </c>
    </row>
    <row r="895" spans="1:2" x14ac:dyDescent="0.25">
      <c r="A895" s="4" t="s">
        <v>1842</v>
      </c>
      <c r="B895" s="6" t="s">
        <v>61</v>
      </c>
    </row>
    <row r="896" spans="1:2" x14ac:dyDescent="0.25">
      <c r="A896" s="3" t="s">
        <v>1842</v>
      </c>
      <c r="B896" s="13" t="s">
        <v>61</v>
      </c>
    </row>
    <row r="897" spans="1:2" x14ac:dyDescent="0.25">
      <c r="A897" s="4" t="s">
        <v>1842</v>
      </c>
      <c r="B897" s="6" t="s">
        <v>61</v>
      </c>
    </row>
    <row r="898" spans="1:2" x14ac:dyDescent="0.25">
      <c r="A898" s="3" t="s">
        <v>1842</v>
      </c>
      <c r="B898" s="13" t="s">
        <v>61</v>
      </c>
    </row>
    <row r="899" spans="1:2" x14ac:dyDescent="0.25">
      <c r="A899" s="4" t="s">
        <v>1842</v>
      </c>
      <c r="B899" s="6" t="s">
        <v>61</v>
      </c>
    </row>
    <row r="900" spans="1:2" x14ac:dyDescent="0.25">
      <c r="A900" s="3" t="s">
        <v>1842</v>
      </c>
      <c r="B900" s="13" t="s">
        <v>61</v>
      </c>
    </row>
    <row r="901" spans="1:2" x14ac:dyDescent="0.25">
      <c r="A901" s="4" t="s">
        <v>1842</v>
      </c>
      <c r="B901" s="6" t="s">
        <v>61</v>
      </c>
    </row>
    <row r="902" spans="1:2" x14ac:dyDescent="0.25">
      <c r="A902" s="3" t="s">
        <v>1842</v>
      </c>
      <c r="B902" s="13" t="s">
        <v>61</v>
      </c>
    </row>
    <row r="903" spans="1:2" x14ac:dyDescent="0.25">
      <c r="A903" s="4" t="s">
        <v>1842</v>
      </c>
      <c r="B903" s="6" t="s">
        <v>61</v>
      </c>
    </row>
    <row r="904" spans="1:2" x14ac:dyDescent="0.25">
      <c r="A904" s="3" t="s">
        <v>1842</v>
      </c>
      <c r="B904" s="13" t="s">
        <v>61</v>
      </c>
    </row>
    <row r="905" spans="1:2" x14ac:dyDescent="0.25">
      <c r="A905" s="4" t="s">
        <v>1842</v>
      </c>
      <c r="B905" s="6" t="s">
        <v>61</v>
      </c>
    </row>
    <row r="906" spans="1:2" x14ac:dyDescent="0.25">
      <c r="A906" s="3" t="s">
        <v>1842</v>
      </c>
      <c r="B906" s="13" t="s">
        <v>61</v>
      </c>
    </row>
    <row r="907" spans="1:2" x14ac:dyDescent="0.25">
      <c r="A907" s="4" t="s">
        <v>1842</v>
      </c>
      <c r="B907" s="6" t="s">
        <v>61</v>
      </c>
    </row>
    <row r="908" spans="1:2" x14ac:dyDescent="0.25">
      <c r="A908" s="3" t="s">
        <v>1842</v>
      </c>
      <c r="B908" s="13" t="s">
        <v>61</v>
      </c>
    </row>
    <row r="909" spans="1:2" x14ac:dyDescent="0.25">
      <c r="A909" s="4" t="s">
        <v>1842</v>
      </c>
      <c r="B909" s="6" t="s">
        <v>61</v>
      </c>
    </row>
    <row r="910" spans="1:2" x14ac:dyDescent="0.25">
      <c r="A910" s="3" t="s">
        <v>1879</v>
      </c>
      <c r="B910" s="13" t="s">
        <v>20</v>
      </c>
    </row>
    <row r="911" spans="1:2" x14ac:dyDescent="0.25">
      <c r="A911" s="4" t="s">
        <v>1879</v>
      </c>
      <c r="B911" s="6" t="s">
        <v>20</v>
      </c>
    </row>
    <row r="912" spans="1:2" x14ac:dyDescent="0.25">
      <c r="A912" s="3" t="s">
        <v>1879</v>
      </c>
      <c r="B912" s="13" t="s">
        <v>20</v>
      </c>
    </row>
    <row r="913" spans="1:2" x14ac:dyDescent="0.25">
      <c r="A913" s="4" t="s">
        <v>2795</v>
      </c>
      <c r="B913" s="6" t="s">
        <v>111</v>
      </c>
    </row>
    <row r="914" spans="1:2" x14ac:dyDescent="0.25">
      <c r="A914" s="3" t="s">
        <v>2795</v>
      </c>
      <c r="B914" s="13" t="s">
        <v>111</v>
      </c>
    </row>
    <row r="915" spans="1:2" x14ac:dyDescent="0.25">
      <c r="A915" s="4" t="s">
        <v>1888</v>
      </c>
      <c r="B915" s="6" t="s">
        <v>111</v>
      </c>
    </row>
    <row r="916" spans="1:2" x14ac:dyDescent="0.25">
      <c r="A916" s="3" t="s">
        <v>1888</v>
      </c>
      <c r="B916" s="13" t="s">
        <v>111</v>
      </c>
    </row>
    <row r="917" spans="1:2" x14ac:dyDescent="0.25">
      <c r="A917" s="4" t="s">
        <v>1888</v>
      </c>
      <c r="B917" s="6" t="s">
        <v>111</v>
      </c>
    </row>
    <row r="918" spans="1:2" x14ac:dyDescent="0.25">
      <c r="A918" s="3" t="s">
        <v>1888</v>
      </c>
      <c r="B918" s="13" t="s">
        <v>111</v>
      </c>
    </row>
    <row r="919" spans="1:2" x14ac:dyDescent="0.25">
      <c r="A919" s="4" t="s">
        <v>1888</v>
      </c>
      <c r="B919" s="6" t="s">
        <v>111</v>
      </c>
    </row>
    <row r="920" spans="1:2" x14ac:dyDescent="0.25">
      <c r="A920" s="3" t="s">
        <v>1888</v>
      </c>
      <c r="B920" s="13" t="s">
        <v>111</v>
      </c>
    </row>
    <row r="921" spans="1:2" x14ac:dyDescent="0.25">
      <c r="A921" s="4" t="s">
        <v>1888</v>
      </c>
      <c r="B921" s="6" t="s">
        <v>111</v>
      </c>
    </row>
    <row r="922" spans="1:2" x14ac:dyDescent="0.25">
      <c r="A922" s="3" t="s">
        <v>1888</v>
      </c>
      <c r="B922" s="13" t="s">
        <v>111</v>
      </c>
    </row>
    <row r="923" spans="1:2" x14ac:dyDescent="0.25">
      <c r="A923" s="4" t="s">
        <v>1888</v>
      </c>
      <c r="B923" s="6" t="s">
        <v>111</v>
      </c>
    </row>
    <row r="924" spans="1:2" x14ac:dyDescent="0.25">
      <c r="A924" s="3" t="s">
        <v>308</v>
      </c>
      <c r="B924" s="13" t="s">
        <v>111</v>
      </c>
    </row>
    <row r="925" spans="1:2" x14ac:dyDescent="0.25">
      <c r="A925" s="4" t="s">
        <v>308</v>
      </c>
      <c r="B925" s="6" t="s">
        <v>111</v>
      </c>
    </row>
    <row r="926" spans="1:2" x14ac:dyDescent="0.25">
      <c r="A926" s="3" t="s">
        <v>308</v>
      </c>
      <c r="B926" s="13" t="s">
        <v>111</v>
      </c>
    </row>
    <row r="927" spans="1:2" x14ac:dyDescent="0.25">
      <c r="A927" s="4" t="s">
        <v>308</v>
      </c>
      <c r="B927" s="6" t="s">
        <v>669</v>
      </c>
    </row>
    <row r="928" spans="1:2" x14ac:dyDescent="0.25">
      <c r="A928" s="3" t="s">
        <v>308</v>
      </c>
      <c r="B928" s="13" t="s">
        <v>111</v>
      </c>
    </row>
    <row r="929" spans="1:2" x14ac:dyDescent="0.25">
      <c r="A929" s="4" t="s">
        <v>308</v>
      </c>
      <c r="B929" s="6" t="s">
        <v>111</v>
      </c>
    </row>
    <row r="930" spans="1:2" x14ac:dyDescent="0.25">
      <c r="A930" s="3" t="s">
        <v>308</v>
      </c>
      <c r="B930" s="13" t="s">
        <v>841</v>
      </c>
    </row>
    <row r="931" spans="1:2" x14ac:dyDescent="0.25">
      <c r="A931" s="4" t="s">
        <v>308</v>
      </c>
      <c r="B931" s="6" t="s">
        <v>111</v>
      </c>
    </row>
    <row r="932" spans="1:2" x14ac:dyDescent="0.25">
      <c r="A932" s="3" t="s">
        <v>311</v>
      </c>
      <c r="B932" s="13" t="s">
        <v>61</v>
      </c>
    </row>
    <row r="933" spans="1:2" x14ac:dyDescent="0.25">
      <c r="A933" s="4" t="s">
        <v>311</v>
      </c>
      <c r="B933" s="6" t="s">
        <v>61</v>
      </c>
    </row>
    <row r="934" spans="1:2" x14ac:dyDescent="0.25">
      <c r="A934" s="3" t="s">
        <v>311</v>
      </c>
      <c r="B934" s="13" t="s">
        <v>61</v>
      </c>
    </row>
    <row r="935" spans="1:2" x14ac:dyDescent="0.25">
      <c r="A935" s="4" t="s">
        <v>311</v>
      </c>
      <c r="B935" s="6" t="s">
        <v>61</v>
      </c>
    </row>
    <row r="936" spans="1:2" x14ac:dyDescent="0.25">
      <c r="A936" s="3" t="s">
        <v>311</v>
      </c>
      <c r="B936" s="13" t="s">
        <v>61</v>
      </c>
    </row>
    <row r="937" spans="1:2" x14ac:dyDescent="0.25">
      <c r="A937" s="4" t="s">
        <v>311</v>
      </c>
      <c r="B937" s="6" t="s">
        <v>61</v>
      </c>
    </row>
    <row r="938" spans="1:2" x14ac:dyDescent="0.25">
      <c r="A938" s="3" t="s">
        <v>2801</v>
      </c>
      <c r="B938" s="13" t="s">
        <v>111</v>
      </c>
    </row>
    <row r="939" spans="1:2" x14ac:dyDescent="0.25">
      <c r="A939" s="4" t="s">
        <v>2801</v>
      </c>
      <c r="B939" s="6" t="s">
        <v>111</v>
      </c>
    </row>
    <row r="940" spans="1:2" x14ac:dyDescent="0.25">
      <c r="A940" s="3" t="s">
        <v>2808</v>
      </c>
      <c r="B940" s="13" t="s">
        <v>2173</v>
      </c>
    </row>
    <row r="941" spans="1:2" x14ac:dyDescent="0.25">
      <c r="A941" s="4" t="s">
        <v>2808</v>
      </c>
      <c r="B941" s="6" t="s">
        <v>12</v>
      </c>
    </row>
    <row r="942" spans="1:2" x14ac:dyDescent="0.25">
      <c r="A942" s="3" t="s">
        <v>2808</v>
      </c>
      <c r="B942" s="13" t="s">
        <v>12</v>
      </c>
    </row>
    <row r="943" spans="1:2" x14ac:dyDescent="0.25">
      <c r="A943" s="4" t="s">
        <v>2808</v>
      </c>
      <c r="B943" s="6" t="s">
        <v>12</v>
      </c>
    </row>
    <row r="944" spans="1:2" x14ac:dyDescent="0.25">
      <c r="A944" s="3" t="s">
        <v>940</v>
      </c>
      <c r="B944" s="13" t="s">
        <v>111</v>
      </c>
    </row>
    <row r="945" spans="1:2" x14ac:dyDescent="0.25">
      <c r="A945" s="4" t="s">
        <v>2819</v>
      </c>
      <c r="B945" s="6" t="s">
        <v>111</v>
      </c>
    </row>
    <row r="946" spans="1:2" x14ac:dyDescent="0.25">
      <c r="A946" s="3" t="s">
        <v>945</v>
      </c>
      <c r="B946" s="13" t="s">
        <v>111</v>
      </c>
    </row>
    <row r="947" spans="1:2" x14ac:dyDescent="0.25">
      <c r="A947" s="4" t="s">
        <v>945</v>
      </c>
      <c r="B947" s="6" t="s">
        <v>111</v>
      </c>
    </row>
    <row r="948" spans="1:2" x14ac:dyDescent="0.25">
      <c r="A948" s="3" t="s">
        <v>945</v>
      </c>
      <c r="B948" s="13" t="s">
        <v>111</v>
      </c>
    </row>
    <row r="949" spans="1:2" x14ac:dyDescent="0.25">
      <c r="A949" s="4" t="s">
        <v>945</v>
      </c>
      <c r="B949" s="6" t="s">
        <v>111</v>
      </c>
    </row>
    <row r="950" spans="1:2" x14ac:dyDescent="0.25">
      <c r="A950" s="3" t="s">
        <v>945</v>
      </c>
      <c r="B950" s="13" t="s">
        <v>111</v>
      </c>
    </row>
    <row r="951" spans="1:2" x14ac:dyDescent="0.25">
      <c r="A951" s="4" t="s">
        <v>945</v>
      </c>
      <c r="B951" s="6" t="s">
        <v>111</v>
      </c>
    </row>
    <row r="952" spans="1:2" x14ac:dyDescent="0.25">
      <c r="A952" s="3" t="s">
        <v>945</v>
      </c>
      <c r="B952" s="13" t="s">
        <v>111</v>
      </c>
    </row>
    <row r="953" spans="1:2" x14ac:dyDescent="0.25">
      <c r="A953" s="4" t="s">
        <v>945</v>
      </c>
      <c r="B953" s="6" t="s">
        <v>111</v>
      </c>
    </row>
    <row r="954" spans="1:2" x14ac:dyDescent="0.25">
      <c r="A954" s="3" t="s">
        <v>945</v>
      </c>
      <c r="B954" s="13" t="s">
        <v>111</v>
      </c>
    </row>
    <row r="955" spans="1:2" x14ac:dyDescent="0.25">
      <c r="A955" s="4" t="s">
        <v>945</v>
      </c>
      <c r="B955" s="6" t="s">
        <v>111</v>
      </c>
    </row>
    <row r="956" spans="1:2" x14ac:dyDescent="0.25">
      <c r="A956" s="3" t="s">
        <v>945</v>
      </c>
      <c r="B956" s="13" t="s">
        <v>111</v>
      </c>
    </row>
    <row r="957" spans="1:2" x14ac:dyDescent="0.25">
      <c r="A957" s="4" t="s">
        <v>945</v>
      </c>
      <c r="B957" s="6" t="s">
        <v>111</v>
      </c>
    </row>
    <row r="958" spans="1:2" x14ac:dyDescent="0.25">
      <c r="A958" s="3" t="s">
        <v>945</v>
      </c>
      <c r="B958" s="13" t="s">
        <v>111</v>
      </c>
    </row>
    <row r="959" spans="1:2" x14ac:dyDescent="0.25">
      <c r="A959" s="4" t="s">
        <v>945</v>
      </c>
      <c r="B959" s="6" t="s">
        <v>111</v>
      </c>
    </row>
    <row r="960" spans="1:2" x14ac:dyDescent="0.25">
      <c r="A960" s="3" t="s">
        <v>945</v>
      </c>
      <c r="B960" s="13" t="s">
        <v>111</v>
      </c>
    </row>
    <row r="961" spans="1:2" x14ac:dyDescent="0.25">
      <c r="A961" s="4" t="s">
        <v>945</v>
      </c>
      <c r="B961" s="6" t="s">
        <v>111</v>
      </c>
    </row>
    <row r="962" spans="1:2" x14ac:dyDescent="0.25">
      <c r="A962" s="3" t="s">
        <v>945</v>
      </c>
      <c r="B962" s="13" t="s">
        <v>111</v>
      </c>
    </row>
    <row r="963" spans="1:2" x14ac:dyDescent="0.25">
      <c r="A963" s="4" t="s">
        <v>945</v>
      </c>
      <c r="B963" s="6" t="s">
        <v>111</v>
      </c>
    </row>
    <row r="964" spans="1:2" x14ac:dyDescent="0.25">
      <c r="A964" s="3" t="s">
        <v>950</v>
      </c>
      <c r="B964" s="13" t="s">
        <v>111</v>
      </c>
    </row>
    <row r="965" spans="1:2" x14ac:dyDescent="0.25">
      <c r="A965" s="4" t="s">
        <v>954</v>
      </c>
      <c r="B965" s="6" t="s">
        <v>111</v>
      </c>
    </row>
    <row r="966" spans="1:2" x14ac:dyDescent="0.25">
      <c r="A966" s="3" t="s">
        <v>954</v>
      </c>
      <c r="B966" s="13" t="s">
        <v>111</v>
      </c>
    </row>
    <row r="967" spans="1:2" x14ac:dyDescent="0.25">
      <c r="A967" s="4" t="s">
        <v>954</v>
      </c>
      <c r="B967" s="6" t="s">
        <v>111</v>
      </c>
    </row>
    <row r="968" spans="1:2" x14ac:dyDescent="0.25">
      <c r="A968" s="3" t="s">
        <v>954</v>
      </c>
      <c r="B968" s="13" t="s">
        <v>111</v>
      </c>
    </row>
    <row r="969" spans="1:2" x14ac:dyDescent="0.25">
      <c r="A969" s="4" t="s">
        <v>954</v>
      </c>
      <c r="B969" s="6" t="s">
        <v>111</v>
      </c>
    </row>
    <row r="970" spans="1:2" x14ac:dyDescent="0.25">
      <c r="A970" s="3" t="s">
        <v>954</v>
      </c>
      <c r="B970" s="13" t="s">
        <v>111</v>
      </c>
    </row>
    <row r="971" spans="1:2" x14ac:dyDescent="0.25">
      <c r="A971" s="4" t="s">
        <v>954</v>
      </c>
      <c r="B971" s="6" t="s">
        <v>841</v>
      </c>
    </row>
    <row r="972" spans="1:2" x14ac:dyDescent="0.25">
      <c r="A972" s="3" t="s">
        <v>954</v>
      </c>
      <c r="B972" s="13" t="s">
        <v>841</v>
      </c>
    </row>
    <row r="973" spans="1:2" x14ac:dyDescent="0.25">
      <c r="A973" s="4" t="s">
        <v>2847</v>
      </c>
      <c r="B973" s="6" t="s">
        <v>12</v>
      </c>
    </row>
    <row r="974" spans="1:2" x14ac:dyDescent="0.25">
      <c r="A974" s="3" t="s">
        <v>2847</v>
      </c>
      <c r="B974" s="13" t="s">
        <v>12</v>
      </c>
    </row>
    <row r="975" spans="1:2" x14ac:dyDescent="0.25">
      <c r="A975" s="4" t="s">
        <v>2847</v>
      </c>
      <c r="B975" s="6" t="s">
        <v>12</v>
      </c>
    </row>
    <row r="976" spans="1:2" x14ac:dyDescent="0.25">
      <c r="A976" s="3" t="s">
        <v>508</v>
      </c>
      <c r="B976" s="13" t="s">
        <v>510</v>
      </c>
    </row>
    <row r="977" spans="1:2" x14ac:dyDescent="0.25">
      <c r="A977" s="4" t="s">
        <v>319</v>
      </c>
      <c r="B977" s="6" t="s">
        <v>61</v>
      </c>
    </row>
    <row r="978" spans="1:2" x14ac:dyDescent="0.25">
      <c r="A978" s="3" t="s">
        <v>744</v>
      </c>
      <c r="B978" s="13" t="s">
        <v>519</v>
      </c>
    </row>
    <row r="979" spans="1:2" x14ac:dyDescent="0.25">
      <c r="A979" s="4" t="s">
        <v>747</v>
      </c>
      <c r="B979" s="6" t="s">
        <v>111</v>
      </c>
    </row>
    <row r="980" spans="1:2" x14ac:dyDescent="0.25">
      <c r="A980" s="3" t="s">
        <v>747</v>
      </c>
      <c r="B980" s="13" t="s">
        <v>111</v>
      </c>
    </row>
    <row r="981" spans="1:2" x14ac:dyDescent="0.25">
      <c r="A981" s="4" t="s">
        <v>2858</v>
      </c>
      <c r="B981" s="6" t="s">
        <v>12</v>
      </c>
    </row>
    <row r="982" spans="1:2" x14ac:dyDescent="0.25">
      <c r="A982" s="3" t="s">
        <v>2858</v>
      </c>
      <c r="B982" s="13" t="s">
        <v>12</v>
      </c>
    </row>
    <row r="983" spans="1:2" x14ac:dyDescent="0.25">
      <c r="A983" s="4" t="s">
        <v>1923</v>
      </c>
      <c r="B983" s="6" t="s">
        <v>669</v>
      </c>
    </row>
    <row r="984" spans="1:2" x14ac:dyDescent="0.25">
      <c r="A984" s="3" t="s">
        <v>1923</v>
      </c>
      <c r="B984" s="13" t="s">
        <v>669</v>
      </c>
    </row>
    <row r="985" spans="1:2" x14ac:dyDescent="0.25">
      <c r="A985" s="4" t="s">
        <v>1932</v>
      </c>
      <c r="B985" s="6" t="s">
        <v>12</v>
      </c>
    </row>
    <row r="986" spans="1:2" x14ac:dyDescent="0.25">
      <c r="A986" s="3" t="s">
        <v>1932</v>
      </c>
      <c r="B986" s="13" t="s">
        <v>12</v>
      </c>
    </row>
    <row r="987" spans="1:2" x14ac:dyDescent="0.25">
      <c r="A987" s="4" t="s">
        <v>1932</v>
      </c>
      <c r="B987" s="6" t="s">
        <v>12</v>
      </c>
    </row>
    <row r="988" spans="1:2" x14ac:dyDescent="0.25">
      <c r="A988" s="3" t="s">
        <v>1932</v>
      </c>
      <c r="B988" s="13" t="s">
        <v>12</v>
      </c>
    </row>
    <row r="989" spans="1:2" x14ac:dyDescent="0.25">
      <c r="A989" s="4" t="s">
        <v>1932</v>
      </c>
      <c r="B989" s="6" t="s">
        <v>12</v>
      </c>
    </row>
    <row r="990" spans="1:2" x14ac:dyDescent="0.25">
      <c r="A990" s="3" t="s">
        <v>1932</v>
      </c>
      <c r="B990" s="13" t="s">
        <v>12</v>
      </c>
    </row>
    <row r="991" spans="1:2" x14ac:dyDescent="0.25">
      <c r="A991" s="4" t="s">
        <v>1932</v>
      </c>
      <c r="B991" s="6" t="s">
        <v>12</v>
      </c>
    </row>
    <row r="992" spans="1:2" x14ac:dyDescent="0.25">
      <c r="A992" s="3" t="s">
        <v>1932</v>
      </c>
      <c r="B992" s="13" t="s">
        <v>12</v>
      </c>
    </row>
    <row r="993" spans="1:2" x14ac:dyDescent="0.25">
      <c r="A993" s="4" t="s">
        <v>1932</v>
      </c>
      <c r="B993" s="6" t="s">
        <v>12</v>
      </c>
    </row>
    <row r="994" spans="1:2" x14ac:dyDescent="0.25">
      <c r="A994" s="3" t="s">
        <v>512</v>
      </c>
      <c r="B994" s="13" t="s">
        <v>76</v>
      </c>
    </row>
    <row r="995" spans="1:2" x14ac:dyDescent="0.25">
      <c r="A995" s="4" t="s">
        <v>512</v>
      </c>
      <c r="B995" s="6" t="s">
        <v>12</v>
      </c>
    </row>
    <row r="996" spans="1:2" x14ac:dyDescent="0.25">
      <c r="A996" s="3" t="s">
        <v>512</v>
      </c>
      <c r="B996" s="13" t="s">
        <v>12</v>
      </c>
    </row>
    <row r="997" spans="1:2" x14ac:dyDescent="0.25">
      <c r="A997" s="4" t="s">
        <v>512</v>
      </c>
      <c r="B997" s="6" t="s">
        <v>12</v>
      </c>
    </row>
    <row r="998" spans="1:2" x14ac:dyDescent="0.25">
      <c r="A998" s="3" t="s">
        <v>512</v>
      </c>
      <c r="B998" s="13" t="s">
        <v>12</v>
      </c>
    </row>
    <row r="999" spans="1:2" x14ac:dyDescent="0.25">
      <c r="A999" s="4" t="s">
        <v>512</v>
      </c>
      <c r="B999" s="6" t="s">
        <v>12</v>
      </c>
    </row>
    <row r="1000" spans="1:2" x14ac:dyDescent="0.25">
      <c r="A1000" s="3" t="s">
        <v>512</v>
      </c>
      <c r="B1000" s="13" t="s">
        <v>76</v>
      </c>
    </row>
    <row r="1001" spans="1:2" x14ac:dyDescent="0.25">
      <c r="A1001" s="4" t="s">
        <v>512</v>
      </c>
      <c r="B1001" s="6" t="s">
        <v>12</v>
      </c>
    </row>
    <row r="1002" spans="1:2" x14ac:dyDescent="0.25">
      <c r="A1002" s="3" t="s">
        <v>512</v>
      </c>
      <c r="B1002" s="13" t="s">
        <v>12</v>
      </c>
    </row>
    <row r="1003" spans="1:2" x14ac:dyDescent="0.25">
      <c r="A1003" s="4" t="s">
        <v>512</v>
      </c>
      <c r="B1003" s="6" t="s">
        <v>12</v>
      </c>
    </row>
    <row r="1004" spans="1:2" x14ac:dyDescent="0.25">
      <c r="A1004" s="3" t="s">
        <v>512</v>
      </c>
      <c r="B1004" s="13" t="s">
        <v>12</v>
      </c>
    </row>
    <row r="1005" spans="1:2" x14ac:dyDescent="0.25">
      <c r="A1005" s="4" t="s">
        <v>324</v>
      </c>
      <c r="B1005" s="6" t="s">
        <v>12</v>
      </c>
    </row>
    <row r="1006" spans="1:2" x14ac:dyDescent="0.25">
      <c r="A1006" s="3" t="s">
        <v>324</v>
      </c>
      <c r="B1006" s="13" t="s">
        <v>12</v>
      </c>
    </row>
    <row r="1007" spans="1:2" x14ac:dyDescent="0.25">
      <c r="A1007" s="4" t="s">
        <v>324</v>
      </c>
      <c r="B1007" s="6" t="s">
        <v>12</v>
      </c>
    </row>
    <row r="1008" spans="1:2" x14ac:dyDescent="0.25">
      <c r="A1008" s="3" t="s">
        <v>324</v>
      </c>
      <c r="B1008" s="13" t="s">
        <v>111</v>
      </c>
    </row>
    <row r="1009" spans="1:2" x14ac:dyDescent="0.25">
      <c r="A1009" s="4" t="s">
        <v>324</v>
      </c>
      <c r="B1009" s="6" t="s">
        <v>12</v>
      </c>
    </row>
    <row r="1010" spans="1:2" x14ac:dyDescent="0.25">
      <c r="A1010" s="3" t="s">
        <v>324</v>
      </c>
      <c r="B1010" s="13" t="s">
        <v>12</v>
      </c>
    </row>
    <row r="1011" spans="1:2" x14ac:dyDescent="0.25">
      <c r="A1011" s="4" t="s">
        <v>324</v>
      </c>
      <c r="B1011" s="6" t="s">
        <v>12</v>
      </c>
    </row>
    <row r="1012" spans="1:2" x14ac:dyDescent="0.25">
      <c r="A1012" s="3" t="s">
        <v>324</v>
      </c>
      <c r="B1012" s="13" t="s">
        <v>12</v>
      </c>
    </row>
    <row r="1013" spans="1:2" x14ac:dyDescent="0.25">
      <c r="A1013" s="4" t="s">
        <v>324</v>
      </c>
      <c r="B1013" s="6" t="s">
        <v>12</v>
      </c>
    </row>
    <row r="1014" spans="1:2" x14ac:dyDescent="0.25">
      <c r="A1014" s="3" t="s">
        <v>324</v>
      </c>
      <c r="B1014" s="13" t="s">
        <v>12</v>
      </c>
    </row>
    <row r="1015" spans="1:2" x14ac:dyDescent="0.25">
      <c r="A1015" s="4" t="s">
        <v>324</v>
      </c>
      <c r="B1015" s="6" t="s">
        <v>12</v>
      </c>
    </row>
    <row r="1016" spans="1:2" x14ac:dyDescent="0.25">
      <c r="A1016" s="3" t="s">
        <v>324</v>
      </c>
      <c r="B1016" s="13" t="s">
        <v>12</v>
      </c>
    </row>
    <row r="1017" spans="1:2" x14ac:dyDescent="0.25">
      <c r="A1017" s="4" t="s">
        <v>324</v>
      </c>
      <c r="B1017" s="6" t="s">
        <v>12</v>
      </c>
    </row>
    <row r="1018" spans="1:2" x14ac:dyDescent="0.25">
      <c r="A1018" s="3" t="s">
        <v>324</v>
      </c>
      <c r="B1018" s="13" t="s">
        <v>12</v>
      </c>
    </row>
    <row r="1019" spans="1:2" x14ac:dyDescent="0.25">
      <c r="A1019" s="4" t="s">
        <v>324</v>
      </c>
      <c r="B1019" s="6" t="s">
        <v>12</v>
      </c>
    </row>
    <row r="1020" spans="1:2" x14ac:dyDescent="0.25">
      <c r="A1020" s="3" t="s">
        <v>324</v>
      </c>
      <c r="B1020" s="13" t="s">
        <v>12</v>
      </c>
    </row>
    <row r="1021" spans="1:2" x14ac:dyDescent="0.25">
      <c r="A1021" s="4" t="s">
        <v>324</v>
      </c>
      <c r="B1021" s="6" t="s">
        <v>12</v>
      </c>
    </row>
    <row r="1022" spans="1:2" x14ac:dyDescent="0.25">
      <c r="A1022" s="3" t="s">
        <v>324</v>
      </c>
      <c r="B1022" s="13" t="s">
        <v>12</v>
      </c>
    </row>
    <row r="1023" spans="1:2" x14ac:dyDescent="0.25">
      <c r="A1023" s="4" t="s">
        <v>962</v>
      </c>
      <c r="B1023" s="6" t="s">
        <v>519</v>
      </c>
    </row>
    <row r="1024" spans="1:2" x14ac:dyDescent="0.25">
      <c r="A1024" s="3" t="s">
        <v>965</v>
      </c>
      <c r="B1024" s="13" t="s">
        <v>669</v>
      </c>
    </row>
    <row r="1025" spans="1:2" x14ac:dyDescent="0.25">
      <c r="A1025" s="4" t="s">
        <v>760</v>
      </c>
      <c r="B1025" s="6" t="s">
        <v>550</v>
      </c>
    </row>
    <row r="1026" spans="1:2" x14ac:dyDescent="0.25">
      <c r="A1026" s="3" t="s">
        <v>760</v>
      </c>
      <c r="B1026" s="13" t="s">
        <v>167</v>
      </c>
    </row>
    <row r="1027" spans="1:2" x14ac:dyDescent="0.25">
      <c r="A1027" s="4" t="s">
        <v>760</v>
      </c>
      <c r="B1027" s="6" t="s">
        <v>167</v>
      </c>
    </row>
    <row r="1028" spans="1:2" x14ac:dyDescent="0.25">
      <c r="A1028" s="3" t="s">
        <v>760</v>
      </c>
      <c r="B1028" s="13" t="s">
        <v>167</v>
      </c>
    </row>
    <row r="1029" spans="1:2" x14ac:dyDescent="0.25">
      <c r="A1029" s="4" t="s">
        <v>760</v>
      </c>
      <c r="B1029" s="6" t="s">
        <v>167</v>
      </c>
    </row>
    <row r="1030" spans="1:2" x14ac:dyDescent="0.25">
      <c r="A1030" s="3" t="s">
        <v>760</v>
      </c>
      <c r="B1030" s="13" t="s">
        <v>167</v>
      </c>
    </row>
    <row r="1031" spans="1:2" x14ac:dyDescent="0.25">
      <c r="A1031" s="4" t="s">
        <v>760</v>
      </c>
      <c r="B1031" s="6" t="s">
        <v>550</v>
      </c>
    </row>
    <row r="1032" spans="1:2" x14ac:dyDescent="0.25">
      <c r="A1032" s="3" t="s">
        <v>765</v>
      </c>
      <c r="B1032" s="13" t="s">
        <v>111</v>
      </c>
    </row>
    <row r="1033" spans="1:2" x14ac:dyDescent="0.25">
      <c r="A1033" s="4" t="s">
        <v>765</v>
      </c>
      <c r="B1033" s="6" t="s">
        <v>669</v>
      </c>
    </row>
    <row r="1034" spans="1:2" x14ac:dyDescent="0.25">
      <c r="A1034" s="3" t="s">
        <v>968</v>
      </c>
      <c r="B1034" s="13" t="s">
        <v>669</v>
      </c>
    </row>
    <row r="1035" spans="1:2" x14ac:dyDescent="0.25">
      <c r="A1035" s="4" t="s">
        <v>968</v>
      </c>
      <c r="B1035" s="6" t="s">
        <v>111</v>
      </c>
    </row>
    <row r="1036" spans="1:2" x14ac:dyDescent="0.25">
      <c r="A1036" s="3" t="s">
        <v>1994</v>
      </c>
      <c r="B1036" s="13" t="s">
        <v>61</v>
      </c>
    </row>
    <row r="1037" spans="1:2" x14ac:dyDescent="0.25">
      <c r="A1037" s="4" t="s">
        <v>1994</v>
      </c>
      <c r="B1037" s="6" t="s">
        <v>61</v>
      </c>
    </row>
    <row r="1038" spans="1:2" x14ac:dyDescent="0.25">
      <c r="A1038" s="3" t="s">
        <v>974</v>
      </c>
      <c r="B1038" s="13" t="s">
        <v>669</v>
      </c>
    </row>
    <row r="1039" spans="1:2" x14ac:dyDescent="0.25">
      <c r="A1039" s="4" t="s">
        <v>974</v>
      </c>
      <c r="B1039" s="6" t="s">
        <v>669</v>
      </c>
    </row>
    <row r="1040" spans="1:2" x14ac:dyDescent="0.25">
      <c r="A1040" s="3" t="s">
        <v>974</v>
      </c>
      <c r="B1040" s="13" t="s">
        <v>111</v>
      </c>
    </row>
    <row r="1041" spans="1:2" x14ac:dyDescent="0.25">
      <c r="A1041" s="4" t="s">
        <v>974</v>
      </c>
      <c r="B1041" s="6" t="s">
        <v>111</v>
      </c>
    </row>
    <row r="1042" spans="1:2" x14ac:dyDescent="0.25">
      <c r="A1042" s="3" t="s">
        <v>770</v>
      </c>
      <c r="B1042" s="13" t="s">
        <v>772</v>
      </c>
    </row>
    <row r="1043" spans="1:2" x14ac:dyDescent="0.25">
      <c r="A1043" s="4" t="s">
        <v>770</v>
      </c>
      <c r="B1043" s="6" t="s">
        <v>772</v>
      </c>
    </row>
    <row r="1044" spans="1:2" x14ac:dyDescent="0.25">
      <c r="A1044" s="3" t="s">
        <v>979</v>
      </c>
      <c r="B1044" s="13" t="s">
        <v>669</v>
      </c>
    </row>
    <row r="1045" spans="1:2" x14ac:dyDescent="0.25">
      <c r="A1045" s="4" t="s">
        <v>979</v>
      </c>
      <c r="B1045" s="6" t="s">
        <v>669</v>
      </c>
    </row>
    <row r="1046" spans="1:2" x14ac:dyDescent="0.25">
      <c r="A1046" s="3" t="s">
        <v>979</v>
      </c>
      <c r="B1046" s="13" t="s">
        <v>669</v>
      </c>
    </row>
    <row r="1047" spans="1:2" x14ac:dyDescent="0.25">
      <c r="A1047" s="4" t="s">
        <v>979</v>
      </c>
      <c r="B1047" s="6" t="s">
        <v>111</v>
      </c>
    </row>
    <row r="1048" spans="1:2" x14ac:dyDescent="0.25">
      <c r="A1048" s="3" t="s">
        <v>979</v>
      </c>
      <c r="B1048" s="13" t="s">
        <v>111</v>
      </c>
    </row>
    <row r="1049" spans="1:2" x14ac:dyDescent="0.25">
      <c r="A1049" s="4" t="s">
        <v>979</v>
      </c>
      <c r="B1049" s="6" t="s">
        <v>111</v>
      </c>
    </row>
    <row r="1050" spans="1:2" x14ac:dyDescent="0.25">
      <c r="A1050" s="3" t="s">
        <v>979</v>
      </c>
      <c r="B1050" s="13" t="s">
        <v>111</v>
      </c>
    </row>
    <row r="1051" spans="1:2" x14ac:dyDescent="0.25">
      <c r="A1051" s="4" t="s">
        <v>979</v>
      </c>
      <c r="B1051" s="6" t="s">
        <v>111</v>
      </c>
    </row>
    <row r="1052" spans="1:2" x14ac:dyDescent="0.25">
      <c r="A1052" s="3" t="s">
        <v>979</v>
      </c>
      <c r="B1052" s="13" t="s">
        <v>111</v>
      </c>
    </row>
    <row r="1053" spans="1:2" x14ac:dyDescent="0.25">
      <c r="A1053" s="4" t="s">
        <v>2910</v>
      </c>
      <c r="B1053" s="6" t="s">
        <v>12</v>
      </c>
    </row>
    <row r="1054" spans="1:2" x14ac:dyDescent="0.25">
      <c r="A1054" s="3" t="s">
        <v>2910</v>
      </c>
      <c r="B1054" s="13" t="s">
        <v>111</v>
      </c>
    </row>
    <row r="1055" spans="1:2" x14ac:dyDescent="0.25">
      <c r="A1055" s="4" t="s">
        <v>985</v>
      </c>
      <c r="B1055" s="6" t="s">
        <v>669</v>
      </c>
    </row>
    <row r="1056" spans="1:2" x14ac:dyDescent="0.25">
      <c r="A1056" s="3" t="s">
        <v>985</v>
      </c>
      <c r="B1056" s="13" t="s">
        <v>111</v>
      </c>
    </row>
    <row r="1057" spans="1:2" x14ac:dyDescent="0.25">
      <c r="A1057" s="4" t="s">
        <v>985</v>
      </c>
      <c r="B1057" s="6" t="s">
        <v>111</v>
      </c>
    </row>
    <row r="1058" spans="1:2" x14ac:dyDescent="0.25">
      <c r="A1058" s="3" t="s">
        <v>985</v>
      </c>
      <c r="B1058" s="13" t="s">
        <v>111</v>
      </c>
    </row>
    <row r="1059" spans="1:2" x14ac:dyDescent="0.25">
      <c r="A1059" s="4" t="s">
        <v>985</v>
      </c>
      <c r="B1059" s="6" t="s">
        <v>111</v>
      </c>
    </row>
    <row r="1060" spans="1:2" x14ac:dyDescent="0.25">
      <c r="A1060" s="3" t="s">
        <v>985</v>
      </c>
      <c r="B1060" s="13" t="s">
        <v>111</v>
      </c>
    </row>
    <row r="1061" spans="1:2" x14ac:dyDescent="0.25">
      <c r="A1061" s="4" t="s">
        <v>985</v>
      </c>
      <c r="B1061" s="6" t="s">
        <v>111</v>
      </c>
    </row>
    <row r="1062" spans="1:2" x14ac:dyDescent="0.25">
      <c r="A1062" s="3" t="s">
        <v>2928</v>
      </c>
      <c r="B1062" s="13" t="s">
        <v>111</v>
      </c>
    </row>
    <row r="1063" spans="1:2" x14ac:dyDescent="0.25">
      <c r="A1063" s="4" t="s">
        <v>2928</v>
      </c>
      <c r="B1063" s="6" t="s">
        <v>111</v>
      </c>
    </row>
    <row r="1064" spans="1:2" x14ac:dyDescent="0.25">
      <c r="A1064" s="3" t="s">
        <v>2002</v>
      </c>
      <c r="B1064" s="13" t="s">
        <v>12</v>
      </c>
    </row>
    <row r="1065" spans="1:2" x14ac:dyDescent="0.25">
      <c r="A1065" s="4" t="s">
        <v>990</v>
      </c>
      <c r="B1065" s="6" t="s">
        <v>111</v>
      </c>
    </row>
    <row r="1066" spans="1:2" x14ac:dyDescent="0.25">
      <c r="A1066" s="3" t="s">
        <v>990</v>
      </c>
      <c r="B1066" s="13" t="s">
        <v>111</v>
      </c>
    </row>
    <row r="1067" spans="1:2" x14ac:dyDescent="0.25">
      <c r="A1067" s="4" t="s">
        <v>996</v>
      </c>
      <c r="B1067" s="6" t="s">
        <v>669</v>
      </c>
    </row>
    <row r="1068" spans="1:2" x14ac:dyDescent="0.25">
      <c r="A1068" s="3" t="s">
        <v>1001</v>
      </c>
      <c r="B1068" s="13" t="s">
        <v>669</v>
      </c>
    </row>
    <row r="1069" spans="1:2" x14ac:dyDescent="0.25">
      <c r="A1069" s="4" t="s">
        <v>1004</v>
      </c>
      <c r="B1069" s="6" t="s">
        <v>111</v>
      </c>
    </row>
    <row r="1070" spans="1:2" x14ac:dyDescent="0.25">
      <c r="A1070" s="3" t="s">
        <v>1004</v>
      </c>
      <c r="B1070" s="13" t="s">
        <v>111</v>
      </c>
    </row>
    <row r="1071" spans="1:2" x14ac:dyDescent="0.25">
      <c r="A1071" s="4" t="s">
        <v>779</v>
      </c>
      <c r="B1071" s="6" t="s">
        <v>550</v>
      </c>
    </row>
    <row r="1072" spans="1:2" x14ac:dyDescent="0.25">
      <c r="A1072" s="3" t="s">
        <v>779</v>
      </c>
      <c r="B1072" s="13" t="s">
        <v>550</v>
      </c>
    </row>
    <row r="1073" spans="1:2" x14ac:dyDescent="0.25">
      <c r="A1073" s="4" t="s">
        <v>779</v>
      </c>
      <c r="B1073" s="6" t="s">
        <v>550</v>
      </c>
    </row>
    <row r="1074" spans="1:2" x14ac:dyDescent="0.25">
      <c r="A1074" s="3" t="s">
        <v>779</v>
      </c>
      <c r="B1074" s="13" t="s">
        <v>550</v>
      </c>
    </row>
    <row r="1075" spans="1:2" x14ac:dyDescent="0.25">
      <c r="A1075" s="4" t="s">
        <v>779</v>
      </c>
      <c r="B1075" s="6" t="s">
        <v>550</v>
      </c>
    </row>
    <row r="1076" spans="1:2" x14ac:dyDescent="0.25">
      <c r="A1076" s="3" t="s">
        <v>779</v>
      </c>
      <c r="B1076" s="13" t="s">
        <v>550</v>
      </c>
    </row>
    <row r="1077" spans="1:2" x14ac:dyDescent="0.25">
      <c r="A1077" s="4" t="s">
        <v>779</v>
      </c>
      <c r="B1077" s="6" t="s">
        <v>550</v>
      </c>
    </row>
    <row r="1078" spans="1:2" x14ac:dyDescent="0.25">
      <c r="A1078" s="3" t="s">
        <v>2934</v>
      </c>
      <c r="B1078" s="13" t="s">
        <v>12</v>
      </c>
    </row>
    <row r="1079" spans="1:2" x14ac:dyDescent="0.25">
      <c r="A1079" s="4" t="s">
        <v>2934</v>
      </c>
      <c r="B1079" s="6" t="s">
        <v>12</v>
      </c>
    </row>
    <row r="1080" spans="1:2" x14ac:dyDescent="0.25">
      <c r="A1080" s="3" t="s">
        <v>2942</v>
      </c>
      <c r="B1080" s="13" t="s">
        <v>12</v>
      </c>
    </row>
    <row r="1081" spans="1:2" x14ac:dyDescent="0.25">
      <c r="A1081" s="4" t="s">
        <v>2942</v>
      </c>
      <c r="B1081" s="6" t="s">
        <v>12</v>
      </c>
    </row>
    <row r="1082" spans="1:2" x14ac:dyDescent="0.25">
      <c r="A1082" s="3" t="s">
        <v>2942</v>
      </c>
      <c r="B1082" s="13" t="s">
        <v>12</v>
      </c>
    </row>
    <row r="1083" spans="1:2" x14ac:dyDescent="0.25">
      <c r="A1083" s="4" t="s">
        <v>2942</v>
      </c>
      <c r="B1083" s="6" t="s">
        <v>12</v>
      </c>
    </row>
    <row r="1084" spans="1:2" x14ac:dyDescent="0.25">
      <c r="A1084" s="3" t="s">
        <v>2942</v>
      </c>
      <c r="B1084" s="13" t="s">
        <v>12</v>
      </c>
    </row>
    <row r="1085" spans="1:2" x14ac:dyDescent="0.25">
      <c r="A1085" s="4" t="s">
        <v>793</v>
      </c>
      <c r="B1085" s="6" t="s">
        <v>111</v>
      </c>
    </row>
    <row r="1086" spans="1:2" x14ac:dyDescent="0.25">
      <c r="A1086" s="3" t="s">
        <v>793</v>
      </c>
      <c r="B1086" s="13" t="s">
        <v>111</v>
      </c>
    </row>
    <row r="1087" spans="1:2" x14ac:dyDescent="0.25">
      <c r="A1087" s="4" t="s">
        <v>793</v>
      </c>
      <c r="B1087" s="6" t="s">
        <v>111</v>
      </c>
    </row>
    <row r="1088" spans="1:2" x14ac:dyDescent="0.25">
      <c r="A1088" s="3" t="s">
        <v>793</v>
      </c>
      <c r="B1088" s="13" t="s">
        <v>111</v>
      </c>
    </row>
    <row r="1089" spans="1:2" x14ac:dyDescent="0.25">
      <c r="A1089" s="4" t="s">
        <v>793</v>
      </c>
      <c r="B1089" s="6" t="s">
        <v>111</v>
      </c>
    </row>
    <row r="1090" spans="1:2" x14ac:dyDescent="0.25">
      <c r="A1090" s="3" t="s">
        <v>793</v>
      </c>
      <c r="B1090" s="13" t="s">
        <v>111</v>
      </c>
    </row>
    <row r="1091" spans="1:2" x14ac:dyDescent="0.25">
      <c r="A1091" s="4" t="s">
        <v>800</v>
      </c>
      <c r="B1091" s="6" t="s">
        <v>802</v>
      </c>
    </row>
    <row r="1092" spans="1:2" x14ac:dyDescent="0.25">
      <c r="A1092" s="3" t="s">
        <v>2949</v>
      </c>
      <c r="B1092" s="13" t="s">
        <v>111</v>
      </c>
    </row>
    <row r="1093" spans="1:2" x14ac:dyDescent="0.25">
      <c r="A1093" s="4" t="s">
        <v>2954</v>
      </c>
      <c r="B1093" s="6" t="s">
        <v>111</v>
      </c>
    </row>
    <row r="1094" spans="1:2" x14ac:dyDescent="0.25">
      <c r="A1094" s="3" t="s">
        <v>2954</v>
      </c>
      <c r="B1094" s="13" t="s">
        <v>111</v>
      </c>
    </row>
    <row r="1095" spans="1:2" x14ac:dyDescent="0.25">
      <c r="A1095" s="4" t="s">
        <v>2954</v>
      </c>
      <c r="B1095" s="6" t="s">
        <v>111</v>
      </c>
    </row>
    <row r="1096" spans="1:2" x14ac:dyDescent="0.25">
      <c r="A1096" s="3" t="s">
        <v>2954</v>
      </c>
      <c r="B1096" s="13" t="s">
        <v>111</v>
      </c>
    </row>
    <row r="1097" spans="1:2" x14ac:dyDescent="0.25">
      <c r="A1097" s="4" t="s">
        <v>2965</v>
      </c>
      <c r="B1097" s="6" t="s">
        <v>111</v>
      </c>
    </row>
    <row r="1098" spans="1:2" x14ac:dyDescent="0.25">
      <c r="A1098" s="3" t="s">
        <v>804</v>
      </c>
      <c r="B1098" s="13" t="s">
        <v>550</v>
      </c>
    </row>
    <row r="1099" spans="1:2" x14ac:dyDescent="0.25">
      <c r="A1099" s="4" t="s">
        <v>2015</v>
      </c>
      <c r="B1099" s="6" t="s">
        <v>2017</v>
      </c>
    </row>
    <row r="1100" spans="1:2" x14ac:dyDescent="0.25">
      <c r="A1100" s="3" t="s">
        <v>2970</v>
      </c>
      <c r="B1100" s="13" t="s">
        <v>111</v>
      </c>
    </row>
    <row r="1101" spans="1:2" x14ac:dyDescent="0.25">
      <c r="A1101" s="4" t="s">
        <v>2970</v>
      </c>
      <c r="B1101" s="6" t="s">
        <v>111</v>
      </c>
    </row>
    <row r="1102" spans="1:2" x14ac:dyDescent="0.25">
      <c r="A1102" s="3" t="s">
        <v>2970</v>
      </c>
      <c r="B1102" s="13" t="s">
        <v>111</v>
      </c>
    </row>
    <row r="1103" spans="1:2" x14ac:dyDescent="0.25">
      <c r="A1103" s="4" t="s">
        <v>2970</v>
      </c>
      <c r="B1103" s="6" t="s">
        <v>111</v>
      </c>
    </row>
    <row r="1104" spans="1:2" x14ac:dyDescent="0.25">
      <c r="A1104" s="3" t="s">
        <v>2970</v>
      </c>
      <c r="B1104" s="13" t="s">
        <v>111</v>
      </c>
    </row>
    <row r="1105" spans="1:2" x14ac:dyDescent="0.25">
      <c r="A1105" s="4" t="s">
        <v>2970</v>
      </c>
      <c r="B1105" s="6" t="s">
        <v>111</v>
      </c>
    </row>
    <row r="1106" spans="1:2" x14ac:dyDescent="0.25">
      <c r="A1106" s="3" t="s">
        <v>2970</v>
      </c>
      <c r="B1106" s="13" t="s">
        <v>111</v>
      </c>
    </row>
    <row r="1107" spans="1:2" x14ac:dyDescent="0.25">
      <c r="A1107" s="4" t="s">
        <v>2970</v>
      </c>
      <c r="B1107" s="6" t="s">
        <v>111</v>
      </c>
    </row>
    <row r="1108" spans="1:2" x14ac:dyDescent="0.25">
      <c r="A1108" s="3" t="s">
        <v>2970</v>
      </c>
      <c r="B1108" s="13" t="s">
        <v>111</v>
      </c>
    </row>
    <row r="1109" spans="1:2" x14ac:dyDescent="0.25">
      <c r="A1109" s="4" t="s">
        <v>2970</v>
      </c>
      <c r="B1109" s="6" t="s">
        <v>111</v>
      </c>
    </row>
    <row r="1110" spans="1:2" x14ac:dyDescent="0.25">
      <c r="A1110" s="3" t="s">
        <v>2970</v>
      </c>
      <c r="B1110" s="13" t="s">
        <v>111</v>
      </c>
    </row>
    <row r="1111" spans="1:2" x14ac:dyDescent="0.25">
      <c r="A1111" s="4" t="s">
        <v>2970</v>
      </c>
      <c r="B1111" s="6" t="s">
        <v>111</v>
      </c>
    </row>
    <row r="1112" spans="1:2" x14ac:dyDescent="0.25">
      <c r="A1112" s="3" t="s">
        <v>2970</v>
      </c>
      <c r="B1112" s="13" t="s">
        <v>111</v>
      </c>
    </row>
    <row r="1113" spans="1:2" x14ac:dyDescent="0.25">
      <c r="A1113" s="4" t="s">
        <v>2970</v>
      </c>
      <c r="B1113" s="6" t="s">
        <v>111</v>
      </c>
    </row>
    <row r="1114" spans="1:2" x14ac:dyDescent="0.25">
      <c r="A1114" s="3" t="s">
        <v>2970</v>
      </c>
      <c r="B1114" s="13" t="s">
        <v>111</v>
      </c>
    </row>
    <row r="1115" spans="1:2" x14ac:dyDescent="0.25">
      <c r="A1115" s="4" t="s">
        <v>330</v>
      </c>
      <c r="B1115" s="6" t="s">
        <v>12</v>
      </c>
    </row>
    <row r="1116" spans="1:2" x14ac:dyDescent="0.25">
      <c r="A1116" s="3" t="s">
        <v>330</v>
      </c>
      <c r="B1116" s="13" t="s">
        <v>12</v>
      </c>
    </row>
    <row r="1117" spans="1:2" x14ac:dyDescent="0.25">
      <c r="A1117" s="4" t="s">
        <v>330</v>
      </c>
      <c r="B1117" s="6" t="s">
        <v>12</v>
      </c>
    </row>
    <row r="1118" spans="1:2" x14ac:dyDescent="0.25">
      <c r="A1118" s="3" t="s">
        <v>330</v>
      </c>
      <c r="B1118" s="13" t="s">
        <v>12</v>
      </c>
    </row>
    <row r="1119" spans="1:2" x14ac:dyDescent="0.25">
      <c r="A1119" s="4" t="s">
        <v>2997</v>
      </c>
      <c r="B1119" s="6" t="s">
        <v>519</v>
      </c>
    </row>
    <row r="1120" spans="1:2" x14ac:dyDescent="0.25">
      <c r="A1120" s="3" t="s">
        <v>809</v>
      </c>
      <c r="B1120" s="13" t="s">
        <v>519</v>
      </c>
    </row>
    <row r="1121" spans="1:2" x14ac:dyDescent="0.25">
      <c r="A1121" s="4" t="s">
        <v>2025</v>
      </c>
      <c r="B1121" s="6" t="s">
        <v>136</v>
      </c>
    </row>
    <row r="1122" spans="1:2" x14ac:dyDescent="0.25">
      <c r="A1122" s="3" t="s">
        <v>3000</v>
      </c>
      <c r="B1122" s="13" t="s">
        <v>167</v>
      </c>
    </row>
    <row r="1123" spans="1:2" x14ac:dyDescent="0.25">
      <c r="A1123" s="4" t="s">
        <v>3000</v>
      </c>
      <c r="B1123" s="6" t="s">
        <v>167</v>
      </c>
    </row>
    <row r="1124" spans="1:2" x14ac:dyDescent="0.25">
      <c r="A1124" s="3" t="s">
        <v>3000</v>
      </c>
      <c r="B1124" s="13" t="s">
        <v>167</v>
      </c>
    </row>
    <row r="1125" spans="1:2" x14ac:dyDescent="0.25">
      <c r="A1125" s="4" t="s">
        <v>3000</v>
      </c>
      <c r="B1125" s="6" t="s">
        <v>167</v>
      </c>
    </row>
    <row r="1126" spans="1:2" x14ac:dyDescent="0.25">
      <c r="A1126" s="3" t="s">
        <v>517</v>
      </c>
      <c r="B1126" s="13" t="s">
        <v>519</v>
      </c>
    </row>
    <row r="1127" spans="1:2" x14ac:dyDescent="0.25">
      <c r="A1127" s="4" t="s">
        <v>517</v>
      </c>
      <c r="B1127" s="6" t="s">
        <v>519</v>
      </c>
    </row>
    <row r="1128" spans="1:2" x14ac:dyDescent="0.25">
      <c r="A1128" s="3" t="s">
        <v>517</v>
      </c>
      <c r="B1128" s="13" t="s">
        <v>519</v>
      </c>
    </row>
    <row r="1129" spans="1:2" x14ac:dyDescent="0.25">
      <c r="A1129" s="4" t="s">
        <v>2030</v>
      </c>
      <c r="B1129" s="6" t="s">
        <v>111</v>
      </c>
    </row>
    <row r="1130" spans="1:2" x14ac:dyDescent="0.25">
      <c r="A1130" s="3" t="s">
        <v>2030</v>
      </c>
      <c r="B1130" s="13" t="s">
        <v>111</v>
      </c>
    </row>
    <row r="1131" spans="1:2" x14ac:dyDescent="0.25">
      <c r="A1131" s="4" t="s">
        <v>2030</v>
      </c>
      <c r="B1131" s="6" t="s">
        <v>111</v>
      </c>
    </row>
    <row r="1132" spans="1:2" x14ac:dyDescent="0.25">
      <c r="A1132" s="3" t="s">
        <v>1016</v>
      </c>
      <c r="B1132" s="13" t="s">
        <v>111</v>
      </c>
    </row>
    <row r="1133" spans="1:2" x14ac:dyDescent="0.25">
      <c r="A1133" s="4" t="s">
        <v>1016</v>
      </c>
      <c r="B1133" s="6" t="s">
        <v>111</v>
      </c>
    </row>
    <row r="1134" spans="1:2" x14ac:dyDescent="0.25">
      <c r="A1134" s="3" t="s">
        <v>812</v>
      </c>
      <c r="B1134" s="13" t="s">
        <v>519</v>
      </c>
    </row>
    <row r="1135" spans="1:2" x14ac:dyDescent="0.25">
      <c r="A1135" s="4" t="s">
        <v>3008</v>
      </c>
      <c r="B1135" s="6" t="s">
        <v>12</v>
      </c>
    </row>
    <row r="1136" spans="1:2" x14ac:dyDescent="0.25">
      <c r="A1136" s="3" t="s">
        <v>3008</v>
      </c>
      <c r="B1136" s="13" t="s">
        <v>12</v>
      </c>
    </row>
    <row r="1137" spans="1:2" x14ac:dyDescent="0.25">
      <c r="A1137" s="4" t="s">
        <v>3008</v>
      </c>
      <c r="B1137" s="6" t="s">
        <v>12</v>
      </c>
    </row>
    <row r="1138" spans="1:2" x14ac:dyDescent="0.25">
      <c r="A1138" s="3" t="s">
        <v>2040</v>
      </c>
      <c r="B1138" s="13" t="s">
        <v>61</v>
      </c>
    </row>
    <row r="1139" spans="1:2" x14ac:dyDescent="0.25">
      <c r="A1139" s="4" t="s">
        <v>816</v>
      </c>
      <c r="B1139" s="6" t="s">
        <v>669</v>
      </c>
    </row>
    <row r="1140" spans="1:2" x14ac:dyDescent="0.25">
      <c r="A1140" s="3" t="s">
        <v>820</v>
      </c>
      <c r="B1140" s="13" t="s">
        <v>111</v>
      </c>
    </row>
    <row r="1141" spans="1:2" x14ac:dyDescent="0.25">
      <c r="A1141" s="4" t="s">
        <v>820</v>
      </c>
      <c r="B1141" s="6" t="s">
        <v>111</v>
      </c>
    </row>
    <row r="1142" spans="1:2" x14ac:dyDescent="0.25">
      <c r="A1142" s="3" t="s">
        <v>820</v>
      </c>
      <c r="B1142" s="13" t="s">
        <v>111</v>
      </c>
    </row>
    <row r="1143" spans="1:2" x14ac:dyDescent="0.25">
      <c r="A1143" s="4" t="s">
        <v>3018</v>
      </c>
      <c r="B1143" s="6" t="s">
        <v>12</v>
      </c>
    </row>
    <row r="1144" spans="1:2" x14ac:dyDescent="0.25">
      <c r="A1144" s="3" t="s">
        <v>3018</v>
      </c>
      <c r="B1144" s="13" t="s">
        <v>111</v>
      </c>
    </row>
    <row r="1145" spans="1:2" x14ac:dyDescent="0.25">
      <c r="A1145" s="4" t="s">
        <v>3018</v>
      </c>
      <c r="B1145" s="6" t="s">
        <v>111</v>
      </c>
    </row>
    <row r="1146" spans="1:2" x14ac:dyDescent="0.25">
      <c r="A1146" s="3" t="s">
        <v>3018</v>
      </c>
      <c r="B1146" s="13" t="s">
        <v>20</v>
      </c>
    </row>
    <row r="1147" spans="1:2" x14ac:dyDescent="0.25">
      <c r="A1147" s="4" t="s">
        <v>3018</v>
      </c>
      <c r="B1147" s="6" t="s">
        <v>111</v>
      </c>
    </row>
    <row r="1148" spans="1:2" x14ac:dyDescent="0.25">
      <c r="A1148" s="3" t="s">
        <v>3018</v>
      </c>
      <c r="B1148" s="13" t="s">
        <v>111</v>
      </c>
    </row>
    <row r="1149" spans="1:2" x14ac:dyDescent="0.25">
      <c r="A1149" s="4" t="s">
        <v>3018</v>
      </c>
      <c r="B1149" s="6" t="s">
        <v>12</v>
      </c>
    </row>
    <row r="1150" spans="1:2" x14ac:dyDescent="0.25">
      <c r="A1150" s="3" t="s">
        <v>3018</v>
      </c>
      <c r="B1150" s="13" t="s">
        <v>12</v>
      </c>
    </row>
    <row r="1151" spans="1:2" x14ac:dyDescent="0.25">
      <c r="A1151" s="4" t="s">
        <v>523</v>
      </c>
      <c r="B1151" s="6" t="s">
        <v>12</v>
      </c>
    </row>
    <row r="1152" spans="1:2" x14ac:dyDescent="0.25">
      <c r="A1152" s="3" t="s">
        <v>1020</v>
      </c>
      <c r="B1152" s="13" t="s">
        <v>111</v>
      </c>
    </row>
    <row r="1153" spans="1:2" x14ac:dyDescent="0.25">
      <c r="A1153" s="4" t="s">
        <v>1020</v>
      </c>
      <c r="B1153" s="6" t="s">
        <v>111</v>
      </c>
    </row>
    <row r="1154" spans="1:2" x14ac:dyDescent="0.25">
      <c r="A1154" s="3" t="s">
        <v>3039</v>
      </c>
      <c r="B1154" s="13" t="s">
        <v>12</v>
      </c>
    </row>
    <row r="1155" spans="1:2" x14ac:dyDescent="0.25">
      <c r="A1155" s="4" t="s">
        <v>343</v>
      </c>
      <c r="B1155" s="6" t="s">
        <v>61</v>
      </c>
    </row>
    <row r="1156" spans="1:2" x14ac:dyDescent="0.25">
      <c r="A1156" s="3" t="s">
        <v>343</v>
      </c>
      <c r="B1156" s="13" t="s">
        <v>61</v>
      </c>
    </row>
    <row r="1157" spans="1:2" x14ac:dyDescent="0.25">
      <c r="A1157" s="4" t="s">
        <v>343</v>
      </c>
      <c r="B1157" s="6" t="s">
        <v>61</v>
      </c>
    </row>
    <row r="1158" spans="1:2" x14ac:dyDescent="0.25">
      <c r="A1158" s="3" t="s">
        <v>343</v>
      </c>
      <c r="B1158" s="13" t="s">
        <v>61</v>
      </c>
    </row>
    <row r="1159" spans="1:2" x14ac:dyDescent="0.25">
      <c r="A1159" s="4" t="s">
        <v>3043</v>
      </c>
      <c r="B1159" s="6" t="s">
        <v>111</v>
      </c>
    </row>
    <row r="1160" spans="1:2" x14ac:dyDescent="0.25">
      <c r="A1160" s="3" t="s">
        <v>3047</v>
      </c>
      <c r="B1160" s="13" t="s">
        <v>111</v>
      </c>
    </row>
    <row r="1161" spans="1:2" x14ac:dyDescent="0.25">
      <c r="A1161" s="4" t="s">
        <v>3047</v>
      </c>
      <c r="B1161" s="6" t="s">
        <v>111</v>
      </c>
    </row>
    <row r="1162" spans="1:2" x14ac:dyDescent="0.25">
      <c r="A1162" s="3" t="s">
        <v>3047</v>
      </c>
      <c r="B1162" s="13" t="s">
        <v>111</v>
      </c>
    </row>
    <row r="1163" spans="1:2" x14ac:dyDescent="0.25">
      <c r="A1163" s="4" t="s">
        <v>3047</v>
      </c>
      <c r="B1163" s="6" t="s">
        <v>111</v>
      </c>
    </row>
    <row r="1164" spans="1:2" x14ac:dyDescent="0.25">
      <c r="A1164" s="3" t="s">
        <v>3047</v>
      </c>
      <c r="B1164" s="13" t="s">
        <v>111</v>
      </c>
    </row>
    <row r="1165" spans="1:2" x14ac:dyDescent="0.25">
      <c r="A1165" s="4" t="s">
        <v>3047</v>
      </c>
      <c r="B1165" s="6" t="s">
        <v>111</v>
      </c>
    </row>
    <row r="1166" spans="1:2" x14ac:dyDescent="0.25">
      <c r="A1166" s="3" t="s">
        <v>3047</v>
      </c>
      <c r="B1166" s="13" t="s">
        <v>111</v>
      </c>
    </row>
    <row r="1167" spans="1:2" x14ac:dyDescent="0.25">
      <c r="A1167" s="4" t="s">
        <v>3047</v>
      </c>
      <c r="B1167" s="6" t="s">
        <v>12</v>
      </c>
    </row>
    <row r="1168" spans="1:2" x14ac:dyDescent="0.25">
      <c r="A1168" s="3" t="s">
        <v>826</v>
      </c>
      <c r="B1168" s="13" t="s">
        <v>111</v>
      </c>
    </row>
    <row r="1169" spans="1:2" x14ac:dyDescent="0.25">
      <c r="A1169" s="4" t="s">
        <v>359</v>
      </c>
      <c r="B1169" s="6" t="s">
        <v>61</v>
      </c>
    </row>
    <row r="1170" spans="1:2" x14ac:dyDescent="0.25">
      <c r="A1170" s="3" t="s">
        <v>364</v>
      </c>
      <c r="B1170" s="13" t="s">
        <v>111</v>
      </c>
    </row>
    <row r="1171" spans="1:2" x14ac:dyDescent="0.25">
      <c r="A1171" s="4" t="s">
        <v>364</v>
      </c>
      <c r="B1171" s="6" t="s">
        <v>111</v>
      </c>
    </row>
    <row r="1172" spans="1:2" x14ac:dyDescent="0.25">
      <c r="A1172" s="3" t="s">
        <v>370</v>
      </c>
      <c r="B1172" s="13" t="s">
        <v>61</v>
      </c>
    </row>
    <row r="1173" spans="1:2" x14ac:dyDescent="0.25">
      <c r="A1173" s="4" t="s">
        <v>370</v>
      </c>
      <c r="B1173" s="6" t="s">
        <v>61</v>
      </c>
    </row>
    <row r="1174" spans="1:2" x14ac:dyDescent="0.25">
      <c r="A1174" s="3" t="s">
        <v>370</v>
      </c>
      <c r="B1174" s="13" t="s">
        <v>61</v>
      </c>
    </row>
    <row r="1175" spans="1:2" x14ac:dyDescent="0.25">
      <c r="A1175" s="4" t="s">
        <v>370</v>
      </c>
      <c r="B1175" s="6" t="s">
        <v>61</v>
      </c>
    </row>
    <row r="1176" spans="1:2" x14ac:dyDescent="0.25">
      <c r="A1176" s="3" t="s">
        <v>370</v>
      </c>
      <c r="B1176" s="13" t="s">
        <v>61</v>
      </c>
    </row>
    <row r="1177" spans="1:2" x14ac:dyDescent="0.25">
      <c r="A1177" s="4" t="s">
        <v>370</v>
      </c>
      <c r="B1177" s="6" t="s">
        <v>61</v>
      </c>
    </row>
    <row r="1178" spans="1:2" x14ac:dyDescent="0.25">
      <c r="A1178" s="3" t="s">
        <v>370</v>
      </c>
      <c r="B1178" s="13" t="s">
        <v>61</v>
      </c>
    </row>
    <row r="1179" spans="1:2" x14ac:dyDescent="0.25">
      <c r="A1179" s="4" t="s">
        <v>370</v>
      </c>
      <c r="B1179" s="6" t="s">
        <v>61</v>
      </c>
    </row>
    <row r="1180" spans="1:2" x14ac:dyDescent="0.25">
      <c r="A1180" s="3" t="s">
        <v>370</v>
      </c>
      <c r="B1180" s="13" t="s">
        <v>61</v>
      </c>
    </row>
    <row r="1181" spans="1:2" x14ac:dyDescent="0.25">
      <c r="A1181" s="4" t="s">
        <v>370</v>
      </c>
      <c r="B1181" s="6" t="s">
        <v>61</v>
      </c>
    </row>
    <row r="1182" spans="1:2" x14ac:dyDescent="0.25">
      <c r="A1182" s="3" t="s">
        <v>370</v>
      </c>
      <c r="B1182" s="13" t="s">
        <v>61</v>
      </c>
    </row>
    <row r="1183" spans="1:2" x14ac:dyDescent="0.25">
      <c r="A1183" s="4" t="s">
        <v>370</v>
      </c>
      <c r="B1183" s="6" t="s">
        <v>61</v>
      </c>
    </row>
    <row r="1184" spans="1:2" x14ac:dyDescent="0.25">
      <c r="A1184" s="3" t="s">
        <v>370</v>
      </c>
      <c r="B1184" s="13" t="s">
        <v>61</v>
      </c>
    </row>
    <row r="1185" spans="1:2" x14ac:dyDescent="0.25">
      <c r="A1185" s="4" t="s">
        <v>370</v>
      </c>
      <c r="B1185" s="6" t="s">
        <v>61</v>
      </c>
    </row>
    <row r="1186" spans="1:2" x14ac:dyDescent="0.25">
      <c r="A1186" s="3" t="s">
        <v>370</v>
      </c>
      <c r="B1186" s="13" t="s">
        <v>61</v>
      </c>
    </row>
    <row r="1187" spans="1:2" x14ac:dyDescent="0.25">
      <c r="A1187" s="4" t="s">
        <v>3074</v>
      </c>
      <c r="B1187" s="6" t="s">
        <v>111</v>
      </c>
    </row>
    <row r="1188" spans="1:2" x14ac:dyDescent="0.25">
      <c r="A1188" s="3" t="s">
        <v>3079</v>
      </c>
      <c r="B1188" s="13" t="s">
        <v>12</v>
      </c>
    </row>
  </sheetData>
  <autoFilter ref="A1:B1188" xr:uid="{6DED6CD8-1931-40A2-B8D7-C8AB5E7A64B4}"/>
  <pageMargins left="0.7" right="0.7" top="0.75" bottom="0.75" header="0.3" footer="0.3"/>
  <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A l 2 2 T r C L k 7 m o A A A A + A A A A B I A H A B D b 2 5 m a W c v U G F j a 2 F n Z S 5 4 b W w g o h g A K K A U A A A A A A A A A A A A A A A A A A A A A A A A A A A A h Y + x D o I w F E V / h X S n D w o a Q h 5 l M H G S x G h i X E k t 0 A j F Q L H 8 m 4 O f 5 C 9 I o q i b 4 z 0 5 w 7 m P 2 x 3 T s a m d q + x 6 1 e q E + N Q j j t S i P S l d J m Q w h R u R l O M 2 F + e 8 l M 4 k 6 z 4 e + 1 N C K m M u M Y C 1 l t q A t l 0 J z P N 8 O G a b v a h k k 5 O P r P 7 L r t K 9 y b W Q h O P h F c M Z X U Z 0 E Q a M s t B H m D F m S n 8 V N h V T D + E H 4 m q o z d B J X n T u e o c w T 4 T 3 C / 4 E U E s D B B Q A A g A I A A J d t k 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X b Z O K I p H u A 4 A A A A R A A A A E w A c A E Z v c m 1 1 b G F z L 1 N l Y 3 R p b 2 4 x L m 0 g o h g A K K A U A A A A A A A A A A A A A A A A A A A A A A A A A A A A K 0 5 N L s n M z 1 M I h t C G 1 g B Q S w E C L Q A U A A I A C A A C X b Z O s I u T u a g A A A D 4 A A A A E g A A A A A A A A A A A A A A A A A A A A A A Q 2 9 u Z m l n L 1 B h Y 2 t h Z 2 U u e G 1 s U E s B A i 0 A F A A C A A g A A l 2 2 T g / K 6 a u k A A A A 6 Q A A A B M A A A A A A A A A A A A A A A A A 9 A A A A F t D b 2 5 0 Z W 5 0 X 1 R 5 c G V z X S 5 4 b W x Q S w E C L Q A U A A I A C A A C X b Z O 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9 e z p O a N 8 u E m + b U 6 s A H A w 0 A A A A A A C A A A A A A A Q Z g A A A A E A A C A A A A B c y M g J l e T o 8 K y P E g q n p l 3 M o 6 J n W P W E / 9 8 j r d 2 B o 4 t G S g A A A A A O g A A A A A I A A C A A A A B b Y y t H N F A R Y z y V 2 L S S 9 + o m 1 l x V j 4 Z V Y v f U 8 a k t f U l K R 1 A A A A D I L r U 0 s J C L P T R X g u E 5 0 / n J V P i e n C f l D 3 z t 7 h U Z 8 Z Y F U j e X 4 d W 0 y D C W o / b e H A w P p 9 g f W f g P I x + e W U R P i r v o Q J 7 C J G 6 E d k o C / p P l 1 u 2 j G L f P 1 0 A A A A A r N z K L o 3 g T Z e / 5 0 i O r B N i n E L h 8 5 U C R y l 4 S h M k U 4 L j V X B O / G z s N U H a I i f k z 8 f g 5 9 s z S D W N J C Y H 5 s 9 P P y j L r 1 o + d < / D a t a M a s h u p > 
</file>

<file path=customXml/itemProps1.xml><?xml version="1.0" encoding="utf-8"?>
<ds:datastoreItem xmlns:ds="http://schemas.openxmlformats.org/officeDocument/2006/customXml" ds:itemID="{CF7C5BCB-8621-4465-B516-15B72552C24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Dataset2</vt:lpstr>
      <vt:lpstr>Analysis-section</vt:lpstr>
      <vt:lpstr>Analysis-class</vt:lpstr>
      <vt:lpstr>Analysis-class-section</vt:lpstr>
      <vt:lpstr>Analysis-SubType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2019-05-22T12:32:43Z</dcterms:modified>
</cp:coreProperties>
</file>