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charts/chart43.xml" ContentType="application/vnd.openxmlformats-officedocument.drawingml.chart+xml"/>
  <Override PartName="/xl/charts/style38.xml" ContentType="application/vnd.ms-office.chartstyle+xml"/>
  <Override PartName="/xl/charts/colors38.xml" ContentType="application/vnd.ms-office.chartcolorstyle+xml"/>
  <Override PartName="/xl/charts/chart44.xml" ContentType="application/vnd.openxmlformats-officedocument.drawingml.chart+xml"/>
  <Override PartName="/xl/charts/style39.xml" ContentType="application/vnd.ms-office.chartstyle+xml"/>
  <Override PartName="/xl/charts/colors39.xml" ContentType="application/vnd.ms-office.chartcolorstyle+xml"/>
  <Override PartName="/xl/charts/chart45.xml" ContentType="application/vnd.openxmlformats-officedocument.drawingml.chart+xml"/>
  <Override PartName="/xl/charts/chart46.xml" ContentType="application/vnd.openxmlformats-officedocument.drawingml.chart+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charts/chart48.xml" ContentType="application/vnd.openxmlformats-officedocument.drawingml.chart+xml"/>
  <Override PartName="/xl/charts/style41.xml" ContentType="application/vnd.ms-office.chartstyle+xml"/>
  <Override PartName="/xl/charts/colors41.xml" ContentType="application/vnd.ms-office.chartcolorstyle+xml"/>
  <Override PartName="/xl/charts/chart49.xml" ContentType="application/vnd.openxmlformats-officedocument.drawingml.chart+xml"/>
  <Override PartName="/xl/charts/style42.xml" ContentType="application/vnd.ms-office.chartstyle+xml"/>
  <Override PartName="/xl/charts/colors42.xml" ContentType="application/vnd.ms-office.chartcolorstyle+xml"/>
  <Override PartName="/xl/charts/chart50.xml" ContentType="application/vnd.openxmlformats-officedocument.drawingml.chart+xml"/>
  <Override PartName="/xl/charts/style43.xml" ContentType="application/vnd.ms-office.chartstyle+xml"/>
  <Override PartName="/xl/charts/colors43.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charts/chart54.xml" ContentType="application/vnd.openxmlformats-officedocument.drawingml.chart+xml"/>
  <Override PartName="/xl/charts/style45.xml" ContentType="application/vnd.ms-office.chartstyle+xml"/>
  <Override PartName="/xl/charts/colors45.xml" ContentType="application/vnd.ms-office.chartcolorstyle+xml"/>
  <Override PartName="/xl/charts/chart55.xml" ContentType="application/vnd.openxmlformats-officedocument.drawingml.chart+xml"/>
  <Override PartName="/xl/charts/style46.xml" ContentType="application/vnd.ms-office.chartstyle+xml"/>
  <Override PartName="/xl/charts/colors46.xml" ContentType="application/vnd.ms-office.chartcolorstyle+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style57.xml" ContentType="application/vnd.ms-office.chartstyle+xml"/>
  <Override PartName="/xl/charts/colors57.xml" ContentType="application/vnd.ms-office.chartcolorstyle+xml"/>
  <Override PartName="/xl/charts/chart69.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70.xml" ContentType="application/vnd.openxmlformats-officedocument.drawingml.chart+xml"/>
  <Override PartName="/xl/charts/style59.xml" ContentType="application/vnd.ms-office.chartstyle+xml"/>
  <Override PartName="/xl/charts/colors59.xml" ContentType="application/vnd.ms-office.chartcolorstyle+xml"/>
  <Override PartName="/xl/charts/chart71.xml" ContentType="application/vnd.openxmlformats-officedocument.drawingml.chart+xml"/>
  <Override PartName="/xl/charts/style60.xml" ContentType="application/vnd.ms-office.chartstyle+xml"/>
  <Override PartName="/xl/charts/colors60.xml" ContentType="application/vnd.ms-office.chartcolorstyle+xml"/>
  <Override PartName="/xl/charts/chart72.xml" ContentType="application/vnd.openxmlformats-officedocument.drawingml.chart+xml"/>
  <Override PartName="/xl/charts/chart73.xml" ContentType="application/vnd.openxmlformats-officedocument.drawingml.chart+xml"/>
  <Override PartName="/xl/charts/style61.xml" ContentType="application/vnd.ms-office.chartstyle+xml"/>
  <Override PartName="/xl/charts/colors61.xml" ContentType="application/vnd.ms-office.chartcolorstyle+xml"/>
  <Override PartName="/xl/tables/table20.xml" ContentType="application/vnd.openxmlformats-officedocument.spreadsheetml.tab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harts/chart74.xml" ContentType="application/vnd.openxmlformats-officedocument.drawingml.chart+xml"/>
  <Override PartName="/xl/charts/style62.xml" ContentType="application/vnd.ms-office.chartstyle+xml"/>
  <Override PartName="/xl/charts/colors6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172A15B0-411D-4FF4-AB69-D170A5AADCFE}" xr6:coauthVersionLast="36" xr6:coauthVersionMax="43" xr10:uidLastSave="{00000000-0000-0000-0000-000000000000}"/>
  <bookViews>
    <workbookView xWindow="-120" yWindow="-120" windowWidth="29040" windowHeight="15990" tabRatio="500" firstSheet="9" activeTab="9"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 name="Analysis validation" sheetId="15" r:id="rId10"/>
    <sheet name="Analysis validation class" sheetId="14" r:id="rId11"/>
    <sheet name="Analysis val class section" sheetId="16" r:id="rId12"/>
  </sheets>
  <externalReferences>
    <externalReference r:id="rId13"/>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11" i="16" l="1"/>
  <c r="G11" i="16"/>
  <c r="K10" i="16"/>
  <c r="G10" i="16"/>
  <c r="C10" i="16"/>
  <c r="L4" i="16"/>
  <c r="G4" i="16"/>
  <c r="K3" i="16"/>
  <c r="G3" i="16"/>
  <c r="W259" i="14"/>
  <c r="U259" i="14"/>
  <c r="V259" i="14"/>
  <c r="T259" i="14"/>
  <c r="Q259" i="14"/>
  <c r="O259" i="14"/>
  <c r="P259" i="14"/>
  <c r="N259" i="14"/>
  <c r="T4" i="14"/>
  <c r="U4" i="14"/>
  <c r="V4" i="14"/>
  <c r="T5" i="14"/>
  <c r="W5" i="14" s="1"/>
  <c r="U5" i="14"/>
  <c r="V5" i="14"/>
  <c r="T6" i="14"/>
  <c r="U6" i="14"/>
  <c r="V6" i="14"/>
  <c r="T7" i="14"/>
  <c r="U7" i="14"/>
  <c r="V7" i="14"/>
  <c r="W7" i="14" s="1"/>
  <c r="T8" i="14"/>
  <c r="U8" i="14"/>
  <c r="V8" i="14"/>
  <c r="W8" i="14" s="1"/>
  <c r="T9" i="14"/>
  <c r="W9" i="14" s="1"/>
  <c r="U9" i="14"/>
  <c r="V9" i="14"/>
  <c r="T10" i="14"/>
  <c r="U10" i="14"/>
  <c r="W10" i="14" s="1"/>
  <c r="V10" i="14"/>
  <c r="T11" i="14"/>
  <c r="U11" i="14"/>
  <c r="V11" i="14"/>
  <c r="W11" i="14" s="1"/>
  <c r="T12" i="14"/>
  <c r="U12" i="14"/>
  <c r="V12" i="14"/>
  <c r="W12" i="14" s="1"/>
  <c r="T13" i="14"/>
  <c r="W13" i="14" s="1"/>
  <c r="U13" i="14"/>
  <c r="V13" i="14"/>
  <c r="T14" i="14"/>
  <c r="U14" i="14"/>
  <c r="V14" i="14"/>
  <c r="T15" i="14"/>
  <c r="U15" i="14"/>
  <c r="V15" i="14"/>
  <c r="W15" i="14" s="1"/>
  <c r="T16" i="14"/>
  <c r="U16" i="14"/>
  <c r="V16" i="14"/>
  <c r="W16" i="14" s="1"/>
  <c r="T17" i="14"/>
  <c r="W17" i="14" s="1"/>
  <c r="U17" i="14"/>
  <c r="V17" i="14"/>
  <c r="T18" i="14"/>
  <c r="U18" i="14"/>
  <c r="W18" i="14" s="1"/>
  <c r="V18" i="14"/>
  <c r="T19" i="14"/>
  <c r="U19" i="14"/>
  <c r="V19" i="14"/>
  <c r="W19" i="14" s="1"/>
  <c r="T20" i="14"/>
  <c r="U20" i="14"/>
  <c r="V20" i="14"/>
  <c r="W20" i="14" s="1"/>
  <c r="T21" i="14"/>
  <c r="W21" i="14" s="1"/>
  <c r="U21" i="14"/>
  <c r="V21" i="14"/>
  <c r="T22" i="14"/>
  <c r="U22" i="14"/>
  <c r="V22" i="14"/>
  <c r="T23" i="14"/>
  <c r="U23" i="14"/>
  <c r="V23" i="14"/>
  <c r="W23" i="14" s="1"/>
  <c r="T24" i="14"/>
  <c r="U24" i="14"/>
  <c r="V24" i="14"/>
  <c r="W24" i="14" s="1"/>
  <c r="T25" i="14"/>
  <c r="W25" i="14" s="1"/>
  <c r="U25" i="14"/>
  <c r="V25" i="14"/>
  <c r="T26" i="14"/>
  <c r="U26" i="14"/>
  <c r="W26" i="14" s="1"/>
  <c r="V26" i="14"/>
  <c r="T27" i="14"/>
  <c r="U27" i="14"/>
  <c r="V27" i="14"/>
  <c r="W27" i="14" s="1"/>
  <c r="T28" i="14"/>
  <c r="U28" i="14"/>
  <c r="V28" i="14"/>
  <c r="W28" i="14" s="1"/>
  <c r="T29" i="14"/>
  <c r="W29" i="14" s="1"/>
  <c r="U29" i="14"/>
  <c r="V29" i="14"/>
  <c r="T30" i="14"/>
  <c r="U30" i="14"/>
  <c r="V30" i="14"/>
  <c r="T31" i="14"/>
  <c r="U31" i="14"/>
  <c r="V31" i="14"/>
  <c r="W31" i="14" s="1"/>
  <c r="T32" i="14"/>
  <c r="U32" i="14"/>
  <c r="V32" i="14"/>
  <c r="W32" i="14" s="1"/>
  <c r="T33" i="14"/>
  <c r="W33" i="14" s="1"/>
  <c r="U33" i="14"/>
  <c r="V33" i="14"/>
  <c r="T34" i="14"/>
  <c r="U34" i="14"/>
  <c r="W34" i="14" s="1"/>
  <c r="V34" i="14"/>
  <c r="T35" i="14"/>
  <c r="U35" i="14"/>
  <c r="V35" i="14"/>
  <c r="W35" i="14" s="1"/>
  <c r="T36" i="14"/>
  <c r="U36" i="14"/>
  <c r="V36" i="14"/>
  <c r="W36" i="14" s="1"/>
  <c r="T37" i="14"/>
  <c r="W37" i="14" s="1"/>
  <c r="U37" i="14"/>
  <c r="V37" i="14"/>
  <c r="T38" i="14"/>
  <c r="U38" i="14"/>
  <c r="V38" i="14"/>
  <c r="T39" i="14"/>
  <c r="U39" i="14"/>
  <c r="V39" i="14"/>
  <c r="W39" i="14" s="1"/>
  <c r="T40" i="14"/>
  <c r="U40" i="14"/>
  <c r="V40" i="14"/>
  <c r="W40" i="14" s="1"/>
  <c r="T41" i="14"/>
  <c r="W41" i="14" s="1"/>
  <c r="U41" i="14"/>
  <c r="V41" i="14"/>
  <c r="T42" i="14"/>
  <c r="U42" i="14"/>
  <c r="W42" i="14" s="1"/>
  <c r="V42" i="14"/>
  <c r="T43" i="14"/>
  <c r="U43" i="14"/>
  <c r="V43" i="14"/>
  <c r="W43" i="14" s="1"/>
  <c r="T44" i="14"/>
  <c r="U44" i="14"/>
  <c r="V44" i="14"/>
  <c r="W44" i="14" s="1"/>
  <c r="T45" i="14"/>
  <c r="W45" i="14" s="1"/>
  <c r="U45" i="14"/>
  <c r="V45" i="14"/>
  <c r="T46" i="14"/>
  <c r="U46" i="14"/>
  <c r="V46" i="14"/>
  <c r="T47" i="14"/>
  <c r="U47" i="14"/>
  <c r="V47" i="14"/>
  <c r="W47" i="14" s="1"/>
  <c r="T48" i="14"/>
  <c r="U48" i="14"/>
  <c r="V48" i="14"/>
  <c r="W48" i="14" s="1"/>
  <c r="T49" i="14"/>
  <c r="W49" i="14" s="1"/>
  <c r="U49" i="14"/>
  <c r="V49" i="14"/>
  <c r="T50" i="14"/>
  <c r="U50" i="14"/>
  <c r="W50" i="14" s="1"/>
  <c r="V50" i="14"/>
  <c r="T51" i="14"/>
  <c r="U51" i="14"/>
  <c r="V51" i="14"/>
  <c r="W51" i="14" s="1"/>
  <c r="T52" i="14"/>
  <c r="U52" i="14"/>
  <c r="V52" i="14"/>
  <c r="W52" i="14" s="1"/>
  <c r="T53" i="14"/>
  <c r="W53" i="14" s="1"/>
  <c r="U53" i="14"/>
  <c r="V53" i="14"/>
  <c r="T54" i="14"/>
  <c r="U54" i="14"/>
  <c r="V54" i="14"/>
  <c r="T55" i="14"/>
  <c r="U55" i="14"/>
  <c r="V55" i="14"/>
  <c r="W55" i="14" s="1"/>
  <c r="T56" i="14"/>
  <c r="U56" i="14"/>
  <c r="V56" i="14"/>
  <c r="W56" i="14" s="1"/>
  <c r="T57" i="14"/>
  <c r="W57" i="14" s="1"/>
  <c r="U57" i="14"/>
  <c r="V57" i="14"/>
  <c r="T58" i="14"/>
  <c r="U58" i="14"/>
  <c r="W58" i="14" s="1"/>
  <c r="V58" i="14"/>
  <c r="T59" i="14"/>
  <c r="U59" i="14"/>
  <c r="V59" i="14"/>
  <c r="W59" i="14" s="1"/>
  <c r="T60" i="14"/>
  <c r="U60" i="14"/>
  <c r="V60" i="14"/>
  <c r="W60" i="14" s="1"/>
  <c r="T61" i="14"/>
  <c r="W61" i="14" s="1"/>
  <c r="U61" i="14"/>
  <c r="V61" i="14"/>
  <c r="T62" i="14"/>
  <c r="U62" i="14"/>
  <c r="V62" i="14"/>
  <c r="T63" i="14"/>
  <c r="U63" i="14"/>
  <c r="V63" i="14"/>
  <c r="W63" i="14" s="1"/>
  <c r="T64" i="14"/>
  <c r="U64" i="14"/>
  <c r="V64" i="14"/>
  <c r="W64" i="14" s="1"/>
  <c r="T65" i="14"/>
  <c r="W65" i="14" s="1"/>
  <c r="U65" i="14"/>
  <c r="V65" i="14"/>
  <c r="T66" i="14"/>
  <c r="U66" i="14"/>
  <c r="W66" i="14" s="1"/>
  <c r="V66" i="14"/>
  <c r="T67" i="14"/>
  <c r="U67" i="14"/>
  <c r="V67" i="14"/>
  <c r="W67" i="14" s="1"/>
  <c r="T68" i="14"/>
  <c r="U68" i="14"/>
  <c r="V68" i="14"/>
  <c r="W68" i="14" s="1"/>
  <c r="T69" i="14"/>
  <c r="W69" i="14" s="1"/>
  <c r="U69" i="14"/>
  <c r="V69" i="14"/>
  <c r="T70" i="14"/>
  <c r="U70" i="14"/>
  <c r="V70" i="14"/>
  <c r="T71" i="14"/>
  <c r="U71" i="14"/>
  <c r="V71" i="14"/>
  <c r="W71" i="14" s="1"/>
  <c r="T72" i="14"/>
  <c r="U72" i="14"/>
  <c r="V72" i="14"/>
  <c r="W72" i="14" s="1"/>
  <c r="T73" i="14"/>
  <c r="W73" i="14" s="1"/>
  <c r="U73" i="14"/>
  <c r="V73" i="14"/>
  <c r="T74" i="14"/>
  <c r="U74" i="14"/>
  <c r="W74" i="14" s="1"/>
  <c r="V74" i="14"/>
  <c r="T75" i="14"/>
  <c r="U75" i="14"/>
  <c r="V75" i="14"/>
  <c r="W75" i="14" s="1"/>
  <c r="T76" i="14"/>
  <c r="U76" i="14"/>
  <c r="V76" i="14"/>
  <c r="W76" i="14" s="1"/>
  <c r="T77" i="14"/>
  <c r="W77" i="14" s="1"/>
  <c r="U77" i="14"/>
  <c r="V77" i="14"/>
  <c r="T78" i="14"/>
  <c r="U78" i="14"/>
  <c r="V78" i="14"/>
  <c r="T79" i="14"/>
  <c r="U79" i="14"/>
  <c r="V79" i="14"/>
  <c r="W79" i="14" s="1"/>
  <c r="T80" i="14"/>
  <c r="U80" i="14"/>
  <c r="V80" i="14"/>
  <c r="W80" i="14" s="1"/>
  <c r="T81" i="14"/>
  <c r="W81" i="14" s="1"/>
  <c r="U81" i="14"/>
  <c r="V81" i="14"/>
  <c r="T82" i="14"/>
  <c r="U82" i="14"/>
  <c r="W82" i="14" s="1"/>
  <c r="V82" i="14"/>
  <c r="T83" i="14"/>
  <c r="U83" i="14"/>
  <c r="V83" i="14"/>
  <c r="W83" i="14" s="1"/>
  <c r="T84" i="14"/>
  <c r="U84" i="14"/>
  <c r="V84" i="14"/>
  <c r="W84" i="14" s="1"/>
  <c r="T85" i="14"/>
  <c r="W85" i="14" s="1"/>
  <c r="U85" i="14"/>
  <c r="V85" i="14"/>
  <c r="T86" i="14"/>
  <c r="U86" i="14"/>
  <c r="V86" i="14"/>
  <c r="T87" i="14"/>
  <c r="U87" i="14"/>
  <c r="V87" i="14"/>
  <c r="W87" i="14" s="1"/>
  <c r="T88" i="14"/>
  <c r="U88" i="14"/>
  <c r="V88" i="14"/>
  <c r="W88" i="14" s="1"/>
  <c r="T89" i="14"/>
  <c r="W89" i="14" s="1"/>
  <c r="U89" i="14"/>
  <c r="V89" i="14"/>
  <c r="T90" i="14"/>
  <c r="U90" i="14"/>
  <c r="W90" i="14" s="1"/>
  <c r="V90" i="14"/>
  <c r="T91" i="14"/>
  <c r="U91" i="14"/>
  <c r="V91" i="14"/>
  <c r="W91" i="14" s="1"/>
  <c r="T92" i="14"/>
  <c r="U92" i="14"/>
  <c r="V92" i="14"/>
  <c r="W92" i="14" s="1"/>
  <c r="T93" i="14"/>
  <c r="W93" i="14" s="1"/>
  <c r="U93" i="14"/>
  <c r="V93" i="14"/>
  <c r="T94" i="14"/>
  <c r="U94" i="14"/>
  <c r="V94" i="14"/>
  <c r="T95" i="14"/>
  <c r="U95" i="14"/>
  <c r="V95" i="14"/>
  <c r="W95" i="14" s="1"/>
  <c r="T96" i="14"/>
  <c r="U96" i="14"/>
  <c r="V96" i="14"/>
  <c r="W96" i="14" s="1"/>
  <c r="T97" i="14"/>
  <c r="W97" i="14" s="1"/>
  <c r="U97" i="14"/>
  <c r="V97" i="14"/>
  <c r="T98" i="14"/>
  <c r="U98" i="14"/>
  <c r="W98" i="14" s="1"/>
  <c r="V98" i="14"/>
  <c r="T99" i="14"/>
  <c r="U99" i="14"/>
  <c r="V99" i="14"/>
  <c r="W99" i="14" s="1"/>
  <c r="T100" i="14"/>
  <c r="U100" i="14"/>
  <c r="V100" i="14"/>
  <c r="W100" i="14" s="1"/>
  <c r="T101" i="14"/>
  <c r="W101" i="14" s="1"/>
  <c r="U101" i="14"/>
  <c r="V101" i="14"/>
  <c r="T102" i="14"/>
  <c r="U102" i="14"/>
  <c r="V102" i="14"/>
  <c r="T103" i="14"/>
  <c r="U103" i="14"/>
  <c r="V103" i="14"/>
  <c r="W103" i="14" s="1"/>
  <c r="T104" i="14"/>
  <c r="U104" i="14"/>
  <c r="V104" i="14"/>
  <c r="W104" i="14" s="1"/>
  <c r="T105" i="14"/>
  <c r="W105" i="14" s="1"/>
  <c r="U105" i="14"/>
  <c r="V105" i="14"/>
  <c r="T106" i="14"/>
  <c r="U106" i="14"/>
  <c r="W106" i="14" s="1"/>
  <c r="V106" i="14"/>
  <c r="T107" i="14"/>
  <c r="U107" i="14"/>
  <c r="V107" i="14"/>
  <c r="W107" i="14" s="1"/>
  <c r="T108" i="14"/>
  <c r="U108" i="14"/>
  <c r="V108" i="14"/>
  <c r="W108" i="14" s="1"/>
  <c r="T109" i="14"/>
  <c r="W109" i="14" s="1"/>
  <c r="U109" i="14"/>
  <c r="V109" i="14"/>
  <c r="T110" i="14"/>
  <c r="U110" i="14"/>
  <c r="V110" i="14"/>
  <c r="T111" i="14"/>
  <c r="U111" i="14"/>
  <c r="V111" i="14"/>
  <c r="W111" i="14" s="1"/>
  <c r="T112" i="14"/>
  <c r="U112" i="14"/>
  <c r="V112" i="14"/>
  <c r="W112" i="14" s="1"/>
  <c r="T113" i="14"/>
  <c r="W113" i="14" s="1"/>
  <c r="U113" i="14"/>
  <c r="V113" i="14"/>
  <c r="T114" i="14"/>
  <c r="U114" i="14"/>
  <c r="W114" i="14" s="1"/>
  <c r="V114" i="14"/>
  <c r="T115" i="14"/>
  <c r="U115" i="14"/>
  <c r="V115" i="14"/>
  <c r="W115" i="14" s="1"/>
  <c r="T116" i="14"/>
  <c r="U116" i="14"/>
  <c r="V116" i="14"/>
  <c r="W116" i="14" s="1"/>
  <c r="T117" i="14"/>
  <c r="W117" i="14" s="1"/>
  <c r="U117" i="14"/>
  <c r="V117" i="14"/>
  <c r="T118" i="14"/>
  <c r="U118" i="14"/>
  <c r="V118" i="14"/>
  <c r="T119" i="14"/>
  <c r="U119" i="14"/>
  <c r="V119" i="14"/>
  <c r="W119" i="14" s="1"/>
  <c r="T120" i="14"/>
  <c r="U120" i="14"/>
  <c r="V120" i="14"/>
  <c r="W120" i="14" s="1"/>
  <c r="T121" i="14"/>
  <c r="W121" i="14" s="1"/>
  <c r="U121" i="14"/>
  <c r="V121" i="14"/>
  <c r="T122" i="14"/>
  <c r="U122" i="14"/>
  <c r="W122" i="14" s="1"/>
  <c r="V122" i="14"/>
  <c r="T123" i="14"/>
  <c r="U123" i="14"/>
  <c r="V123" i="14"/>
  <c r="W123" i="14" s="1"/>
  <c r="T124" i="14"/>
  <c r="U124" i="14"/>
  <c r="V124" i="14"/>
  <c r="W124" i="14" s="1"/>
  <c r="T125" i="14"/>
  <c r="W125" i="14" s="1"/>
  <c r="U125" i="14"/>
  <c r="V125" i="14"/>
  <c r="T126" i="14"/>
  <c r="U126" i="14"/>
  <c r="V126" i="14"/>
  <c r="T127" i="14"/>
  <c r="U127" i="14"/>
  <c r="V127" i="14"/>
  <c r="W127" i="14" s="1"/>
  <c r="T128" i="14"/>
  <c r="U128" i="14"/>
  <c r="V128" i="14"/>
  <c r="W128" i="14" s="1"/>
  <c r="T129" i="14"/>
  <c r="W129" i="14" s="1"/>
  <c r="U129" i="14"/>
  <c r="V129" i="14"/>
  <c r="T130" i="14"/>
  <c r="U130" i="14"/>
  <c r="W130" i="14" s="1"/>
  <c r="V130" i="14"/>
  <c r="T131" i="14"/>
  <c r="U131" i="14"/>
  <c r="V131" i="14"/>
  <c r="W131" i="14" s="1"/>
  <c r="T132" i="14"/>
  <c r="U132" i="14"/>
  <c r="V132" i="14"/>
  <c r="W132" i="14" s="1"/>
  <c r="T133" i="14"/>
  <c r="W133" i="14" s="1"/>
  <c r="U133" i="14"/>
  <c r="V133" i="14"/>
  <c r="T134" i="14"/>
  <c r="U134" i="14"/>
  <c r="W134" i="14" s="1"/>
  <c r="V134" i="14"/>
  <c r="T135" i="14"/>
  <c r="U135" i="14"/>
  <c r="V135" i="14"/>
  <c r="W135" i="14" s="1"/>
  <c r="T136" i="14"/>
  <c r="U136" i="14"/>
  <c r="V136" i="14"/>
  <c r="W136" i="14" s="1"/>
  <c r="T137" i="14"/>
  <c r="W137" i="14" s="1"/>
  <c r="U137" i="14"/>
  <c r="V137" i="14"/>
  <c r="T138" i="14"/>
  <c r="U138" i="14"/>
  <c r="V138" i="14"/>
  <c r="T139" i="14"/>
  <c r="U139" i="14"/>
  <c r="V139" i="14"/>
  <c r="W139" i="14" s="1"/>
  <c r="T140" i="14"/>
  <c r="U140" i="14"/>
  <c r="V140" i="14"/>
  <c r="W140" i="14" s="1"/>
  <c r="T141" i="14"/>
  <c r="W141" i="14" s="1"/>
  <c r="U141" i="14"/>
  <c r="V141" i="14"/>
  <c r="T142" i="14"/>
  <c r="U142" i="14"/>
  <c r="W142" i="14" s="1"/>
  <c r="V142" i="14"/>
  <c r="T143" i="14"/>
  <c r="U143" i="14"/>
  <c r="V143" i="14"/>
  <c r="W143" i="14" s="1"/>
  <c r="T144" i="14"/>
  <c r="U144" i="14"/>
  <c r="V144" i="14"/>
  <c r="W144" i="14" s="1"/>
  <c r="T145" i="14"/>
  <c r="W145" i="14" s="1"/>
  <c r="U145" i="14"/>
  <c r="V145" i="14"/>
  <c r="T146" i="14"/>
  <c r="U146" i="14"/>
  <c r="W146" i="14" s="1"/>
  <c r="V146" i="14"/>
  <c r="T147" i="14"/>
  <c r="U147" i="14"/>
  <c r="V147" i="14"/>
  <c r="W147" i="14" s="1"/>
  <c r="T148" i="14"/>
  <c r="U148" i="14"/>
  <c r="V148" i="14"/>
  <c r="W148" i="14" s="1"/>
  <c r="T149" i="14"/>
  <c r="W149" i="14" s="1"/>
  <c r="U149" i="14"/>
  <c r="V149" i="14"/>
  <c r="T150" i="14"/>
  <c r="U150" i="14"/>
  <c r="W150" i="14" s="1"/>
  <c r="V150" i="14"/>
  <c r="T151" i="14"/>
  <c r="U151" i="14"/>
  <c r="V151" i="14"/>
  <c r="W151" i="14" s="1"/>
  <c r="T152" i="14"/>
  <c r="U152" i="14"/>
  <c r="V152" i="14"/>
  <c r="W152" i="14" s="1"/>
  <c r="T153" i="14"/>
  <c r="W153" i="14" s="1"/>
  <c r="U153" i="14"/>
  <c r="V153" i="14"/>
  <c r="T154" i="14"/>
  <c r="U154" i="14"/>
  <c r="V154" i="14"/>
  <c r="T155" i="14"/>
  <c r="U155" i="14"/>
  <c r="V155" i="14"/>
  <c r="W155" i="14" s="1"/>
  <c r="T156" i="14"/>
  <c r="U156" i="14"/>
  <c r="V156" i="14"/>
  <c r="W156" i="14" s="1"/>
  <c r="T157" i="14"/>
  <c r="W157" i="14" s="1"/>
  <c r="U157" i="14"/>
  <c r="V157" i="14"/>
  <c r="T158" i="14"/>
  <c r="U158" i="14"/>
  <c r="W158" i="14" s="1"/>
  <c r="V158" i="14"/>
  <c r="T159" i="14"/>
  <c r="U159" i="14"/>
  <c r="V159" i="14"/>
  <c r="W159" i="14" s="1"/>
  <c r="T160" i="14"/>
  <c r="U160" i="14"/>
  <c r="V160" i="14"/>
  <c r="W160" i="14" s="1"/>
  <c r="T161" i="14"/>
  <c r="W161" i="14" s="1"/>
  <c r="U161" i="14"/>
  <c r="V161" i="14"/>
  <c r="T162" i="14"/>
  <c r="U162" i="14"/>
  <c r="W162" i="14" s="1"/>
  <c r="V162" i="14"/>
  <c r="T163" i="14"/>
  <c r="U163" i="14"/>
  <c r="V163" i="14"/>
  <c r="W163" i="14" s="1"/>
  <c r="T164" i="14"/>
  <c r="U164" i="14"/>
  <c r="V164" i="14"/>
  <c r="W164" i="14" s="1"/>
  <c r="T165" i="14"/>
  <c r="W165" i="14" s="1"/>
  <c r="U165" i="14"/>
  <c r="V165" i="14"/>
  <c r="T166" i="14"/>
  <c r="U166" i="14"/>
  <c r="W166" i="14" s="1"/>
  <c r="V166" i="14"/>
  <c r="T167" i="14"/>
  <c r="U167" i="14"/>
  <c r="V167" i="14"/>
  <c r="W167" i="14" s="1"/>
  <c r="T168" i="14"/>
  <c r="U168" i="14"/>
  <c r="V168" i="14"/>
  <c r="W168" i="14" s="1"/>
  <c r="T169" i="14"/>
  <c r="W169" i="14" s="1"/>
  <c r="U169" i="14"/>
  <c r="V169" i="14"/>
  <c r="T170" i="14"/>
  <c r="U170" i="14"/>
  <c r="V170" i="14"/>
  <c r="T171" i="14"/>
  <c r="U171" i="14"/>
  <c r="V171" i="14"/>
  <c r="W171" i="14" s="1"/>
  <c r="T172" i="14"/>
  <c r="U172" i="14"/>
  <c r="V172" i="14"/>
  <c r="W172" i="14" s="1"/>
  <c r="T173" i="14"/>
  <c r="W173" i="14" s="1"/>
  <c r="U173" i="14"/>
  <c r="V173" i="14"/>
  <c r="T174" i="14"/>
  <c r="U174" i="14"/>
  <c r="W174" i="14" s="1"/>
  <c r="V174" i="14"/>
  <c r="T175" i="14"/>
  <c r="U175" i="14"/>
  <c r="V175" i="14"/>
  <c r="W175" i="14" s="1"/>
  <c r="T176" i="14"/>
  <c r="U176" i="14"/>
  <c r="V176" i="14"/>
  <c r="W176" i="14" s="1"/>
  <c r="T177" i="14"/>
  <c r="W177" i="14" s="1"/>
  <c r="U177" i="14"/>
  <c r="V177" i="14"/>
  <c r="T178" i="14"/>
  <c r="U178" i="14"/>
  <c r="W178" i="14" s="1"/>
  <c r="V178" i="14"/>
  <c r="T179" i="14"/>
  <c r="U179" i="14"/>
  <c r="V179" i="14"/>
  <c r="W179" i="14" s="1"/>
  <c r="T180" i="14"/>
  <c r="U180" i="14"/>
  <c r="V180" i="14"/>
  <c r="W180" i="14" s="1"/>
  <c r="T181" i="14"/>
  <c r="W181" i="14" s="1"/>
  <c r="U181" i="14"/>
  <c r="V181" i="14"/>
  <c r="T182" i="14"/>
  <c r="U182" i="14"/>
  <c r="W182" i="14" s="1"/>
  <c r="V182" i="14"/>
  <c r="T183" i="14"/>
  <c r="U183" i="14"/>
  <c r="V183" i="14"/>
  <c r="W183" i="14" s="1"/>
  <c r="T184" i="14"/>
  <c r="U184" i="14"/>
  <c r="V184" i="14"/>
  <c r="W184" i="14" s="1"/>
  <c r="T185" i="14"/>
  <c r="W185" i="14" s="1"/>
  <c r="U185" i="14"/>
  <c r="V185" i="14"/>
  <c r="T186" i="14"/>
  <c r="U186" i="14"/>
  <c r="V186" i="14"/>
  <c r="T187" i="14"/>
  <c r="U187" i="14"/>
  <c r="V187" i="14"/>
  <c r="W187" i="14" s="1"/>
  <c r="T188" i="14"/>
  <c r="U188" i="14"/>
  <c r="V188" i="14"/>
  <c r="W188" i="14" s="1"/>
  <c r="T189" i="14"/>
  <c r="W189" i="14" s="1"/>
  <c r="U189" i="14"/>
  <c r="V189" i="14"/>
  <c r="T190" i="14"/>
  <c r="U190" i="14"/>
  <c r="W190" i="14" s="1"/>
  <c r="V190" i="14"/>
  <c r="T191" i="14"/>
  <c r="U191" i="14"/>
  <c r="V191" i="14"/>
  <c r="W191" i="14" s="1"/>
  <c r="T192" i="14"/>
  <c r="U192" i="14"/>
  <c r="V192" i="14"/>
  <c r="W192" i="14" s="1"/>
  <c r="T193" i="14"/>
  <c r="W193" i="14" s="1"/>
  <c r="U193" i="14"/>
  <c r="V193" i="14"/>
  <c r="T194" i="14"/>
  <c r="U194" i="14"/>
  <c r="W194" i="14" s="1"/>
  <c r="V194" i="14"/>
  <c r="T195" i="14"/>
  <c r="U195" i="14"/>
  <c r="V195" i="14"/>
  <c r="W195" i="14" s="1"/>
  <c r="T196" i="14"/>
  <c r="U196" i="14"/>
  <c r="V196" i="14"/>
  <c r="W196" i="14" s="1"/>
  <c r="T197" i="14"/>
  <c r="W197" i="14" s="1"/>
  <c r="U197" i="14"/>
  <c r="V197" i="14"/>
  <c r="T198" i="14"/>
  <c r="U198" i="14"/>
  <c r="W198" i="14" s="1"/>
  <c r="V198" i="14"/>
  <c r="T199" i="14"/>
  <c r="U199" i="14"/>
  <c r="V199" i="14"/>
  <c r="W199" i="14" s="1"/>
  <c r="T200" i="14"/>
  <c r="U200" i="14"/>
  <c r="V200" i="14"/>
  <c r="W200" i="14" s="1"/>
  <c r="T201" i="14"/>
  <c r="W201" i="14" s="1"/>
  <c r="U201" i="14"/>
  <c r="V201" i="14"/>
  <c r="T202" i="14"/>
  <c r="U202" i="14"/>
  <c r="V202" i="14"/>
  <c r="T203" i="14"/>
  <c r="U203" i="14"/>
  <c r="V203" i="14"/>
  <c r="W203" i="14" s="1"/>
  <c r="T204" i="14"/>
  <c r="U204" i="14"/>
  <c r="V204" i="14"/>
  <c r="W204" i="14" s="1"/>
  <c r="T205" i="14"/>
  <c r="W205" i="14" s="1"/>
  <c r="U205" i="14"/>
  <c r="V205" i="14"/>
  <c r="T206" i="14"/>
  <c r="U206" i="14"/>
  <c r="W206" i="14" s="1"/>
  <c r="V206" i="14"/>
  <c r="T207" i="14"/>
  <c r="U207" i="14"/>
  <c r="V207" i="14"/>
  <c r="W207" i="14" s="1"/>
  <c r="T208" i="14"/>
  <c r="U208" i="14"/>
  <c r="V208" i="14"/>
  <c r="W208" i="14" s="1"/>
  <c r="T209" i="14"/>
  <c r="W209" i="14" s="1"/>
  <c r="U209" i="14"/>
  <c r="V209" i="14"/>
  <c r="T210" i="14"/>
  <c r="U210" i="14"/>
  <c r="W210" i="14" s="1"/>
  <c r="V210" i="14"/>
  <c r="T211" i="14"/>
  <c r="U211" i="14"/>
  <c r="V211" i="14"/>
  <c r="W211" i="14" s="1"/>
  <c r="T212" i="14"/>
  <c r="U212" i="14"/>
  <c r="V212" i="14"/>
  <c r="W212" i="14" s="1"/>
  <c r="T213" i="14"/>
  <c r="W213" i="14" s="1"/>
  <c r="U213" i="14"/>
  <c r="V213" i="14"/>
  <c r="T214" i="14"/>
  <c r="U214" i="14"/>
  <c r="W214" i="14" s="1"/>
  <c r="V214" i="14"/>
  <c r="T215" i="14"/>
  <c r="U215" i="14"/>
  <c r="V215" i="14"/>
  <c r="W215" i="14" s="1"/>
  <c r="T216" i="14"/>
  <c r="U216" i="14"/>
  <c r="V216" i="14"/>
  <c r="W216" i="14" s="1"/>
  <c r="T217" i="14"/>
  <c r="W217" i="14" s="1"/>
  <c r="U217" i="14"/>
  <c r="V217" i="14"/>
  <c r="T218" i="14"/>
  <c r="U218" i="14"/>
  <c r="V218" i="14"/>
  <c r="T219" i="14"/>
  <c r="U219" i="14"/>
  <c r="V219" i="14"/>
  <c r="W219" i="14" s="1"/>
  <c r="T220" i="14"/>
  <c r="U220" i="14"/>
  <c r="V220" i="14"/>
  <c r="W220" i="14" s="1"/>
  <c r="T221" i="14"/>
  <c r="W221" i="14" s="1"/>
  <c r="U221" i="14"/>
  <c r="V221" i="14"/>
  <c r="T222" i="14"/>
  <c r="U222" i="14"/>
  <c r="W222" i="14" s="1"/>
  <c r="V222" i="14"/>
  <c r="T223" i="14"/>
  <c r="U223" i="14"/>
  <c r="V223" i="14"/>
  <c r="W223" i="14" s="1"/>
  <c r="T224" i="14"/>
  <c r="U224" i="14"/>
  <c r="V224" i="14"/>
  <c r="W224" i="14" s="1"/>
  <c r="T225" i="14"/>
  <c r="W225" i="14" s="1"/>
  <c r="U225" i="14"/>
  <c r="V225" i="14"/>
  <c r="T226" i="14"/>
  <c r="U226" i="14"/>
  <c r="W226" i="14" s="1"/>
  <c r="V226" i="14"/>
  <c r="T227" i="14"/>
  <c r="U227" i="14"/>
  <c r="V227" i="14"/>
  <c r="W227" i="14" s="1"/>
  <c r="T228" i="14"/>
  <c r="U228" i="14"/>
  <c r="V228" i="14"/>
  <c r="W228" i="14" s="1"/>
  <c r="T229" i="14"/>
  <c r="W229" i="14" s="1"/>
  <c r="U229" i="14"/>
  <c r="V229" i="14"/>
  <c r="T230" i="14"/>
  <c r="U230" i="14"/>
  <c r="W230" i="14" s="1"/>
  <c r="V230" i="14"/>
  <c r="T231" i="14"/>
  <c r="U231" i="14"/>
  <c r="V231" i="14"/>
  <c r="W231" i="14" s="1"/>
  <c r="T232" i="14"/>
  <c r="W232" i="14" s="1"/>
  <c r="U232" i="14"/>
  <c r="V232" i="14"/>
  <c r="T233" i="14"/>
  <c r="W233" i="14" s="1"/>
  <c r="U233" i="14"/>
  <c r="V233" i="14"/>
  <c r="T234" i="14"/>
  <c r="U234" i="14"/>
  <c r="V234" i="14"/>
  <c r="T235" i="14"/>
  <c r="U235" i="14"/>
  <c r="V235" i="14"/>
  <c r="W235" i="14" s="1"/>
  <c r="T236" i="14"/>
  <c r="W236" i="14" s="1"/>
  <c r="U236" i="14"/>
  <c r="V236" i="14"/>
  <c r="T237" i="14"/>
  <c r="W237" i="14" s="1"/>
  <c r="U237" i="14"/>
  <c r="V237" i="14"/>
  <c r="T238" i="14"/>
  <c r="U238" i="14"/>
  <c r="W238" i="14" s="1"/>
  <c r="V238" i="14"/>
  <c r="T239" i="14"/>
  <c r="U239" i="14"/>
  <c r="V239" i="14"/>
  <c r="W239" i="14" s="1"/>
  <c r="T240" i="14"/>
  <c r="W240" i="14" s="1"/>
  <c r="U240" i="14"/>
  <c r="V240" i="14"/>
  <c r="T241" i="14"/>
  <c r="W241" i="14" s="1"/>
  <c r="U241" i="14"/>
  <c r="V241" i="14"/>
  <c r="T242" i="14"/>
  <c r="U242" i="14"/>
  <c r="W242" i="14" s="1"/>
  <c r="V242" i="14"/>
  <c r="T243" i="14"/>
  <c r="U243" i="14"/>
  <c r="V243" i="14"/>
  <c r="W243" i="14" s="1"/>
  <c r="T244" i="14"/>
  <c r="W244" i="14" s="1"/>
  <c r="U244" i="14"/>
  <c r="V244" i="14"/>
  <c r="T245" i="14"/>
  <c r="W245" i="14" s="1"/>
  <c r="U245" i="14"/>
  <c r="V245" i="14"/>
  <c r="T246" i="14"/>
  <c r="U246" i="14"/>
  <c r="W246" i="14" s="1"/>
  <c r="V246" i="14"/>
  <c r="T247" i="14"/>
  <c r="U247" i="14"/>
  <c r="V247" i="14"/>
  <c r="W247" i="14" s="1"/>
  <c r="T248" i="14"/>
  <c r="W248" i="14" s="1"/>
  <c r="U248" i="14"/>
  <c r="V248" i="14"/>
  <c r="T249" i="14"/>
  <c r="W249" i="14" s="1"/>
  <c r="U249" i="14"/>
  <c r="V249" i="14"/>
  <c r="T250" i="14"/>
  <c r="U250" i="14"/>
  <c r="V250" i="14"/>
  <c r="T251" i="14"/>
  <c r="U251" i="14"/>
  <c r="V251" i="14"/>
  <c r="W251" i="14" s="1"/>
  <c r="T252" i="14"/>
  <c r="W252" i="14" s="1"/>
  <c r="U252" i="14"/>
  <c r="V252" i="14"/>
  <c r="T253" i="14"/>
  <c r="W253" i="14" s="1"/>
  <c r="U253" i="14"/>
  <c r="V253" i="14"/>
  <c r="T254" i="14"/>
  <c r="U254" i="14"/>
  <c r="W254" i="14" s="1"/>
  <c r="V254" i="14"/>
  <c r="T255" i="14"/>
  <c r="U255" i="14"/>
  <c r="V255" i="14"/>
  <c r="W255" i="14" s="1"/>
  <c r="T256" i="14"/>
  <c r="W256" i="14" s="1"/>
  <c r="U256" i="14"/>
  <c r="V256" i="14"/>
  <c r="T257" i="14"/>
  <c r="W257" i="14" s="1"/>
  <c r="U257" i="14"/>
  <c r="V257" i="14"/>
  <c r="V3" i="14"/>
  <c r="U3" i="14"/>
  <c r="T3" i="14"/>
  <c r="W250" i="14"/>
  <c r="W234" i="14"/>
  <c r="W218" i="14"/>
  <c r="W202" i="14"/>
  <c r="W186" i="14"/>
  <c r="W170" i="14"/>
  <c r="W154" i="14"/>
  <c r="W138" i="14"/>
  <c r="W126" i="14"/>
  <c r="W118" i="14"/>
  <c r="W110" i="14"/>
  <c r="W102" i="14"/>
  <c r="W94" i="14"/>
  <c r="W86" i="14"/>
  <c r="W78" i="14"/>
  <c r="W70" i="14"/>
  <c r="W62" i="14"/>
  <c r="W54" i="14"/>
  <c r="W46" i="14"/>
  <c r="W38" i="14"/>
  <c r="W30" i="14"/>
  <c r="W22" i="14"/>
  <c r="W14" i="14"/>
  <c r="W6" i="14"/>
  <c r="W3" i="14"/>
  <c r="N4" i="14"/>
  <c r="O4" i="14"/>
  <c r="P4" i="14"/>
  <c r="N5" i="14"/>
  <c r="Q5" i="14" s="1"/>
  <c r="O5" i="14"/>
  <c r="P5" i="14"/>
  <c r="N6" i="14"/>
  <c r="O6" i="14"/>
  <c r="P6" i="14"/>
  <c r="N7" i="14"/>
  <c r="O7" i="14"/>
  <c r="P7" i="14"/>
  <c r="N8" i="14"/>
  <c r="O8" i="14"/>
  <c r="P8" i="14"/>
  <c r="Q8" i="14" s="1"/>
  <c r="N9" i="14"/>
  <c r="Q9" i="14" s="1"/>
  <c r="O9" i="14"/>
  <c r="P9" i="14"/>
  <c r="N10" i="14"/>
  <c r="O10" i="14"/>
  <c r="Q10" i="14" s="1"/>
  <c r="P10" i="14"/>
  <c r="N11" i="14"/>
  <c r="O11" i="14"/>
  <c r="P11" i="14"/>
  <c r="Q11" i="14" s="1"/>
  <c r="N12" i="14"/>
  <c r="O12" i="14"/>
  <c r="P12" i="14"/>
  <c r="Q12" i="14" s="1"/>
  <c r="N13" i="14"/>
  <c r="Q13" i="14" s="1"/>
  <c r="O13" i="14"/>
  <c r="P13" i="14"/>
  <c r="N14" i="14"/>
  <c r="O14" i="14"/>
  <c r="Q14" i="14" s="1"/>
  <c r="P14" i="14"/>
  <c r="N15" i="14"/>
  <c r="O15" i="14"/>
  <c r="P15" i="14"/>
  <c r="N16" i="14"/>
  <c r="O16" i="14"/>
  <c r="P16" i="14"/>
  <c r="Q16" i="14" s="1"/>
  <c r="N17" i="14"/>
  <c r="Q17" i="14" s="1"/>
  <c r="O17" i="14"/>
  <c r="P17" i="14"/>
  <c r="N18" i="14"/>
  <c r="O18" i="14"/>
  <c r="Q18" i="14" s="1"/>
  <c r="P18" i="14"/>
  <c r="N19" i="14"/>
  <c r="O19" i="14"/>
  <c r="P19" i="14"/>
  <c r="Q19" i="14" s="1"/>
  <c r="N20" i="14"/>
  <c r="O20" i="14"/>
  <c r="P20" i="14"/>
  <c r="Q20" i="14" s="1"/>
  <c r="N21" i="14"/>
  <c r="Q21" i="14" s="1"/>
  <c r="O21" i="14"/>
  <c r="P21" i="14"/>
  <c r="N22" i="14"/>
  <c r="O22" i="14"/>
  <c r="Q22" i="14" s="1"/>
  <c r="P22" i="14"/>
  <c r="N23" i="14"/>
  <c r="O23" i="14"/>
  <c r="P23" i="14"/>
  <c r="N24" i="14"/>
  <c r="O24" i="14"/>
  <c r="P24" i="14"/>
  <c r="Q24" i="14" s="1"/>
  <c r="N25" i="14"/>
  <c r="Q25" i="14" s="1"/>
  <c r="O25" i="14"/>
  <c r="P25" i="14"/>
  <c r="N26" i="14"/>
  <c r="O26" i="14"/>
  <c r="Q26" i="14" s="1"/>
  <c r="P26" i="14"/>
  <c r="N27" i="14"/>
  <c r="O27" i="14"/>
  <c r="P27" i="14"/>
  <c r="Q27" i="14" s="1"/>
  <c r="N28" i="14"/>
  <c r="O28" i="14"/>
  <c r="P28" i="14"/>
  <c r="Q28" i="14" s="1"/>
  <c r="N29" i="14"/>
  <c r="Q29" i="14" s="1"/>
  <c r="O29" i="14"/>
  <c r="P29" i="14"/>
  <c r="N30" i="14"/>
  <c r="O30" i="14"/>
  <c r="Q30" i="14" s="1"/>
  <c r="P30" i="14"/>
  <c r="N31" i="14"/>
  <c r="O31" i="14"/>
  <c r="P31" i="14"/>
  <c r="N32" i="14"/>
  <c r="O32" i="14"/>
  <c r="P32" i="14"/>
  <c r="Q32" i="14" s="1"/>
  <c r="N33" i="14"/>
  <c r="Q33" i="14" s="1"/>
  <c r="O33" i="14"/>
  <c r="P33" i="14"/>
  <c r="N34" i="14"/>
  <c r="O34" i="14"/>
  <c r="Q34" i="14" s="1"/>
  <c r="P34" i="14"/>
  <c r="N35" i="14"/>
  <c r="O35" i="14"/>
  <c r="P35" i="14"/>
  <c r="Q35" i="14" s="1"/>
  <c r="N36" i="14"/>
  <c r="O36" i="14"/>
  <c r="P36" i="14"/>
  <c r="Q36" i="14" s="1"/>
  <c r="N37" i="14"/>
  <c r="Q37" i="14" s="1"/>
  <c r="O37" i="14"/>
  <c r="P37" i="14"/>
  <c r="N38" i="14"/>
  <c r="O38" i="14"/>
  <c r="Q38" i="14" s="1"/>
  <c r="P38" i="14"/>
  <c r="N39" i="14"/>
  <c r="O39" i="14"/>
  <c r="P39" i="14"/>
  <c r="N40" i="14"/>
  <c r="O40" i="14"/>
  <c r="P40" i="14"/>
  <c r="Q40" i="14" s="1"/>
  <c r="N41" i="14"/>
  <c r="Q41" i="14" s="1"/>
  <c r="O41" i="14"/>
  <c r="P41" i="14"/>
  <c r="N42" i="14"/>
  <c r="O42" i="14"/>
  <c r="Q42" i="14" s="1"/>
  <c r="P42" i="14"/>
  <c r="N43" i="14"/>
  <c r="O43" i="14"/>
  <c r="P43" i="14"/>
  <c r="Q43" i="14" s="1"/>
  <c r="N44" i="14"/>
  <c r="O44" i="14"/>
  <c r="P44" i="14"/>
  <c r="Q44" i="14" s="1"/>
  <c r="N45" i="14"/>
  <c r="Q45" i="14" s="1"/>
  <c r="O45" i="14"/>
  <c r="P45" i="14"/>
  <c r="N46" i="14"/>
  <c r="O46" i="14"/>
  <c r="Q46" i="14" s="1"/>
  <c r="P46" i="14"/>
  <c r="N47" i="14"/>
  <c r="O47" i="14"/>
  <c r="P47" i="14"/>
  <c r="N48" i="14"/>
  <c r="O48" i="14"/>
  <c r="P48" i="14"/>
  <c r="Q48" i="14" s="1"/>
  <c r="N49" i="14"/>
  <c r="Q49" i="14" s="1"/>
  <c r="O49" i="14"/>
  <c r="P49" i="14"/>
  <c r="N50" i="14"/>
  <c r="O50" i="14"/>
  <c r="Q50" i="14" s="1"/>
  <c r="P50" i="14"/>
  <c r="N51" i="14"/>
  <c r="O51" i="14"/>
  <c r="P51" i="14"/>
  <c r="Q51" i="14" s="1"/>
  <c r="N52" i="14"/>
  <c r="O52" i="14"/>
  <c r="P52" i="14"/>
  <c r="Q52" i="14" s="1"/>
  <c r="N53" i="14"/>
  <c r="Q53" i="14" s="1"/>
  <c r="O53" i="14"/>
  <c r="P53" i="14"/>
  <c r="N54" i="14"/>
  <c r="O54" i="14"/>
  <c r="Q54" i="14" s="1"/>
  <c r="P54" i="14"/>
  <c r="N55" i="14"/>
  <c r="O55" i="14"/>
  <c r="P55" i="14"/>
  <c r="N56" i="14"/>
  <c r="O56" i="14"/>
  <c r="P56" i="14"/>
  <c r="Q56" i="14" s="1"/>
  <c r="N57" i="14"/>
  <c r="Q57" i="14" s="1"/>
  <c r="O57" i="14"/>
  <c r="P57" i="14"/>
  <c r="N58" i="14"/>
  <c r="O58" i="14"/>
  <c r="Q58" i="14" s="1"/>
  <c r="P58" i="14"/>
  <c r="N59" i="14"/>
  <c r="O59" i="14"/>
  <c r="P59" i="14"/>
  <c r="Q59" i="14" s="1"/>
  <c r="N60" i="14"/>
  <c r="O60" i="14"/>
  <c r="P60" i="14"/>
  <c r="Q60" i="14" s="1"/>
  <c r="N61" i="14"/>
  <c r="Q61" i="14" s="1"/>
  <c r="O61" i="14"/>
  <c r="P61" i="14"/>
  <c r="N62" i="14"/>
  <c r="O62" i="14"/>
  <c r="Q62" i="14" s="1"/>
  <c r="P62" i="14"/>
  <c r="N63" i="14"/>
  <c r="O63" i="14"/>
  <c r="P63" i="14"/>
  <c r="N64" i="14"/>
  <c r="O64" i="14"/>
  <c r="P64" i="14"/>
  <c r="Q64" i="14" s="1"/>
  <c r="N65" i="14"/>
  <c r="Q65" i="14" s="1"/>
  <c r="O65" i="14"/>
  <c r="P65" i="14"/>
  <c r="N66" i="14"/>
  <c r="O66" i="14"/>
  <c r="Q66" i="14" s="1"/>
  <c r="P66" i="14"/>
  <c r="N67" i="14"/>
  <c r="O67" i="14"/>
  <c r="P67" i="14"/>
  <c r="Q67" i="14" s="1"/>
  <c r="N68" i="14"/>
  <c r="O68" i="14"/>
  <c r="P68" i="14"/>
  <c r="Q68" i="14" s="1"/>
  <c r="N69" i="14"/>
  <c r="Q69" i="14" s="1"/>
  <c r="O69" i="14"/>
  <c r="P69" i="14"/>
  <c r="N70" i="14"/>
  <c r="O70" i="14"/>
  <c r="Q70" i="14" s="1"/>
  <c r="P70" i="14"/>
  <c r="N71" i="14"/>
  <c r="O71" i="14"/>
  <c r="P71" i="14"/>
  <c r="N72" i="14"/>
  <c r="O72" i="14"/>
  <c r="P72" i="14"/>
  <c r="Q72" i="14" s="1"/>
  <c r="N73" i="14"/>
  <c r="Q73" i="14" s="1"/>
  <c r="O73" i="14"/>
  <c r="P73" i="14"/>
  <c r="N74" i="14"/>
  <c r="O74" i="14"/>
  <c r="Q74" i="14" s="1"/>
  <c r="P74" i="14"/>
  <c r="N75" i="14"/>
  <c r="O75" i="14"/>
  <c r="P75" i="14"/>
  <c r="Q75" i="14" s="1"/>
  <c r="N76" i="14"/>
  <c r="O76" i="14"/>
  <c r="P76" i="14"/>
  <c r="Q76" i="14" s="1"/>
  <c r="N77" i="14"/>
  <c r="Q77" i="14" s="1"/>
  <c r="O77" i="14"/>
  <c r="P77" i="14"/>
  <c r="N78" i="14"/>
  <c r="O78" i="14"/>
  <c r="Q78" i="14" s="1"/>
  <c r="P78" i="14"/>
  <c r="N79" i="14"/>
  <c r="O79" i="14"/>
  <c r="P79" i="14"/>
  <c r="N80" i="14"/>
  <c r="O80" i="14"/>
  <c r="P80" i="14"/>
  <c r="Q80" i="14" s="1"/>
  <c r="N81" i="14"/>
  <c r="Q81" i="14" s="1"/>
  <c r="O81" i="14"/>
  <c r="P81" i="14"/>
  <c r="N82" i="14"/>
  <c r="O82" i="14"/>
  <c r="Q82" i="14" s="1"/>
  <c r="P82" i="14"/>
  <c r="N83" i="14"/>
  <c r="O83" i="14"/>
  <c r="P83" i="14"/>
  <c r="Q83" i="14" s="1"/>
  <c r="N84" i="14"/>
  <c r="O84" i="14"/>
  <c r="P84" i="14"/>
  <c r="Q84" i="14" s="1"/>
  <c r="N85" i="14"/>
  <c r="Q85" i="14" s="1"/>
  <c r="O85" i="14"/>
  <c r="P85" i="14"/>
  <c r="N86" i="14"/>
  <c r="O86" i="14"/>
  <c r="Q86" i="14" s="1"/>
  <c r="P86" i="14"/>
  <c r="N87" i="14"/>
  <c r="O87" i="14"/>
  <c r="P87" i="14"/>
  <c r="N88" i="14"/>
  <c r="O88" i="14"/>
  <c r="P88" i="14"/>
  <c r="Q88" i="14" s="1"/>
  <c r="N89" i="14"/>
  <c r="Q89" i="14" s="1"/>
  <c r="O89" i="14"/>
  <c r="P89" i="14"/>
  <c r="N90" i="14"/>
  <c r="O90" i="14"/>
  <c r="Q90" i="14" s="1"/>
  <c r="P90" i="14"/>
  <c r="N91" i="14"/>
  <c r="O91" i="14"/>
  <c r="P91" i="14"/>
  <c r="Q91" i="14" s="1"/>
  <c r="N92" i="14"/>
  <c r="O92" i="14"/>
  <c r="P92" i="14"/>
  <c r="Q92" i="14" s="1"/>
  <c r="N93" i="14"/>
  <c r="Q93" i="14" s="1"/>
  <c r="O93" i="14"/>
  <c r="P93" i="14"/>
  <c r="N94" i="14"/>
  <c r="O94" i="14"/>
  <c r="Q94" i="14" s="1"/>
  <c r="P94" i="14"/>
  <c r="N95" i="14"/>
  <c r="O95" i="14"/>
  <c r="P95" i="14"/>
  <c r="N96" i="14"/>
  <c r="O96" i="14"/>
  <c r="P96" i="14"/>
  <c r="Q96" i="14" s="1"/>
  <c r="N97" i="14"/>
  <c r="Q97" i="14" s="1"/>
  <c r="O97" i="14"/>
  <c r="P97" i="14"/>
  <c r="N98" i="14"/>
  <c r="O98" i="14"/>
  <c r="Q98" i="14" s="1"/>
  <c r="P98" i="14"/>
  <c r="N99" i="14"/>
  <c r="O99" i="14"/>
  <c r="P99" i="14"/>
  <c r="Q99" i="14" s="1"/>
  <c r="N100" i="14"/>
  <c r="O100" i="14"/>
  <c r="P100" i="14"/>
  <c r="Q100" i="14" s="1"/>
  <c r="N101" i="14"/>
  <c r="Q101" i="14" s="1"/>
  <c r="O101" i="14"/>
  <c r="P101" i="14"/>
  <c r="N102" i="14"/>
  <c r="O102" i="14"/>
  <c r="Q102" i="14" s="1"/>
  <c r="P102" i="14"/>
  <c r="N103" i="14"/>
  <c r="O103" i="14"/>
  <c r="P103" i="14"/>
  <c r="N104" i="14"/>
  <c r="O104" i="14"/>
  <c r="P104" i="14"/>
  <c r="Q104" i="14" s="1"/>
  <c r="N105" i="14"/>
  <c r="Q105" i="14" s="1"/>
  <c r="O105" i="14"/>
  <c r="P105" i="14"/>
  <c r="N106" i="14"/>
  <c r="O106" i="14"/>
  <c r="Q106" i="14" s="1"/>
  <c r="P106" i="14"/>
  <c r="N107" i="14"/>
  <c r="O107" i="14"/>
  <c r="P107" i="14"/>
  <c r="Q107" i="14" s="1"/>
  <c r="N108" i="14"/>
  <c r="O108" i="14"/>
  <c r="P108" i="14"/>
  <c r="Q108" i="14" s="1"/>
  <c r="N109" i="14"/>
  <c r="Q109" i="14" s="1"/>
  <c r="O109" i="14"/>
  <c r="P109" i="14"/>
  <c r="N110" i="14"/>
  <c r="O110" i="14"/>
  <c r="Q110" i="14" s="1"/>
  <c r="P110" i="14"/>
  <c r="N111" i="14"/>
  <c r="O111" i="14"/>
  <c r="P111" i="14"/>
  <c r="N112" i="14"/>
  <c r="O112" i="14"/>
  <c r="P112" i="14"/>
  <c r="Q112" i="14" s="1"/>
  <c r="N113" i="14"/>
  <c r="Q113" i="14" s="1"/>
  <c r="O113" i="14"/>
  <c r="P113" i="14"/>
  <c r="N114" i="14"/>
  <c r="O114" i="14"/>
  <c r="Q114" i="14" s="1"/>
  <c r="P114" i="14"/>
  <c r="N115" i="14"/>
  <c r="O115" i="14"/>
  <c r="P115" i="14"/>
  <c r="Q115" i="14" s="1"/>
  <c r="N116" i="14"/>
  <c r="O116" i="14"/>
  <c r="P116" i="14"/>
  <c r="Q116" i="14" s="1"/>
  <c r="N117" i="14"/>
  <c r="Q117" i="14" s="1"/>
  <c r="O117" i="14"/>
  <c r="P117" i="14"/>
  <c r="N118" i="14"/>
  <c r="O118" i="14"/>
  <c r="Q118" i="14" s="1"/>
  <c r="P118" i="14"/>
  <c r="N119" i="14"/>
  <c r="O119" i="14"/>
  <c r="P119" i="14"/>
  <c r="N120" i="14"/>
  <c r="O120" i="14"/>
  <c r="P120" i="14"/>
  <c r="Q120" i="14" s="1"/>
  <c r="N121" i="14"/>
  <c r="Q121" i="14" s="1"/>
  <c r="O121" i="14"/>
  <c r="P121" i="14"/>
  <c r="N122" i="14"/>
  <c r="O122" i="14"/>
  <c r="Q122" i="14" s="1"/>
  <c r="P122" i="14"/>
  <c r="N123" i="14"/>
  <c r="O123" i="14"/>
  <c r="P123" i="14"/>
  <c r="Q123" i="14" s="1"/>
  <c r="N124" i="14"/>
  <c r="O124" i="14"/>
  <c r="P124" i="14"/>
  <c r="Q124" i="14" s="1"/>
  <c r="N125" i="14"/>
  <c r="Q125" i="14" s="1"/>
  <c r="O125" i="14"/>
  <c r="P125" i="14"/>
  <c r="N126" i="14"/>
  <c r="O126" i="14"/>
  <c r="Q126" i="14" s="1"/>
  <c r="P126" i="14"/>
  <c r="N127" i="14"/>
  <c r="O127" i="14"/>
  <c r="P127" i="14"/>
  <c r="N128" i="14"/>
  <c r="O128" i="14"/>
  <c r="P128" i="14"/>
  <c r="Q128" i="14" s="1"/>
  <c r="N129" i="14"/>
  <c r="Q129" i="14" s="1"/>
  <c r="O129" i="14"/>
  <c r="P129" i="14"/>
  <c r="N130" i="14"/>
  <c r="O130" i="14"/>
  <c r="Q130" i="14" s="1"/>
  <c r="P130" i="14"/>
  <c r="N131" i="14"/>
  <c r="O131" i="14"/>
  <c r="P131" i="14"/>
  <c r="Q131" i="14" s="1"/>
  <c r="N132" i="14"/>
  <c r="O132" i="14"/>
  <c r="P132" i="14"/>
  <c r="Q132" i="14" s="1"/>
  <c r="N133" i="14"/>
  <c r="Q133" i="14" s="1"/>
  <c r="O133" i="14"/>
  <c r="P133" i="14"/>
  <c r="N134" i="14"/>
  <c r="O134" i="14"/>
  <c r="Q134" i="14" s="1"/>
  <c r="P134" i="14"/>
  <c r="N135" i="14"/>
  <c r="O135" i="14"/>
  <c r="P135" i="14"/>
  <c r="Q135" i="14" s="1"/>
  <c r="N136" i="14"/>
  <c r="O136" i="14"/>
  <c r="P136" i="14"/>
  <c r="Q136" i="14" s="1"/>
  <c r="N137" i="14"/>
  <c r="Q137" i="14" s="1"/>
  <c r="O137" i="14"/>
  <c r="P137" i="14"/>
  <c r="N138" i="14"/>
  <c r="O138" i="14"/>
  <c r="P138" i="14"/>
  <c r="N139" i="14"/>
  <c r="O139" i="14"/>
  <c r="P139" i="14"/>
  <c r="Q139" i="14" s="1"/>
  <c r="N140" i="14"/>
  <c r="O140" i="14"/>
  <c r="P140" i="14"/>
  <c r="Q140" i="14" s="1"/>
  <c r="N141" i="14"/>
  <c r="Q141" i="14" s="1"/>
  <c r="O141" i="14"/>
  <c r="P141" i="14"/>
  <c r="N142" i="14"/>
  <c r="O142" i="14"/>
  <c r="Q142" i="14" s="1"/>
  <c r="P142" i="14"/>
  <c r="N143" i="14"/>
  <c r="O143" i="14"/>
  <c r="P143" i="14"/>
  <c r="Q143" i="14" s="1"/>
  <c r="N144" i="14"/>
  <c r="O144" i="14"/>
  <c r="P144" i="14"/>
  <c r="Q144" i="14" s="1"/>
  <c r="N145" i="14"/>
  <c r="Q145" i="14" s="1"/>
  <c r="O145" i="14"/>
  <c r="P145" i="14"/>
  <c r="N146" i="14"/>
  <c r="O146" i="14"/>
  <c r="Q146" i="14" s="1"/>
  <c r="P146" i="14"/>
  <c r="N147" i="14"/>
  <c r="O147" i="14"/>
  <c r="P147" i="14"/>
  <c r="Q147" i="14" s="1"/>
  <c r="N148" i="14"/>
  <c r="O148" i="14"/>
  <c r="P148" i="14"/>
  <c r="Q148" i="14" s="1"/>
  <c r="N149" i="14"/>
  <c r="Q149" i="14" s="1"/>
  <c r="O149" i="14"/>
  <c r="P149" i="14"/>
  <c r="N150" i="14"/>
  <c r="O150" i="14"/>
  <c r="Q150" i="14" s="1"/>
  <c r="P150" i="14"/>
  <c r="N151" i="14"/>
  <c r="O151" i="14"/>
  <c r="P151" i="14"/>
  <c r="Q151" i="14" s="1"/>
  <c r="N152" i="14"/>
  <c r="O152" i="14"/>
  <c r="P152" i="14"/>
  <c r="Q152" i="14" s="1"/>
  <c r="N153" i="14"/>
  <c r="Q153" i="14" s="1"/>
  <c r="O153" i="14"/>
  <c r="P153" i="14"/>
  <c r="N154" i="14"/>
  <c r="O154" i="14"/>
  <c r="P154" i="14"/>
  <c r="N155" i="14"/>
  <c r="O155" i="14"/>
  <c r="P155" i="14"/>
  <c r="Q155" i="14" s="1"/>
  <c r="N156" i="14"/>
  <c r="O156" i="14"/>
  <c r="P156" i="14"/>
  <c r="Q156" i="14" s="1"/>
  <c r="N157" i="14"/>
  <c r="Q157" i="14" s="1"/>
  <c r="O157" i="14"/>
  <c r="P157" i="14"/>
  <c r="N158" i="14"/>
  <c r="O158" i="14"/>
  <c r="Q158" i="14" s="1"/>
  <c r="P158" i="14"/>
  <c r="N159" i="14"/>
  <c r="O159" i="14"/>
  <c r="P159" i="14"/>
  <c r="Q159" i="14" s="1"/>
  <c r="N160" i="14"/>
  <c r="O160" i="14"/>
  <c r="P160" i="14"/>
  <c r="Q160" i="14" s="1"/>
  <c r="N161" i="14"/>
  <c r="Q161" i="14" s="1"/>
  <c r="O161" i="14"/>
  <c r="P161" i="14"/>
  <c r="N162" i="14"/>
  <c r="O162" i="14"/>
  <c r="Q162" i="14" s="1"/>
  <c r="P162" i="14"/>
  <c r="N163" i="14"/>
  <c r="O163" i="14"/>
  <c r="P163" i="14"/>
  <c r="Q163" i="14" s="1"/>
  <c r="N164" i="14"/>
  <c r="O164" i="14"/>
  <c r="P164" i="14"/>
  <c r="Q164" i="14" s="1"/>
  <c r="N165" i="14"/>
  <c r="Q165" i="14" s="1"/>
  <c r="O165" i="14"/>
  <c r="P165" i="14"/>
  <c r="N166" i="14"/>
  <c r="O166" i="14"/>
  <c r="Q166" i="14" s="1"/>
  <c r="P166" i="14"/>
  <c r="N167" i="14"/>
  <c r="O167" i="14"/>
  <c r="P167" i="14"/>
  <c r="Q167" i="14" s="1"/>
  <c r="N168" i="14"/>
  <c r="O168" i="14"/>
  <c r="P168" i="14"/>
  <c r="Q168" i="14" s="1"/>
  <c r="N169" i="14"/>
  <c r="Q169" i="14" s="1"/>
  <c r="O169" i="14"/>
  <c r="P169" i="14"/>
  <c r="N170" i="14"/>
  <c r="O170" i="14"/>
  <c r="P170" i="14"/>
  <c r="N171" i="14"/>
  <c r="O171" i="14"/>
  <c r="P171" i="14"/>
  <c r="Q171" i="14" s="1"/>
  <c r="N172" i="14"/>
  <c r="O172" i="14"/>
  <c r="P172" i="14"/>
  <c r="Q172" i="14" s="1"/>
  <c r="N173" i="14"/>
  <c r="Q173" i="14" s="1"/>
  <c r="O173" i="14"/>
  <c r="P173" i="14"/>
  <c r="N174" i="14"/>
  <c r="O174" i="14"/>
  <c r="Q174" i="14" s="1"/>
  <c r="P174" i="14"/>
  <c r="N175" i="14"/>
  <c r="O175" i="14"/>
  <c r="P175" i="14"/>
  <c r="Q175" i="14" s="1"/>
  <c r="N176" i="14"/>
  <c r="O176" i="14"/>
  <c r="P176" i="14"/>
  <c r="Q176" i="14" s="1"/>
  <c r="N177" i="14"/>
  <c r="Q177" i="14" s="1"/>
  <c r="O177" i="14"/>
  <c r="P177" i="14"/>
  <c r="N178" i="14"/>
  <c r="O178" i="14"/>
  <c r="Q178" i="14" s="1"/>
  <c r="P178" i="14"/>
  <c r="N179" i="14"/>
  <c r="O179" i="14"/>
  <c r="P179" i="14"/>
  <c r="Q179" i="14" s="1"/>
  <c r="N180" i="14"/>
  <c r="O180" i="14"/>
  <c r="P180" i="14"/>
  <c r="Q180" i="14" s="1"/>
  <c r="N181" i="14"/>
  <c r="Q181" i="14" s="1"/>
  <c r="O181" i="14"/>
  <c r="P181" i="14"/>
  <c r="N182" i="14"/>
  <c r="O182" i="14"/>
  <c r="Q182" i="14" s="1"/>
  <c r="P182" i="14"/>
  <c r="N183" i="14"/>
  <c r="O183" i="14"/>
  <c r="P183" i="14"/>
  <c r="Q183" i="14" s="1"/>
  <c r="N184" i="14"/>
  <c r="O184" i="14"/>
  <c r="P184" i="14"/>
  <c r="Q184" i="14" s="1"/>
  <c r="N185" i="14"/>
  <c r="Q185" i="14" s="1"/>
  <c r="O185" i="14"/>
  <c r="P185" i="14"/>
  <c r="N186" i="14"/>
  <c r="O186" i="14"/>
  <c r="P186" i="14"/>
  <c r="N187" i="14"/>
  <c r="O187" i="14"/>
  <c r="P187" i="14"/>
  <c r="Q187" i="14" s="1"/>
  <c r="N188" i="14"/>
  <c r="O188" i="14"/>
  <c r="P188" i="14"/>
  <c r="Q188" i="14" s="1"/>
  <c r="N189" i="14"/>
  <c r="Q189" i="14" s="1"/>
  <c r="O189" i="14"/>
  <c r="P189" i="14"/>
  <c r="N190" i="14"/>
  <c r="O190" i="14"/>
  <c r="Q190" i="14" s="1"/>
  <c r="P190" i="14"/>
  <c r="N191" i="14"/>
  <c r="O191" i="14"/>
  <c r="P191" i="14"/>
  <c r="Q191" i="14" s="1"/>
  <c r="N192" i="14"/>
  <c r="O192" i="14"/>
  <c r="P192" i="14"/>
  <c r="Q192" i="14" s="1"/>
  <c r="N193" i="14"/>
  <c r="Q193" i="14" s="1"/>
  <c r="O193" i="14"/>
  <c r="P193" i="14"/>
  <c r="N194" i="14"/>
  <c r="O194" i="14"/>
  <c r="Q194" i="14" s="1"/>
  <c r="P194" i="14"/>
  <c r="N195" i="14"/>
  <c r="O195" i="14"/>
  <c r="P195" i="14"/>
  <c r="Q195" i="14" s="1"/>
  <c r="N196" i="14"/>
  <c r="O196" i="14"/>
  <c r="P196" i="14"/>
  <c r="Q196" i="14" s="1"/>
  <c r="N197" i="14"/>
  <c r="Q197" i="14" s="1"/>
  <c r="O197" i="14"/>
  <c r="P197" i="14"/>
  <c r="N198" i="14"/>
  <c r="O198" i="14"/>
  <c r="Q198" i="14" s="1"/>
  <c r="P198" i="14"/>
  <c r="N199" i="14"/>
  <c r="O199" i="14"/>
  <c r="P199" i="14"/>
  <c r="Q199" i="14" s="1"/>
  <c r="N200" i="14"/>
  <c r="O200" i="14"/>
  <c r="P200" i="14"/>
  <c r="Q200" i="14" s="1"/>
  <c r="N201" i="14"/>
  <c r="Q201" i="14" s="1"/>
  <c r="O201" i="14"/>
  <c r="P201" i="14"/>
  <c r="N202" i="14"/>
  <c r="O202" i="14"/>
  <c r="P202" i="14"/>
  <c r="N203" i="14"/>
  <c r="O203" i="14"/>
  <c r="P203" i="14"/>
  <c r="Q203" i="14" s="1"/>
  <c r="N204" i="14"/>
  <c r="O204" i="14"/>
  <c r="P204" i="14"/>
  <c r="Q204" i="14" s="1"/>
  <c r="N205" i="14"/>
  <c r="Q205" i="14" s="1"/>
  <c r="O205" i="14"/>
  <c r="P205" i="14"/>
  <c r="N206" i="14"/>
  <c r="O206" i="14"/>
  <c r="Q206" i="14" s="1"/>
  <c r="P206" i="14"/>
  <c r="N207" i="14"/>
  <c r="O207" i="14"/>
  <c r="P207" i="14"/>
  <c r="Q207" i="14" s="1"/>
  <c r="N208" i="14"/>
  <c r="O208" i="14"/>
  <c r="P208" i="14"/>
  <c r="Q208" i="14" s="1"/>
  <c r="N209" i="14"/>
  <c r="Q209" i="14" s="1"/>
  <c r="O209" i="14"/>
  <c r="P209" i="14"/>
  <c r="N210" i="14"/>
  <c r="O210" i="14"/>
  <c r="Q210" i="14" s="1"/>
  <c r="P210" i="14"/>
  <c r="N211" i="14"/>
  <c r="O211" i="14"/>
  <c r="P211" i="14"/>
  <c r="Q211" i="14" s="1"/>
  <c r="N212" i="14"/>
  <c r="O212" i="14"/>
  <c r="P212" i="14"/>
  <c r="Q212" i="14" s="1"/>
  <c r="N213" i="14"/>
  <c r="Q213" i="14" s="1"/>
  <c r="O213" i="14"/>
  <c r="P213" i="14"/>
  <c r="N214" i="14"/>
  <c r="O214" i="14"/>
  <c r="Q214" i="14" s="1"/>
  <c r="P214" i="14"/>
  <c r="N215" i="14"/>
  <c r="O215" i="14"/>
  <c r="P215" i="14"/>
  <c r="Q215" i="14" s="1"/>
  <c r="N216" i="14"/>
  <c r="O216" i="14"/>
  <c r="P216" i="14"/>
  <c r="Q216" i="14" s="1"/>
  <c r="N217" i="14"/>
  <c r="Q217" i="14" s="1"/>
  <c r="O217" i="14"/>
  <c r="P217" i="14"/>
  <c r="N218" i="14"/>
  <c r="O218" i="14"/>
  <c r="P218" i="14"/>
  <c r="N219" i="14"/>
  <c r="O219" i="14"/>
  <c r="P219" i="14"/>
  <c r="Q219" i="14" s="1"/>
  <c r="N220" i="14"/>
  <c r="O220" i="14"/>
  <c r="P220" i="14"/>
  <c r="Q220" i="14" s="1"/>
  <c r="N221" i="14"/>
  <c r="Q221" i="14" s="1"/>
  <c r="O221" i="14"/>
  <c r="P221" i="14"/>
  <c r="N222" i="14"/>
  <c r="O222" i="14"/>
  <c r="Q222" i="14" s="1"/>
  <c r="P222" i="14"/>
  <c r="N223" i="14"/>
  <c r="O223" i="14"/>
  <c r="P223" i="14"/>
  <c r="Q223" i="14" s="1"/>
  <c r="N224" i="14"/>
  <c r="O224" i="14"/>
  <c r="P224" i="14"/>
  <c r="Q224" i="14" s="1"/>
  <c r="N225" i="14"/>
  <c r="Q225" i="14" s="1"/>
  <c r="O225" i="14"/>
  <c r="P225" i="14"/>
  <c r="N226" i="14"/>
  <c r="O226" i="14"/>
  <c r="Q226" i="14" s="1"/>
  <c r="P226" i="14"/>
  <c r="N227" i="14"/>
  <c r="O227" i="14"/>
  <c r="P227" i="14"/>
  <c r="Q227" i="14" s="1"/>
  <c r="N228" i="14"/>
  <c r="O228" i="14"/>
  <c r="P228" i="14"/>
  <c r="Q228" i="14" s="1"/>
  <c r="N229" i="14"/>
  <c r="Q229" i="14" s="1"/>
  <c r="O229" i="14"/>
  <c r="P229" i="14"/>
  <c r="N230" i="14"/>
  <c r="O230" i="14"/>
  <c r="Q230" i="14" s="1"/>
  <c r="P230" i="14"/>
  <c r="N231" i="14"/>
  <c r="O231" i="14"/>
  <c r="P231" i="14"/>
  <c r="Q231" i="14" s="1"/>
  <c r="N232" i="14"/>
  <c r="O232" i="14"/>
  <c r="P232" i="14"/>
  <c r="Q232" i="14" s="1"/>
  <c r="N233" i="14"/>
  <c r="Q233" i="14" s="1"/>
  <c r="O233" i="14"/>
  <c r="P233" i="14"/>
  <c r="N234" i="14"/>
  <c r="O234" i="14"/>
  <c r="P234" i="14"/>
  <c r="N235" i="14"/>
  <c r="O235" i="14"/>
  <c r="P235" i="14"/>
  <c r="Q235" i="14" s="1"/>
  <c r="N236" i="14"/>
  <c r="O236" i="14"/>
  <c r="P236" i="14"/>
  <c r="Q236" i="14" s="1"/>
  <c r="N237" i="14"/>
  <c r="Q237" i="14" s="1"/>
  <c r="O237" i="14"/>
  <c r="P237" i="14"/>
  <c r="N238" i="14"/>
  <c r="O238" i="14"/>
  <c r="Q238" i="14" s="1"/>
  <c r="P238" i="14"/>
  <c r="N239" i="14"/>
  <c r="O239" i="14"/>
  <c r="P239" i="14"/>
  <c r="Q239" i="14" s="1"/>
  <c r="N240" i="14"/>
  <c r="O240" i="14"/>
  <c r="P240" i="14"/>
  <c r="Q240" i="14" s="1"/>
  <c r="N241" i="14"/>
  <c r="Q241" i="14" s="1"/>
  <c r="O241" i="14"/>
  <c r="P241" i="14"/>
  <c r="N242" i="14"/>
  <c r="O242" i="14"/>
  <c r="Q242" i="14" s="1"/>
  <c r="P242" i="14"/>
  <c r="N243" i="14"/>
  <c r="O243" i="14"/>
  <c r="P243" i="14"/>
  <c r="Q243" i="14" s="1"/>
  <c r="N244" i="14"/>
  <c r="O244" i="14"/>
  <c r="P244" i="14"/>
  <c r="Q244" i="14" s="1"/>
  <c r="N245" i="14"/>
  <c r="Q245" i="14" s="1"/>
  <c r="O245" i="14"/>
  <c r="P245" i="14"/>
  <c r="N246" i="14"/>
  <c r="O246" i="14"/>
  <c r="Q246" i="14" s="1"/>
  <c r="P246" i="14"/>
  <c r="N247" i="14"/>
  <c r="O247" i="14"/>
  <c r="P247" i="14"/>
  <c r="Q247" i="14" s="1"/>
  <c r="N248" i="14"/>
  <c r="O248" i="14"/>
  <c r="P248" i="14"/>
  <c r="Q248" i="14" s="1"/>
  <c r="N249" i="14"/>
  <c r="Q249" i="14" s="1"/>
  <c r="O249" i="14"/>
  <c r="P249" i="14"/>
  <c r="N250" i="14"/>
  <c r="O250" i="14"/>
  <c r="P250" i="14"/>
  <c r="N251" i="14"/>
  <c r="O251" i="14"/>
  <c r="P251" i="14"/>
  <c r="Q251" i="14" s="1"/>
  <c r="N252" i="14"/>
  <c r="O252" i="14"/>
  <c r="P252" i="14"/>
  <c r="Q252" i="14" s="1"/>
  <c r="N253" i="14"/>
  <c r="Q253" i="14" s="1"/>
  <c r="O253" i="14"/>
  <c r="P253" i="14"/>
  <c r="N254" i="14"/>
  <c r="O254" i="14"/>
  <c r="Q254" i="14" s="1"/>
  <c r="P254" i="14"/>
  <c r="N255" i="14"/>
  <c r="O255" i="14"/>
  <c r="P255" i="14"/>
  <c r="Q255" i="14" s="1"/>
  <c r="N256" i="14"/>
  <c r="O256" i="14"/>
  <c r="P256" i="14"/>
  <c r="Q256" i="14" s="1"/>
  <c r="N257" i="14"/>
  <c r="Q257" i="14" s="1"/>
  <c r="O257" i="14"/>
  <c r="P257" i="14"/>
  <c r="P3" i="14"/>
  <c r="O3" i="14"/>
  <c r="N3" i="14"/>
  <c r="Q250" i="14"/>
  <c r="Q234" i="14"/>
  <c r="Q218" i="14"/>
  <c r="Q202" i="14"/>
  <c r="Q186" i="14"/>
  <c r="Q170" i="14"/>
  <c r="Q154" i="14"/>
  <c r="Q138" i="14"/>
  <c r="Q127" i="14"/>
  <c r="Q119" i="14"/>
  <c r="Q111" i="14"/>
  <c r="Q103" i="14"/>
  <c r="Q95" i="14"/>
  <c r="Q87" i="14"/>
  <c r="Q79" i="14"/>
  <c r="Q71" i="14"/>
  <c r="Q63" i="14"/>
  <c r="Q55" i="14"/>
  <c r="Q47" i="14"/>
  <c r="Q39" i="14"/>
  <c r="Q31" i="14"/>
  <c r="Q23" i="14"/>
  <c r="Q15" i="14"/>
  <c r="Q7" i="14"/>
  <c r="Q3" i="14"/>
  <c r="I259" i="14"/>
  <c r="J259" i="14"/>
  <c r="H259" i="14"/>
  <c r="C259" i="14"/>
  <c r="D259" i="14"/>
  <c r="B259"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J258" i="14"/>
  <c r="I258" i="14"/>
  <c r="H258" i="14"/>
  <c r="D258" i="14"/>
  <c r="C258" i="14"/>
  <c r="B258" i="14"/>
  <c r="E259"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U258" i="14" l="1"/>
  <c r="T258" i="14"/>
  <c r="V258" i="14"/>
  <c r="W4" i="14"/>
  <c r="O258" i="14"/>
  <c r="P258" i="14"/>
  <c r="N258" i="14"/>
  <c r="Q6" i="14"/>
  <c r="Q4" i="14"/>
  <c r="E258" i="14"/>
  <c r="BH134" i="9"/>
  <c r="AQ134" i="9"/>
  <c r="AP134" i="9"/>
  <c r="AN134" i="9"/>
  <c r="AM134" i="9"/>
  <c r="BJ133" i="9"/>
  <c r="BF133" i="9"/>
  <c r="BD133" i="9"/>
  <c r="BA133" i="9"/>
  <c r="AZ133" i="9"/>
  <c r="AW133" i="9"/>
  <c r="AV133" i="9"/>
  <c r="AS133" i="9"/>
  <c r="AR133" i="9"/>
  <c r="AK133" i="9"/>
  <c r="AJ133" i="9"/>
  <c r="BJ132" i="9"/>
  <c r="BF132" i="9"/>
  <c r="BD132" i="9"/>
  <c r="BA132" i="9"/>
  <c r="AZ132" i="9"/>
  <c r="AW132" i="9"/>
  <c r="AV132" i="9"/>
  <c r="AS132" i="9"/>
  <c r="AR132" i="9"/>
  <c r="AK132" i="9"/>
  <c r="AJ132" i="9"/>
  <c r="BJ131" i="9"/>
  <c r="BJ134" i="9" s="1"/>
  <c r="BF131" i="9"/>
  <c r="BF134" i="9" s="1"/>
  <c r="BD131" i="9"/>
  <c r="BD134" i="9" s="1"/>
  <c r="BA131" i="9"/>
  <c r="BA134" i="9" s="1"/>
  <c r="AZ131" i="9"/>
  <c r="AZ134" i="9" s="1"/>
  <c r="AW131" i="9"/>
  <c r="AW134" i="9" s="1"/>
  <c r="AV131" i="9"/>
  <c r="AV134" i="9" s="1"/>
  <c r="AS131" i="9"/>
  <c r="AS134" i="9" s="1"/>
  <c r="AR131" i="9"/>
  <c r="AR134" i="9" s="1"/>
  <c r="AK131" i="9"/>
  <c r="AK134" i="9" s="1"/>
  <c r="AJ131" i="9"/>
  <c r="AJ134" i="9" s="1"/>
  <c r="BJ128" i="9"/>
  <c r="BI128" i="9"/>
  <c r="BF128" i="9"/>
  <c r="BE128" i="9"/>
  <c r="BB128" i="9"/>
  <c r="BA128" i="9"/>
  <c r="AX128" i="9"/>
  <c r="AW128" i="9"/>
  <c r="AT128" i="9"/>
  <c r="AS128" i="9"/>
  <c r="AP128" i="9"/>
  <c r="AO128" i="9"/>
  <c r="AL128" i="9"/>
  <c r="AK128" i="9"/>
  <c r="BJ127" i="9"/>
  <c r="BI127" i="9"/>
  <c r="BI133" i="9" s="1"/>
  <c r="BH127" i="9"/>
  <c r="BH128" i="9" s="1"/>
  <c r="BG127" i="9"/>
  <c r="BG133" i="9" s="1"/>
  <c r="BF127" i="9"/>
  <c r="BE127" i="9"/>
  <c r="BD127" i="9"/>
  <c r="BD128" i="9" s="1"/>
  <c r="BC127" i="9"/>
  <c r="BC133" i="9" s="1"/>
  <c r="BB127" i="9"/>
  <c r="BB133" i="9" s="1"/>
  <c r="BA127" i="9"/>
  <c r="AZ127" i="9"/>
  <c r="AZ128" i="9" s="1"/>
  <c r="AY127" i="9"/>
  <c r="AY133" i="9" s="1"/>
  <c r="AX127" i="9"/>
  <c r="AX133" i="9" s="1"/>
  <c r="AW127" i="9"/>
  <c r="AV127" i="9"/>
  <c r="AV128" i="9" s="1"/>
  <c r="AU127" i="9"/>
  <c r="AU133" i="9" s="1"/>
  <c r="AT127" i="9"/>
  <c r="AT133" i="9" s="1"/>
  <c r="AS127" i="9"/>
  <c r="AR127" i="9"/>
  <c r="AR128" i="9" s="1"/>
  <c r="AQ127" i="9"/>
  <c r="AQ128" i="9" s="1"/>
  <c r="AP127" i="9"/>
  <c r="AO127" i="9"/>
  <c r="AO133" i="9" s="1"/>
  <c r="AN127" i="9"/>
  <c r="AN128" i="9" s="1"/>
  <c r="AM127" i="9"/>
  <c r="AM128" i="9" s="1"/>
  <c r="AL127" i="9"/>
  <c r="AL133" i="9" s="1"/>
  <c r="AK127" i="9"/>
  <c r="AJ127" i="9"/>
  <c r="AJ128" i="9" s="1"/>
  <c r="AI127" i="9"/>
  <c r="AI133" i="9" s="1"/>
  <c r="BK133" i="9" s="1"/>
  <c r="BL133" i="9" s="1"/>
  <c r="BK126" i="9"/>
  <c r="BL126" i="9" s="1"/>
  <c r="BK125" i="9"/>
  <c r="BL125" i="9" s="1"/>
  <c r="BK124" i="9"/>
  <c r="BL124" i="9" s="1"/>
  <c r="C134" i="9"/>
  <c r="AB132" i="9"/>
  <c r="AA132" i="9"/>
  <c r="X132" i="9"/>
  <c r="W132" i="9"/>
  <c r="T132" i="9"/>
  <c r="S132" i="9"/>
  <c r="P132" i="9"/>
  <c r="O132" i="9"/>
  <c r="L132" i="9"/>
  <c r="K132" i="9"/>
  <c r="H132" i="9"/>
  <c r="G132" i="9"/>
  <c r="D132" i="9"/>
  <c r="AC131" i="9"/>
  <c r="AB131" i="9"/>
  <c r="Y131" i="9"/>
  <c r="X131" i="9"/>
  <c r="U131" i="9"/>
  <c r="T131" i="9"/>
  <c r="Q131" i="9"/>
  <c r="P131" i="9"/>
  <c r="M131" i="9"/>
  <c r="L131" i="9"/>
  <c r="I131" i="9"/>
  <c r="H131" i="9"/>
  <c r="E131" i="9"/>
  <c r="D131" i="9"/>
  <c r="AC128" i="9"/>
  <c r="AB128" i="9"/>
  <c r="Y128" i="9"/>
  <c r="X128" i="9"/>
  <c r="U128" i="9"/>
  <c r="T128" i="9"/>
  <c r="Q128" i="9"/>
  <c r="P128" i="9"/>
  <c r="M128" i="9"/>
  <c r="L128" i="9"/>
  <c r="I128" i="9"/>
  <c r="H128" i="9"/>
  <c r="E128" i="9"/>
  <c r="D128" i="9"/>
  <c r="AC127" i="9"/>
  <c r="AC133" i="9" s="1"/>
  <c r="AB127" i="9"/>
  <c r="AB133" i="9" s="1"/>
  <c r="AA127" i="9"/>
  <c r="AA131" i="9" s="1"/>
  <c r="Z127" i="9"/>
  <c r="Z132" i="9" s="1"/>
  <c r="Y127" i="9"/>
  <c r="Y133" i="9" s="1"/>
  <c r="X127" i="9"/>
  <c r="X133" i="9" s="1"/>
  <c r="W127" i="9"/>
  <c r="W131" i="9" s="1"/>
  <c r="V127" i="9"/>
  <c r="V132" i="9" s="1"/>
  <c r="U127" i="9"/>
  <c r="U133" i="9" s="1"/>
  <c r="T127" i="9"/>
  <c r="T133" i="9" s="1"/>
  <c r="S127" i="9"/>
  <c r="S131" i="9" s="1"/>
  <c r="R127" i="9"/>
  <c r="R132" i="9" s="1"/>
  <c r="Q127" i="9"/>
  <c r="Q133" i="9" s="1"/>
  <c r="P127" i="9"/>
  <c r="P133" i="9" s="1"/>
  <c r="O127" i="9"/>
  <c r="O131" i="9" s="1"/>
  <c r="N127" i="9"/>
  <c r="N132" i="9" s="1"/>
  <c r="M127" i="9"/>
  <c r="M133" i="9" s="1"/>
  <c r="L127" i="9"/>
  <c r="L133" i="9" s="1"/>
  <c r="K127" i="9"/>
  <c r="K131" i="9" s="1"/>
  <c r="J127" i="9"/>
  <c r="J132" i="9" s="1"/>
  <c r="I127" i="9"/>
  <c r="I133" i="9" s="1"/>
  <c r="H127" i="9"/>
  <c r="H133" i="9" s="1"/>
  <c r="G127" i="9"/>
  <c r="G131" i="9" s="1"/>
  <c r="F127" i="9"/>
  <c r="F132" i="9" s="1"/>
  <c r="E127" i="9"/>
  <c r="E133" i="9" s="1"/>
  <c r="D127" i="9"/>
  <c r="D133" i="9" s="1"/>
  <c r="C127" i="9"/>
  <c r="C128" i="9" s="1"/>
  <c r="B127" i="9"/>
  <c r="B131" i="9" s="1"/>
  <c r="AE126" i="9"/>
  <c r="AD126" i="9"/>
  <c r="AD125" i="9"/>
  <c r="AE125" i="9" s="1"/>
  <c r="AE124" i="9"/>
  <c r="AD124" i="9"/>
  <c r="W258" i="14" l="1"/>
  <c r="Q258" i="14"/>
  <c r="AI128" i="9"/>
  <c r="AU128" i="9"/>
  <c r="AY128" i="9"/>
  <c r="BC128" i="9"/>
  <c r="BG128" i="9"/>
  <c r="AL131" i="9"/>
  <c r="AT131" i="9"/>
  <c r="AX131" i="9"/>
  <c r="AX134" i="9" s="1"/>
  <c r="BB131" i="9"/>
  <c r="BG131" i="9"/>
  <c r="AL132" i="9"/>
  <c r="AT132" i="9"/>
  <c r="AX132" i="9"/>
  <c r="BB132" i="9"/>
  <c r="BG132" i="9"/>
  <c r="BK127" i="9"/>
  <c r="BL127" i="9" s="1"/>
  <c r="AI131" i="9"/>
  <c r="AO131" i="9"/>
  <c r="AU131" i="9"/>
  <c r="AU134" i="9" s="1"/>
  <c r="AY131" i="9"/>
  <c r="AY134" i="9" s="1"/>
  <c r="BC131" i="9"/>
  <c r="BI131" i="9"/>
  <c r="AI132" i="9"/>
  <c r="AO132" i="9"/>
  <c r="AU132" i="9"/>
  <c r="AY132" i="9"/>
  <c r="BC132" i="9"/>
  <c r="BI132" i="9"/>
  <c r="D134" i="9"/>
  <c r="T134" i="9"/>
  <c r="L134" i="9"/>
  <c r="AB134" i="9"/>
  <c r="H134" i="9"/>
  <c r="P134" i="9"/>
  <c r="X134" i="9"/>
  <c r="I134" i="9"/>
  <c r="AD127" i="9"/>
  <c r="AE127" i="9" s="1"/>
  <c r="B132" i="9"/>
  <c r="J133" i="9"/>
  <c r="V133" i="9"/>
  <c r="G133" i="9"/>
  <c r="G134" i="9" s="1"/>
  <c r="O133" i="9"/>
  <c r="O134" i="9" s="1"/>
  <c r="B128" i="9"/>
  <c r="F128" i="9"/>
  <c r="J128" i="9"/>
  <c r="N128" i="9"/>
  <c r="R128" i="9"/>
  <c r="V128" i="9"/>
  <c r="Z128" i="9"/>
  <c r="F131" i="9"/>
  <c r="F134" i="9" s="1"/>
  <c r="J131" i="9"/>
  <c r="J134" i="9" s="1"/>
  <c r="N131" i="9"/>
  <c r="R131" i="9"/>
  <c r="V131" i="9"/>
  <c r="V134" i="9" s="1"/>
  <c r="Z131" i="9"/>
  <c r="E132" i="9"/>
  <c r="E134" i="9" s="1"/>
  <c r="I132" i="9"/>
  <c r="M132" i="9"/>
  <c r="M134" i="9" s="1"/>
  <c r="Q132" i="9"/>
  <c r="Q134" i="9" s="1"/>
  <c r="U132" i="9"/>
  <c r="U134" i="9" s="1"/>
  <c r="Y132" i="9"/>
  <c r="Y134" i="9" s="1"/>
  <c r="AC132" i="9"/>
  <c r="AC134" i="9" s="1"/>
  <c r="F133" i="9"/>
  <c r="N133" i="9"/>
  <c r="R133" i="9"/>
  <c r="Z133" i="9"/>
  <c r="B133" i="9"/>
  <c r="K133" i="9"/>
  <c r="K134" i="9" s="1"/>
  <c r="S133" i="9"/>
  <c r="S134" i="9" s="1"/>
  <c r="W133" i="9"/>
  <c r="W134" i="9" s="1"/>
  <c r="AA133" i="9"/>
  <c r="AA134" i="9" s="1"/>
  <c r="G128" i="9"/>
  <c r="K128" i="9"/>
  <c r="O128" i="9"/>
  <c r="S128" i="9"/>
  <c r="W128" i="9"/>
  <c r="AA128" i="9"/>
  <c r="BI134" i="9" l="1"/>
  <c r="AO134" i="9"/>
  <c r="BG134" i="9"/>
  <c r="AL134" i="9"/>
  <c r="BK132" i="9"/>
  <c r="BL132" i="9" s="1"/>
  <c r="AT134" i="9"/>
  <c r="BC134" i="9"/>
  <c r="AI134" i="9"/>
  <c r="BK134" i="9" s="1"/>
  <c r="BL134" i="9" s="1"/>
  <c r="BK131" i="9"/>
  <c r="BL131" i="9" s="1"/>
  <c r="BB134" i="9"/>
  <c r="BK128" i="9"/>
  <c r="AD132" i="9"/>
  <c r="AE132" i="9" s="1"/>
  <c r="R134" i="9"/>
  <c r="N134" i="9"/>
  <c r="AD131" i="9"/>
  <c r="AE131" i="9" s="1"/>
  <c r="AD133" i="9"/>
  <c r="AE133" i="9" s="1"/>
  <c r="Z134" i="9"/>
  <c r="AD128" i="9"/>
  <c r="B134" i="9"/>
  <c r="AD134" i="9" s="1"/>
  <c r="AE134" i="9" s="1"/>
  <c r="E53" i="9" l="1"/>
  <c r="C52" i="9"/>
  <c r="C51" i="9"/>
  <c r="C50" i="9"/>
  <c r="C53" i="9" s="1"/>
  <c r="AB10" i="9"/>
  <c r="J9" i="9"/>
  <c r="AC5" i="9"/>
  <c r="AC11" i="9" s="1"/>
  <c r="AB5" i="9"/>
  <c r="AB11" i="9" s="1"/>
  <c r="AA5" i="9"/>
  <c r="AA10" i="9" s="1"/>
  <c r="Z5" i="9"/>
  <c r="Z11" i="9" s="1"/>
  <c r="Y5" i="9"/>
  <c r="Y11" i="9" s="1"/>
  <c r="X5" i="9"/>
  <c r="X11" i="9" s="1"/>
  <c r="W5" i="9"/>
  <c r="W10" i="9" s="1"/>
  <c r="V5" i="9"/>
  <c r="V11" i="9" s="1"/>
  <c r="U5" i="9"/>
  <c r="U11" i="9" s="1"/>
  <c r="T5" i="9"/>
  <c r="T11" i="9" s="1"/>
  <c r="S5" i="9"/>
  <c r="S10" i="9" s="1"/>
  <c r="R5" i="9"/>
  <c r="R9" i="9" s="1"/>
  <c r="Q5" i="9"/>
  <c r="Q11" i="9" s="1"/>
  <c r="P5" i="9"/>
  <c r="P11" i="9" s="1"/>
  <c r="O5" i="9"/>
  <c r="O10" i="9" s="1"/>
  <c r="N5" i="9"/>
  <c r="N9" i="9" s="1"/>
  <c r="M5" i="9"/>
  <c r="M11" i="9" s="1"/>
  <c r="L5" i="9"/>
  <c r="L11" i="9" s="1"/>
  <c r="K5" i="9"/>
  <c r="K10" i="9" s="1"/>
  <c r="J5" i="9"/>
  <c r="J11" i="9" s="1"/>
  <c r="I5" i="9"/>
  <c r="I11" i="9" s="1"/>
  <c r="H5" i="9"/>
  <c r="H11" i="9" s="1"/>
  <c r="G5" i="9"/>
  <c r="G10" i="9" s="1"/>
  <c r="F5" i="9"/>
  <c r="F11" i="9" s="1"/>
  <c r="E5" i="9"/>
  <c r="E11" i="9" s="1"/>
  <c r="D5" i="9"/>
  <c r="D11" i="9" s="1"/>
  <c r="C5" i="9"/>
  <c r="B5" i="9"/>
  <c r="B9" i="9" s="1"/>
  <c r="AD4" i="9"/>
  <c r="AD3" i="9"/>
  <c r="AD2" i="9"/>
  <c r="V9" i="9" l="1"/>
  <c r="B11" i="9"/>
  <c r="Z9" i="9"/>
  <c r="N11" i="9"/>
  <c r="F9" i="9"/>
  <c r="L10" i="9"/>
  <c r="R11" i="9"/>
  <c r="P10" i="9"/>
  <c r="D10" i="9"/>
  <c r="T10" i="9"/>
  <c r="H10" i="9"/>
  <c r="X10" i="9"/>
  <c r="AD5" i="9"/>
  <c r="J6" i="9" s="1"/>
  <c r="C12" i="9"/>
  <c r="G9" i="9"/>
  <c r="K9" i="9"/>
  <c r="O9" i="9"/>
  <c r="S9" i="9"/>
  <c r="W9" i="9"/>
  <c r="AA9" i="9"/>
  <c r="E10" i="9"/>
  <c r="I10" i="9"/>
  <c r="M10" i="9"/>
  <c r="Q10" i="9"/>
  <c r="U10" i="9"/>
  <c r="Y10" i="9"/>
  <c r="AC10" i="9"/>
  <c r="G11" i="9"/>
  <c r="K11" i="9"/>
  <c r="O11" i="9"/>
  <c r="S11" i="9"/>
  <c r="W11" i="9"/>
  <c r="AA11" i="9"/>
  <c r="AC6" i="9"/>
  <c r="D9" i="9"/>
  <c r="H9" i="9"/>
  <c r="H12" i="9" s="1"/>
  <c r="L9" i="9"/>
  <c r="L12" i="9" s="1"/>
  <c r="P9" i="9"/>
  <c r="P12" i="9" s="1"/>
  <c r="T9" i="9"/>
  <c r="T12" i="9" s="1"/>
  <c r="X9" i="9"/>
  <c r="AB9" i="9"/>
  <c r="AB12" i="9" s="1"/>
  <c r="B10" i="9"/>
  <c r="F10" i="9"/>
  <c r="F12" i="9" s="1"/>
  <c r="J10" i="9"/>
  <c r="J12" i="9" s="1"/>
  <c r="N10" i="9"/>
  <c r="N12" i="9" s="1"/>
  <c r="R10" i="9"/>
  <c r="R12" i="9" s="1"/>
  <c r="V10" i="9"/>
  <c r="V12" i="9" s="1"/>
  <c r="Z10" i="9"/>
  <c r="Z12" i="9" s="1"/>
  <c r="E9" i="9"/>
  <c r="I9" i="9"/>
  <c r="I12" i="9" s="1"/>
  <c r="M9" i="9"/>
  <c r="Q9" i="9"/>
  <c r="U9" i="9"/>
  <c r="Y9" i="9"/>
  <c r="Y12" i="9" s="1"/>
  <c r="AC9" i="9"/>
  <c r="AT2" i="8"/>
  <c r="AI5" i="8"/>
  <c r="AL5" i="8"/>
  <c r="AN5" i="8"/>
  <c r="AO5" i="8"/>
  <c r="AP5" i="8"/>
  <c r="AS5" i="8"/>
  <c r="AR4" i="8"/>
  <c r="AM4" i="8"/>
  <c r="AL4" i="8"/>
  <c r="AJ4" i="8"/>
  <c r="AG5" i="8"/>
  <c r="AQ3" i="8"/>
  <c r="AM3" i="8"/>
  <c r="AK3" i="8"/>
  <c r="AH3" i="8"/>
  <c r="M6" i="9" l="1"/>
  <c r="AD9" i="9"/>
  <c r="AD11" i="9"/>
  <c r="AA12" i="9"/>
  <c r="B12" i="9"/>
  <c r="AD10" i="9"/>
  <c r="I6" i="9"/>
  <c r="Y6" i="9"/>
  <c r="P6" i="9"/>
  <c r="R6" i="9"/>
  <c r="X12" i="9"/>
  <c r="U6" i="9"/>
  <c r="E6" i="9"/>
  <c r="L6" i="9"/>
  <c r="N6" i="9"/>
  <c r="X6" i="9"/>
  <c r="AT3" i="8"/>
  <c r="AC12" i="9"/>
  <c r="M12" i="9"/>
  <c r="Q6" i="9"/>
  <c r="O12" i="9"/>
  <c r="AB6" i="9"/>
  <c r="H6" i="9"/>
  <c r="B6" i="9"/>
  <c r="U12" i="9"/>
  <c r="E12" i="9"/>
  <c r="K12" i="9"/>
  <c r="Q12" i="9"/>
  <c r="W12" i="9"/>
  <c r="G12" i="9"/>
  <c r="T6" i="9"/>
  <c r="D6" i="9"/>
  <c r="Z6" i="9"/>
  <c r="D12" i="9"/>
  <c r="S12" i="9"/>
  <c r="W6" i="9"/>
  <c r="G6" i="9"/>
  <c r="AE4" i="9"/>
  <c r="AE5" i="9"/>
  <c r="AE3" i="9"/>
  <c r="S6" i="9"/>
  <c r="K6" i="9"/>
  <c r="AA6" i="9"/>
  <c r="O6" i="9"/>
  <c r="C6" i="9"/>
  <c r="AE2" i="9"/>
  <c r="V6" i="9"/>
  <c r="F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E849" i="7" l="1"/>
  <c r="BD5" i="8"/>
  <c r="BF5" i="8"/>
  <c r="AD6" i="9"/>
  <c r="BE5" i="8"/>
  <c r="AD12" i="9"/>
  <c r="AE11" i="9" s="1"/>
  <c r="BG2" i="8"/>
  <c r="BG4" i="8"/>
  <c r="AZ3" i="8"/>
  <c r="AZ2" i="8"/>
  <c r="AZ5" i="8" s="1"/>
  <c r="BH3" i="8"/>
  <c r="BH2" i="8"/>
  <c r="BB5" i="8"/>
  <c r="BA4" i="8"/>
  <c r="BA2" i="8"/>
  <c r="AZ4" i="8"/>
  <c r="AY5" i="8"/>
  <c r="BC4" i="8"/>
  <c r="BC5" i="8" s="1"/>
  <c r="AW5" i="8"/>
  <c r="BC3" i="8"/>
  <c r="BA3" i="8"/>
  <c r="AX2" i="8"/>
  <c r="AX4" i="8"/>
  <c r="BJ4" i="8" s="1"/>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AE10" i="9" l="1"/>
  <c r="AE12" i="9"/>
  <c r="AE9" i="9"/>
  <c r="AX5" i="8"/>
  <c r="BJ5" i="8" s="1"/>
  <c r="BG5" i="8"/>
  <c r="BH5" i="8"/>
  <c r="BJ3" i="8"/>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59" i="7" l="1"/>
  <c r="K324" i="7"/>
  <c r="K466" i="7"/>
  <c r="K682" i="7"/>
  <c r="K285" i="7"/>
  <c r="K297" i="7"/>
  <c r="K311" i="7"/>
  <c r="K530" i="7"/>
  <c r="K546" i="7"/>
  <c r="K666" i="7"/>
  <c r="K694" i="7"/>
  <c r="K725" i="7"/>
  <c r="K351" i="7"/>
  <c r="K422" i="7"/>
  <c r="K570" i="7"/>
  <c r="K662" i="7"/>
  <c r="K683" i="7"/>
  <c r="K710" i="7"/>
  <c r="K754" i="7"/>
  <c r="K796" i="7"/>
  <c r="K828" i="7"/>
  <c r="K180" i="7"/>
  <c r="K254" i="7"/>
  <c r="K304" i="7"/>
  <c r="K400" i="7"/>
  <c r="K490" i="7"/>
  <c r="K21" i="7"/>
  <c r="K26" i="7"/>
  <c r="K63" i="7"/>
  <c r="K161" i="7"/>
  <c r="K200" i="7"/>
  <c r="K303"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K38" i="7" s="1"/>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H331" i="7"/>
  <c r="K331" i="7" s="1"/>
  <c r="I333" i="7"/>
  <c r="J335" i="7"/>
  <c r="I340" i="7"/>
  <c r="K340" i="7" s="1"/>
  <c r="I345" i="7"/>
  <c r="J352" i="7"/>
  <c r="H408" i="7"/>
  <c r="H418" i="7"/>
  <c r="K418" i="7" s="1"/>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H715" i="7"/>
  <c r="K715" i="7" s="1"/>
  <c r="I718" i="7"/>
  <c r="I720" i="7"/>
  <c r="K720" i="7" s="1"/>
  <c r="J726" i="7"/>
  <c r="J733" i="7"/>
  <c r="K733" i="7" s="1"/>
  <c r="I738" i="7"/>
  <c r="H746" i="7"/>
  <c r="J749" i="7"/>
  <c r="J762" i="7"/>
  <c r="J772" i="7"/>
  <c r="I788" i="7"/>
  <c r="K788" i="7" s="1"/>
  <c r="I810" i="7"/>
  <c r="K810" i="7" s="1"/>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K343" i="7" s="1"/>
  <c r="J348" i="7"/>
  <c r="H348" i="7"/>
  <c r="I348" i="7"/>
  <c r="J365" i="7"/>
  <c r="I365" i="7"/>
  <c r="J430" i="7"/>
  <c r="H430" i="7"/>
  <c r="I430" i="7"/>
  <c r="I470" i="7"/>
  <c r="J470" i="7"/>
  <c r="H470" i="7"/>
  <c r="I245" i="7"/>
  <c r="H245" i="7"/>
  <c r="I288" i="7"/>
  <c r="J288" i="7"/>
  <c r="H288" i="7"/>
  <c r="K288" i="7" s="1"/>
  <c r="J405" i="7"/>
  <c r="I405" i="7"/>
  <c r="J414" i="7"/>
  <c r="H414" i="7"/>
  <c r="I414" i="7"/>
  <c r="I465" i="7"/>
  <c r="J465" i="7"/>
  <c r="H465" i="7"/>
  <c r="K465" i="7" s="1"/>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K449" i="7" s="1"/>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K701" i="7" s="1"/>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K848" i="7" s="1"/>
  <c r="J716" i="7"/>
  <c r="K716" i="7" s="1"/>
  <c r="J721" i="7"/>
  <c r="J741" i="7"/>
  <c r="H749" i="7"/>
  <c r="K749" i="7" s="1"/>
  <c r="H761" i="7"/>
  <c r="K761" i="7" s="1"/>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H24" i="7"/>
  <c r="I25" i="7"/>
  <c r="K25" i="7" s="1"/>
  <c r="H28" i="7"/>
  <c r="K28" i="7" s="1"/>
  <c r="I29" i="7"/>
  <c r="H32" i="7"/>
  <c r="K32" i="7" s="1"/>
  <c r="I33" i="7"/>
  <c r="K33" i="7" s="1"/>
  <c r="H36" i="7"/>
  <c r="I37" i="7"/>
  <c r="K37" i="7" s="1"/>
  <c r="H40" i="7"/>
  <c r="I41" i="7"/>
  <c r="K41" i="7" s="1"/>
  <c r="H44" i="7"/>
  <c r="K44" i="7" s="1"/>
  <c r="I45" i="7"/>
  <c r="K45" i="7" s="1"/>
  <c r="H48" i="7"/>
  <c r="K48" i="7" s="1"/>
  <c r="I49" i="7"/>
  <c r="H52" i="7"/>
  <c r="I53" i="7"/>
  <c r="H56" i="7"/>
  <c r="I57" i="7"/>
  <c r="K57" i="7" s="1"/>
  <c r="H60" i="7"/>
  <c r="K60" i="7" s="1"/>
  <c r="I61" i="7"/>
  <c r="K61" i="7" s="1"/>
  <c r="H64" i="7"/>
  <c r="K64" i="7" s="1"/>
  <c r="I65" i="7"/>
  <c r="H68" i="7"/>
  <c r="I69" i="7"/>
  <c r="H72" i="7"/>
  <c r="I73" i="7"/>
  <c r="K73" i="7" s="1"/>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K142" i="7" s="1"/>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K252" i="7" s="1"/>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K429" i="7" s="1"/>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H385" i="7"/>
  <c r="H389" i="7"/>
  <c r="K389" i="7" s="1"/>
  <c r="H393" i="7"/>
  <c r="K393" i="7" s="1"/>
  <c r="H397" i="7"/>
  <c r="H401" i="7"/>
  <c r="K401" i="7" s="1"/>
  <c r="H405" i="7"/>
  <c r="K405" i="7" s="1"/>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K775" i="7" s="1"/>
  <c r="J829" i="7"/>
  <c r="H829" i="7"/>
  <c r="I829" i="7"/>
  <c r="I476" i="7"/>
  <c r="K476" i="7" s="1"/>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K564" i="7" s="1"/>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K731" i="7" s="1"/>
  <c r="J735" i="7"/>
  <c r="H735" i="7"/>
  <c r="I735" i="7"/>
  <c r="H740" i="7"/>
  <c r="I740" i="7"/>
  <c r="J740" i="7"/>
  <c r="J747" i="7"/>
  <c r="H747" i="7"/>
  <c r="K747" i="7" s="1"/>
  <c r="J751" i="7"/>
  <c r="H751" i="7"/>
  <c r="I751" i="7"/>
  <c r="H756" i="7"/>
  <c r="I756" i="7"/>
  <c r="J756" i="7"/>
  <c r="J763" i="7"/>
  <c r="H763" i="7"/>
  <c r="K763" i="7" s="1"/>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K779" i="7" s="1"/>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K830" i="7" s="1"/>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93" i="7" l="1"/>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V12" i="4"/>
  <c r="Z12" i="4"/>
  <c r="AA12" i="4"/>
  <c r="Z11" i="4"/>
  <c r="AC11" i="4"/>
  <c r="S10" i="4"/>
  <c r="AA10" i="4"/>
  <c r="AC10" i="4"/>
  <c r="C4" i="4"/>
  <c r="S12" i="4" s="1"/>
  <c r="D4" i="4"/>
  <c r="T12" i="4" s="1"/>
  <c r="E4" i="4"/>
  <c r="U12" i="4" s="1"/>
  <c r="F4" i="4"/>
  <c r="G4" i="4"/>
  <c r="W12" i="4" s="1"/>
  <c r="H4" i="4"/>
  <c r="X12" i="4" s="1"/>
  <c r="I4" i="4"/>
  <c r="Y12" i="4" s="1"/>
  <c r="J4" i="4"/>
  <c r="K4" i="4"/>
  <c r="L4" i="4"/>
  <c r="AB12" i="4" s="1"/>
  <c r="M4" i="4"/>
  <c r="AC12" i="4" s="1"/>
  <c r="B4" i="4"/>
  <c r="R12" i="4" s="1"/>
  <c r="C3" i="4"/>
  <c r="C5" i="4" s="1"/>
  <c r="D3" i="4"/>
  <c r="D5" i="4" s="1"/>
  <c r="E3" i="4"/>
  <c r="U11" i="4" s="1"/>
  <c r="F3" i="4"/>
  <c r="V11" i="4" s="1"/>
  <c r="G3" i="4"/>
  <c r="G5" i="4" s="1"/>
  <c r="H3" i="4"/>
  <c r="H5" i="4" s="1"/>
  <c r="I3" i="4"/>
  <c r="Y11" i="4" s="1"/>
  <c r="J3" i="4"/>
  <c r="K3" i="4"/>
  <c r="K5" i="4" s="1"/>
  <c r="L3" i="4"/>
  <c r="L5" i="4" s="1"/>
  <c r="B3" i="4"/>
  <c r="C2" i="4"/>
  <c r="D2" i="4"/>
  <c r="T10" i="4" s="1"/>
  <c r="E2" i="4"/>
  <c r="U10" i="4" s="1"/>
  <c r="F2" i="4"/>
  <c r="G2" i="4"/>
  <c r="W10" i="4" s="1"/>
  <c r="H2" i="4"/>
  <c r="X10" i="4" s="1"/>
  <c r="I2" i="4"/>
  <c r="Y10" i="4" s="1"/>
  <c r="J2" i="4"/>
  <c r="K2" i="4"/>
  <c r="L2" i="4"/>
  <c r="AB10" i="4" s="1"/>
  <c r="B2" i="4"/>
  <c r="N2" i="4" s="1"/>
  <c r="AB11" i="4" l="1"/>
  <c r="W11" i="4"/>
  <c r="BG191" i="5"/>
  <c r="BG331" i="5"/>
  <c r="BG395" i="5"/>
  <c r="BG459" i="5"/>
  <c r="BG825" i="5"/>
  <c r="BG841" i="5"/>
  <c r="S11" i="4"/>
  <c r="J5" i="4"/>
  <c r="F5" i="4"/>
  <c r="N3" i="4"/>
  <c r="AA11" i="4"/>
  <c r="BG821" i="5"/>
  <c r="BG837" i="5"/>
  <c r="BG817" i="5"/>
  <c r="BG833" i="5"/>
  <c r="T11" i="4"/>
  <c r="X11" i="4"/>
  <c r="BG829" i="5"/>
  <c r="BG845" i="5"/>
  <c r="BG365" i="5"/>
  <c r="BG429" i="5"/>
  <c r="Z850"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H850" i="5" l="1"/>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T849" i="2" l="1"/>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<sst xmlns="http://schemas.openxmlformats.org/spreadsheetml/2006/main" count="58247" uniqueCount="12939">
  <si>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</si>
  <si>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</si>
  <si>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</si>
  <si>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</si>
  <si>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</si>
  <si>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</si>
  <si>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</si>
  <si>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</si>
  <si>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</si>
  <si>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</si>
  <si>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</si>
  <si>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</si>
  <si>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</si>
  <si>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</si>
  <si>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</si>
  <si>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</si>
  <si>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</si>
  <si>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</si>
  <si>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</si>
  <si>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</si>
  <si>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</si>
  <si>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</si>
  <si>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</si>
  <si>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</si>
  <si>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</si>
  <si>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</si>
  <si>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</si>
  <si>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</si>
  <si>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</si>
  <si>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</si>
  <si>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</si>
  <si>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</si>
  <si>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</si>
  <si>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</si>
  <si>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</si>
  <si>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</si>
  <si>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</si>
  <si>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</si>
  <si>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</si>
  <si>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</si>
  <si>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</si>
  <si>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</si>
  <si>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</si>
  <si>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</si>
  <si>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</si>
  <si>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</si>
  <si>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</si>
  <si>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</si>
  <si>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</si>
  <si>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</si>
  <si>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</si>
  <si>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</si>
  <si>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</si>
  <si>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</si>
  <si>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</si>
  <si>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</si>
  <si>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</si>
  <si>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</si>
  <si>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</si>
  <si>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</si>
  <si>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</si>
  <si>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</si>
  <si>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</si>
  <si>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</si>
  <si>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</si>
  <si>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</si>
  <si>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</si>
  <si>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</si>
  <si>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</si>
  <si>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</si>
  <si>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</si>
  <si>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</si>
  <si>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</si>
  <si>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</si>
  <si>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</si>
  <si>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</si>
  <si>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</si>
  <si>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</si>
  <si>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</si>
  <si>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</si>
  <si>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</si>
  <si>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</si>
  <si>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</si>
  <si>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</si>
  <si>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</si>
  <si>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</si>
  <si>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</si>
  <si>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</si>
  <si>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</si>
  <si>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</si>
  <si>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</si>
  <si>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</si>
  <si>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</si>
  <si>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</si>
  <si>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</si>
  <si>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</si>
  <si>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</si>
  <si>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</si>
  <si>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</si>
  <si>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</si>
  <si>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</si>
  <si>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</si>
  <si>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</si>
  <si>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</si>
  <si>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</si>
  <si>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</si>
  <si>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</si>
  <si>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</si>
  <si>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</si>
  <si>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</si>
  <si>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</si>
  <si>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</si>
  <si>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</si>
  <si>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</si>
  <si>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</si>
  <si>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</si>
  <si>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</si>
  <si>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</si>
  <si>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</si>
  <si>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</si>
  <si>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</si>
  <si>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</si>
  <si>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</si>
  <si>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</si>
  <si>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</si>
  <si>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</si>
  <si>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</si>
  <si>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</si>
  <si>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</si>
  <si>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</si>
  <si>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</si>
  <si>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</si>
  <si>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</si>
  <si>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</si>
  <si>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</si>
  <si>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</si>
  <si>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</si>
  <si>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</si>
  <si>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</si>
  <si>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</si>
  <si>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</si>
  <si>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</si>
  <si>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</si>
  <si>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</si>
  <si>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</si>
  <si>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</si>
  <si>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</si>
  <si>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</si>
  <si>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</si>
  <si>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</si>
  <si>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</si>
  <si>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</si>
  <si>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</si>
  <si>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</si>
  <si>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</si>
  <si>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</si>
  <si>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</si>
  <si>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</si>
  <si>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</si>
  <si>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</si>
  <si>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</si>
  <si>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</si>
  <si>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</si>
  <si>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</si>
  <si>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</si>
  <si>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</si>
  <si>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</si>
  <si>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</si>
  <si>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</si>
  <si>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</si>
  <si>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</si>
  <si>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</si>
  <si>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</si>
  <si>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</si>
  <si>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</si>
  <si>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</si>
  <si>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</si>
  <si>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</si>
  <si>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</si>
  <si>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</si>
  <si>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</si>
  <si>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</si>
  <si>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</si>
  <si>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</si>
  <si>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</si>
  <si>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</si>
  <si>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</si>
  <si>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</si>
  <si>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</si>
  <si>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</si>
  <si>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</si>
  <si>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</si>
  <si>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</si>
  <si>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</si>
  <si>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</si>
  <si>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</si>
  <si>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</si>
  <si>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</si>
  <si>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</si>
  <si>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</si>
  <si>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</si>
  <si>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</si>
  <si>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</si>
  <si>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</si>
  <si>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</si>
  <si>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</si>
  <si>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</si>
  <si>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</si>
  <si>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</si>
  <si>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</si>
  <si>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</si>
  <si>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</si>
  <si>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</si>
  <si>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</si>
  <si>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</si>
  <si>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</si>
  <si>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</si>
  <si>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</si>
  <si>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</si>
  <si>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</si>
  <si>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</si>
  <si>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</si>
  <si>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</si>
  <si>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</si>
  <si>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</si>
  <si>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</si>
  <si>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</si>
  <si>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</si>
  <si>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</si>
  <si>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</si>
  <si>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</si>
  <si>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</si>
  <si>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</si>
  <si>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</si>
  <si>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</si>
  <si>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</si>
  <si>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</si>
  <si>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</si>
  <si>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</si>
  <si>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</si>
  <si>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</si>
  <si>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</si>
  <si>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</si>
  <si>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</si>
  <si>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</si>
  <si>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</si>
  <si>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</si>
  <si>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</si>
  <si>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</si>
  <si>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</si>
  <si>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</si>
  <si>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</si>
  <si>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</si>
  <si>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</si>
  <si>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</si>
  <si>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</si>
  <si>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</si>
  <si>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</si>
  <si>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</si>
  <si>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</si>
  <si>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</si>
  <si>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</si>
  <si>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</si>
  <si>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</si>
  <si>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</si>
  <si>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</si>
  <si>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</si>
  <si>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</si>
  <si>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</si>
  <si>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</si>
  <si>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</si>
  <si>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</si>
  <si>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</si>
  <si>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</si>
  <si>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</si>
  <si>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</si>
  <si>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</si>
  <si>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</si>
  <si>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</si>
  <si>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</si>
  <si>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</si>
  <si>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</si>
  <si>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</si>
  <si>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</si>
  <si>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</si>
  <si>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</si>
  <si>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</si>
  <si>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</si>
  <si>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</si>
  <si>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</si>
  <si>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</si>
  <si>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</si>
  <si>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</si>
  <si>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</si>
  <si>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</si>
  <si>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</si>
  <si>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</si>
  <si>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</si>
  <si>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</si>
  <si>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</si>
  <si>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</si>
  <si>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</si>
  <si>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</si>
  <si>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</si>
  <si>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</si>
  <si>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</si>
  <si>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</si>
  <si>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</si>
  <si>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</si>
  <si>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</si>
  <si>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</si>
  <si>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</si>
  <si>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</si>
  <si>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</si>
  <si>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</si>
  <si>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</si>
  <si>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</si>
  <si>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</si>
  <si>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</si>
  <si>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</si>
  <si>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</si>
  <si>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</si>
  <si>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</si>
  <si>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</si>
  <si>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</si>
  <si>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</si>
  <si>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</si>
  <si>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</si>
  <si>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</si>
  <si>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</si>
  <si>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</si>
  <si>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</si>
  <si>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</si>
  <si>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</si>
  <si>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</si>
  <si>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</si>
  <si>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</si>
  <si>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</si>
  <si>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</si>
  <si>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</si>
  <si>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</si>
  <si>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</si>
  <si>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</si>
  <si>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</si>
  <si>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</si>
  <si>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</si>
  <si>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</si>
  <si>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</si>
  <si>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</si>
  <si>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</si>
  <si>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</si>
  <si>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</si>
  <si>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</si>
  <si>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</si>
  <si>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</si>
  <si>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</si>
  <si>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</si>
  <si>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</si>
  <si>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</si>
  <si>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</si>
  <si>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</si>
  <si>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</si>
  <si>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</si>
  <si>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</si>
  <si>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</si>
  <si>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</si>
  <si>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</si>
  <si>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</si>
  <si>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</si>
  <si>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</si>
  <si>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</si>
  <si>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</si>
  <si>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</si>
  <si>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</si>
  <si>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</si>
  <si>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</si>
  <si>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</si>
  <si>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</si>
  <si>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</si>
  <si>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</si>
  <si>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</si>
  <si>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</si>
  <si>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</si>
  <si>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</si>
  <si>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</si>
  <si>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</si>
  <si>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</si>
  <si>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</si>
  <si>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</si>
  <si>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</si>
  <si>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</si>
  <si>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</si>
  <si>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</si>
  <si>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</si>
  <si>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</si>
  <si>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</si>
  <si>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</si>
  <si>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</si>
  <si>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</si>
  <si>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</si>
  <si>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</si>
  <si>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</si>
  <si>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</si>
  <si>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</si>
  <si>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</si>
  <si>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</si>
  <si>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</si>
  <si>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</si>
  <si>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</si>
  <si>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</si>
  <si>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</si>
  <si>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</si>
  <si>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</si>
  <si>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</si>
  <si>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</si>
  <si>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</si>
  <si>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</si>
  <si>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</si>
  <si>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</si>
  <si>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</si>
  <si>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</si>
  <si>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</si>
  <si>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</si>
  <si>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</si>
  <si>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</si>
  <si>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</si>
  <si>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</si>
  <si>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</si>
  <si>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</si>
  <si>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</si>
  <si>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</si>
  <si>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</si>
  <si>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</si>
  <si>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</si>
  <si>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</si>
  <si>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</si>
  <si>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</si>
  <si>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</si>
  <si>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</si>
  <si>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</si>
  <si>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</si>
  <si>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</si>
  <si>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</si>
  <si>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</si>
  <si>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</si>
  <si>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</si>
  <si>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</si>
  <si>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</si>
  <si>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</si>
  <si>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</si>
  <si>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</si>
  <si>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</si>
  <si>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</si>
  <si>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</si>
  <si>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</si>
  <si>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</si>
  <si>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</si>
  <si>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</si>
  <si>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</si>
  <si>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</si>
  <si>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</si>
  <si>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</si>
  <si>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</si>
  <si>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</si>
  <si>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</si>
  <si>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</si>
  <si>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</si>
  <si>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</si>
  <si>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</si>
  <si>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</si>
  <si>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</si>
  <si>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</si>
  <si>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</si>
  <si>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</si>
  <si>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</si>
  <si>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</si>
  <si>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</si>
  <si>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</si>
  <si>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</si>
  <si>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</si>
  <si>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</si>
  <si>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</si>
  <si>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</si>
  <si>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</si>
  <si>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</si>
  <si>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</si>
  <si>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</si>
  <si>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</si>
  <si>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</si>
  <si>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</si>
  <si>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</si>
  <si>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</si>
  <si>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</si>
  <si>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</si>
  <si>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</si>
  <si>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</si>
  <si>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</si>
  <si>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</si>
  <si>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</si>
  <si>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</si>
  <si>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</si>
  <si>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</si>
  <si>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</si>
  <si>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</si>
  <si>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</si>
  <si>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</si>
  <si>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</si>
  <si>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</si>
  <si>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</si>
  <si>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</si>
  <si>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</si>
  <si>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</si>
  <si>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</si>
  <si>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</si>
  <si>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</si>
  <si>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</si>
  <si>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</si>
  <si>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</si>
  <si>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</si>
  <si>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</si>
  <si>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</si>
  <si>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</si>
  <si>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</si>
  <si>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</si>
  <si>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</si>
  <si>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</si>
  <si>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</si>
  <si>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</si>
  <si>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</si>
  <si>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</si>
  <si>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</si>
  <si>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</si>
  <si>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</si>
  <si>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</si>
  <si>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</si>
  <si>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</si>
  <si>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</si>
  <si>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</si>
  <si>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</si>
  <si>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</si>
  <si>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</si>
  <si>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</si>
  <si>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</si>
  <si>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</si>
  <si>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</si>
  <si>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</si>
  <si>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</si>
  <si>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</si>
  <si>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</si>
  <si>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</si>
  <si>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</si>
  <si>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</si>
  <si>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</si>
  <si>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</si>
  <si>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</si>
  <si>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</si>
  <si>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</si>
  <si>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</si>
  <si>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</si>
  <si>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</si>
  <si>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</si>
  <si>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</si>
  <si>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</si>
  <si>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</si>
  <si>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</si>
  <si>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</si>
  <si>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</si>
  <si>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</si>
  <si>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</si>
  <si>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</si>
  <si>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</si>
  <si>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</si>
  <si>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</si>
  <si>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</si>
  <si>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</si>
  <si>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</si>
  <si>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</si>
  <si>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</si>
  <si>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</si>
  <si>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</si>
  <si>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</si>
  <si>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</si>
  <si>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</si>
  <si>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</si>
  <si>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</si>
  <si>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</si>
  <si>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</si>
  <si>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</si>
  <si>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</si>
  <si>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</si>
  <si>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</si>
  <si>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</si>
  <si>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</si>
  <si>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</si>
  <si>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</si>
  <si>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</si>
  <si>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</si>
  <si>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</si>
  <si>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</si>
  <si>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</si>
  <si>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</si>
  <si>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</si>
  <si>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</si>
  <si>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</si>
  <si>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</si>
  <si>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</si>
  <si>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</si>
  <si>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</si>
  <si>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</si>
  <si>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</si>
  <si>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</si>
  <si>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</si>
  <si>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</si>
  <si>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</si>
  <si>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</si>
  <si>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</si>
  <si>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</si>
  <si>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</si>
  <si>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</si>
  <si>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</si>
  <si>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</si>
  <si>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</si>
  <si>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</si>
  <si>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</si>
  <si>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</si>
  <si>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</si>
  <si>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</si>
  <si>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</si>
  <si>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</si>
  <si>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</si>
  <si>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</si>
  <si>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</si>
  <si>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</si>
  <si>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</si>
  <si>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</si>
  <si>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</si>
  <si>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</si>
  <si>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</si>
  <si>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</si>
  <si>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</si>
  <si>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</si>
  <si>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</si>
  <si>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</si>
  <si>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</si>
  <si>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</si>
  <si>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</si>
  <si>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</si>
  <si>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</si>
  <si>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</si>
  <si>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</si>
  <si>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</si>
  <si>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</si>
  <si>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</si>
  <si>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</si>
  <si>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</si>
  <si>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</si>
  <si>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</si>
  <si>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</si>
  <si>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</si>
  <si>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</si>
  <si>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</si>
  <si>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</si>
  <si>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</si>
  <si>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</si>
  <si>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</si>
  <si>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</si>
  <si>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</si>
  <si>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</si>
  <si>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</si>
  <si>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</si>
  <si>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</si>
  <si>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</si>
  <si>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</si>
  <si>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</si>
  <si>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</si>
  <si>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</si>
  <si>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</si>
  <si>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</si>
  <si>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</si>
  <si>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</si>
  <si>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</si>
  <si>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</si>
  <si>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</si>
  <si>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</si>
  <si>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</si>
  <si>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</si>
  <si>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</si>
  <si>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</si>
  <si>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</si>
  <si>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</si>
  <si>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</si>
  <si>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</si>
  <si>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</si>
  <si>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</si>
  <si>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</si>
  <si>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</si>
  <si>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</si>
  <si>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</si>
  <si>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</si>
  <si>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</si>
  <si>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</si>
  <si>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</si>
  <si>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</si>
  <si>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</si>
  <si>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</si>
  <si>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</si>
  <si>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</si>
  <si>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</si>
  <si>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</si>
  <si>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</si>
  <si>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</si>
  <si>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</si>
  <si>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</si>
  <si>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</si>
  <si>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</si>
  <si>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</si>
  <si>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</si>
  <si>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</si>
  <si>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</si>
  <si>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</si>
  <si>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</si>
  <si>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</si>
  <si>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</si>
  <si>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</si>
  <si>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</si>
  <si>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</si>
  <si>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</si>
  <si>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</si>
  <si>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</si>
  <si>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</si>
  <si>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</si>
  <si>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</si>
  <si>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</si>
  <si>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</si>
  <si>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</si>
  <si>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</si>
  <si>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</si>
  <si>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</si>
  <si>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</si>
  <si>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</si>
  <si>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</si>
  <si>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</si>
  <si>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</si>
  <si>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</si>
  <si>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</si>
  <si>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</si>
  <si>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</si>
  <si>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</si>
  <si>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</si>
  <si>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</si>
  <si>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</si>
  <si>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</si>
  <si>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</si>
  <si>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</si>
  <si>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</si>
  <si>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</si>
  <si>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</si>
  <si>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</si>
  <si>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</si>
  <si>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</si>
  <si>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</si>
  <si>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</si>
  <si>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</si>
  <si>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</si>
  <si>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</si>
  <si>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</si>
  <si>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</si>
  <si>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</si>
  <si>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</si>
  <si>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</si>
  <si>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</si>
  <si>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</si>
  <si>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</si>
  <si>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</si>
  <si>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</si>
  <si>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</si>
  <si>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</si>
  <si>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</si>
  <si>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</si>
  <si>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</si>
  <si>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</si>
  <si>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</si>
  <si>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</si>
  <si>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</si>
  <si>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</si>
  <si>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</si>
  <si>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</si>
  <si>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</si>
  <si>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</si>
  <si>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</si>
  <si>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</si>
  <si>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</si>
  <si>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</si>
  <si>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</si>
  <si>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</si>
  <si>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</si>
  <si>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</si>
  <si>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</si>
  <si>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</si>
  <si>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</si>
  <si>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</si>
  <si>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</si>
  <si>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</si>
  <si>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</si>
  <si>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</si>
  <si>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</si>
  <si>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</si>
  <si>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</si>
  <si>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</si>
  <si>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</si>
  <si>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</si>
  <si>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</si>
  <si>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</si>
  <si>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</si>
  <si>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</si>
  <si>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</si>
  <si>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</si>
  <si>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</si>
  <si>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</si>
  <si>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</si>
  <si>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</si>
  <si>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</si>
  <si>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</si>
  <si>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</si>
  <si>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</si>
  <si>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</si>
  <si>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</si>
  <si>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</si>
  <si>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</si>
  <si>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</si>
  <si>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</si>
  <si>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</si>
  <si>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</si>
  <si>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</si>
  <si>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</si>
  <si>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</si>
  <si>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</si>
  <si>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</si>
  <si>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</si>
  <si>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</si>
  <si>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</si>
  <si>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</si>
  <si>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</si>
  <si>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</si>
  <si>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</si>
  <si>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</si>
  <si>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</si>
  <si>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</si>
  <si>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</si>
  <si>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</si>
  <si>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</si>
  <si>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</si>
  <si>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</si>
  <si>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</si>
  <si>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</si>
  <si>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</si>
  <si>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</si>
  <si>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</si>
  <si>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</si>
  <si>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</si>
  <si>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</si>
  <si>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</si>
  <si>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</si>
  <si>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</si>
  <si>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</si>
  <si>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</si>
  <si>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</si>
  <si>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</si>
  <si>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</si>
  <si>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</si>
  <si>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</si>
  <si>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</si>
  <si>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</si>
  <si>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</si>
  <si>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</si>
  <si>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</si>
  <si>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</si>
  <si>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</si>
  <si>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</si>
  <si>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</si>
  <si>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</si>
  <si>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</si>
  <si>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</si>
  <si>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</si>
  <si>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</si>
  <si>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</si>
  <si>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</si>
  <si>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</si>
  <si>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</si>
  <si>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</si>
  <si>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</si>
  <si>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</si>
  <si>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</si>
  <si>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</si>
  <si>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</si>
  <si>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</si>
  <si>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</si>
  <si>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</si>
  <si>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</si>
  <si>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</si>
  <si>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</si>
  <si>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</si>
  <si>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</si>
  <si>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</si>
  <si>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</si>
  <si>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</si>
  <si>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</si>
  <si>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</si>
  <si>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</si>
  <si>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</si>
  <si>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</si>
  <si>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</si>
  <si>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</si>
  <si>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</si>
  <si>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</si>
  <si>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</si>
  <si>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</si>
  <si>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</si>
  <si>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</si>
  <si>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</si>
  <si>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</si>
  <si>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</si>
  <si>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</si>
  <si>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</si>
  <si>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</si>
  <si>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</si>
  <si>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</si>
  <si>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</si>
  <si>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</si>
  <si>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</si>
  <si>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</si>
  <si>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</si>
  <si>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</si>
  <si>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</si>
  <si>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</si>
  <si>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</si>
  <si>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</si>
  <si>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</si>
  <si>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</si>
  <si>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</si>
  <si>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</si>
  <si>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</si>
  <si>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</si>
  <si>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</si>
  <si>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</si>
  <si>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</si>
  <si>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</si>
  <si>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</si>
  <si>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</si>
  <si>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</si>
  <si>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</si>
  <si>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</si>
  <si>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</si>
  <si>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</si>
  <si>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</si>
  <si>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</si>
  <si>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</si>
  <si>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</si>
  <si>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</si>
  <si>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</si>
  <si>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</si>
  <si>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</si>
  <si>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</si>
  <si>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</si>
  <si>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</si>
  <si>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</si>
  <si>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</si>
  <si>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</si>
  <si>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</si>
  <si>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</si>
  <si>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</si>
  <si>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</si>
  <si>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</si>
  <si>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</si>
  <si>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</si>
  <si>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</si>
  <si>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</si>
  <si>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</si>
  <si>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</si>
  <si>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</si>
  <si>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</si>
  <si>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</si>
  <si>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</si>
  <si>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</si>
  <si>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</si>
  <si>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</si>
  <si>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</si>
  <si>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</si>
  <si>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</si>
  <si>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</si>
  <si>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</si>
  <si>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</si>
  <si>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</si>
  <si>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</si>
  <si>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</si>
  <si>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</si>
  <si>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</si>
  <si>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</si>
  <si>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</si>
  <si>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</si>
  <si>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</si>
  <si>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</si>
  <si>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</si>
  <si>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</si>
  <si>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</si>
  <si>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</si>
  <si>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</si>
  <si>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</si>
  <si>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</si>
  <si>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</si>
  <si>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</si>
  <si>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</si>
  <si>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</si>
  <si>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</si>
  <si>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</si>
  <si>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</si>
  <si>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</si>
  <si>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</si>
  <si>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</si>
  <si>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</si>
  <si>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</si>
  <si>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</si>
  <si>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</si>
  <si>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</si>
  <si>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</si>
  <si>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</si>
  <si>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</si>
  <si>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</si>
  <si>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</si>
  <si>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</si>
  <si>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</si>
  <si>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</si>
  <si>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</si>
  <si>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</si>
  <si>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</si>
  <si>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</si>
  <si>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</si>
  <si>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</si>
  <si>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</si>
  <si>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</si>
  <si>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</si>
  <si>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</si>
  <si>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</si>
  <si>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</si>
  <si>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</si>
  <si>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</si>
  <si>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</si>
  <si>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</si>
  <si>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</si>
  <si>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</si>
  <si>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</si>
  <si>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</si>
  <si>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</si>
  <si>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</si>
  <si>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</si>
  <si>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</si>
  <si>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</si>
  <si>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</si>
  <si>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</si>
  <si>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</si>
  <si>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</si>
  <si>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</si>
  <si>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</si>
  <si>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</si>
  <si>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</si>
  <si>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</si>
  <si>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</si>
  <si>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</si>
  <si>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</si>
  <si>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</si>
  <si>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</si>
  <si>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</si>
  <si>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</si>
  <si>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</si>
  <si>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</si>
  <si>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</si>
  <si>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</si>
  <si>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</si>
  <si>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</si>
  <si>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</si>
  <si>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</si>
  <si>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</si>
  <si>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</si>
  <si>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</si>
  <si>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</si>
  <si>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</si>
  <si>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</si>
  <si>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</si>
  <si>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</si>
  <si>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</si>
  <si>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</si>
  <si>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</si>
  <si>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</si>
  <si>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</si>
  <si>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</si>
  <si>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</si>
  <si>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</si>
  <si>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</si>
  <si>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</si>
  <si>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</si>
  <si>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</si>
  <si>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</si>
  <si>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</si>
  <si>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</si>
  <si>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</si>
  <si>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</si>
  <si>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</si>
  <si>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</si>
  <si>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</si>
  <si>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</si>
  <si>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</si>
  <si>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</si>
  <si>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</si>
  <si>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</si>
  <si>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</si>
  <si>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</si>
  <si>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</si>
  <si>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</si>
  <si>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</si>
  <si>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</si>
  <si>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</si>
  <si>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</si>
  <si>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</si>
  <si>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</si>
  <si>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</si>
  <si>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</si>
  <si>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</si>
  <si>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</si>
  <si>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</si>
  <si>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</si>
  <si>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</si>
  <si>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</si>
  <si>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</si>
  <si>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</si>
  <si>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</si>
  <si>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</si>
  <si>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</si>
  <si>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</si>
  <si>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</si>
  <si>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</si>
  <si>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</si>
  <si>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</si>
  <si>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</si>
  <si>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</si>
  <si>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</si>
  <si>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</si>
  <si>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</si>
  <si>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</si>
  <si>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</si>
  <si>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</si>
  <si>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</si>
  <si>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</si>
  <si>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</si>
  <si>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</si>
  <si>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</si>
  <si>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</si>
  <si>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</si>
  <si>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</si>
  <si>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</si>
  <si>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</si>
  <si>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</si>
  <si>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</si>
  <si>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</si>
  <si>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</si>
  <si>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</si>
  <si>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</si>
  <si>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</si>
  <si>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</si>
  <si>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</si>
  <si>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</si>
  <si>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</si>
  <si>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</si>
  <si>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</si>
  <si>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</si>
  <si>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</si>
  <si>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</si>
  <si>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</si>
  <si>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</si>
  <si>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</si>
  <si>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</si>
  <si>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</si>
  <si>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</si>
  <si>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</si>
  <si>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</si>
  <si>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</si>
  <si>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</si>
  <si>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</si>
  <si>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</si>
  <si>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</si>
  <si>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</si>
  <si>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</si>
  <si>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</si>
  <si>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</si>
  <si>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</si>
  <si>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</si>
  <si>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</si>
  <si>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</si>
  <si>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</si>
  <si>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</si>
  <si>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</si>
  <si>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</si>
  <si>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</si>
  <si>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</si>
  <si>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</si>
  <si>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</si>
  <si>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</si>
  <si>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</si>
  <si>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</si>
  <si>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</si>
  <si>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</si>
  <si>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</si>
  <si>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</si>
  <si>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</si>
  <si>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</si>
  <si>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</si>
  <si>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</si>
  <si>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</si>
  <si>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</si>
  <si>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</si>
  <si>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</si>
  <si>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</si>
  <si>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</si>
  <si>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</si>
  <si>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</si>
  <si>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</si>
  <si>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</si>
  <si>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</si>
  <si>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</si>
  <si>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</si>
  <si>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</si>
  <si>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</si>
  <si>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</si>
  <si>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</si>
  <si>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</si>
  <si>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</si>
  <si>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</si>
  <si>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</si>
  <si>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</si>
  <si>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</si>
  <si>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</si>
  <si>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</si>
  <si>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</si>
  <si>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</si>
  <si>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</si>
  <si>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</si>
  <si>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</si>
  <si>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</si>
  <si>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</si>
  <si>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</si>
  <si>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</si>
  <si>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</si>
  <si>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</si>
  <si>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</si>
  <si>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</si>
  <si>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</si>
  <si>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</si>
  <si>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</si>
  <si>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</si>
  <si>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</si>
  <si>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</si>
  <si>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</si>
  <si>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</si>
  <si>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</si>
  <si>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</si>
  <si>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</si>
  <si>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</si>
  <si>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</si>
  <si>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</si>
  <si>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</si>
  <si>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</si>
  <si>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</si>
  <si>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</si>
  <si>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</si>
  <si>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</si>
  <si>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</si>
  <si>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</si>
  <si>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</si>
  <si>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</si>
  <si>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</si>
  <si>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</si>
  <si>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</si>
  <si>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</si>
  <si>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</si>
  <si>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</si>
  <si>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</si>
  <si>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</si>
  <si>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</si>
  <si>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</si>
  <si>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</si>
  <si>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</si>
  <si>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</si>
  <si>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</si>
  <si>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</si>
  <si>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</si>
  <si>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</si>
  <si>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</si>
  <si>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</si>
  <si>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</si>
  <si>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</si>
  <si>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</si>
  <si>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</si>
  <si>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</si>
  <si>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</si>
  <si>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</si>
  <si>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</si>
  <si>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</si>
  <si>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</si>
  <si>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</si>
  <si>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</si>
  <si>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</si>
  <si>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</si>
  <si>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</si>
  <si>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</si>
  <si>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</si>
  <si>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</si>
  <si>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</si>
  <si>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</si>
  <si>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</si>
  <si>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</si>
  <si>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</si>
  <si>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</si>
  <si>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</si>
  <si>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</si>
  <si>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</si>
  <si>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</si>
  <si>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</si>
  <si>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</si>
  <si>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</si>
  <si>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</si>
  <si>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</si>
  <si>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</si>
  <si>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</si>
  <si>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</si>
  <si>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</si>
  <si>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</si>
  <si>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</si>
  <si>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</si>
  <si>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</si>
  <si>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</si>
  <si>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</si>
  <si>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</si>
  <si>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</si>
  <si>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</si>
  <si>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</si>
  <si>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</si>
  <si>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</si>
  <si>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</si>
  <si>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</si>
  <si>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</si>
  <si>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</si>
  <si>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</si>
  <si>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</si>
  <si>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</si>
  <si>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</si>
  <si>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</si>
  <si>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</si>
  <si>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</si>
  <si>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</si>
  <si>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</si>
  <si>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</si>
  <si>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</si>
  <si>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</si>
  <si>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</si>
  <si>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</si>
  <si>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</si>
  <si>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</si>
  <si>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</si>
  <si>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</si>
  <si>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</si>
  <si>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</si>
  <si>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</si>
  <si>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</si>
  <si>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</si>
  <si>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</si>
  <si>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</si>
  <si>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</si>
  <si>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</si>
  <si>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</si>
  <si>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</si>
  <si>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</si>
  <si>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</si>
  <si>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</si>
  <si>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</si>
  <si>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</si>
  <si>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</si>
  <si>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</si>
  <si>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</si>
  <si>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</si>
  <si>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</si>
  <si>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</si>
  <si>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</si>
  <si>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</si>
  <si>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</si>
  <si>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</si>
  <si>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</si>
  <si>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</si>
  <si>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</si>
  <si>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</si>
  <si>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</si>
  <si>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</si>
  <si>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</si>
  <si>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</si>
  <si>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</si>
  <si>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</si>
  <si>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</si>
  <si>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</si>
  <si>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</si>
  <si>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</si>
  <si>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</si>
  <si>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</si>
  <si>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</si>
  <si>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</si>
  <si>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</si>
  <si>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</si>
  <si>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</si>
  <si>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</si>
  <si>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</si>
  <si>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</si>
  <si>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</si>
  <si>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</si>
  <si>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</si>
  <si>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</si>
  <si>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</si>
  <si>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</si>
  <si>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</si>
  <si>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</si>
  <si>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</si>
  <si>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</si>
  <si>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</si>
  <si>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</si>
  <si>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</si>
  <si>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</si>
  <si>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</si>
  <si>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</si>
  <si>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</si>
  <si>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</si>
  <si>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</si>
  <si>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</si>
  <si>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</si>
  <si>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</si>
  <si>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</si>
  <si>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</si>
  <si>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</si>
  <si>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</si>
  <si>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</si>
  <si>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</si>
  <si>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</si>
  <si>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</si>
  <si>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</si>
  <si>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</si>
  <si>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</si>
  <si>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</si>
  <si>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</si>
  <si>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</si>
  <si>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</si>
  <si>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</si>
  <si>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</si>
  <si>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</si>
  <si>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</si>
  <si>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</si>
  <si>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</si>
  <si>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</si>
  <si>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</si>
  <si>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</si>
  <si>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</si>
  <si>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</si>
  <si>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</si>
  <si>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</si>
  <si>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</si>
  <si>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</si>
  <si>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</si>
  <si>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</si>
  <si>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</si>
  <si>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</si>
  <si>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</si>
  <si>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</si>
  <si>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</si>
  <si>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</si>
  <si>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</si>
  <si>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</si>
  <si>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</si>
  <si>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</si>
  <si>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</si>
  <si>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</si>
  <si>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</si>
  <si>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</si>
  <si>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</si>
  <si>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</si>
  <si>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</si>
  <si>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</si>
  <si>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</si>
  <si>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</si>
  <si>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</si>
  <si>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</si>
  <si>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</si>
  <si>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</si>
  <si>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</si>
  <si>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</si>
  <si>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</si>
  <si>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</si>
  <si>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</si>
  <si>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</si>
  <si>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</si>
  <si>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</si>
  <si>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</si>
  <si>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</si>
  <si>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</si>
  <si>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</si>
  <si>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</si>
  <si>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</si>
  <si>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</si>
  <si>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</si>
  <si>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</si>
  <si>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</si>
  <si>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</si>
  <si>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</si>
  <si>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</si>
  <si>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</si>
  <si>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</si>
  <si>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</si>
  <si>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</si>
  <si>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</si>
  <si>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</si>
  <si>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</si>
  <si>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</si>
  <si>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</si>
  <si>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</si>
  <si>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</si>
  <si>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</si>
  <si>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</si>
  <si>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</si>
  <si>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</si>
  <si>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</si>
  <si>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</si>
  <si>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</si>
  <si>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</si>
  <si>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</si>
  <si>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</si>
  <si>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</si>
  <si>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</si>
  <si>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</si>
  <si>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</si>
  <si>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</si>
  <si>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</si>
  <si>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</si>
  <si>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</si>
  <si>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</si>
  <si>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</si>
  <si>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</si>
  <si>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</si>
  <si>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</si>
  <si>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</si>
  <si>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</si>
  <si>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</si>
  <si>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</si>
  <si>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</si>
  <si>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</si>
  <si>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</si>
  <si>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</si>
  <si>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</si>
  <si>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</si>
  <si>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</si>
  <si>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</si>
  <si>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</si>
  <si>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</si>
  <si>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</si>
  <si>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</si>
  <si>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</si>
  <si>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</si>
  <si>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</si>
  <si>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</si>
  <si>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</si>
  <si>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</si>
  <si>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</si>
  <si>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</si>
  <si>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</si>
  <si>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</si>
  <si>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</si>
  <si>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</si>
  <si>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</si>
  <si>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</si>
  <si>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</si>
  <si>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</si>
  <si>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</si>
  <si>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</si>
  <si>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</si>
  <si>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</si>
  <si>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</si>
  <si>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</si>
  <si>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</si>
  <si>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</si>
  <si>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</si>
  <si>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</si>
  <si>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</si>
  <si>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</si>
  <si>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</si>
  <si>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</si>
  <si>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</si>
  <si>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</si>
  <si>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</si>
  <si>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</si>
  <si>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</si>
  <si>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</si>
  <si>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</si>
  <si>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</si>
  <si>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</si>
  <si>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</si>
  <si>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</si>
  <si>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</si>
  <si>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</si>
  <si>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</si>
  <si>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</si>
  <si>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</si>
  <si>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</si>
  <si>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</si>
  <si>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</si>
  <si>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</si>
  <si>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</si>
  <si>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</si>
  <si>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</si>
  <si>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</si>
  <si>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</si>
  <si>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</si>
  <si>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</si>
  <si>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</si>
  <si>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</si>
  <si>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</si>
  <si>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</si>
  <si>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</si>
  <si>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</si>
  <si>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</si>
  <si>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</si>
  <si>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</si>
  <si>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</si>
  <si>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</si>
  <si>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</si>
  <si>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</si>
  <si>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</si>
  <si>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</si>
  <si>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</si>
  <si>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</si>
  <si>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</si>
  <si>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</si>
  <si>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</si>
  <si>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</si>
  <si>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</si>
  <si>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</si>
  <si>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</si>
  <si>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</si>
  <si>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</si>
  <si>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</si>
  <si>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</si>
  <si>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</si>
  <si>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</si>
  <si>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</si>
  <si>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</si>
  <si>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</si>
  <si>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</si>
  <si>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</si>
  <si>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</si>
  <si>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</si>
  <si>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</si>
  <si>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</si>
  <si>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</si>
  <si>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</si>
  <si>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</si>
  <si>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</si>
  <si>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</si>
  <si>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</si>
  <si>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</si>
  <si>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</si>
  <si>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</si>
  <si>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</si>
  <si>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</si>
  <si>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</si>
  <si>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</si>
  <si>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</si>
  <si>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</si>
  <si>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</si>
  <si>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</si>
  <si>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</si>
  <si>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</si>
  <si>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</si>
  <si>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</si>
  <si>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</si>
  <si>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</si>
  <si>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</si>
  <si>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</si>
  <si>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</si>
  <si>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</si>
  <si>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</si>
  <si>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</si>
  <si>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</si>
  <si>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</si>
  <si>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</si>
  <si>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</si>
  <si>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</si>
  <si>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</si>
  <si>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</si>
  <si>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</si>
  <si>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</si>
  <si>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</si>
  <si>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</si>
  <si>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</si>
  <si>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</si>
  <si>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</si>
  <si>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</si>
  <si>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</si>
  <si>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</si>
  <si>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</si>
  <si>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</si>
  <si>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</si>
  <si>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</si>
  <si>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</si>
  <si>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</si>
  <si>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</si>
  <si>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</si>
  <si>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</si>
  <si>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</si>
  <si>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</si>
  <si>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</si>
  <si>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</si>
  <si>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</si>
  <si>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</si>
  <si>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</si>
  <si>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</si>
  <si>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</si>
  <si>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</si>
  <si>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</si>
  <si>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</si>
  <si>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</si>
  <si>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</si>
  <si>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</si>
  <si>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</si>
  <si>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</si>
  <si>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</si>
  <si>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</si>
  <si>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</si>
  <si>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</si>
  <si>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</si>
  <si>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</si>
  <si>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</si>
  <si>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</si>
  <si>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</si>
  <si>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</si>
  <si>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</si>
  <si>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</si>
  <si>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</si>
  <si>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</si>
  <si>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</si>
  <si>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</si>
  <si>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</si>
  <si>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</si>
  <si>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</si>
  <si>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</si>
  <si>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</si>
  <si>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</si>
  <si>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</si>
  <si>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</si>
  <si>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</si>
  <si>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</si>
  <si>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</si>
  <si>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</si>
  <si>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</si>
  <si>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</si>
  <si>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</si>
  <si>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</si>
  <si>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</si>
  <si>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</si>
  <si>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</si>
  <si>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</si>
  <si>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</si>
  <si>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</si>
  <si>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</si>
  <si>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</si>
  <si>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</si>
  <si>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</si>
  <si>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</si>
  <si>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</si>
  <si>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</si>
  <si>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</si>
  <si>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</si>
  <si>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</si>
  <si>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</si>
  <si>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</si>
  <si>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</si>
  <si>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</si>
  <si>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</si>
  <si>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</si>
  <si>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</si>
  <si>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</si>
  <si>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</si>
  <si>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</si>
  <si>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</si>
  <si>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</si>
  <si>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</si>
  <si>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</si>
  <si>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</si>
  <si>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</si>
  <si>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</si>
  <si>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</si>
  <si>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</si>
  <si>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</si>
  <si>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</si>
  <si>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</si>
  <si>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</si>
  <si>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</si>
  <si>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</si>
  <si>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</si>
  <si>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</si>
  <si>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</si>
  <si>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</si>
  <si>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</si>
  <si>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</si>
  <si>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</si>
  <si>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</si>
  <si>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</si>
  <si>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</si>
  <si>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</si>
  <si>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</si>
  <si>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</si>
  <si>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</si>
  <si>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</si>
  <si>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</si>
  <si>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</si>
  <si>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</si>
  <si>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</si>
  <si>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</si>
  <si>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</si>
  <si>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</si>
  <si>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</si>
  <si>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</si>
  <si>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</si>
  <si>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</si>
  <si>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</si>
  <si>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</si>
  <si>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</si>
  <si>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</si>
  <si>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</si>
  <si>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</si>
  <si>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</si>
  <si>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</si>
  <si>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</si>
  <si>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</si>
  <si>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</si>
  <si>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</si>
  <si>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</si>
  <si>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</si>
  <si>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</si>
  <si>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</si>
  <si>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</si>
  <si>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</si>
  <si>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</si>
  <si>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</si>
  <si>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</si>
  <si>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</si>
  <si>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</si>
  <si>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</si>
  <si>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</si>
  <si>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</si>
  <si>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</si>
  <si>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</si>
  <si>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</si>
  <si>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</si>
  <si>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</si>
  <si>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</si>
  <si>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</si>
  <si>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</si>
  <si>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</si>
  <si>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</si>
  <si>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</si>
  <si>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</si>
  <si>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</si>
  <si>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</si>
  <si>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</si>
  <si>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</si>
  <si>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</si>
  <si>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</si>
  <si>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</si>
  <si>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</si>
  <si>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</si>
  <si>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</si>
  <si>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</si>
  <si>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</si>
  <si>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</si>
  <si>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</si>
  <si>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</si>
  <si>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</si>
  <si>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</si>
  <si>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</si>
  <si>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</si>
  <si>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</si>
  <si>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</si>
  <si>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</si>
  <si>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</si>
  <si>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</si>
  <si>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</si>
  <si>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</si>
  <si>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</si>
  <si>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</si>
  <si>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</si>
  <si>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</si>
  <si>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</si>
  <si>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</si>
  <si>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</si>
  <si>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</si>
  <si>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</si>
  <si>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</si>
  <si>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</si>
  <si>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</si>
  <si>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</si>
  <si>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</si>
  <si>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</si>
  <si>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</si>
  <si>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</si>
  <si>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</si>
  <si>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</si>
  <si>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</si>
  <si>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</si>
  <si>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</si>
  <si>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</si>
  <si>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</si>
  <si>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</si>
  <si>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</si>
  <si>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</si>
  <si>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</si>
  <si>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</si>
  <si>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</si>
  <si>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</si>
  <si>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</si>
  <si>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</si>
  <si>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</si>
  <si>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</si>
  <si>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</si>
  <si>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</si>
  <si>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</si>
  <si>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</si>
  <si>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</si>
  <si>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</si>
  <si>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</si>
  <si>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</si>
  <si>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</si>
  <si>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</si>
  <si>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</si>
  <si>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</si>
  <si>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</si>
  <si>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</si>
  <si>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</si>
  <si>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</si>
  <si>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</si>
  <si>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</si>
  <si>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</si>
  <si>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</si>
  <si>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</si>
  <si>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</si>
  <si>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</si>
  <si>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</si>
  <si>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</si>
  <si>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</si>
  <si>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</si>
  <si>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</si>
  <si>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</si>
  <si>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</si>
  <si>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</si>
  <si>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</si>
  <si>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</si>
  <si>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</si>
  <si>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</si>
  <si>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</si>
  <si>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</si>
  <si>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</si>
  <si>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</si>
  <si>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</si>
  <si>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</si>
  <si>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</si>
  <si>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</si>
  <si>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</si>
  <si>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</si>
  <si>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</si>
  <si>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</si>
  <si>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</si>
  <si>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</si>
  <si>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</si>
  <si>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</si>
  <si>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</si>
  <si>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</si>
  <si>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</si>
  <si>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</si>
  <si>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</si>
  <si>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</si>
  <si>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</si>
  <si>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</si>
  <si>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</si>
  <si>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</si>
  <si>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</si>
  <si>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</si>
  <si>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</si>
  <si>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</si>
  <si>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</si>
  <si>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</si>
  <si>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</si>
  <si>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</si>
  <si>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</si>
  <si>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</si>
  <si>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</si>
  <si>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</si>
  <si>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</si>
  <si>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</si>
  <si>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</si>
  <si>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</si>
  <si>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</si>
  <si>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</si>
  <si>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</si>
  <si>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</si>
  <si>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</si>
  <si>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</si>
  <si>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</si>
  <si>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</si>
  <si>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</si>
  <si>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</si>
  <si>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</si>
  <si>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</si>
  <si>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</si>
  <si>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</si>
  <si>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</si>
  <si>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</si>
  <si>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</si>
  <si>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</si>
  <si>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</si>
  <si>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</si>
  <si>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</si>
  <si>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</si>
  <si>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</si>
  <si>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</si>
  <si>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</si>
  <si>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</si>
  <si>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</si>
  <si>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</si>
  <si>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</si>
  <si>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</si>
  <si>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</si>
  <si>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</si>
  <si>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</si>
  <si>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</si>
  <si>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</si>
  <si>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</si>
  <si>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</si>
  <si>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</si>
  <si>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</si>
  <si>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</si>
  <si>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</si>
  <si>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</si>
  <si>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</si>
  <si>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</si>
  <si>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</si>
  <si>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</si>
  <si>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</si>
  <si>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</si>
  <si>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</si>
  <si>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</si>
  <si>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</si>
  <si>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</si>
  <si>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</si>
  <si>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</si>
  <si>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</si>
  <si>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</si>
  <si>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</si>
  <si>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</si>
  <si>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</si>
  <si>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</si>
  <si>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</si>
  <si>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</si>
  <si>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</si>
  <si>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</si>
  <si>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</si>
  <si>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</si>
  <si>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</si>
  <si>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</si>
  <si>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</si>
  <si>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</si>
  <si>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</si>
  <si>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</si>
  <si>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</si>
  <si>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</si>
  <si>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</si>
  <si>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</si>
  <si>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</si>
  <si>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</si>
  <si>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</si>
  <si>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</si>
  <si>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</si>
  <si>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</si>
  <si>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</si>
  <si>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</si>
  <si>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</si>
  <si>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</si>
  <si>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</si>
  <si>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</si>
  <si>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</si>
  <si>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</si>
  <si>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</si>
  <si>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</si>
  <si>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</si>
  <si>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</si>
  <si>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</si>
  <si>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</si>
  <si>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</si>
  <si>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</si>
  <si>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</si>
  <si>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</si>
  <si>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</si>
  <si>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</si>
  <si>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</si>
  <si>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</si>
  <si>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</si>
  <si>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</si>
  <si>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</si>
  <si>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</si>
  <si>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</si>
  <si>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</si>
  <si>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</si>
  <si>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</si>
  <si>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</si>
  <si>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</si>
  <si>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</si>
  <si>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</si>
  <si>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</si>
  <si>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</si>
  <si>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</si>
  <si>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</si>
  <si>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</si>
  <si>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</si>
  <si>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</si>
  <si>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</si>
  <si>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</si>
  <si>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</si>
  <si>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</si>
  <si>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</si>
  <si>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</si>
  <si>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</si>
  <si>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</si>
  <si>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</si>
  <si>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</si>
  <si>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</si>
  <si>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</si>
  <si>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</si>
  <si>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</si>
  <si>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</si>
  <si>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</si>
  <si>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</si>
  <si>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</si>
  <si>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</si>
  <si>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</si>
  <si>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</si>
  <si>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</si>
  <si>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</si>
  <si>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</si>
  <si>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</si>
  <si>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</si>
  <si>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</si>
  <si>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</si>
  <si>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</si>
  <si>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</si>
  <si>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</si>
  <si>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</si>
  <si>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</si>
  <si>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</si>
  <si>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</si>
  <si>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</si>
  <si>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</si>
  <si>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</si>
  <si>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</si>
  <si>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</si>
  <si>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</si>
  <si>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</si>
  <si>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</si>
  <si>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</si>
  <si>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</si>
  <si>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</si>
  <si>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</si>
  <si>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</si>
  <si>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</si>
  <si>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</si>
  <si>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</si>
  <si>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</si>
  <si>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</si>
  <si>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</si>
  <si>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</si>
  <si>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</si>
  <si>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</si>
  <si>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</si>
  <si>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</si>
  <si>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</si>
  <si>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</si>
  <si>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</si>
  <si>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</si>
  <si>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</si>
  <si>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</si>
  <si>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</si>
  <si>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</si>
  <si>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</si>
  <si>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</si>
  <si>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</si>
  <si>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</si>
  <si>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</si>
  <si>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</si>
  <si>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</si>
  <si>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</si>
  <si>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</si>
  <si>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</si>
  <si>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</si>
  <si>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</si>
  <si>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</si>
  <si>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</si>
  <si>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</si>
  <si>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</si>
  <si>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</si>
  <si>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</si>
  <si>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</si>
  <si>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</si>
  <si>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</si>
  <si>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</si>
  <si>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</si>
  <si>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</si>
  <si>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</si>
  <si>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</si>
  <si>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</si>
  <si>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</si>
  <si>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</si>
  <si>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</si>
  <si>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</si>
  <si>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</si>
  <si>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</si>
  <si>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</si>
  <si>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</si>
  <si>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</si>
  <si>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</si>
  <si>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</si>
  <si>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</si>
  <si>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</si>
  <si>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</si>
  <si>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</si>
  <si>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</si>
  <si>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</si>
  <si>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</si>
  <si>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</si>
  <si>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</si>
  <si>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</si>
  <si>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</si>
  <si>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</si>
  <si>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</si>
  <si>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</si>
  <si>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</si>
  <si>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</si>
  <si>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</si>
  <si>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</si>
  <si>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</si>
  <si>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</si>
  <si>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</si>
  <si>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</si>
  <si>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</si>
  <si>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</si>
  <si>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</si>
  <si>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</si>
  <si>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</si>
  <si>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</si>
  <si>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</si>
  <si>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</si>
  <si>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</si>
  <si>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</si>
  <si>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</si>
  <si>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</si>
  <si>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</si>
  <si>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</si>
  <si>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</si>
  <si>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</si>
  <si>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</si>
  <si>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</si>
  <si>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</si>
  <si>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</si>
  <si>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</si>
  <si>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</si>
  <si>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</si>
  <si>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</si>
  <si>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</si>
  <si>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</si>
  <si>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</si>
  <si>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</si>
  <si>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</si>
  <si>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</si>
  <si>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</si>
  <si>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</si>
  <si>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</si>
  <si>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</si>
  <si>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</si>
  <si>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</si>
  <si>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</si>
  <si>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</si>
  <si>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</si>
  <si>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</si>
  <si>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</si>
  <si>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</si>
  <si>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</si>
  <si>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</si>
  <si>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</si>
  <si>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</si>
  <si>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</si>
  <si>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</si>
  <si>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</si>
  <si>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</si>
  <si>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</si>
  <si>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</si>
  <si>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</si>
  <si>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</si>
  <si>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</si>
  <si>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</si>
  <si>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</si>
  <si>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</si>
  <si>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</si>
  <si>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</si>
  <si>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</si>
  <si>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</si>
  <si>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</si>
  <si>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</si>
  <si>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</si>
  <si>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</si>
  <si>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</si>
  <si>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</si>
  <si>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</si>
  <si>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</si>
  <si>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</si>
  <si>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</si>
  <si>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</si>
  <si>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</si>
  <si>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</si>
  <si>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</si>
  <si>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</si>
  <si>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</si>
  <si>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</si>
  <si>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</si>
  <si>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</si>
  <si>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</si>
  <si>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</si>
  <si>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</si>
  <si>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</si>
  <si>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</si>
  <si>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</si>
  <si>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</si>
  <si>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</si>
  <si>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</si>
  <si>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</si>
  <si>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</si>
  <si>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</si>
  <si>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</si>
  <si>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</si>
  <si>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</si>
  <si>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</si>
  <si>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</si>
  <si>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</si>
  <si>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</si>
  <si>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</si>
  <si>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</si>
  <si>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</si>
  <si>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</si>
  <si>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</si>
  <si>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</si>
  <si>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</si>
  <si>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</si>
  <si>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</si>
  <si>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</si>
  <si>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</si>
  <si>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</si>
  <si>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</si>
  <si>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</si>
  <si>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</si>
  <si>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</si>
  <si>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</si>
  <si>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</si>
  <si>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</si>
  <si>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</si>
  <si>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</si>
  <si>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</si>
  <si>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</si>
  <si>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</si>
  <si>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</si>
  <si>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</si>
  <si>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</si>
  <si>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</si>
  <si>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</si>
  <si>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</si>
  <si>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</si>
  <si>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</si>
  <si>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</si>
  <si>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</si>
  <si>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</si>
  <si>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</si>
  <si>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</si>
  <si>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</si>
  <si>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</si>
  <si>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</si>
  <si>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</si>
  <si>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</si>
  <si>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</si>
  <si>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</si>
  <si>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</si>
  <si>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</si>
  <si>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</si>
  <si>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</si>
  <si>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</si>
  <si>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</si>
  <si>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</si>
  <si>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</si>
  <si>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</si>
  <si>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</si>
  <si>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</si>
  <si>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</si>
  <si>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</si>
  <si>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</si>
  <si>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</si>
  <si>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</si>
  <si>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</si>
  <si>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</si>
  <si>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</si>
  <si>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</si>
  <si>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</si>
  <si>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</si>
  <si>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</si>
  <si>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</si>
  <si>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</si>
  <si>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</si>
  <si>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</si>
  <si>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</si>
  <si>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</si>
  <si>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</si>
  <si>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</si>
  <si>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</si>
  <si>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</si>
  <si>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</si>
  <si>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</si>
  <si>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</si>
  <si>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</si>
  <si>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</si>
  <si>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</si>
  <si>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</si>
  <si>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</si>
  <si>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</si>
  <si>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</si>
  <si>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</si>
  <si>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</si>
  <si>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</si>
  <si>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</si>
  <si>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</si>
  <si>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</si>
  <si>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</si>
  <si>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</si>
  <si>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</si>
  <si>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</si>
  <si>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</si>
  <si>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</si>
  <si>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</si>
  <si>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</si>
  <si>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</si>
  <si>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</si>
  <si>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</si>
  <si>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</si>
  <si>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</si>
  <si>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</si>
  <si>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</si>
  <si>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</si>
  <si>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</si>
  <si>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</si>
  <si>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</si>
  <si>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</si>
  <si>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</si>
  <si>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</si>
  <si>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</si>
  <si>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</si>
  <si>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</si>
  <si>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</si>
  <si>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</si>
  <si>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</si>
  <si>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</si>
  <si>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</si>
  <si>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</si>
  <si>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</si>
  <si>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</si>
  <si>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</si>
  <si>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</si>
  <si>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</si>
  <si>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</si>
  <si>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</si>
  <si>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</si>
  <si>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</si>
  <si>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</si>
  <si>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</si>
  <si>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</si>
  <si>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</si>
  <si>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</si>
  <si>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</si>
  <si>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</si>
  <si>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</si>
  <si>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</si>
  <si>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</si>
  <si>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</si>
  <si>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</si>
  <si>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</si>
  <si>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</si>
  <si>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</si>
  <si>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</si>
  <si>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</si>
  <si>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</si>
  <si>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</si>
  <si>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</si>
  <si>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</si>
  <si>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</si>
  <si>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</si>
  <si>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</si>
  <si>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</si>
  <si>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</si>
  <si>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</si>
  <si>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</si>
  <si>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</si>
  <si>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</si>
  <si>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</si>
  <si>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</si>
  <si>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</si>
  <si>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</si>
  <si>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</si>
  <si>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</si>
  <si>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</si>
  <si>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</si>
  <si>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</si>
  <si>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</si>
  <si>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</si>
  <si>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</si>
  <si>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</si>
  <si>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</si>
  <si>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</si>
  <si>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</si>
  <si>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</si>
  <si>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</si>
  <si>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</si>
  <si>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</si>
  <si>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</si>
  <si>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</si>
  <si>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</si>
  <si>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</si>
  <si>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</si>
  <si>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</si>
  <si>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</si>
  <si>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</si>
  <si>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</si>
  <si>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</si>
  <si>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</si>
  <si>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</si>
  <si>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</si>
  <si>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</si>
  <si>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</si>
  <si>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</si>
  <si>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</si>
  <si>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</si>
  <si>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</si>
  <si>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</si>
  <si>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</si>
  <si>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</si>
  <si>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</si>
  <si>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</si>
  <si>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</si>
  <si>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</si>
  <si>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</si>
  <si>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</si>
  <si>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</si>
  <si>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</si>
  <si>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</si>
  <si>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</si>
  <si>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</si>
  <si>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</si>
  <si>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</si>
  <si>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</si>
  <si>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</si>
  <si>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</si>
  <si>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</si>
  <si>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</si>
  <si>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</si>
  <si>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</si>
  <si>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</si>
  <si>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</si>
  <si>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</si>
  <si>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</si>
  <si>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</si>
  <si>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</si>
  <si>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</si>
  <si>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</si>
  <si>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</si>
  <si>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</si>
  <si>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</si>
  <si>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</si>
  <si>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</si>
  <si>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</si>
  <si>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</si>
  <si>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</si>
  <si>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</si>
  <si>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</si>
  <si>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</si>
  <si>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</si>
  <si>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</si>
  <si>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</si>
  <si>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</si>
  <si>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</si>
  <si>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</si>
  <si>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</si>
  <si>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</si>
  <si>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</si>
  <si>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</si>
  <si>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</si>
  <si>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</si>
  <si>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</si>
  <si>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</si>
  <si>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</si>
  <si>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</si>
  <si>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</si>
  <si>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</si>
  <si>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</si>
  <si>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</si>
  <si>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</si>
  <si>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</si>
  <si>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</si>
  <si>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</si>
  <si>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</si>
  <si>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</si>
  <si>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</si>
  <si>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</si>
  <si>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</si>
  <si>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</si>
  <si>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</si>
  <si>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</si>
  <si>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</si>
  <si>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</si>
  <si>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</si>
  <si>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</si>
  <si>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</si>
  <si>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</si>
  <si>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</si>
  <si>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</si>
  <si>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</si>
  <si>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</si>
  <si>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</si>
  <si>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</si>
  <si>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</si>
  <si>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</si>
  <si>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</si>
  <si>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</si>
  <si>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</si>
  <si>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</si>
  <si>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</si>
  <si>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</si>
  <si>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</si>
  <si>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</si>
  <si>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</si>
  <si>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</si>
  <si>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</si>
  <si>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</si>
  <si>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</si>
  <si>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</si>
  <si>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</si>
  <si>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</si>
  <si>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</si>
  <si>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</si>
  <si>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</si>
  <si>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</si>
  <si>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</si>
  <si>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</si>
  <si>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</si>
  <si>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</si>
  <si>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</si>
  <si>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</si>
  <si>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</si>
  <si>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</si>
  <si>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</si>
  <si>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</si>
  <si>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</si>
  <si>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</si>
  <si>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</si>
  <si>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</si>
  <si>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</si>
  <si>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</si>
  <si>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</si>
  <si>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</si>
  <si>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</si>
  <si>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</si>
  <si>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</si>
  <si>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</si>
  <si>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</si>
  <si>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</si>
  <si>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</si>
  <si>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</si>
  <si>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</si>
  <si>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</si>
  <si>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</si>
  <si>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</si>
  <si>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</si>
  <si>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</si>
  <si>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</si>
  <si>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</si>
  <si>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</si>
  <si>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</si>
  <si>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</si>
  <si>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</si>
  <si>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</si>
  <si>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</si>
  <si>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</si>
  <si>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</si>
  <si>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</si>
  <si>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</si>
  <si>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</si>
  <si>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</si>
  <si>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</si>
  <si>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</si>
  <si>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</si>
  <si>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</si>
  <si>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</si>
  <si>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</si>
  <si>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</si>
  <si>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</si>
  <si>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</si>
  <si>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</si>
  <si>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</si>
  <si>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</si>
  <si>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</si>
  <si>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</si>
  <si>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</si>
  <si>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</si>
  <si>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</si>
  <si>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</si>
  <si>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</si>
  <si>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</si>
  <si>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</si>
  <si>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</si>
  <si>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</si>
  <si>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</si>
  <si>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</si>
  <si>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</si>
  <si>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</si>
  <si>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</si>
  <si>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</si>
  <si>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</si>
  <si>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</si>
  <si>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</si>
  <si>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</si>
  <si>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</si>
  <si>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</si>
  <si>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</si>
  <si>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</si>
  <si>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</si>
  <si>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</si>
  <si>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</si>
  <si>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</si>
  <si>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</si>
  <si>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</si>
  <si>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</si>
  <si>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</si>
  <si>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</si>
  <si>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</si>
  <si>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</si>
  <si>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</si>
  <si>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</si>
  <si>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</si>
  <si>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</si>
  <si>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</si>
  <si>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</si>
  <si>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</si>
  <si>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</si>
  <si>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</si>
  <si>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</si>
  <si>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</si>
  <si>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</si>
  <si>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</si>
  <si>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</si>
  <si>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</si>
  <si>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</si>
  <si>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</si>
  <si>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</si>
  <si>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</si>
  <si>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</si>
  <si>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</si>
  <si>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</si>
  <si>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</si>
  <si>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</si>
  <si>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</si>
  <si>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</si>
  <si>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</si>
  <si>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</si>
  <si>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</si>
  <si>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</si>
  <si>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</si>
  <si>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</si>
  <si>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</si>
  <si>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</si>
  <si>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</si>
  <si>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</si>
  <si>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</si>
  <si>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</si>
  <si>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</si>
  <si>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</si>
  <si>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</si>
  <si>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</si>
  <si>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</si>
  <si>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</si>
  <si>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</si>
  <si>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</si>
  <si>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</si>
  <si>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</si>
  <si>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</si>
  <si>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</si>
  <si>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</si>
  <si>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</si>
  <si>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</si>
  <si>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</si>
  <si>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</si>
  <si>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</si>
  <si>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</si>
  <si>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</si>
  <si>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</si>
  <si>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</si>
  <si>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</si>
  <si>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</si>
  <si>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</si>
  <si>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</si>
  <si>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</si>
  <si>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</si>
  <si>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</si>
  <si>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</si>
  <si>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</si>
  <si>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</si>
  <si>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</si>
  <si>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</si>
  <si>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</si>
  <si>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</si>
  <si>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</si>
  <si>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</si>
  <si>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</si>
  <si>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</si>
  <si>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</si>
  <si>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</si>
  <si>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</si>
  <si>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</si>
  <si>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</si>
  <si>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</si>
  <si>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</si>
  <si>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</si>
  <si>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</si>
  <si>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</si>
  <si>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</si>
  <si>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</si>
  <si>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</si>
  <si>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</si>
  <si>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</si>
  <si>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</si>
  <si>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</si>
  <si>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</si>
  <si>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</si>
  <si>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</si>
  <si>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</si>
  <si>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</si>
  <si>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</si>
  <si>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</si>
  <si>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</si>
  <si>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</si>
  <si>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</si>
  <si>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</si>
  <si>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</si>
  <si>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</si>
  <si>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</si>
  <si>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</si>
  <si>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</si>
  <si>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</si>
  <si>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</si>
  <si>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</si>
  <si>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</si>
  <si>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</si>
  <si>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</si>
  <si>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</si>
  <si>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</si>
  <si>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</si>
  <si>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</si>
  <si>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</si>
  <si>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</si>
  <si>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</si>
  <si>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</si>
  <si>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</si>
  <si>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</si>
  <si>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</si>
  <si>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</si>
  <si>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</si>
  <si>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</si>
  <si>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</si>
  <si>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</si>
  <si>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</si>
  <si>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</si>
  <si>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</si>
  <si>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</si>
  <si>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</si>
  <si>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</si>
  <si>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</si>
  <si>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</si>
  <si>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</si>
  <si>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</si>
  <si>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</si>
  <si>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</si>
  <si>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</si>
  <si>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</si>
  <si>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</si>
  <si>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</si>
  <si>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</si>
  <si>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</si>
  <si>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</si>
  <si>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</si>
  <si>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</si>
  <si>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</si>
  <si>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</si>
  <si>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</si>
  <si>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</si>
  <si>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</si>
  <si>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</si>
  <si>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</si>
  <si>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</si>
  <si>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</si>
  <si>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</si>
  <si>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</si>
  <si>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</si>
  <si>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</si>
  <si>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</si>
  <si>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</si>
  <si>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</si>
  <si>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</si>
  <si>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</si>
  <si>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</si>
  <si>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</si>
  <si>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</si>
  <si>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</si>
  <si>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</si>
  <si>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</si>
  <si>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</si>
  <si>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</si>
  <si>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</si>
  <si>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</si>
  <si>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</si>
  <si>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</si>
  <si>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</si>
  <si>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</si>
  <si>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</si>
  <si>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</si>
  <si>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</si>
  <si>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</si>
  <si>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</si>
  <si>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</si>
  <si>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</si>
  <si>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</si>
  <si>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</si>
  <si>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</si>
  <si>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</si>
  <si>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</si>
  <si>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</si>
  <si>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</si>
  <si>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</si>
  <si>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</si>
  <si>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</si>
  <si>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</si>
  <si>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</si>
  <si>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</si>
  <si>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</si>
  <si>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</si>
  <si>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</si>
  <si>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</si>
  <si>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</si>
  <si>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</si>
  <si>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</si>
  <si>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</si>
  <si>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</si>
  <si>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</si>
  <si>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</si>
  <si>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</si>
  <si>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</si>
  <si>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</si>
  <si>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</si>
  <si>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</si>
  <si>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</si>
  <si>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</si>
  <si>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</si>
  <si>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</si>
  <si>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</si>
  <si>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</si>
  <si>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</si>
  <si>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</si>
  <si>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</si>
  <si>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</si>
  <si>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</si>
  <si>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</si>
  <si>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</si>
  <si>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</si>
  <si>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</si>
  <si>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</si>
  <si>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</si>
  <si>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</si>
  <si>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</si>
  <si>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</si>
  <si>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</si>
  <si>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</si>
  <si>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</si>
  <si>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</si>
  <si>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</si>
  <si>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</si>
  <si>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</si>
  <si>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</si>
  <si>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</si>
  <si>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</si>
  <si>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</si>
  <si>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</si>
  <si>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</si>
  <si>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</si>
  <si>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</si>
  <si>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</si>
  <si>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</si>
  <si>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</si>
  <si>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</si>
  <si>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</si>
  <si>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</si>
  <si>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</si>
  <si>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</si>
  <si>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</si>
  <si>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</si>
  <si>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</si>
  <si>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</si>
  <si>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</si>
  <si>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</si>
  <si>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</si>
  <si>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</si>
  <si>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</si>
  <si>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</si>
  <si>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</si>
  <si>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</si>
  <si>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</si>
  <si>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</si>
  <si>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</si>
  <si>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</si>
  <si>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</si>
  <si>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</si>
  <si>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</si>
  <si>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</si>
  <si>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</si>
  <si>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</si>
  <si>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</si>
  <si>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</si>
  <si>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</si>
  <si>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</si>
  <si>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</si>
  <si>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</si>
  <si>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</si>
  <si>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</si>
  <si>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</si>
  <si>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</si>
  <si>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</si>
  <si>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</si>
  <si>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</si>
  <si>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</si>
  <si>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</si>
  <si>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</si>
  <si>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</si>
  <si>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</si>
  <si>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</si>
  <si>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</si>
  <si>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</si>
  <si>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</si>
  <si>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</si>
  <si>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</si>
  <si>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</si>
  <si>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</si>
  <si>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</si>
  <si>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</si>
  <si>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</si>
  <si>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</si>
  <si>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</si>
  <si>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</si>
  <si>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</si>
  <si>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</si>
  <si>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</si>
  <si>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</si>
  <si>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</si>
  <si>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</si>
  <si>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</si>
  <si>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</si>
  <si>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</si>
  <si>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</si>
  <si>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</si>
  <si>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</si>
  <si>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</si>
  <si>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</si>
  <si>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</si>
  <si>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</si>
  <si>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</si>
  <si>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</si>
  <si>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</si>
  <si>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</si>
  <si>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</si>
  <si>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</si>
  <si>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</si>
  <si>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</si>
  <si>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</si>
  <si>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</si>
  <si>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</si>
  <si>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</si>
  <si>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</si>
  <si>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</si>
  <si>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</si>
  <si>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</si>
  <si>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</si>
  <si>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</si>
  <si>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</si>
  <si>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</si>
  <si>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</si>
  <si>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</si>
  <si>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</si>
  <si>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</si>
  <si>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</si>
  <si>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</si>
  <si>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</si>
  <si>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</si>
  <si>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</si>
  <si>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</si>
  <si>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</si>
  <si>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</si>
  <si>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</si>
  <si>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</si>
  <si>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</si>
  <si>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</si>
  <si>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</si>
  <si>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</si>
  <si>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</si>
  <si>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</si>
  <si>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</si>
  <si>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</si>
  <si>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</si>
  <si>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</si>
  <si>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</si>
  <si>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</si>
  <si>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</si>
  <si>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</si>
  <si>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</si>
  <si>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</si>
  <si>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</si>
  <si>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</si>
  <si>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</si>
  <si>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</si>
  <si>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</si>
  <si>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</si>
  <si>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</si>
  <si>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</si>
  <si>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</si>
  <si>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</si>
  <si>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</si>
  <si>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</si>
  <si>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</si>
  <si>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</si>
  <si>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</si>
  <si>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</si>
  <si>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</si>
  <si>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</si>
  <si>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</si>
  <si>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</si>
  <si>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</si>
  <si>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</si>
  <si>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</si>
  <si>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</si>
  <si>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</si>
  <si>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</si>
  <si>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</si>
  <si>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</si>
  <si>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</si>
  <si>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</si>
  <si>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</si>
  <si>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</si>
  <si>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</si>
  <si>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</si>
  <si>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</si>
  <si>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</si>
  <si>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</si>
  <si>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</si>
  <si>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</si>
  <si>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</si>
  <si>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</si>
  <si>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</si>
  <si>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</si>
  <si>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</si>
  <si>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</si>
  <si>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</si>
  <si>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</si>
  <si>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</si>
  <si>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</si>
  <si>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</si>
  <si>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</si>
  <si>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</si>
  <si>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</si>
  <si>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</si>
  <si>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</si>
  <si>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</si>
  <si>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</si>
  <si>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</si>
  <si>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</si>
  <si>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</si>
  <si>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</si>
  <si>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</si>
  <si>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</si>
  <si>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</si>
  <si>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</si>
  <si>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</si>
  <si>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</si>
  <si>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</si>
  <si>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</si>
  <si>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</si>
  <si>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</si>
  <si>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</si>
  <si>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</si>
  <si>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</si>
  <si>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</si>
  <si>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</si>
  <si>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</si>
  <si>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</si>
  <si>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</si>
  <si>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</si>
  <si>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</si>
  <si>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</si>
  <si>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</si>
  <si>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</si>
  <si>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</si>
  <si>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</si>
  <si>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</si>
  <si>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</si>
  <si>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</si>
  <si>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</si>
  <si>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</si>
  <si>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</si>
  <si>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</si>
  <si>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</si>
  <si>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</si>
  <si>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</si>
  <si>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</si>
  <si>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</si>
  <si>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</si>
  <si>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</si>
  <si>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</si>
  <si>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</si>
  <si>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</si>
  <si>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</si>
  <si>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</si>
  <si>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</si>
  <si>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</si>
  <si>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</si>
  <si>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</si>
  <si>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</si>
  <si>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</si>
  <si>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</si>
  <si>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</si>
  <si>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</si>
  <si>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</si>
  <si>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</si>
  <si>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</si>
  <si>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</si>
  <si>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</si>
  <si>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</si>
  <si>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</si>
  <si>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</si>
  <si>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</si>
  <si>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</si>
  <si>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</si>
  <si>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</si>
  <si>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</si>
  <si>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</si>
  <si>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</si>
  <si>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</si>
  <si>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</si>
  <si>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</si>
  <si>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</si>
  <si>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</si>
  <si>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</si>
  <si>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</si>
  <si>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</si>
  <si>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</si>
  <si>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</si>
  <si>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</si>
  <si>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</si>
  <si>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</si>
  <si>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</si>
  <si>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</si>
  <si>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</si>
  <si>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</si>
  <si>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</si>
  <si>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</si>
  <si>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</si>
  <si>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</si>
  <si>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</si>
  <si>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</si>
  <si>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</si>
  <si>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</si>
  <si>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</si>
  <si>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</si>
  <si>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</si>
  <si>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</si>
  <si>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</si>
  <si>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</si>
  <si>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</si>
  <si>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</si>
  <si>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</si>
  <si>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</si>
  <si>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</si>
  <si>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</si>
  <si>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</si>
  <si>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</si>
  <si>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</si>
  <si>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</si>
  <si>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</si>
  <si>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</si>
  <si>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</si>
  <si>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</si>
  <si>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</si>
  <si>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</si>
  <si>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</si>
  <si>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</si>
  <si>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</si>
  <si>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</si>
  <si>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</si>
  <si>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</si>
  <si>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</si>
  <si>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</si>
  <si>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</si>
  <si>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</si>
  <si>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</si>
  <si>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</si>
  <si>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</si>
  <si>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</si>
  <si>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</si>
  <si>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</si>
  <si>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</si>
  <si>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</si>
  <si>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</si>
  <si>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</si>
  <si>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</si>
  <si>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</si>
  <si>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</si>
  <si>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</si>
  <si>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</si>
  <si>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</si>
  <si>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</si>
  <si>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</si>
  <si>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</si>
  <si>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</si>
  <si>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</si>
  <si>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</si>
  <si>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</si>
  <si>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</si>
  <si>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</si>
  <si>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</si>
  <si>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</si>
  <si>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</si>
  <si>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</si>
  <si>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</si>
  <si>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</si>
  <si>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</si>
  <si>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</si>
  <si>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</si>
  <si>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</si>
  <si>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</si>
  <si>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</si>
  <si>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</si>
  <si>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</si>
  <si>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</si>
  <si>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</si>
  <si>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</si>
  <si>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</si>
  <si>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</si>
  <si>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</si>
  <si>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</si>
  <si>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</si>
  <si>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</si>
  <si>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</si>
  <si>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</si>
  <si>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</si>
  <si>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</si>
  <si>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</si>
  <si>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</si>
  <si>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</si>
  <si>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</si>
  <si>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</si>
  <si>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</si>
  <si>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</si>
  <si>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</si>
  <si>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</si>
  <si>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</si>
  <si>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</si>
  <si>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</si>
  <si>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</si>
  <si>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</si>
  <si>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</si>
  <si>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</si>
  <si>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</si>
  <si>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</si>
  <si>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</si>
  <si>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</si>
  <si>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</si>
  <si>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</si>
  <si>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</si>
  <si>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</si>
  <si>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</si>
  <si>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</si>
  <si>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</si>
  <si>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</si>
  <si>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</si>
  <si>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</si>
  <si>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</si>
  <si>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</si>
  <si>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</si>
  <si>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</si>
  <si>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</si>
  <si>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</si>
  <si>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</si>
  <si>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</si>
  <si>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</si>
  <si>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</si>
  <si>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</si>
  <si>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</si>
  <si>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</si>
  <si>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</si>
  <si>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</si>
  <si>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</si>
  <si>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</si>
  <si>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</si>
  <si>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</si>
  <si>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</si>
  <si>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</si>
  <si>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</si>
  <si>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</si>
  <si>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</si>
  <si>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</si>
  <si>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</si>
  <si>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</si>
  <si>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</si>
  <si>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</si>
  <si>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</si>
  <si>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</si>
  <si>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</si>
  <si>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</si>
  <si>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</si>
  <si>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</si>
  <si>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</si>
  <si>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</si>
  <si>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</si>
  <si>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</si>
  <si>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</si>
  <si>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</si>
  <si>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</si>
  <si>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</si>
  <si>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</si>
  <si>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</si>
  <si>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</si>
  <si>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</si>
  <si>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</si>
  <si>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</si>
  <si>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</si>
  <si>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</si>
  <si>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</si>
  <si>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</si>
  <si>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</si>
  <si>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</si>
  <si>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</si>
  <si>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</si>
  <si>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</si>
  <si>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</si>
  <si>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</si>
  <si>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</si>
  <si>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</si>
  <si>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</si>
  <si>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</si>
  <si>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</si>
  <si>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</si>
  <si>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</si>
  <si>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</si>
  <si>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</si>
  <si>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</si>
  <si>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</si>
  <si>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</si>
  <si>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</si>
  <si>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</si>
  <si>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</si>
  <si>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</si>
  <si>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</si>
  <si>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</si>
  <si>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</si>
  <si>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</si>
  <si>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</si>
  <si>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</si>
  <si>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</si>
  <si>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</si>
  <si>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</si>
  <si>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</si>
  <si>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</si>
  <si>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</si>
  <si>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</si>
  <si>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</si>
  <si>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</si>
  <si>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</si>
  <si>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</si>
  <si>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</si>
  <si>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</si>
  <si>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</si>
  <si>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</si>
  <si>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</si>
  <si>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</si>
  <si>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</si>
  <si>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</si>
  <si>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</si>
  <si>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</si>
  <si>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</si>
  <si>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</si>
  <si>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</si>
  <si>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</si>
  <si>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</si>
  <si>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</si>
  <si>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</si>
  <si>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</si>
  <si>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</si>
  <si>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</si>
  <si>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</si>
  <si>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</si>
  <si>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</si>
  <si>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</si>
  <si>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</si>
  <si>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</si>
  <si>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</si>
  <si>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</si>
  <si>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</si>
  <si>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</si>
  <si>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</si>
  <si>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</si>
  <si>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</si>
  <si>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</si>
  <si>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</si>
  <si>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</si>
  <si>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</si>
  <si>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</si>
  <si>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</si>
  <si>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</si>
  <si>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</si>
  <si>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</si>
  <si>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</si>
  <si>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</si>
  <si>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</si>
  <si>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</si>
  <si>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</si>
  <si>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</si>
  <si>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</si>
  <si>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</si>
  <si>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</si>
  <si>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</si>
  <si>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</si>
  <si>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</si>
  <si>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</si>
  <si>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</si>
  <si>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</si>
  <si>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</si>
  <si>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</si>
  <si>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</si>
  <si>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</si>
  <si>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</si>
  <si>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</si>
  <si>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</si>
  <si>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</si>
  <si>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</si>
  <si>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</si>
  <si>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</si>
  <si>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</si>
  <si>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</si>
  <si>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</si>
  <si>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</si>
  <si>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</si>
  <si>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</si>
  <si>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</si>
  <si>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</si>
  <si>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</si>
  <si>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</si>
  <si>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</si>
  <si>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</si>
  <si>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</si>
  <si>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</si>
  <si>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</si>
  <si>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</si>
  <si>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</si>
  <si>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</si>
  <si>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</si>
  <si>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</si>
  <si>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</si>
  <si>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</si>
  <si>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</si>
  <si>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</si>
  <si>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</si>
  <si>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</si>
  <si>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</si>
  <si>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</si>
  <si>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</si>
  <si>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</si>
  <si>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</si>
  <si>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</si>
  <si>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</si>
  <si>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</si>
  <si>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</si>
  <si>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</si>
  <si>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</si>
  <si>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</si>
  <si>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</si>
  <si>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</si>
  <si>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</si>
  <si>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</si>
  <si>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</si>
  <si>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</si>
  <si>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</si>
  <si>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</si>
  <si>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</si>
  <si>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</si>
  <si>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</si>
  <si>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</si>
  <si>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</si>
  <si>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</si>
  <si>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</si>
  <si>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</si>
  <si>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</si>
  <si>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</si>
  <si>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</si>
  <si>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</si>
  <si>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</si>
  <si>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</si>
  <si>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</si>
  <si>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</si>
  <si>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</si>
  <si>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</si>
  <si>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</si>
  <si>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</si>
  <si>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</si>
  <si>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</si>
  <si>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</si>
  <si>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</si>
  <si>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</si>
  <si>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</si>
  <si>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</si>
  <si>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</si>
  <si>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</si>
  <si>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</si>
  <si>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</si>
  <si>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</si>
  <si>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</si>
  <si>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</si>
  <si>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</si>
  <si>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</si>
  <si>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</si>
  <si>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</si>
  <si>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</si>
  <si>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</si>
  <si>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</si>
  <si>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</si>
  <si>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</si>
  <si>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</si>
  <si>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</si>
  <si>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</si>
  <si>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</si>
  <si>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</si>
  <si>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</si>
  <si>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</si>
  <si>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</si>
  <si>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</si>
  <si>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</si>
  <si>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</si>
  <si>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</si>
  <si>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</si>
  <si>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</si>
  <si>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</si>
  <si>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</si>
  <si>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</si>
  <si>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</si>
  <si>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</si>
  <si>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</si>
  <si>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</si>
  <si>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</si>
  <si>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</si>
  <si>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</si>
  <si>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</si>
  <si>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</si>
  <si>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</si>
  <si>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</si>
  <si>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</si>
  <si>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</si>
  <si>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</si>
  <si>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</si>
  <si>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</si>
  <si>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</si>
  <si>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</si>
  <si>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</si>
  <si>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</si>
  <si>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</si>
  <si>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</si>
  <si>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</si>
  <si>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</si>
  <si>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</si>
  <si>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</si>
  <si>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</si>
  <si>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</si>
  <si>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</si>
  <si>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</si>
  <si>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</si>
  <si>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</si>
  <si>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</si>
  <si>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</si>
  <si>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</si>
  <si>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</si>
  <si>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</si>
  <si>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</si>
  <si>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</si>
  <si>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</si>
  <si>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</si>
  <si>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</si>
  <si>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</si>
  <si>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</si>
  <si>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</si>
  <si>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</si>
  <si>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</si>
  <si>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</si>
  <si>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</si>
  <si>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</si>
  <si>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</si>
  <si>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</si>
  <si>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</si>
  <si>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</si>
  <si>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</si>
  <si>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</si>
  <si>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</si>
  <si>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</si>
  <si>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</si>
  <si>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</si>
  <si>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</si>
  <si>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</si>
  <si>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</si>
  <si>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</si>
  <si>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</si>
  <si>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</si>
  <si>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</si>
  <si>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</si>
  <si>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</si>
  <si>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</si>
  <si>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</si>
  <si>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</si>
  <si>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</si>
  <si>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</si>
  <si>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</si>
  <si>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</si>
  <si>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</si>
  <si>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</si>
  <si>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</si>
  <si>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</si>
  <si>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</si>
  <si>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</si>
  <si>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</si>
  <si>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</si>
  <si>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</si>
  <si>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</si>
  <si>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</si>
  <si>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</si>
  <si>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</si>
  <si>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</si>
  <si>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</si>
  <si>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</si>
  <si>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</si>
  <si>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</si>
  <si>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</si>
  <si>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</si>
  <si>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</si>
  <si>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</si>
  <si>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</si>
  <si>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</si>
  <si>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</si>
  <si>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</si>
  <si>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</si>
  <si>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</si>
  <si>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</si>
  <si>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</si>
  <si>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</si>
  <si>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</si>
  <si>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</si>
  <si>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</si>
  <si>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</si>
  <si>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</si>
  <si>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</si>
  <si>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</si>
  <si>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</si>
  <si>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</si>
  <si>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</si>
  <si>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</si>
  <si>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</si>
  <si>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</si>
  <si>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</si>
  <si>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</si>
  <si>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</si>
  <si>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</si>
  <si>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</si>
  <si>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</si>
  <si>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</si>
  <si>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</si>
  <si>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</si>
  <si>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</si>
  <si>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</si>
  <si>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</si>
  <si>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</si>
  <si>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</si>
  <si>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</si>
  <si>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</si>
  <si>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</si>
  <si>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</si>
  <si>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</si>
  <si>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</si>
  <si>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</si>
  <si>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</si>
  <si>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</si>
  <si>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</si>
  <si>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</si>
  <si>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</si>
  <si>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</si>
  <si>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</si>
  <si>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</si>
  <si>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</si>
  <si>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</si>
  <si>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</si>
  <si>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</si>
  <si>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</si>
  <si>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</si>
  <si>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</si>
  <si>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</si>
  <si>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</si>
  <si>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</si>
  <si>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</si>
  <si>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</si>
  <si>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</si>
  <si>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</si>
  <si>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</si>
  <si>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</si>
  <si>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</si>
  <si>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</si>
  <si>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</si>
  <si>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</si>
  <si>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</si>
  <si>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</si>
  <si>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</si>
  <si>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</si>
  <si>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</si>
  <si>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</si>
  <si>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</si>
  <si>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</si>
  <si>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</si>
  <si>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</si>
  <si>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</si>
  <si>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</si>
  <si>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</si>
  <si>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</si>
  <si>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</si>
  <si>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</si>
  <si>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</si>
  <si>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</si>
  <si>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</si>
  <si>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</si>
  <si>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</si>
  <si>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</si>
  <si>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</si>
  <si>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</si>
  <si>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</si>
  <si>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</si>
  <si>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</si>
  <si>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</si>
  <si>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</si>
  <si>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</si>
  <si>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</si>
  <si>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</si>
  <si>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</si>
  <si>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</si>
  <si>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</si>
  <si>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</si>
  <si>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</si>
  <si>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</si>
  <si>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</si>
  <si>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</si>
  <si>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</si>
  <si>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</si>
  <si>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</si>
  <si>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</si>
  <si>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</si>
  <si>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</si>
  <si>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</si>
  <si>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</si>
  <si>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</si>
  <si>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</si>
  <si>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</si>
  <si>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</si>
  <si>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</si>
  <si>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</si>
  <si>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</si>
  <si>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</si>
  <si>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</si>
  <si>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</si>
  <si>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</si>
  <si>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</si>
  <si>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</si>
  <si>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</si>
  <si>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</si>
  <si>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</si>
  <si>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</si>
  <si>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</si>
  <si>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</si>
  <si>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</si>
  <si>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</si>
  <si>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</si>
  <si>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</si>
  <si>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</si>
  <si>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</si>
  <si>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</si>
  <si>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</si>
  <si>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</si>
  <si>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</si>
  <si>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</si>
  <si>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</si>
  <si>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</si>
  <si>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</si>
  <si>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</si>
  <si>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</si>
  <si>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</si>
  <si>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</si>
  <si>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</si>
  <si>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</si>
  <si>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</si>
  <si>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</si>
  <si>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</si>
  <si>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</si>
  <si>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</si>
  <si>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</si>
  <si>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</si>
  <si>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</si>
  <si>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</si>
  <si>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</si>
  <si>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</si>
  <si>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</si>
  <si>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</si>
  <si>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</si>
  <si>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</si>
  <si>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</si>
  <si>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</si>
  <si>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</si>
  <si>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</si>
  <si>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</si>
  <si>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</si>
  <si>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</si>
  <si>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</si>
  <si>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</si>
  <si>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</si>
  <si>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</si>
  <si>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</si>
  <si>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</si>
  <si>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</si>
  <si>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</si>
  <si>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</si>
  <si>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</si>
  <si>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</si>
  <si>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</si>
  <si>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</si>
  <si>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</si>
  <si>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</si>
  <si>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</si>
  <si>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</si>
  <si>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</si>
  <si>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</si>
  <si>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</si>
  <si>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</si>
  <si>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</si>
  <si>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</si>
  <si>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</si>
  <si>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</si>
  <si>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</si>
  <si>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</si>
  <si>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</si>
  <si>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</si>
  <si>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</si>
  <si>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</si>
  <si>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</si>
  <si>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</si>
  <si>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</si>
  <si>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</si>
  <si>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</si>
  <si>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</si>
  <si>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</si>
  <si>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</si>
  <si>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</si>
  <si>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</si>
  <si>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</si>
  <si>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</si>
  <si>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</si>
  <si>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</si>
  <si>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</si>
  <si>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</si>
  <si>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</si>
  <si>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</si>
  <si>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</si>
  <si>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</si>
  <si>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</si>
  <si>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</si>
  <si>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</si>
  <si>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</si>
  <si>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</si>
  <si>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</si>
  <si>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</si>
  <si>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</si>
  <si>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</si>
  <si>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</si>
  <si>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</si>
  <si>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</si>
  <si>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</si>
  <si>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</si>
  <si>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</si>
  <si>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</si>
  <si>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</si>
  <si>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</si>
  <si>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</si>
  <si>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</si>
  <si>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</si>
  <si>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</si>
  <si>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</si>
  <si>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</si>
  <si>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</si>
  <si>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</si>
  <si>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</si>
  <si>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</si>
  <si>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</si>
  <si>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</si>
  <si>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</si>
  <si>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</si>
  <si>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</si>
  <si>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</si>
  <si>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</si>
  <si>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</si>
  <si>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</si>
  <si>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</si>
  <si>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</si>
  <si>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</si>
  <si>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</si>
  <si>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</si>
  <si>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</si>
  <si>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</si>
  <si>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</si>
  <si>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</si>
  <si>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</si>
  <si>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</si>
  <si>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</si>
  <si>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</si>
  <si>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</si>
  <si>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</si>
  <si>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</si>
  <si>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</si>
  <si>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</si>
  <si>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</si>
  <si>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</si>
  <si>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</si>
  <si>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</si>
  <si>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</si>
  <si>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</si>
  <si>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</si>
  <si>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</si>
  <si>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</si>
  <si>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</si>
  <si>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</si>
  <si>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</si>
  <si>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</si>
  <si>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</si>
  <si>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</si>
  <si>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</si>
  <si>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</si>
  <si>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</si>
  <si>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</si>
  <si>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</si>
  <si>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</si>
  <si>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</si>
  <si>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</si>
  <si>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</si>
  <si>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</si>
  <si>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</si>
  <si>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</si>
  <si>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</si>
  <si>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</si>
  <si>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</si>
  <si>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</si>
  <si>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</si>
  <si>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</si>
  <si>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</si>
  <si>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</si>
  <si>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</si>
  <si>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</si>
  <si>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</si>
  <si>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</si>
  <si>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</si>
  <si>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</si>
  <si>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</si>
  <si>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</si>
  <si>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</si>
  <si>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</si>
  <si>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</si>
  <si>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</si>
  <si>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</si>
  <si>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</si>
  <si>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</si>
  <si>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</si>
  <si>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</si>
  <si>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</si>
  <si>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</si>
  <si>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</si>
  <si>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</si>
  <si>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</si>
  <si>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</si>
  <si>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</si>
  <si>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</si>
  <si>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</si>
  <si>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</si>
  <si>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</si>
  <si>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</si>
  <si>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</si>
  <si>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</si>
  <si>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</si>
  <si>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</si>
  <si>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</si>
  <si>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</si>
  <si>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</si>
  <si>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</si>
  <si>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</si>
  <si>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</si>
  <si>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</si>
  <si>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</si>
  <si>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</si>
  <si>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</si>
  <si>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</si>
  <si>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</si>
  <si>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</si>
  <si>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</si>
  <si>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</si>
  <si>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</si>
  <si>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</si>
  <si>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</si>
  <si>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</si>
  <si>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</si>
  <si>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</si>
  <si>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</si>
  <si>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</si>
  <si>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</si>
  <si>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</si>
  <si>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</si>
  <si>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</si>
  <si>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</si>
  <si>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</si>
  <si>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</si>
  <si>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</si>
  <si>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</si>
  <si>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</si>
  <si>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</si>
  <si>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</si>
  <si>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</si>
  <si>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</si>
  <si>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</si>
  <si>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</si>
  <si>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</si>
  <si>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</si>
  <si>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</si>
  <si>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</si>
  <si>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</si>
  <si>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</si>
  <si>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</si>
  <si>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</si>
  <si>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</si>
  <si>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</si>
  <si>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</si>
  <si>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</si>
  <si>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</si>
  <si>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</si>
  <si>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</si>
  <si>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</si>
  <si>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</si>
  <si>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</si>
  <si>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</si>
  <si>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</si>
  <si>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</si>
  <si>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</si>
  <si>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</si>
  <si>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</si>
  <si>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</si>
  <si>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</si>
  <si>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</si>
  <si>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</si>
  <si>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</si>
  <si>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</si>
  <si>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</si>
  <si>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</si>
  <si>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</si>
  <si>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</si>
  <si>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</si>
  <si>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</si>
  <si>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</si>
  <si>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</si>
  <si>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</si>
  <si>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</si>
  <si>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</si>
  <si>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</si>
  <si>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</si>
  <si>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</si>
  <si>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</si>
  <si>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</si>
  <si>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</si>
  <si>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</si>
  <si>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</si>
  <si>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</si>
  <si>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</si>
  <si>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</si>
  <si>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</si>
  <si>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</si>
  <si>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</si>
  <si>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</si>
  <si>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</si>
  <si>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</si>
  <si>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</si>
  <si>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</si>
  <si>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</si>
  <si>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</si>
  <si>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</si>
  <si>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</si>
  <si>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</si>
  <si>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</si>
  <si>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</si>
  <si>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</si>
  <si>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</si>
  <si>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</si>
  <si>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</si>
  <si>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</si>
  <si>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</si>
  <si>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</si>
  <si>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</si>
  <si>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</si>
  <si>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</si>
  <si>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</si>
  <si>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</si>
  <si>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</si>
  <si>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</si>
  <si>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</si>
  <si>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</si>
  <si>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</si>
  <si>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</si>
  <si>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</si>
  <si>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</si>
  <si>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</si>
  <si>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</si>
  <si>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</si>
  <si>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</si>
  <si>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</si>
  <si>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</si>
  <si>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</si>
  <si>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</si>
  <si>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</si>
  <si>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</si>
  <si>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</si>
  <si>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</si>
  <si>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</si>
  <si>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</si>
  <si>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</si>
  <si>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</si>
  <si>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</si>
  <si>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</si>
  <si>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</si>
  <si>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</si>
  <si>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</si>
  <si>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</si>
  <si>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</si>
  <si>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</si>
  <si>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</si>
  <si>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</si>
  <si>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</si>
  <si>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</si>
  <si>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</si>
  <si>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</si>
  <si>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</si>
  <si>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</si>
  <si>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</si>
  <si>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</si>
  <si>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</si>
  <si>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</si>
  <si>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</si>
  <si>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</si>
  <si>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</si>
  <si>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</si>
  <si>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</si>
  <si>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</si>
  <si>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</si>
  <si>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</si>
  <si>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</si>
  <si>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</si>
  <si>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</si>
  <si>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</si>
  <si>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</si>
  <si>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</si>
  <si>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</si>
  <si>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</si>
  <si>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</si>
  <si>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</si>
  <si>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</si>
  <si>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</si>
  <si>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</si>
  <si>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</si>
  <si>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</si>
  <si>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</si>
  <si>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</si>
  <si>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</si>
  <si>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</si>
  <si>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</si>
  <si>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</si>
  <si>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</si>
  <si>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</si>
  <si>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</si>
  <si>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</si>
  <si>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</si>
  <si>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</si>
  <si>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</si>
  <si>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</si>
  <si>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</si>
  <si>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</si>
  <si>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</si>
  <si>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</si>
  <si>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</si>
  <si>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</si>
  <si>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</si>
  <si>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</si>
  <si>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</si>
  <si>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</si>
  <si>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</si>
  <si>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</si>
  <si>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</si>
  <si>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</si>
  <si>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</si>
  <si>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</si>
  <si>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</si>
  <si>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</si>
  <si>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</si>
  <si>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</si>
  <si>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</si>
  <si>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</si>
  <si>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</si>
  <si>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</si>
  <si>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</si>
  <si>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</si>
  <si>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</si>
  <si>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</si>
  <si>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</si>
  <si>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</si>
  <si>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</si>
  <si>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</si>
  <si>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</si>
  <si>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</si>
  <si>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</si>
  <si>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</si>
  <si>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</si>
  <si>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</si>
  <si>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</si>
  <si>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</si>
  <si>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</si>
  <si>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</si>
  <si>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</si>
  <si>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</si>
  <si>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</si>
  <si>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</si>
  <si>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</si>
  <si>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</si>
  <si>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</si>
  <si>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</si>
  <si>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</si>
  <si>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</si>
  <si>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</si>
  <si>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</si>
  <si>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</si>
  <si>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</si>
  <si>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</si>
  <si>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</si>
  <si>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</si>
  <si>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</si>
  <si>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</si>
  <si>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</si>
  <si>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</si>
  <si>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</si>
  <si>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</si>
  <si>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</si>
  <si>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</si>
  <si>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</si>
  <si>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</si>
  <si>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</si>
  <si>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</si>
  <si>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</si>
  <si>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</si>
  <si>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</si>
  <si>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</si>
  <si>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</si>
  <si>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</si>
  <si>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</si>
  <si>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</si>
  <si>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</si>
  <si>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</si>
  <si>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</si>
  <si>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</si>
  <si>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</si>
  <si>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</si>
  <si>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</si>
  <si>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</si>
  <si>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</si>
  <si>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</si>
  <si>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</si>
  <si>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</si>
  <si>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</si>
  <si>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</si>
  <si>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</si>
  <si>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</si>
  <si>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</si>
  <si>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</si>
  <si>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</si>
  <si>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</si>
  <si>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</si>
  <si>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</si>
  <si>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</si>
  <si>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</si>
  <si>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</si>
  <si>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</si>
  <si>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</si>
  <si>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</si>
  <si>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</si>
  <si>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</si>
  <si>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</si>
  <si>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</si>
  <si>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</si>
  <si>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</si>
  <si>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</si>
  <si>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</si>
  <si>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</si>
  <si>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</si>
  <si>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</si>
  <si>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</si>
  <si>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</si>
  <si>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</si>
  <si>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</si>
  <si>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</si>
  <si>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</si>
  <si>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</si>
  <si>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</si>
  <si>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</si>
  <si>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</si>
  <si>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</si>
  <si>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</si>
  <si>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</si>
  <si>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</si>
  <si>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</si>
  <si>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</si>
  <si>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</si>
  <si>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</si>
  <si>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</si>
  <si>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</si>
  <si>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</si>
  <si>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</si>
  <si>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</si>
  <si>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</si>
  <si>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</si>
  <si>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</si>
  <si>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</si>
  <si>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</si>
  <si>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</si>
  <si>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</si>
  <si>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</si>
  <si>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</si>
  <si>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</si>
  <si>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</si>
  <si>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</si>
  <si>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</si>
  <si>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</si>
  <si>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</si>
  <si>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</si>
  <si>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</si>
  <si>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</si>
  <si>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</si>
  <si>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</si>
  <si>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</si>
  <si>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</si>
  <si>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</si>
  <si>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</si>
  <si>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</si>
  <si>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</si>
  <si>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</si>
  <si>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</si>
  <si>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</si>
  <si>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</si>
  <si>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</si>
  <si>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</si>
  <si>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</si>
  <si>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</si>
  <si>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</si>
  <si>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</si>
  <si>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</si>
  <si>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</si>
  <si>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</si>
  <si>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</si>
  <si>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</si>
  <si>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</si>
  <si>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</si>
  <si>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</si>
  <si>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</si>
  <si>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</si>
  <si>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</si>
  <si>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</si>
  <si>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</si>
  <si>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</si>
  <si>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</si>
  <si>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</si>
  <si>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</si>
  <si>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</si>
  <si>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</si>
  <si>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</si>
  <si>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</si>
  <si>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</si>
  <si>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</si>
  <si>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</si>
  <si>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</si>
  <si>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</si>
  <si>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</si>
  <si>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</si>
  <si>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</si>
  <si>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</si>
  <si>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</si>
  <si>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</si>
  <si>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</si>
  <si>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</si>
  <si>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</si>
  <si>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</si>
  <si>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</si>
  <si>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</si>
  <si>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</si>
  <si>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</si>
  <si>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</si>
  <si>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</si>
  <si>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</si>
  <si>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</si>
  <si>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</si>
  <si>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</si>
  <si>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</si>
  <si>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</si>
  <si>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</si>
  <si>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</si>
  <si>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</si>
  <si>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</si>
  <si>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</si>
  <si>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</si>
  <si>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</si>
  <si>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</si>
  <si>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</si>
  <si>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</si>
  <si>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</si>
  <si>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</si>
  <si>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</si>
  <si>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</si>
  <si>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</si>
  <si>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</si>
  <si>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</si>
  <si>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</si>
  <si>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</si>
  <si>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</si>
  <si>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</si>
  <si>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</si>
  <si>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</si>
  <si>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</si>
  <si>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</si>
  <si>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</si>
  <si>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</si>
  <si>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</si>
  <si>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</si>
  <si>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</si>
  <si>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</si>
  <si>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</si>
  <si>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</si>
  <si>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</si>
  <si>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</si>
  <si>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</si>
  <si>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</si>
  <si>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</si>
  <si>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</si>
  <si>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</si>
  <si>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</si>
  <si>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</si>
  <si>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</si>
  <si>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</si>
  <si>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</si>
  <si>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</si>
  <si>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</si>
  <si>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</si>
  <si>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</si>
  <si>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</si>
  <si>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</si>
  <si>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</si>
  <si>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</si>
  <si>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</si>
  <si>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</si>
  <si>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</si>
  <si>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</si>
  <si>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</si>
  <si>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</si>
  <si>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</si>
  <si>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</si>
  <si>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</si>
  <si>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</si>
  <si>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</si>
  <si>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</si>
  <si>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</si>
  <si>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</si>
  <si>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</si>
  <si>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</si>
  <si>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</si>
  <si>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</si>
  <si>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</si>
  <si>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</si>
  <si>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</si>
  <si>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</si>
  <si>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</si>
  <si>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</si>
  <si>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</si>
  <si>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</si>
  <si>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</si>
  <si>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</si>
  <si>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</si>
  <si>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</si>
  <si>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</si>
  <si>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</si>
  <si>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</si>
  <si>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</si>
  <si>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</si>
  <si>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</si>
  <si>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</si>
  <si>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</si>
  <si>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</si>
  <si>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</si>
  <si>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</si>
  <si>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</si>
  <si>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</si>
  <si>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</si>
  <si>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</si>
  <si>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</si>
  <si>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</si>
  <si>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</si>
  <si>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</si>
  <si>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</si>
  <si>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</si>
  <si>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</si>
  <si>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</si>
  <si>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</si>
  <si>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</si>
  <si>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</si>
  <si>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</si>
  <si>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</si>
  <si>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</si>
  <si>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</si>
  <si>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</si>
  <si>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</si>
  <si>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</si>
  <si>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</si>
  <si>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</si>
  <si>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</si>
  <si>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</si>
  <si>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</si>
  <si>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</si>
  <si>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</si>
  <si>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</si>
  <si>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</si>
  <si>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</si>
  <si>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</si>
  <si>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</si>
  <si>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</si>
  <si>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</si>
  <si>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</si>
  <si>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</si>
  <si>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</si>
  <si>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</si>
  <si>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</si>
  <si>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</si>
  <si>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</si>
  <si>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</si>
  <si>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</si>
  <si>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</si>
  <si>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</si>
  <si>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</si>
  <si>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</si>
  <si>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</si>
  <si>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</si>
  <si>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</si>
  <si>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</si>
  <si>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</si>
  <si>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</si>
  <si>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</si>
  <si>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</si>
  <si>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</si>
  <si>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</si>
  <si>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</si>
  <si>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</si>
  <si>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</si>
  <si>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</si>
  <si>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</si>
  <si>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</si>
  <si>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</si>
  <si>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</si>
  <si>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</si>
  <si>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</si>
  <si>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</si>
  <si>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</si>
  <si>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</si>
  <si>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</si>
  <si>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</si>
  <si>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</si>
  <si>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</si>
  <si>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</si>
  <si>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</si>
  <si>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</si>
  <si>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</si>
  <si>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</si>
  <si>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</si>
  <si>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</si>
  <si>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</si>
  <si>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</si>
  <si>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</si>
  <si>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</si>
  <si>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</si>
  <si>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</si>
  <si>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</si>
  <si>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</si>
  <si>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</si>
  <si>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</si>
  <si>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</si>
  <si>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</si>
  <si>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</si>
  <si>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</si>
  <si>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</si>
  <si>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</si>
  <si>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</si>
  <si>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</si>
  <si>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</si>
  <si>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</si>
  <si>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</si>
  <si>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</si>
  <si>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</si>
  <si>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</si>
  <si>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</si>
  <si>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</si>
  <si>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</si>
  <si>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</si>
  <si>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</si>
  <si>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</si>
  <si>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</si>
  <si>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</si>
  <si>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</si>
  <si>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</si>
  <si>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</si>
  <si>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</si>
  <si>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</si>
  <si>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</si>
  <si>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</si>
  <si>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</si>
  <si>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</si>
  <si>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</si>
  <si>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</si>
  <si>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</si>
  <si>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</si>
  <si>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</si>
  <si>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</si>
  <si>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</si>
  <si>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</si>
  <si>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</si>
  <si>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</si>
  <si>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</si>
  <si>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</si>
  <si>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</si>
  <si>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</si>
  <si>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</si>
  <si>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</si>
  <si>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</si>
  <si>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</si>
  <si>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</si>
  <si>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</si>
  <si>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</si>
  <si>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</si>
  <si>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</si>
  <si>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</si>
  <si>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</si>
  <si>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</si>
  <si>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</si>
  <si>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</si>
  <si>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</si>
  <si>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</si>
  <si>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</si>
  <si>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</si>
  <si>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</si>
  <si>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</si>
  <si>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</si>
  <si>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</si>
  <si>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</si>
  <si>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</si>
  <si>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</si>
  <si>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</si>
  <si>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</si>
  <si>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</si>
  <si>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</si>
  <si>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</si>
  <si>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</si>
  <si>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</si>
  <si>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</si>
  <si>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</si>
  <si>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</si>
  <si>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</si>
  <si>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</si>
  <si>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</si>
  <si>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</si>
  <si>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</si>
  <si>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</si>
  <si>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</si>
  <si>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</si>
  <si>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</si>
  <si>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</si>
  <si>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</si>
  <si>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</si>
  <si>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</si>
  <si>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</si>
  <si>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</si>
  <si>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</si>
  <si>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</si>
  <si>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</si>
  <si>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</si>
  <si>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</si>
  <si>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</si>
  <si>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</si>
  <si>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</si>
  <si>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</si>
  <si>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</si>
  <si>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</si>
  <si>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</si>
  <si>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</si>
  <si>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</si>
  <si>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</si>
  <si>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</si>
  <si>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</si>
  <si>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</si>
  <si>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</si>
  <si>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</si>
  <si>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</si>
  <si>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</si>
  <si>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</si>
  <si>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</si>
  <si>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</si>
  <si>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</si>
  <si>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</si>
  <si>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</si>
  <si>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</si>
  <si>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</si>
  <si>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</si>
  <si>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</si>
  <si>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</si>
  <si>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</si>
  <si>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</si>
  <si>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</si>
  <si>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</si>
  <si>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</si>
  <si>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</si>
  <si>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</si>
  <si>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</si>
  <si>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</si>
  <si>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</si>
  <si>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</si>
  <si>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</si>
  <si>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</si>
  <si>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</si>
  <si>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</si>
  <si>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</si>
  <si>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</si>
  <si>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</si>
  <si>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</si>
  <si>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</si>
  <si>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</si>
  <si>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</si>
  <si>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</si>
  <si>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</si>
  <si>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</si>
  <si>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</si>
  <si>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</si>
  <si>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</si>
  <si>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</si>
  <si>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</si>
  <si>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</si>
  <si>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</si>
  <si>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</si>
  <si>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</si>
  <si>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</si>
  <si>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</si>
  <si>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</si>
  <si>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</si>
  <si>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</si>
  <si>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</si>
  <si>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</si>
  <si>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</si>
  <si>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</si>
  <si>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</si>
  <si>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</si>
  <si>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</si>
  <si>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</si>
  <si>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</si>
  <si>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</si>
  <si>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</si>
  <si>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</si>
  <si>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</si>
  <si>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</si>
  <si>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</si>
  <si>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</si>
  <si>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</si>
  <si>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</si>
  <si>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</si>
  <si>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</si>
  <si>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</si>
  <si>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</si>
  <si>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</si>
  <si>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</si>
  <si>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</si>
  <si>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</si>
  <si>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</si>
  <si>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</si>
  <si>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</si>
  <si>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</si>
  <si>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</si>
  <si>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</si>
  <si>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</si>
  <si>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</si>
  <si>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</si>
  <si>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</si>
  <si>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</si>
  <si>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</si>
  <si>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</si>
  <si>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</si>
  <si>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</si>
  <si>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</si>
  <si>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</si>
  <si>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</si>
  <si>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</si>
  <si>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</si>
  <si>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</si>
  <si>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</si>
  <si>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</si>
  <si>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</si>
  <si>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</si>
  <si>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</si>
  <si>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</si>
  <si>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</si>
  <si>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</si>
  <si>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</si>
  <si>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</si>
  <si>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</si>
  <si>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</si>
  <si>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</si>
  <si>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</si>
  <si>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</si>
  <si>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</si>
  <si>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</si>
  <si>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</si>
  <si>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</si>
  <si>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</si>
  <si>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</si>
  <si>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</si>
  <si>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</si>
  <si>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</si>
  <si>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</si>
  <si>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</si>
  <si>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</si>
  <si>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</si>
  <si>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</si>
  <si>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</si>
  <si>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</si>
  <si>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</si>
  <si>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</si>
  <si>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</si>
  <si>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</si>
  <si>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</si>
  <si>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</si>
  <si>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</si>
  <si>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</si>
  <si>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</si>
  <si>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</si>
  <si>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</si>
  <si>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</si>
  <si>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</si>
  <si>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</si>
  <si>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</si>
  <si>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</si>
  <si>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</si>
  <si>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</si>
  <si>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</si>
  <si>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</si>
  <si>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</si>
  <si>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</si>
  <si>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</si>
  <si>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</si>
  <si>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</si>
  <si>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</si>
  <si>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</si>
  <si>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</si>
  <si>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</si>
  <si>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</si>
  <si>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</si>
  <si>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</si>
  <si>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</si>
  <si>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</si>
  <si>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</si>
  <si>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</si>
  <si>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</si>
  <si>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</si>
  <si>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</si>
  <si>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</si>
  <si>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</si>
  <si>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</si>
  <si>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</si>
  <si>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</si>
  <si>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</si>
  <si>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</si>
  <si>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</si>
  <si>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</si>
  <si>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</si>
  <si>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</si>
  <si>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</si>
  <si>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</si>
  <si>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</si>
  <si>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</si>
  <si>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</si>
  <si>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</si>
  <si>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</si>
  <si>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</si>
  <si>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</si>
  <si>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</si>
  <si>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</si>
  <si>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</si>
  <si>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</si>
  <si>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</si>
  <si>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</si>
  <si>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</si>
  <si>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</si>
  <si>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</si>
  <si>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</si>
  <si>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</si>
  <si>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</si>
  <si>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</si>
  <si>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</si>
  <si>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</si>
  <si>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</si>
  <si>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</si>
  <si>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</si>
  <si>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</si>
  <si>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</si>
  <si>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</si>
  <si>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</si>
  <si>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</si>
  <si>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</si>
  <si>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</si>
  <si>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</si>
  <si>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</si>
  <si>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</si>
  <si>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</si>
  <si>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</si>
  <si>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</si>
  <si>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</si>
  <si>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</si>
  <si>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</si>
  <si>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</si>
  <si>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</si>
  <si>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</si>
  <si>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</si>
  <si>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</si>
  <si>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</si>
  <si>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</si>
  <si>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</si>
  <si>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</si>
  <si>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</si>
  <si>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</si>
  <si>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</si>
  <si>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</si>
  <si>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</si>
  <si>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</si>
  <si>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</si>
  <si>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</si>
  <si>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</si>
  <si>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</si>
  <si>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</si>
  <si>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</si>
  <si>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</si>
  <si>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</si>
  <si>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</si>
  <si>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</si>
  <si>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</si>
  <si>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</si>
  <si>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</si>
  <si>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</si>
  <si>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</si>
  <si>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</si>
  <si>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</si>
  <si>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</si>
  <si>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</si>
  <si>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</si>
  <si>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</si>
  <si>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</si>
  <si>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</si>
  <si>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</si>
  <si>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</si>
  <si>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</si>
  <si>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</si>
  <si>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</si>
  <si>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</si>
  <si>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</si>
  <si>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</si>
  <si>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</si>
  <si>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</si>
  <si>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</si>
  <si>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</si>
  <si>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</si>
  <si>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</si>
  <si>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</si>
  <si>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</si>
  <si>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</si>
  <si>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</si>
  <si>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</si>
  <si>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</si>
  <si>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</si>
  <si>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</si>
  <si>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</si>
  <si>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</si>
  <si>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</si>
  <si>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</si>
  <si>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</si>
  <si>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</si>
  <si>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</si>
  <si>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</si>
  <si>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</si>
  <si>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</si>
  <si>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</si>
  <si>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</si>
  <si>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</si>
  <si>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</si>
  <si>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</si>
  <si>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</si>
  <si>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</si>
  <si>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</si>
  <si>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</si>
  <si>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</si>
  <si>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</si>
  <si>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</si>
  <si>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</si>
  <si>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</si>
  <si>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</si>
  <si>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</si>
  <si>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</si>
  <si>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</si>
  <si>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</si>
  <si>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</si>
  <si>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</si>
  <si>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</si>
  <si>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</si>
  <si>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</si>
  <si>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</si>
  <si>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</si>
  <si>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</si>
  <si>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</si>
  <si>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</si>
  <si>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</si>
  <si>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</si>
  <si>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</si>
  <si>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</si>
  <si>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</si>
  <si>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</si>
  <si>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</si>
  <si>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</si>
  <si>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</si>
  <si>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</si>
  <si>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</si>
  <si>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</si>
  <si>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</si>
  <si>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</si>
  <si>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</si>
  <si>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</si>
  <si>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</si>
  <si>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</si>
  <si>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</si>
  <si>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</si>
  <si>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</si>
  <si>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</si>
  <si>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</si>
  <si>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</si>
  <si>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</si>
  <si>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</si>
  <si>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</si>
  <si>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</si>
  <si>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</si>
  <si>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</si>
  <si>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</si>
  <si>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</si>
  <si>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</si>
  <si>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</si>
  <si>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</si>
  <si>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</si>
  <si>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</si>
  <si>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</si>
  <si>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</si>
  <si>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</si>
  <si>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</si>
  <si>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</si>
  <si>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</si>
  <si>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</si>
  <si>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</si>
  <si>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</si>
  <si>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</si>
  <si>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</si>
  <si>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</si>
  <si>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</si>
  <si>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</si>
  <si>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</si>
  <si>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</si>
  <si>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</si>
  <si>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</si>
  <si>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</si>
  <si>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</si>
  <si>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</si>
  <si>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</si>
  <si>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</si>
  <si>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</si>
  <si>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</si>
  <si>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</si>
  <si>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</si>
  <si>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</si>
  <si>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</si>
  <si>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</si>
  <si>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</si>
  <si>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</si>
  <si>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</si>
  <si>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</si>
  <si>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</si>
  <si>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</si>
  <si>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</si>
  <si>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</si>
  <si>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</si>
  <si>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</si>
  <si>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</si>
  <si>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</si>
  <si>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</si>
  <si>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</si>
  <si>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</si>
  <si>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</si>
  <si>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</si>
  <si>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</si>
  <si>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</si>
  <si>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</si>
  <si>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</si>
  <si>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</si>
  <si>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</si>
  <si>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</si>
  <si>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</si>
  <si>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</si>
  <si>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</si>
  <si>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</si>
  <si>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</si>
  <si>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</si>
  <si>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</si>
  <si>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</si>
  <si>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</si>
  <si>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</si>
  <si>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</si>
  <si>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</si>
  <si>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</si>
  <si>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</si>
  <si>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</si>
  <si>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</si>
  <si>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</si>
  <si>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</si>
  <si>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</si>
  <si>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</si>
  <si>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</si>
  <si>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</si>
  <si>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</si>
  <si>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</si>
  <si>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</si>
  <si>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</si>
  <si>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</si>
  <si>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</si>
  <si>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</si>
  <si>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</si>
  <si>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</si>
  <si>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</si>
  <si>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</si>
  <si>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</si>
  <si>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</si>
  <si>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</si>
  <si>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</si>
  <si>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</si>
  <si>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</si>
  <si>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</si>
  <si>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</si>
  <si>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</si>
  <si>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</si>
  <si>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</si>
  <si>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</si>
  <si>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</si>
  <si>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</si>
  <si>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</si>
  <si>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</si>
  <si>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</si>
  <si>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</si>
  <si>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</si>
  <si>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</si>
  <si>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</si>
  <si>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</si>
  <si>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</si>
  <si>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</si>
  <si>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</si>
  <si>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</si>
  <si>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</si>
  <si>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</si>
  <si>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</si>
  <si>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</si>
  <si>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</si>
  <si>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</si>
  <si>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</si>
  <si>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</si>
  <si>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</si>
  <si>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</si>
  <si>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</si>
  <si>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</si>
  <si>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</si>
  <si>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</si>
  <si>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</si>
  <si>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</si>
  <si>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</si>
  <si>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</si>
  <si>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</si>
  <si>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</si>
  <si>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</si>
  <si>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</si>
  <si>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</si>
  <si>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</si>
  <si>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</si>
  <si>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</si>
  <si>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</si>
  <si>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</si>
  <si>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</si>
  <si>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</si>
  <si>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</si>
  <si>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</si>
  <si>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</si>
  <si>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</si>
  <si>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</si>
  <si>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</si>
  <si>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</si>
  <si>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</si>
  <si>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</si>
  <si>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</si>
  <si>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</si>
  <si>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</si>
  <si>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</si>
  <si>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</si>
  <si>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</si>
  <si>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</si>
  <si>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</si>
  <si>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</si>
  <si>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</si>
  <si>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</si>
  <si>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</si>
  <si>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</si>
  <si>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</si>
  <si>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</si>
  <si>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</si>
  <si>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</si>
  <si>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</si>
  <si>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</si>
  <si>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</si>
  <si>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</si>
  <si>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</si>
  <si>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</si>
  <si>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</si>
  <si>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</si>
  <si>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</si>
  <si>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</si>
  <si>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</si>
  <si>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</si>
  <si>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</si>
  <si>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</si>
  <si>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</si>
  <si>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</si>
  <si>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</si>
  <si>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</si>
  <si>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</si>
  <si>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</si>
  <si>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</si>
  <si>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</si>
  <si>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</si>
  <si>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</si>
  <si>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</si>
  <si>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</si>
  <si>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</si>
  <si>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</si>
  <si>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</si>
  <si>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</si>
  <si>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</si>
  <si>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</si>
  <si>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</si>
  <si>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</si>
  <si>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</si>
  <si>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</si>
  <si>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</si>
  <si>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</si>
  <si>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</si>
  <si>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</si>
  <si>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</si>
  <si>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</si>
  <si>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</si>
  <si>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</si>
  <si>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</si>
  <si>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</si>
  <si>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</si>
  <si>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</si>
  <si>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</si>
  <si>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</si>
  <si>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</si>
  <si>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</si>
  <si>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</si>
  <si>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</si>
  <si>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</si>
  <si>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</si>
  <si>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</si>
  <si>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</si>
  <si>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</si>
  <si>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</si>
  <si>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</si>
  <si>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</si>
  <si>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</si>
  <si>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</si>
  <si>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</si>
  <si>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</si>
  <si>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</si>
  <si>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</si>
  <si>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</si>
  <si>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</si>
  <si>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</si>
  <si>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</si>
  <si>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</si>
  <si>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</si>
  <si>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</si>
  <si>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</si>
  <si>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</si>
  <si>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</si>
  <si>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</si>
  <si>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</si>
  <si>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</si>
  <si>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</si>
  <si>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</si>
  <si>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</si>
  <si>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</si>
  <si>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</si>
  <si>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</si>
  <si>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</si>
  <si>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</si>
  <si>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</si>
  <si>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</si>
  <si>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</si>
  <si>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</si>
  <si>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</si>
  <si>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</si>
  <si>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</si>
  <si>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</si>
  <si>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</si>
  <si>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</si>
  <si>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</si>
  <si>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</si>
  <si>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</si>
  <si>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</si>
  <si>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</si>
  <si>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</si>
  <si>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</si>
  <si>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</si>
  <si>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</si>
  <si>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</si>
  <si>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</si>
  <si>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</si>
  <si>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</si>
  <si>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</si>
  <si>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</si>
  <si>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</si>
  <si>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</si>
  <si>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</si>
  <si>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</si>
  <si>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</si>
  <si>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</si>
  <si>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</si>
  <si>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</si>
  <si>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</si>
  <si>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</si>
  <si>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</si>
  <si>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</si>
  <si>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</si>
  <si>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</si>
  <si>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</si>
  <si>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</si>
  <si>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</si>
  <si>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</si>
  <si>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</si>
  <si>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</si>
  <si>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</si>
  <si>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</si>
  <si>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</si>
  <si>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</si>
  <si>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</si>
  <si>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</si>
  <si>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</si>
  <si>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</si>
  <si>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</si>
  <si>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</si>
  <si>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</si>
  <si>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</si>
  <si>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</si>
  <si>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</si>
  <si>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</si>
  <si>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</si>
  <si>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</si>
  <si>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</si>
  <si>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</si>
  <si>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</si>
  <si>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</si>
  <si>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</si>
  <si>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</si>
  <si>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</si>
  <si>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</si>
  <si>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</si>
  <si>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</si>
  <si>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</si>
  <si>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</si>
  <si>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</si>
  <si>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</si>
  <si>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</si>
  <si>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</si>
  <si>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</si>
  <si>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</si>
  <si>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</si>
  <si>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</si>
  <si>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</si>
  <si>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</si>
  <si>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</si>
  <si>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</si>
  <si>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</si>
  <si>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</si>
  <si>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</si>
  <si>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</si>
  <si>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</si>
  <si>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</si>
  <si>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</si>
  <si>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</si>
  <si>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</si>
  <si>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</si>
  <si>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</si>
  <si>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</si>
  <si>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</si>
  <si>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</si>
  <si>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</si>
  <si>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</si>
  <si>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</si>
  <si>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</si>
  <si>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</si>
  <si>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</si>
  <si>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</si>
  <si>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</si>
  <si>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</si>
  <si>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</si>
  <si>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</si>
  <si>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</si>
  <si>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</si>
  <si>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</si>
  <si>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</si>
  <si>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</si>
  <si>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</si>
  <si>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</si>
  <si>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</si>
  <si>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</si>
  <si>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</si>
  <si>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</si>
  <si>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</si>
  <si>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</si>
  <si>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</si>
  <si>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</si>
  <si>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</si>
  <si>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</si>
  <si>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</si>
  <si>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</si>
  <si>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</si>
  <si>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</si>
  <si>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</si>
  <si>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</si>
  <si>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</si>
  <si>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</si>
  <si>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</si>
  <si>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</si>
  <si>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</si>
  <si>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</si>
  <si>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</si>
  <si>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</si>
  <si>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</si>
  <si>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</si>
  <si>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</si>
  <si>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</si>
  <si>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</si>
  <si>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</si>
  <si>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</si>
  <si>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</si>
  <si>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</si>
  <si>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</si>
  <si>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</si>
  <si>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</si>
  <si>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</si>
  <si>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</si>
  <si>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</si>
  <si>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</si>
  <si>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</si>
  <si>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</si>
  <si>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</si>
  <si>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</si>
  <si>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</si>
  <si>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</si>
  <si>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</si>
  <si>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</si>
  <si>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</si>
  <si>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</si>
  <si>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</si>
  <si>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</si>
  <si>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</si>
  <si>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</si>
  <si>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</si>
  <si>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</si>
  <si>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</si>
  <si>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</si>
  <si>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</si>
  <si>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</si>
  <si>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</si>
  <si>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</si>
  <si>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</si>
  <si>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</si>
  <si>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</si>
  <si>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</si>
  <si>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</si>
  <si>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</si>
  <si>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</si>
  <si>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</si>
  <si>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</si>
  <si>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</si>
  <si>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</si>
  <si>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</si>
  <si>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</si>
  <si>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</si>
  <si>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</si>
  <si>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</si>
  <si>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</si>
  <si>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</si>
  <si>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</si>
  <si>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</si>
  <si>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</si>
  <si>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</si>
  <si>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</si>
  <si>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</si>
  <si>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</si>
  <si>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</si>
  <si>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</si>
  <si>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</si>
  <si>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</si>
  <si>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</si>
  <si>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</si>
  <si>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</si>
  <si>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</si>
  <si>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</si>
  <si>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</si>
  <si>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</si>
  <si>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</si>
  <si>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</si>
  <si>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</si>
  <si>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</si>
  <si>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</si>
  <si>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</si>
  <si>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</si>
  <si>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</si>
  <si>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</si>
  <si>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</si>
  <si>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</si>
  <si>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</si>
  <si>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</si>
  <si>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</si>
  <si>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</si>
  <si>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</si>
  <si>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</si>
  <si>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</si>
  <si>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</si>
  <si>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</si>
  <si>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</si>
  <si>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</si>
  <si>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</si>
  <si>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</si>
  <si>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</si>
  <si>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</si>
  <si>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</si>
  <si>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</si>
  <si>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</si>
  <si>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</si>
  <si>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</si>
  <si>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</si>
  <si>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</si>
  <si>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</si>
  <si>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</si>
  <si>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</si>
  <si>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</si>
  <si>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</si>
  <si>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</si>
  <si>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</si>
  <si>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</si>
  <si>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</si>
  <si>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</si>
  <si>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</si>
  <si>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</si>
  <si>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</si>
  <si>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</si>
  <si>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</si>
  <si>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</si>
  <si>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</si>
  <si>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</si>
  <si>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</si>
  <si>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</si>
  <si>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</si>
  <si>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</si>
  <si>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</si>
  <si>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</si>
  <si>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</si>
  <si>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</si>
  <si>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</si>
  <si>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</si>
  <si>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</si>
  <si>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</si>
  <si>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</si>
  <si>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</si>
  <si>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</si>
  <si>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</si>
  <si>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</si>
  <si>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</si>
  <si>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</si>
  <si>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</si>
  <si>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</si>
  <si>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</si>
  <si>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</si>
  <si>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</si>
  <si>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</si>
  <si>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</si>
  <si>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</si>
  <si>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</si>
  <si>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</si>
  <si>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</si>
  <si>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</si>
  <si>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</si>
  <si>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</si>
  <si>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</si>
  <si>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</si>
  <si>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</si>
  <si>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</si>
  <si>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</si>
  <si>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</si>
  <si>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</si>
  <si>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</si>
  <si>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</si>
  <si>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</si>
  <si>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</si>
  <si>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</si>
  <si>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</si>
  <si>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</si>
  <si>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</si>
  <si>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</si>
  <si>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</si>
  <si>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</si>
  <si>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</si>
  <si>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</si>
  <si>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</si>
  <si>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</si>
  <si>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</si>
  <si>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</si>
  <si>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</si>
  <si>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</si>
  <si>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</si>
  <si>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</si>
  <si>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</si>
  <si>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</si>
  <si>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</si>
  <si>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</si>
  <si>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</si>
  <si>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</si>
  <si>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</si>
  <si>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</si>
  <si>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</si>
  <si>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</si>
  <si>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</si>
  <si>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</si>
  <si>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</si>
  <si>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</si>
  <si>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</si>
  <si>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</si>
  <si>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</si>
  <si>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</si>
  <si>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</si>
  <si>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</si>
  <si>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</si>
  <si>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</si>
  <si>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</si>
  <si>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</si>
  <si>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</si>
  <si>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</si>
  <si>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</si>
  <si>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</si>
  <si>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</si>
  <si>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</si>
  <si>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</si>
  <si>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</si>
  <si>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</si>
  <si>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</si>
  <si>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</si>
  <si>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</si>
  <si>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</si>
  <si>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</si>
  <si>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</si>
  <si>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</si>
  <si>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</si>
  <si>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</si>
  <si>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</si>
  <si>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</si>
  <si>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</si>
  <si>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</si>
  <si>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</si>
  <si>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</si>
  <si>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</si>
  <si>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</si>
  <si>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</si>
  <si>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</si>
  <si>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</si>
  <si>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</si>
  <si>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</si>
  <si>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</si>
  <si>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</si>
  <si>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</si>
  <si>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</si>
  <si>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</si>
  <si>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</si>
  <si>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</si>
  <si>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</si>
  <si>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</si>
  <si>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</si>
  <si>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</si>
  <si>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</si>
  <si>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</si>
  <si>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</si>
  <si>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</si>
  <si>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</si>
  <si>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</si>
  <si>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</si>
  <si>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</si>
  <si>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</si>
  <si>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</si>
  <si>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</si>
  <si>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</si>
  <si>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</si>
  <si>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</si>
  <si>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</si>
  <si>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</si>
  <si>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</si>
  <si>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</si>
  <si>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</si>
  <si>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</si>
  <si>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</si>
  <si>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</si>
  <si>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</si>
  <si>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</si>
  <si>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</si>
  <si>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</si>
  <si>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</si>
  <si>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</si>
  <si>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</si>
  <si>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</si>
  <si>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</si>
  <si>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</si>
  <si>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</si>
  <si>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</si>
  <si>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</si>
  <si>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</si>
  <si>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</si>
  <si>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</si>
  <si>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</si>
  <si>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</si>
  <si>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</si>
  <si>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</si>
  <si>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</si>
  <si>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</si>
  <si>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</si>
  <si>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</si>
  <si>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</si>
  <si>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</si>
  <si>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</si>
  <si>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</si>
  <si>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</si>
  <si>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</si>
  <si>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</si>
  <si>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</si>
  <si>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</si>
  <si>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</si>
  <si>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</si>
  <si>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</si>
  <si>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</si>
  <si>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</si>
  <si>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</si>
  <si>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</si>
  <si>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</si>
  <si>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</si>
  <si>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</si>
  <si>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</si>
  <si>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</si>
  <si>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</si>
  <si>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</si>
  <si>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</si>
  <si>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</si>
  <si>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</si>
  <si>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</si>
  <si>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</si>
  <si>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</si>
  <si>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</si>
  <si>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</si>
  <si>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</si>
  <si>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</si>
  <si>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</si>
  <si>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</si>
  <si>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</si>
  <si>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</si>
  <si>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</si>
  <si>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</si>
  <si>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</si>
  <si>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</si>
  <si>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</si>
  <si>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</si>
  <si>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</si>
  <si>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</si>
  <si>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</si>
  <si>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</si>
  <si>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</si>
  <si>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</si>
  <si>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</si>
  <si>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</si>
  <si>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</si>
  <si>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</si>
  <si>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</si>
  <si>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</si>
  <si>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</si>
  <si>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</si>
  <si>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</si>
  <si>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</si>
  <si>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</si>
  <si>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</si>
  <si>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</si>
  <si>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</si>
  <si>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</si>
  <si>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</si>
  <si>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</si>
  <si>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</si>
  <si>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</si>
  <si>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</si>
  <si>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</si>
  <si>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</si>
  <si>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</si>
  <si>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</si>
  <si>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</si>
  <si>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</si>
  <si>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</si>
  <si>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</si>
  <si>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</si>
  <si>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</si>
  <si>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</si>
  <si>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</si>
  <si>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</si>
  <si>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</si>
  <si>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</si>
  <si>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</si>
  <si>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</si>
  <si>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</si>
  <si>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</si>
  <si>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</si>
  <si>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</si>
  <si>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</si>
  <si>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</si>
  <si>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</si>
  <si>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</si>
  <si>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</si>
  <si>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</si>
  <si>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</si>
  <si>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</si>
  <si>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</si>
  <si>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</si>
  <si>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</si>
  <si>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</si>
  <si>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</si>
  <si>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</si>
  <si>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</si>
  <si>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</si>
  <si>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</si>
  <si>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</si>
  <si>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</si>
  <si>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</si>
  <si>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</si>
  <si>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</si>
  <si>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</si>
  <si>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</si>
  <si>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</si>
  <si>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</si>
  <si>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</si>
  <si>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</si>
  <si>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</si>
  <si>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</si>
  <si>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</si>
  <si>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</si>
  <si>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</si>
  <si>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</si>
  <si>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</si>
  <si>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</si>
  <si>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</si>
  <si>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</si>
  <si>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</si>
  <si>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</si>
  <si>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</si>
  <si>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</si>
  <si>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</si>
  <si>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</si>
  <si>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</si>
  <si>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</si>
  <si>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</si>
  <si>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</si>
  <si>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</si>
  <si>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</si>
  <si>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</si>
  <si>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</si>
  <si>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</si>
  <si>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</si>
  <si>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</si>
  <si>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</si>
  <si>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</si>
  <si>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</si>
  <si>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</si>
  <si>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</si>
  <si>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</si>
  <si>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</si>
  <si>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</si>
  <si>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</si>
  <si>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</si>
  <si>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</si>
  <si>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</si>
  <si>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</si>
  <si>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</si>
  <si>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</si>
  <si>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</si>
  <si>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</si>
  <si>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</si>
  <si>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</si>
  <si>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</si>
  <si>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</si>
  <si>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</si>
  <si>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</si>
  <si>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</si>
  <si>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</si>
  <si>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</si>
  <si>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</si>
  <si>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</si>
  <si>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</si>
  <si>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</si>
  <si>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</si>
  <si>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</si>
  <si>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</si>
  <si>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</si>
  <si>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</si>
  <si>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</si>
  <si>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</si>
  <si>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</si>
  <si>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</si>
  <si>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</si>
  <si>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</si>
  <si>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</si>
  <si>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</si>
  <si>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</si>
  <si>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</si>
  <si>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</si>
  <si>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</si>
  <si>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</si>
  <si>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</si>
  <si>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</si>
  <si>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</si>
  <si>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</si>
  <si>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</si>
  <si>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</si>
  <si>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</si>
  <si>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</si>
  <si>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</si>
  <si>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</si>
  <si>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</si>
  <si>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</si>
  <si>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</si>
  <si>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</si>
  <si>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</si>
  <si>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</si>
  <si>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</si>
  <si>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</si>
  <si>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</si>
  <si>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</si>
  <si>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</si>
  <si>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</si>
  <si>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</si>
  <si>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</si>
  <si>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</si>
  <si>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</si>
  <si>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</si>
  <si>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</si>
  <si>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</si>
  <si>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</si>
  <si>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</si>
  <si>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</si>
  <si>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</si>
  <si>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</si>
  <si>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</si>
  <si>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</si>
  <si>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</si>
  <si>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</si>
  <si>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</si>
  <si>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</si>
  <si>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</si>
  <si>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</si>
  <si>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</si>
  <si>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</si>
  <si>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</si>
  <si>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</si>
  <si>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</si>
  <si>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</si>
  <si>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</si>
  <si>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</si>
  <si>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</si>
  <si>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</si>
  <si>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</si>
  <si>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</si>
  <si>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</si>
  <si>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</si>
  <si>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</si>
  <si>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</si>
  <si>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</si>
  <si>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</si>
  <si>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</si>
  <si>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</si>
  <si>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</si>
  <si>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</si>
  <si>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</si>
  <si>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</si>
  <si>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</si>
  <si>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</si>
  <si>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</si>
  <si>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</si>
  <si>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</si>
  <si>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</si>
  <si>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</si>
  <si>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</si>
  <si>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</si>
  <si>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</si>
  <si>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</si>
  <si>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</si>
  <si>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</si>
  <si>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</si>
  <si>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</si>
  <si>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</si>
  <si>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</si>
  <si>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</si>
  <si>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</si>
  <si>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</si>
  <si>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</si>
  <si>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</si>
  <si>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</si>
  <si>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</si>
  <si>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</si>
  <si>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</si>
  <si>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</si>
  <si>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</si>
  <si>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</si>
  <si>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</si>
  <si>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</si>
  <si>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</si>
  <si>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</si>
  <si>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</si>
  <si>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</si>
  <si>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</si>
  <si>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</si>
  <si>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</si>
  <si>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</si>
  <si>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</si>
  <si>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</si>
  <si>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</si>
  <si>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</si>
  <si>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</si>
  <si>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</si>
  <si>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</si>
  <si>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</si>
  <si>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</si>
  <si>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</si>
  <si>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</si>
  <si>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</si>
  <si>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</si>
  <si>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</si>
  <si>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</si>
  <si>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</si>
  <si>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</si>
  <si>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</si>
  <si>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</si>
  <si>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</si>
  <si>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</si>
  <si>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</si>
  <si>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</si>
  <si>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</si>
  <si>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</si>
  <si>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</si>
  <si>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</si>
  <si>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</si>
  <si>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</si>
  <si>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</si>
  <si>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</si>
  <si>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</si>
  <si>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</si>
  <si>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</si>
  <si>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</si>
  <si>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</si>
  <si>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</si>
  <si>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</si>
  <si>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</si>
  <si>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</si>
  <si>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</si>
  <si>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</si>
  <si>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</si>
  <si>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</si>
  <si>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</si>
  <si>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</si>
  <si>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</si>
  <si>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</si>
  <si>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</si>
  <si>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</si>
  <si>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</si>
  <si>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</si>
  <si>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</si>
  <si>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</si>
  <si>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</si>
  <si>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</si>
  <si>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</si>
  <si>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</si>
  <si>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</si>
  <si>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</si>
  <si>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</si>
  <si>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</si>
  <si>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</si>
  <si>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</si>
  <si>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</si>
  <si>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</si>
  <si>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</si>
  <si>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</si>
  <si>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</si>
  <si>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</si>
  <si>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</si>
  <si>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</si>
  <si>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</si>
  <si>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</si>
  <si>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</si>
  <si>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</si>
  <si>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</si>
  <si>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</si>
  <si>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</si>
  <si>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</si>
  <si>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</si>
  <si>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</si>
  <si>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</si>
  <si>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</si>
  <si>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</si>
  <si>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</si>
  <si>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</si>
  <si>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</si>
  <si>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</si>
  <si>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</si>
  <si>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</si>
  <si>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</si>
  <si>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</si>
  <si>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</si>
  <si>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</si>
  <si>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</si>
  <si>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</si>
  <si>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</si>
  <si>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</si>
  <si>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</si>
  <si>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</si>
  <si>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</si>
  <si>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</si>
  <si>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</si>
  <si>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</si>
  <si>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</si>
  <si>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</si>
  <si>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</si>
  <si>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</si>
  <si>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</si>
  <si>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</si>
  <si>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</si>
  <si>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</si>
  <si>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</si>
  <si>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</si>
  <si>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</si>
  <si>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</si>
  <si>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</si>
  <si>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</si>
  <si>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</si>
  <si>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</si>
  <si>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</si>
  <si>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</si>
  <si>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</si>
  <si>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</si>
  <si>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</si>
  <si>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</si>
  <si>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</si>
  <si>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</si>
  <si>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</si>
  <si>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</si>
  <si>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</si>
  <si>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</si>
  <si>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</si>
  <si>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</si>
  <si>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</si>
  <si>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</si>
  <si>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</si>
  <si>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</si>
  <si>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</si>
  <si>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</si>
  <si>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</si>
  <si>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</si>
  <si>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</si>
  <si>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</si>
  <si>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</si>
  <si>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</si>
  <si>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</si>
  <si>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</si>
  <si>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</si>
  <si>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</si>
  <si>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</si>
  <si>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</si>
  <si>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</si>
  <si>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</si>
  <si>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</si>
  <si>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</si>
  <si>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</si>
  <si>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</si>
  <si>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</si>
  <si>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</si>
  <si>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</si>
  <si>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</si>
  <si>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</si>
  <si>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</si>
  <si>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</si>
  <si>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</si>
  <si>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</si>
  <si>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</si>
  <si>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</si>
  <si>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</si>
  <si>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</si>
  <si>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</si>
  <si>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</si>
  <si>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</si>
  <si>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</si>
  <si>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</si>
  <si>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</si>
  <si>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</si>
  <si>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</si>
  <si>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</si>
  <si>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</si>
  <si>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</si>
  <si>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</si>
  <si>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</si>
  <si>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</si>
  <si>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</si>
  <si>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</si>
  <si>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</si>
  <si>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</si>
  <si>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</si>
  <si>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</si>
  <si>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</si>
  <si>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</si>
  <si>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</si>
  <si>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</si>
  <si>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</si>
  <si>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</si>
  <si>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</si>
  <si>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</si>
  <si>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</si>
  <si>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</si>
  <si>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</si>
  <si>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</si>
  <si>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</si>
  <si>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</si>
  <si>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</si>
  <si>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</si>
  <si>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</si>
  <si>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</si>
  <si>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</si>
  <si>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</si>
  <si>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</si>
  <si>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</si>
  <si>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</si>
  <si>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</si>
  <si>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</si>
  <si>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</si>
  <si>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</si>
  <si>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</si>
  <si>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</si>
  <si>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</si>
  <si>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</si>
  <si>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</si>
  <si>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</si>
  <si>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</si>
  <si>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</si>
  <si>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</si>
  <si>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</si>
  <si>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</si>
  <si>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</si>
  <si>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</si>
  <si>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</si>
  <si>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</si>
  <si>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</si>
  <si>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</si>
  <si>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</si>
  <si>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</si>
  <si>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</si>
  <si>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</si>
  <si>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</si>
  <si>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</si>
  <si>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</si>
  <si>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</si>
  <si>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</si>
  <si>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</si>
  <si>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</si>
  <si>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</si>
  <si>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</si>
  <si>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</si>
  <si>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</si>
  <si>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</si>
  <si>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</si>
  <si>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</si>
  <si>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</si>
  <si>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</si>
  <si>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</si>
  <si>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</si>
  <si>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</si>
  <si>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</si>
  <si>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</si>
  <si>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</si>
  <si>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</si>
  <si>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</si>
  <si>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</si>
  <si>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</si>
  <si>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</si>
  <si>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</si>
  <si>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</si>
  <si>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</si>
  <si>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</si>
  <si>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</si>
  <si>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</si>
  <si>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</si>
  <si>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</si>
  <si>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</si>
  <si>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</si>
  <si>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</si>
  <si>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</si>
  <si>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</si>
  <si>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</si>
  <si>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</si>
  <si>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</si>
  <si>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</si>
  <si>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</si>
  <si>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</si>
  <si>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</si>
  <si>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</si>
  <si>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</si>
  <si>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</si>
  <si>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</si>
  <si>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</si>
  <si>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</si>
  <si>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</si>
  <si>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</si>
  <si>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</si>
  <si>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</si>
  <si>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</si>
  <si>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</si>
  <si>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</si>
  <si>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</si>
  <si>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</si>
  <si>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</si>
  <si>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</si>
  <si>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</si>
  <si>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</si>
  <si>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</si>
  <si>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</si>
  <si>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</si>
  <si>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</si>
  <si>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</si>
  <si>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</si>
  <si>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</si>
  <si>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</si>
  <si>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</si>
  <si>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</si>
  <si>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</si>
  <si>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</si>
  <si>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</si>
  <si>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</si>
  <si>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</si>
  <si>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</si>
  <si>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</si>
  <si>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</si>
  <si>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</si>
  <si>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</si>
  <si>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</si>
  <si>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</si>
  <si>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</si>
  <si>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</si>
  <si>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</si>
  <si>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</si>
  <si>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</si>
  <si>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</si>
  <si>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</si>
  <si>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</si>
  <si>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</si>
  <si>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</si>
  <si>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</si>
  <si>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</si>
  <si>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</si>
  <si>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</si>
  <si>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</si>
  <si>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</si>
  <si>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</si>
  <si>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</si>
  <si>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</si>
  <si>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</si>
  <si>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</si>
  <si>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</si>
  <si>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</si>
  <si>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</si>
  <si>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</si>
  <si>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</si>
  <si>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</si>
  <si>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</si>
  <si>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</si>
  <si>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</si>
  <si>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</si>
  <si>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</si>
  <si>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</si>
  <si>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</si>
  <si>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</si>
  <si>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</si>
  <si>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</si>
  <si>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</si>
  <si>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</si>
  <si>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</si>
  <si>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</si>
  <si>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</si>
  <si>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</si>
  <si>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</si>
  <si>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</si>
  <si>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</si>
  <si>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</si>
  <si>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</si>
  <si>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</si>
  <si>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</si>
  <si>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</si>
  <si>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</si>
  <si>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</si>
  <si>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</si>
  <si>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</si>
  <si>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</si>
  <si>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</si>
  <si>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</si>
  <si>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</si>
  <si>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</si>
  <si>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</si>
  <si>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</si>
  <si>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</si>
  <si>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</si>
  <si>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</si>
  <si>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</si>
  <si>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</si>
  <si>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</si>
  <si>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</si>
  <si>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</si>
  <si>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</si>
  <si>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</si>
  <si>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</si>
  <si>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</si>
  <si>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</si>
  <si>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</si>
  <si>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</si>
  <si>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</si>
  <si>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</si>
  <si>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</si>
  <si>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</si>
  <si>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</si>
  <si>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</si>
  <si>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</si>
  <si>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</si>
  <si>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</si>
  <si>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</si>
  <si>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</si>
  <si>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</si>
  <si>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</si>
  <si>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</si>
  <si>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</si>
  <si>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</si>
  <si>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</si>
  <si>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</si>
  <si>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</si>
  <si>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</si>
  <si>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</si>
  <si>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</si>
  <si>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</si>
  <si>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</si>
  <si>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</si>
  <si>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</si>
  <si>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</si>
  <si>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</si>
  <si>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</si>
  <si>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</si>
  <si>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</si>
  <si>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</si>
  <si>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</si>
  <si>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</si>
  <si>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</si>
  <si>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</si>
  <si>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</si>
  <si>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</si>
  <si>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</si>
  <si>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</si>
  <si>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</si>
  <si>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</si>
  <si>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</si>
  <si>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</si>
  <si>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</si>
  <si>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</si>
  <si>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</si>
  <si>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</si>
  <si>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</si>
  <si>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</si>
  <si>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</si>
  <si>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</si>
  <si>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</si>
  <si>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</si>
  <si>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</si>
  <si>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</si>
  <si>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</si>
  <si>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</si>
  <si>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</si>
  <si>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</si>
  <si>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</si>
  <si>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</si>
  <si>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</si>
  <si>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</si>
  <si>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</si>
  <si>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</si>
  <si>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</si>
  <si>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</si>
  <si>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</si>
  <si>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</si>
  <si>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</si>
  <si>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</si>
  <si>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</si>
  <si>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</si>
  <si>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</si>
  <si>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</si>
  <si>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</si>
  <si>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</si>
  <si>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</si>
  <si>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</si>
  <si>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</si>
  <si>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</si>
  <si>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</si>
  <si>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</si>
  <si>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</si>
  <si>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</si>
  <si>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</si>
  <si>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</si>
  <si>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</si>
  <si>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</si>
  <si>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</si>
  <si>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</si>
  <si>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</si>
  <si>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</si>
  <si>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</si>
  <si>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</si>
  <si>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</si>
  <si>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</si>
  <si>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</si>
  <si>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</si>
  <si>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</si>
  <si>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</si>
  <si>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</si>
  <si>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</si>
  <si>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</si>
  <si>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</si>
  <si>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</si>
  <si>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</si>
  <si>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</si>
  <si>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</si>
  <si>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</si>
  <si>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</si>
  <si>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</si>
  <si>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</si>
  <si>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</si>
  <si>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</si>
  <si>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</si>
  <si>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</si>
  <si>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</si>
  <si>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</si>
  <si>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</si>
  <si>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</si>
  <si>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</si>
  <si>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</si>
  <si>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</si>
  <si>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</si>
  <si>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</si>
  <si>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</si>
  <si>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</si>
  <si>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</si>
  <si>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</si>
  <si>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</si>
  <si>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</si>
  <si>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</si>
  <si>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</si>
  <si>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</si>
  <si>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</si>
  <si>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</si>
  <si>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</si>
  <si>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</si>
  <si>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</si>
  <si>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</si>
  <si>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</si>
  <si>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</si>
  <si>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</si>
  <si>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</si>
  <si>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</si>
  <si>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</si>
  <si>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</si>
  <si>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</si>
  <si>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</si>
  <si>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</si>
  <si>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</si>
  <si>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</si>
  <si>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</si>
  <si>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</si>
  <si>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</si>
  <si>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</si>
  <si>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</si>
  <si>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</si>
  <si>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</si>
  <si>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</si>
  <si>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</si>
  <si>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</si>
  <si>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</si>
  <si>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</si>
  <si>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</si>
  <si>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</si>
  <si>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</si>
  <si>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</si>
  <si>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</si>
  <si>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</si>
  <si>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</si>
  <si>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</si>
  <si>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</si>
  <si>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</si>
  <si>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</si>
  <si>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</si>
  <si>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</si>
  <si>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</si>
  <si>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</si>
  <si>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</si>
  <si>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</si>
  <si>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</si>
  <si>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</si>
  <si>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</si>
  <si>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</si>
  <si>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</si>
  <si>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</si>
  <si>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</si>
  <si>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</si>
  <si>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</si>
  <si>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</si>
  <si>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</si>
  <si>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</si>
  <si>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</si>
  <si>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</si>
  <si>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</si>
  <si>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</si>
  <si>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</si>
  <si>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</si>
  <si>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</si>
  <si>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</si>
  <si>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</si>
  <si>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</si>
  <si>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</si>
  <si>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</si>
  <si>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</si>
  <si>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</si>
  <si>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</si>
  <si>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</si>
  <si>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</si>
  <si>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</si>
  <si>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</si>
  <si>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</si>
  <si>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</si>
  <si>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</si>
  <si>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</si>
  <si>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</si>
  <si>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</si>
  <si>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</si>
  <si>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</si>
  <si>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</si>
  <si>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</si>
  <si>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</si>
  <si>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</si>
  <si>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</si>
  <si>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</si>
  <si>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</si>
  <si>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</si>
  <si>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</si>
  <si>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</si>
  <si>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</si>
  <si>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</si>
  <si>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</si>
  <si>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</si>
  <si>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</si>
  <si>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</si>
  <si>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</si>
  <si>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</si>
  <si>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</si>
  <si>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</si>
  <si>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</si>
  <si>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</si>
  <si>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</si>
  <si>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</si>
  <si>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</si>
  <si>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</si>
  <si>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</si>
  <si>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</si>
  <si>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</si>
  <si>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</si>
  <si>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</si>
  <si>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</si>
  <si>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</si>
  <si>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</si>
  <si>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</si>
  <si>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</si>
  <si>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</si>
  <si>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</si>
  <si>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</si>
  <si>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</si>
  <si>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</si>
  <si>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</si>
  <si>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</si>
  <si>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</si>
  <si>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</si>
  <si>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</si>
  <si>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</si>
  <si>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</si>
  <si>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</si>
  <si>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</si>
  <si>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</si>
  <si>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</si>
  <si>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</si>
  <si>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</si>
  <si>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</si>
  <si>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</si>
  <si>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</si>
  <si>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</si>
  <si>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</si>
  <si>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</si>
  <si>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</si>
  <si>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</si>
  <si>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</si>
  <si>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</si>
  <si>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</si>
  <si>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</si>
  <si>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</si>
  <si>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</si>
  <si>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</si>
  <si>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</si>
  <si>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</si>
  <si>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</si>
  <si>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</si>
  <si>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</si>
  <si>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</si>
  <si>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</si>
  <si>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</si>
  <si>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</si>
  <si>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</si>
  <si>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</si>
  <si>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</si>
  <si>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</si>
  <si>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</si>
  <si>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</si>
  <si>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</si>
  <si>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</si>
  <si>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</si>
  <si>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</si>
  <si>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</si>
  <si>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</si>
  <si>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</si>
  <si>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</si>
  <si>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</si>
  <si>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</si>
  <si>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</si>
  <si>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</si>
  <si>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</si>
  <si>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</si>
  <si>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</si>
  <si>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</si>
  <si>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</si>
  <si>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</si>
  <si>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</si>
  <si>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</si>
  <si>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</si>
  <si>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</si>
  <si>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</si>
  <si>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</si>
  <si>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</si>
  <si>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</si>
  <si>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</si>
  <si>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</si>
  <si>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</si>
  <si>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</si>
  <si>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</si>
  <si>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</si>
  <si>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</si>
  <si>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</si>
  <si>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</si>
  <si>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</si>
  <si>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</si>
  <si>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</si>
  <si>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</si>
  <si>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</si>
  <si>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</si>
  <si>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</si>
  <si>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</si>
  <si>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</si>
  <si>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</si>
  <si>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</si>
  <si>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</si>
  <si>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</si>
  <si>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</si>
  <si>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</si>
  <si>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</si>
  <si>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</si>
  <si>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</si>
  <si>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</si>
  <si>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</si>
  <si>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</si>
  <si>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</si>
  <si>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</si>
  <si>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</si>
  <si>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</si>
  <si>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</si>
  <si>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</si>
  <si>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</si>
  <si>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</si>
  <si>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</si>
  <si>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</si>
  <si>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</si>
  <si>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</si>
  <si>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</si>
  <si>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</si>
  <si>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</si>
  <si>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</si>
  <si>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</si>
  <si>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</si>
  <si>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</si>
  <si>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</si>
  <si>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</si>
  <si>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</si>
  <si>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</si>
  <si>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</si>
  <si>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</si>
  <si>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</si>
  <si>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</si>
  <si>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</si>
  <si>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</si>
  <si>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</si>
  <si>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</si>
  <si>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</si>
  <si>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</si>
  <si>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</si>
  <si>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</si>
  <si>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</si>
  <si>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</si>
  <si>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</si>
  <si>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</si>
  <si>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</si>
  <si>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</si>
  <si>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</si>
  <si>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</si>
  <si>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</si>
  <si>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</si>
  <si>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</si>
  <si>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</si>
  <si>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</si>
  <si>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</si>
  <si>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</si>
  <si>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</si>
  <si>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</si>
  <si>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</si>
  <si>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</si>
  <si>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</si>
  <si>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</si>
  <si>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</si>
  <si>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</si>
  <si>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</si>
  <si>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</si>
  <si>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</si>
  <si>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</si>
  <si>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</si>
  <si>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</si>
  <si>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</si>
  <si>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</si>
  <si>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</si>
  <si>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</si>
  <si>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</si>
  <si>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</si>
  <si>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</si>
  <si>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</si>
  <si>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</si>
  <si>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</si>
  <si>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</si>
  <si>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</si>
  <si>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</si>
  <si>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</si>
  <si>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</si>
  <si>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</si>
  <si>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</si>
  <si>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</si>
  <si>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</si>
  <si>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</si>
  <si>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</si>
  <si>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</si>
  <si>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</si>
  <si>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</si>
  <si>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</si>
  <si>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</si>
  <si>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</si>
  <si>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</si>
  <si>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</si>
  <si>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</si>
  <si>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</si>
  <si>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</si>
  <si>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</si>
  <si>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</si>
  <si>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</si>
  <si>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</si>
  <si>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</si>
  <si>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</si>
  <si>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</si>
  <si>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</si>
  <si>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</si>
  <si>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</si>
  <si>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</si>
  <si>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</si>
  <si>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</si>
  <si>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</si>
  <si>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</si>
  <si>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</si>
  <si>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</si>
  <si>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</si>
  <si>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</si>
  <si>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</si>
  <si>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</si>
  <si>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</si>
  <si>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</si>
  <si>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</si>
  <si>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</si>
  <si>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</si>
  <si>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</si>
  <si>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</si>
  <si>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</si>
  <si>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</si>
  <si>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</si>
  <si>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</si>
  <si>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</si>
  <si>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</si>
  <si>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</si>
  <si>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</si>
  <si>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</si>
  <si>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</si>
  <si>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</si>
  <si>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</si>
  <si>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</si>
  <si>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</si>
  <si>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</si>
  <si>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</si>
  <si>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</si>
  <si>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</si>
  <si>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</si>
  <si>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</si>
  <si>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</si>
  <si>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</si>
  <si>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</si>
  <si>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</si>
  <si>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</si>
  <si>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</si>
  <si>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</si>
  <si>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</si>
  <si>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</si>
  <si>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</si>
  <si>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</si>
  <si>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</si>
  <si>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</si>
  <si>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</si>
  <si>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</si>
  <si>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</si>
  <si>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</si>
  <si>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</si>
  <si>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</si>
  <si>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</si>
  <si>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</si>
  <si>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</si>
  <si>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</si>
  <si>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</si>
  <si>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</si>
  <si>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</si>
  <si>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</si>
  <si>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</si>
  <si>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</si>
  <si>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</si>
  <si>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</si>
  <si>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</si>
  <si>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</si>
  <si>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</si>
  <si>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</si>
  <si>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</si>
  <si>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</si>
  <si>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</si>
  <si>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</si>
  <si>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</si>
  <si>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</si>
  <si>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</si>
  <si>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</si>
  <si>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</si>
  <si>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</si>
  <si>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</si>
  <si>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</si>
  <si>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</si>
  <si>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</si>
  <si>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</si>
  <si>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</si>
  <si>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</si>
  <si>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</si>
  <si>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</si>
  <si>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</si>
  <si>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</si>
  <si>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</si>
  <si>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</si>
  <si>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</si>
  <si>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</si>
  <si>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</si>
  <si>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</si>
  <si>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</si>
  <si>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</si>
  <si>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</si>
  <si>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</si>
  <si>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</si>
  <si>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</si>
  <si>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</si>
  <si>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</si>
  <si>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</si>
  <si>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</si>
  <si>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</si>
  <si>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</si>
  <si>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</si>
  <si>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</si>
  <si>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</si>
  <si>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</si>
  <si>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</si>
  <si>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</si>
  <si>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</si>
  <si>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</si>
  <si>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</si>
  <si>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</si>
  <si>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</si>
  <si>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</si>
  <si>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</si>
  <si>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</si>
  <si>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</si>
  <si>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</si>
  <si>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</si>
  <si>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</si>
  <si>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</si>
  <si>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</si>
  <si>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</si>
  <si>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</si>
  <si>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</si>
  <si>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</si>
  <si>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</si>
  <si>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</si>
  <si>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</si>
  <si>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</si>
  <si>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</si>
  <si>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</si>
  <si>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</si>
  <si>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</si>
  <si>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</si>
  <si>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</si>
  <si>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</si>
  <si>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</si>
  <si>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</si>
  <si>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</si>
  <si>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</si>
  <si>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</si>
  <si>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</si>
  <si>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</si>
  <si>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</si>
  <si>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</si>
  <si>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</si>
  <si>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</si>
  <si>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</si>
  <si>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</si>
  <si>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</si>
  <si>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</si>
  <si>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</si>
  <si>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</si>
  <si>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</si>
  <si>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</si>
  <si>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</si>
  <si>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</si>
  <si>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</si>
  <si>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</si>
  <si>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</si>
  <si>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</si>
  <si>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</si>
  <si>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</si>
  <si>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</si>
  <si>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</si>
  <si>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</si>
  <si>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</si>
  <si>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</si>
  <si>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</si>
  <si>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</si>
  <si>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</si>
  <si>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</si>
  <si>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</si>
  <si>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</si>
  <si>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</si>
  <si>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</si>
  <si>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</si>
  <si>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</si>
  <si>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</si>
  <si>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</si>
  <si>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</si>
  <si>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</si>
  <si>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</si>
  <si>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</si>
  <si>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</si>
  <si>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</si>
  <si>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</si>
  <si>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</si>
  <si>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</si>
  <si>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</si>
  <si>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</si>
  <si>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</si>
  <si>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</si>
  <si>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</si>
  <si>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</si>
  <si>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</si>
  <si>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</si>
  <si>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</si>
  <si>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</si>
  <si>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</si>
  <si>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</si>
  <si>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</si>
  <si>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</si>
  <si>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</si>
  <si>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</si>
  <si>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</si>
  <si>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</si>
  <si>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</si>
  <si>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</si>
  <si>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</si>
  <si>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</si>
  <si>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</si>
  <si>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</si>
  <si>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</si>
  <si>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</si>
  <si>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</si>
  <si>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</si>
  <si>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</si>
  <si>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</si>
  <si>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</si>
  <si>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</si>
  <si>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</si>
  <si>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</si>
  <si>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</si>
  <si>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</si>
  <si>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</si>
  <si>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</si>
  <si>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</si>
  <si>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</si>
  <si>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</si>
  <si>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</si>
  <si>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</si>
  <si>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</si>
  <si>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</si>
  <si>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</si>
  <si>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</si>
  <si>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</si>
  <si>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</si>
  <si>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</si>
  <si>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</si>
  <si>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</si>
  <si>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</si>
  <si>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</si>
  <si>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</si>
  <si>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</si>
  <si>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</si>
  <si>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</si>
  <si>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</si>
  <si>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</si>
  <si>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</si>
  <si>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</si>
  <si>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</si>
  <si>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</si>
  <si>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</si>
  <si>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</si>
  <si>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</si>
  <si>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</si>
  <si>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</si>
  <si>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</si>
  <si>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</si>
  <si>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</si>
  <si>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</si>
  <si>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</si>
  <si>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</si>
  <si>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</si>
  <si>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</si>
  <si>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</si>
  <si>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</si>
  <si>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</si>
  <si>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</si>
  <si>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</si>
  <si>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</si>
  <si>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</si>
  <si>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</si>
  <si>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</si>
  <si>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</si>
  <si>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</si>
  <si>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</si>
  <si>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</si>
  <si>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</si>
  <si>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</si>
  <si>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</si>
  <si>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</si>
  <si>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</si>
  <si>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</si>
  <si>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</si>
  <si>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</si>
  <si>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</si>
  <si>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</si>
  <si>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</si>
  <si>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</si>
  <si>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</si>
  <si>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</si>
  <si>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</si>
  <si>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</si>
  <si>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</si>
  <si>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</si>
  <si>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</si>
  <si>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</si>
  <si>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</si>
  <si>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</si>
  <si>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</si>
  <si>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</si>
  <si>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</si>
  <si>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</si>
  <si>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</si>
  <si>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</si>
  <si>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</si>
  <si>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</si>
  <si>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</si>
  <si>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</si>
  <si>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</si>
  <si>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</si>
  <si>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</si>
  <si>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</si>
  <si>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</si>
  <si>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</si>
  <si>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</si>
  <si>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</si>
  <si>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</si>
  <si>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</si>
  <si>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</si>
  <si>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</si>
  <si>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</si>
  <si>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</si>
  <si>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</si>
  <si>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</si>
  <si>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</si>
  <si>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</si>
  <si>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</si>
  <si>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</si>
  <si>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</si>
  <si>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</si>
  <si>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</si>
  <si>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</si>
  <si>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</si>
  <si>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</si>
  <si>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</si>
  <si>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</si>
  <si>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</si>
  <si>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</si>
  <si>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</si>
  <si>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</si>
  <si>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</si>
  <si>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</si>
  <si>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</si>
  <si>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</si>
  <si>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</si>
  <si>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</si>
  <si>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</si>
  <si>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</si>
  <si>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</si>
  <si>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</si>
  <si>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</si>
  <si>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</si>
  <si>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</si>
  <si>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</si>
  <si>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</si>
  <si>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</si>
  <si>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</si>
  <si>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</si>
  <si>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</si>
  <si>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</si>
  <si>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</si>
  <si>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</si>
  <si>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</si>
  <si>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</si>
  <si>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</si>
  <si>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</si>
  <si>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</si>
  <si>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</si>
  <si>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</si>
  <si>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</si>
  <si>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</si>
  <si>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</si>
  <si>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</si>
  <si>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</si>
  <si>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</si>
  <si>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</si>
  <si>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</si>
  <si>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</si>
  <si>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</si>
  <si>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</si>
  <si>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</si>
  <si>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</si>
  <si>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</si>
  <si>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</si>
  <si>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</si>
  <si>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</si>
  <si>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</si>
  <si>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</si>
  <si>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</si>
  <si>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</si>
  <si>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</si>
  <si>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</si>
  <si>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</si>
  <si>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</si>
  <si>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</si>
  <si>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</si>
  <si>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</si>
  <si>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</si>
  <si>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</si>
  <si>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</si>
  <si>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</si>
  <si>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</si>
  <si>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</si>
  <si>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</si>
  <si>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</si>
  <si>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</si>
  <si>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</si>
  <si>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</si>
  <si>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</si>
  <si>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</si>
  <si>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</si>
  <si>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</si>
  <si>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</si>
  <si>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</si>
  <si>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</si>
  <si>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</si>
  <si>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</si>
  <si>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</si>
  <si>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</si>
  <si>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</si>
  <si>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</si>
  <si>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</si>
  <si>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</si>
  <si>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</si>
  <si>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</si>
  <si>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</si>
  <si>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</si>
  <si>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</si>
  <si>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</si>
  <si>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</si>
  <si>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</si>
  <si>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</si>
  <si>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</si>
  <si>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</si>
  <si>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</si>
  <si>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</si>
  <si>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</si>
  <si>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</si>
  <si>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</si>
  <si>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</si>
  <si>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</si>
  <si>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</si>
  <si>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</si>
  <si>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</si>
  <si>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</si>
  <si>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</si>
  <si>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</si>
  <si>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</si>
  <si>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</si>
  <si>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</si>
  <si>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</si>
  <si>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</si>
  <si>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</si>
  <si>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</si>
  <si>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</si>
  <si>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</si>
  <si>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</si>
  <si>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</si>
  <si>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</si>
  <si>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</si>
  <si>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</si>
  <si>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</si>
  <si>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</si>
  <si>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</si>
  <si>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</si>
  <si>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</si>
  <si>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</si>
  <si>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</si>
  <si>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</si>
  <si>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</si>
  <si>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</si>
  <si>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</si>
  <si>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</si>
  <si>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</si>
  <si>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</si>
  <si>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</si>
  <si>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</si>
  <si>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</si>
  <si>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</si>
  <si>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</si>
  <si>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</si>
  <si>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</si>
  <si>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</si>
  <si>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</si>
  <si>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</si>
  <si>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</si>
  <si>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</si>
  <si>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</si>
  <si>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</si>
  <si>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</si>
  <si>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</si>
  <si>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</si>
  <si>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</si>
  <si>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</si>
  <si>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</si>
  <si>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</si>
  <si>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</si>
  <si>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</si>
  <si>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</si>
  <si>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</si>
  <si>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</si>
  <si>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</si>
  <si>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</si>
  <si>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</si>
  <si>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</si>
  <si>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</si>
  <si>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</si>
  <si>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</si>
  <si>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</si>
  <si>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</si>
  <si>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</si>
  <si>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</si>
  <si>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</si>
  <si>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</si>
  <si>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</si>
  <si>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</si>
  <si>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</si>
  <si>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</si>
  <si>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</si>
  <si>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</si>
  <si>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</si>
  <si>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</si>
  <si>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</si>
  <si>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</si>
  <si>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</si>
  <si>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</si>
  <si>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</si>
  <si>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</si>
  <si>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</si>
  <si>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</si>
  <si>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</si>
  <si>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</si>
  <si>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</si>
  <si>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</si>
  <si>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</si>
  <si>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</si>
  <si>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</si>
  <si>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</si>
  <si>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</si>
  <si>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</si>
  <si>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</si>
  <si>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</si>
  <si>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</si>
  <si>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</si>
  <si>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</si>
  <si>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</si>
  <si>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</si>
  <si>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</si>
  <si>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</si>
  <si>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</si>
  <si>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</si>
  <si>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</si>
  <si>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</si>
  <si>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</si>
  <si>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</si>
  <si>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</si>
  <si>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</si>
  <si>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</si>
  <si>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</si>
  <si>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</si>
  <si>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</si>
  <si>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</si>
  <si>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</si>
  <si>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</si>
  <si>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</si>
  <si>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</si>
  <si>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</si>
  <si>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</si>
  <si>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</si>
  <si>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</si>
  <si>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</si>
  <si>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</si>
  <si>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</si>
  <si>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</si>
  <si>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</si>
  <si>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</si>
  <si>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</si>
  <si>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</si>
  <si>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</si>
  <si>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</si>
  <si>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</si>
  <si>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</si>
  <si>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</si>
  <si>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</si>
  <si>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</si>
  <si>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</si>
  <si>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</si>
  <si>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</si>
  <si>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</si>
  <si>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</si>
  <si>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</si>
  <si>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</si>
  <si>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</si>
  <si>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</si>
  <si>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</si>
  <si>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</si>
  <si>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</si>
  <si>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</si>
  <si>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</si>
  <si>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</si>
  <si>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</si>
  <si>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</si>
  <si>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</si>
  <si>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</si>
  <si>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</si>
  <si>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</si>
  <si>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</si>
  <si>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</si>
  <si>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</si>
  <si>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</si>
  <si>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</si>
  <si>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</si>
  <si>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</si>
  <si>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</si>
  <si>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</si>
  <si>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</si>
  <si>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</si>
  <si>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</si>
  <si>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</si>
  <si>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</si>
  <si>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</si>
  <si>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</si>
  <si>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</si>
  <si>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</si>
  <si>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</si>
  <si>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</si>
  <si>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</si>
  <si>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</si>
  <si>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</si>
  <si>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</si>
  <si>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</si>
  <si>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</si>
  <si>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</si>
  <si>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</si>
  <si>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</si>
  <si>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</si>
  <si>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</si>
  <si>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</si>
  <si>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</si>
  <si>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</si>
  <si>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</si>
  <si>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</si>
  <si>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</si>
  <si>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</si>
  <si>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</si>
  <si>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</si>
  <si>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</si>
  <si>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</si>
  <si>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</si>
  <si>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</si>
  <si>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</si>
  <si>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</si>
  <si>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</si>
  <si>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</si>
  <si>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</si>
  <si>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</si>
  <si>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</si>
  <si>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</si>
  <si>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</si>
  <si>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</si>
  <si>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</si>
  <si>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</si>
  <si>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</si>
  <si>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</si>
  <si>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</si>
  <si>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</si>
  <si>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</si>
  <si>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</si>
  <si>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</si>
  <si>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</si>
  <si>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</si>
  <si>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</si>
  <si>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</si>
  <si>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</si>
  <si>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</si>
  <si>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</si>
  <si>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</si>
  <si>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</si>
  <si>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</si>
  <si>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</si>
  <si>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</si>
  <si>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</si>
  <si>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</si>
  <si>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</si>
  <si>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</si>
  <si>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</si>
  <si>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</si>
  <si>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</si>
  <si>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</si>
  <si>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</si>
  <si>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</si>
  <si>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</si>
  <si>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</si>
  <si>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</si>
  <si>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</si>
  <si>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</si>
  <si>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</si>
  <si>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</si>
  <si>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</si>
  <si>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</si>
  <si>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</si>
  <si>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</si>
  <si>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</si>
  <si>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</si>
  <si>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</si>
  <si>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</si>
  <si>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</si>
  <si>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</si>
  <si>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</si>
  <si>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</si>
  <si>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</si>
  <si>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</si>
  <si>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</si>
  <si>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</si>
  <si>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</si>
  <si>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</si>
  <si>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</si>
  <si>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</si>
  <si>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</si>
  <si>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</si>
  <si>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</si>
  <si>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</si>
  <si>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</si>
  <si>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</si>
  <si>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</si>
  <si>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</si>
  <si>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</si>
  <si>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</si>
  <si>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</si>
  <si>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</si>
  <si>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</si>
  <si>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</si>
  <si>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</si>
  <si>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</si>
  <si>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</si>
  <si>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</si>
  <si>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</si>
  <si>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</si>
  <si>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</si>
  <si>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</si>
  <si>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</si>
  <si>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</si>
  <si>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</si>
  <si>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</si>
  <si>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</si>
  <si>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</si>
  <si>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</si>
  <si>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</si>
  <si>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</si>
  <si>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</si>
  <si>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</si>
  <si>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</si>
  <si>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</si>
  <si>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</si>
  <si>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</si>
  <si>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</si>
  <si>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</si>
  <si>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</si>
  <si>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</si>
  <si>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</si>
  <si>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</si>
  <si>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</si>
  <si>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</si>
  <si>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</si>
  <si>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</si>
  <si>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</si>
  <si>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</si>
  <si>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</si>
  <si>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</si>
  <si>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</si>
  <si>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</si>
  <si>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</si>
  <si>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</si>
  <si>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</si>
  <si>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</si>
  <si>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</si>
  <si>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</si>
  <si>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</si>
  <si>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</si>
  <si>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</si>
  <si>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</si>
  <si>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</si>
  <si>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</si>
  <si>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</si>
  <si>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</si>
  <si>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</si>
  <si>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</si>
  <si>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</si>
  <si>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</si>
  <si>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</si>
  <si>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</si>
  <si>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</si>
  <si>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</si>
  <si>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</si>
  <si>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</si>
  <si>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</si>
  <si>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</si>
  <si>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</si>
  <si>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</si>
  <si>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</si>
  <si>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</si>
  <si>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</si>
  <si>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</si>
  <si>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</si>
  <si>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</si>
  <si>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</si>
  <si>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</si>
  <si>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</si>
  <si>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</si>
  <si>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</si>
  <si>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</si>
  <si>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</si>
  <si>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</si>
  <si>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</si>
  <si>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</si>
  <si>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</si>
  <si>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</si>
  <si>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</si>
  <si>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</si>
  <si>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</si>
  <si>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</si>
  <si>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</si>
  <si>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</si>
  <si>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</si>
  <si>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</si>
  <si>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</si>
  <si>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</si>
  <si>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</si>
  <si>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</si>
  <si>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</si>
  <si>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</si>
  <si>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</si>
  <si>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</si>
  <si>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</si>
  <si>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</si>
  <si>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</si>
  <si>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</si>
  <si>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</si>
  <si>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</si>
  <si>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</si>
  <si>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</si>
  <si>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</si>
  <si>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</si>
  <si>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</si>
  <si>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</si>
  <si>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</si>
  <si>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</si>
  <si>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</si>
  <si>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</si>
  <si>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</si>
  <si>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</si>
  <si>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</si>
  <si>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</si>
  <si>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</si>
  <si>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</si>
  <si>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</si>
  <si>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</si>
  <si>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</si>
  <si>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</si>
  <si>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</si>
  <si>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</si>
  <si>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</si>
  <si>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</si>
  <si>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</si>
  <si>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</si>
  <si>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</si>
  <si>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</si>
  <si>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</si>
  <si>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</si>
  <si>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</si>
  <si>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</si>
  <si>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</si>
  <si>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</si>
  <si>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</si>
  <si>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</si>
  <si>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</si>
  <si>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</si>
  <si>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</si>
  <si>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</si>
  <si>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</si>
  <si>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</si>
  <si>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</si>
  <si>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</si>
  <si>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</si>
  <si>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</si>
  <si>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</si>
  <si>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</si>
  <si>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</si>
  <si>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</si>
  <si>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</si>
  <si>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</si>
  <si>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</si>
  <si>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</si>
  <si>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</si>
  <si>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</si>
  <si>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</si>
  <si>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</si>
  <si>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</si>
  <si>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</si>
  <si>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</si>
  <si>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</si>
  <si>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</si>
  <si>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</si>
  <si>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</si>
  <si>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</si>
  <si>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</si>
  <si>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</si>
  <si>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</si>
  <si>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</si>
  <si>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</si>
  <si>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</si>
  <si>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</si>
  <si>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</si>
  <si>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</si>
  <si>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</si>
  <si>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</si>
  <si>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</si>
  <si>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</si>
  <si>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</si>
  <si>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</si>
  <si>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</si>
  <si>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</si>
  <si>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</si>
  <si>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</si>
  <si>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</si>
  <si>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</si>
  <si>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</si>
  <si>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</si>
  <si>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</si>
  <si>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</si>
  <si>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</si>
  <si>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</si>
  <si>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</si>
  <si>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</si>
  <si>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</si>
  <si>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</si>
  <si>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</si>
  <si>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</si>
  <si>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</si>
  <si>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</si>
  <si>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</si>
  <si>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</si>
  <si>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</si>
  <si>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</si>
  <si>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</si>
  <si>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</si>
  <si>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</si>
  <si>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</si>
  <si>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</si>
  <si>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</si>
  <si>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</si>
  <si>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</si>
  <si>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</si>
  <si>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</si>
  <si>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</si>
  <si>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</si>
  <si>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</si>
  <si>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</si>
  <si>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</si>
  <si>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</si>
  <si>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</si>
  <si>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</si>
  <si>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</si>
  <si>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</si>
  <si>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</si>
  <si>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</si>
  <si>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</si>
  <si>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</si>
  <si>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</si>
  <si>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</si>
  <si>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</si>
  <si>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</si>
  <si>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</si>
  <si>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</si>
  <si>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</si>
  <si>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</si>
  <si>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</si>
  <si>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</si>
  <si>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</si>
  <si>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</si>
  <si>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</si>
  <si>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</si>
  <si>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</si>
  <si>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</si>
  <si>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</si>
  <si>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</si>
  <si>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</si>
  <si>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</si>
  <si>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</si>
  <si>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</si>
  <si>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</si>
  <si>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</si>
  <si>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</si>
  <si>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</si>
  <si>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</si>
  <si>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</si>
  <si>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</si>
  <si>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</si>
  <si>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</si>
  <si>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</si>
  <si>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</si>
  <si>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</si>
  <si>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</si>
  <si>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</si>
  <si>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</si>
  <si>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</si>
  <si>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</si>
  <si>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</si>
  <si>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</si>
  <si>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</si>
  <si>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</si>
  <si>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</si>
  <si>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</si>
  <si>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</si>
  <si>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</si>
  <si>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</si>
  <si>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</si>
  <si>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</si>
  <si>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</si>
  <si>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</si>
  <si>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</si>
  <si>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</si>
  <si>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</si>
  <si>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</si>
  <si>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</si>
  <si>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</si>
  <si>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</si>
  <si>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</si>
  <si>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</si>
  <si>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</si>
  <si>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</si>
  <si>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</si>
  <si>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</si>
  <si>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</si>
  <si>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</si>
  <si>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</si>
  <si>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</si>
  <si>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</si>
  <si>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</si>
  <si>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</si>
  <si>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</si>
  <si>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</si>
  <si>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</si>
  <si>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</si>
  <si>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</si>
  <si>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</si>
  <si>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</si>
  <si>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</si>
  <si>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</si>
  <si>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</si>
  <si>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</si>
  <si>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</si>
  <si>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</si>
  <si>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</si>
  <si>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</si>
  <si>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</si>
  <si>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</si>
  <si>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</si>
  <si>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</si>
  <si>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</si>
  <si>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</si>
  <si>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</si>
  <si>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</si>
  <si>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</si>
  <si>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</si>
  <si>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</si>
  <si>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</si>
  <si>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</si>
  <si>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</si>
  <si>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</si>
  <si>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</si>
  <si>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</si>
  <si>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</si>
  <si>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</si>
  <si>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</si>
  <si>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</si>
  <si>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</si>
  <si>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</si>
  <si>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</si>
  <si>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</si>
  <si>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</si>
  <si>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</si>
  <si>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</si>
  <si>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</si>
  <si>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</si>
  <si>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</si>
  <si>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</si>
  <si>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</si>
  <si>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</si>
  <si>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</si>
  <si>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</si>
  <si>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</si>
  <si>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</si>
  <si>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</si>
  <si>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</si>
  <si>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</si>
  <si>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</si>
  <si>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</si>
  <si>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</si>
  <si>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</si>
  <si>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</si>
  <si>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</si>
  <si>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</si>
  <si>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</si>
  <si>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</si>
  <si>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</si>
  <si>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</si>
  <si>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</si>
  <si>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</si>
  <si>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</si>
  <si>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</si>
  <si>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</si>
  <si>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</si>
  <si>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</si>
  <si>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</si>
  <si>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</si>
  <si>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</si>
  <si>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</si>
  <si>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</si>
  <si>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</si>
  <si>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</si>
  <si>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</si>
  <si>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</si>
  <si>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</si>
  <si>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</si>
  <si>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</si>
  <si>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</si>
  <si>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</si>
  <si>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</si>
  <si>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</si>
  <si>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</si>
  <si>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</si>
  <si>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</si>
  <si>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</si>
  <si>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</si>
  <si>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</si>
  <si>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</si>
  <si>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</si>
  <si>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</si>
  <si>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</si>
  <si>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</si>
  <si>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</si>
  <si>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</si>
  <si>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</si>
  <si>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</si>
  <si>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</si>
  <si>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</si>
  <si>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</si>
  <si>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</si>
  <si>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</si>
  <si>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</si>
  <si>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</si>
  <si>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</si>
  <si>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</si>
  <si>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</si>
  <si>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</si>
  <si>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</si>
  <si>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</si>
  <si>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</si>
  <si>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</si>
  <si>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</si>
  <si>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</si>
  <si>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</si>
  <si>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</si>
  <si>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</si>
  <si>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</si>
  <si>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</si>
  <si>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</si>
  <si>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</si>
  <si>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</si>
  <si>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</si>
  <si>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</si>
  <si>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</si>
  <si>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</si>
  <si>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</si>
  <si>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</si>
  <si>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</si>
  <si>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</si>
  <si>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</si>
  <si>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</si>
  <si>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</si>
  <si>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</si>
  <si>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</si>
  <si>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</si>
  <si>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</si>
  <si>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</si>
  <si>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</si>
  <si>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</si>
  <si>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</si>
  <si>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</si>
  <si>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</si>
  <si>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</si>
  <si>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</si>
  <si>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</si>
  <si>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</si>
  <si>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</si>
  <si>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</si>
  <si>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</si>
  <si>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</si>
  <si>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</si>
  <si>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</si>
  <si>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</si>
  <si>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</si>
  <si>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</si>
  <si>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</si>
  <si>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</si>
  <si>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</si>
  <si>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</si>
  <si>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</si>
  <si>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</si>
  <si>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</si>
  <si>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</si>
  <si>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</si>
  <si>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</si>
  <si>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</si>
  <si>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</si>
  <si>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</si>
  <si>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</si>
  <si>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</si>
  <si>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</si>
  <si>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</si>
  <si>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</si>
  <si>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</si>
  <si>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</si>
  <si>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</si>
  <si>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</si>
  <si>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</si>
  <si>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</si>
  <si>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</si>
  <si>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</si>
  <si>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</si>
  <si>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</si>
  <si>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</si>
  <si>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</si>
  <si>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</si>
  <si>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</si>
  <si>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</si>
  <si>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</si>
  <si>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</si>
  <si>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</si>
  <si>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</si>
  <si>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</si>
  <si>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</si>
  <si>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</si>
  <si>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</si>
  <si>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</si>
  <si>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</si>
  <si>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</si>
  <si>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</si>
  <si>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</si>
  <si>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</si>
  <si>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</si>
  <si>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</si>
  <si>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</si>
  <si>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</si>
  <si>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</si>
  <si>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</si>
  <si>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</si>
  <si>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</si>
  <si>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</si>
  <si>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</si>
  <si>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</si>
  <si>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</si>
  <si>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</si>
  <si>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</si>
  <si>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</si>
  <si>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</si>
  <si>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</si>
  <si>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</si>
  <si>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</si>
  <si>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</si>
  <si>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</si>
  <si>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</si>
  <si>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</si>
  <si>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</si>
  <si>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</si>
  <si>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</si>
  <si>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</si>
  <si>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</si>
  <si>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</si>
  <si>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</si>
  <si>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</si>
  <si>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</si>
  <si>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</si>
  <si>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</si>
  <si>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</si>
  <si>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</si>
  <si>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</si>
  <si>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</si>
  <si>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</si>
  <si>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</si>
  <si>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</si>
  <si>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</si>
  <si>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</si>
  <si>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</si>
  <si>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</si>
  <si>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</si>
  <si>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</si>
  <si>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</si>
  <si>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</si>
  <si>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</si>
  <si>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</si>
  <si>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</si>
  <si>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</si>
  <si>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</si>
  <si>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</si>
  <si>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</si>
  <si>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</si>
  <si>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</si>
  <si>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</si>
  <si>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</si>
  <si>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</si>
  <si>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</si>
  <si>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</si>
  <si>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</si>
  <si>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</si>
  <si>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</si>
  <si>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</si>
  <si>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</si>
  <si>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</si>
  <si>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</si>
  <si>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</si>
  <si>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</si>
  <si>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</si>
  <si>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</si>
  <si>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</si>
  <si>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</si>
  <si>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</si>
  <si>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</si>
  <si>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</si>
  <si>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</si>
  <si>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</si>
  <si>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</si>
  <si>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</si>
  <si>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</si>
  <si>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</si>
  <si>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</si>
  <si>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</si>
  <si>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</si>
  <si>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</si>
  <si>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</si>
  <si>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</si>
  <si>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</si>
  <si>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</si>
  <si>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</si>
  <si>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</si>
  <si>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</si>
  <si>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</si>
  <si>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</si>
  <si>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</si>
  <si>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</si>
  <si>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</si>
  <si>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</si>
  <si>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</si>
  <si>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</si>
  <si>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</si>
  <si>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</si>
  <si>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</si>
  <si>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</si>
  <si>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</si>
  <si>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</si>
  <si>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</si>
  <si>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</si>
  <si>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</si>
  <si>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</si>
  <si>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</si>
  <si>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</si>
  <si>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</si>
  <si>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</si>
  <si>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</si>
  <si>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</si>
  <si>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</si>
  <si>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</si>
  <si>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</si>
  <si>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</si>
  <si>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</si>
  <si>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</si>
  <si>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</si>
  <si>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</si>
  <si>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</si>
  <si>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</si>
  <si>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</si>
  <si>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</si>
  <si>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</si>
  <si>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</si>
  <si>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</si>
  <si>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</si>
  <si>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</si>
  <si>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</si>
  <si>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</si>
  <si>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</si>
  <si>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</si>
  <si>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</si>
  <si>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</si>
  <si>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</si>
  <si>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</si>
  <si>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</si>
  <si>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</si>
  <si>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</si>
  <si>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</si>
  <si>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</si>
  <si>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</si>
  <si>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</si>
  <si>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</si>
  <si>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</si>
  <si>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</si>
  <si>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</si>
  <si>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</si>
  <si>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</si>
  <si>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</si>
  <si>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</si>
  <si>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</si>
  <si>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</si>
  <si>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</si>
  <si>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</si>
  <si>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</si>
  <si>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</si>
  <si>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</si>
  <si>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</si>
  <si>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</si>
  <si>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</si>
  <si>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</si>
  <si>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</si>
  <si>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</si>
  <si>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</si>
  <si>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</si>
  <si>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</si>
  <si>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</si>
  <si>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</si>
  <si>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</si>
  <si>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</si>
  <si>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</si>
  <si>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</si>
  <si>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</si>
  <si>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</si>
  <si>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</si>
  <si>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</si>
  <si>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</si>
  <si>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</si>
  <si>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</si>
  <si>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</si>
  <si>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</si>
  <si>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</si>
  <si>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</si>
  <si>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</si>
  <si>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</si>
  <si>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</si>
  <si>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</si>
  <si>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</si>
  <si>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</si>
  <si>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</si>
  <si>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</si>
  <si>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</si>
  <si>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</si>
  <si>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</si>
  <si>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</si>
  <si>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</si>
  <si>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</si>
  <si>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</si>
  <si>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</si>
  <si>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</si>
  <si>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</si>
  <si>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</si>
  <si>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</si>
  <si>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</si>
  <si>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</si>
  <si>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</si>
  <si>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</si>
  <si>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</si>
  <si>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</si>
  <si>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</si>
  <si>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</si>
  <si>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</si>
  <si>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</si>
  <si>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</si>
  <si>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</si>
  <si>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</si>
  <si>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</si>
  <si>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</si>
  <si>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</si>
  <si>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</si>
  <si>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</si>
  <si>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</si>
  <si>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</si>
  <si>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</si>
  <si>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</si>
  <si>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</si>
  <si>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</si>
  <si>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</si>
  <si>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</si>
  <si>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</si>
  <si>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</si>
  <si>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</si>
  <si>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</si>
  <si>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</si>
  <si>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</si>
  <si>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</si>
  <si>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</si>
  <si>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</si>
  <si>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</si>
  <si>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</si>
  <si>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</si>
  <si>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</si>
  <si>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</si>
  <si>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</si>
  <si>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</si>
  <si>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</si>
  <si>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</si>
  <si>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</si>
  <si>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</si>
  <si>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</si>
  <si>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</si>
  <si>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</si>
  <si>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</si>
  <si>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</si>
  <si>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</si>
  <si>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</si>
  <si>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</si>
  <si>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</si>
  <si>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</si>
  <si>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</si>
  <si>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</si>
  <si>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</si>
  <si>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</si>
  <si>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</si>
  <si>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</si>
  <si>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</si>
  <si>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</si>
  <si>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</si>
  <si>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</si>
  <si>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</si>
  <si>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</si>
  <si>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</si>
  <si>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</si>
  <si>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</si>
  <si>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</si>
  <si>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</si>
  <si>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</si>
  <si>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</si>
  <si>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</si>
  <si>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</si>
  <si>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</si>
  <si>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</si>
  <si>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</si>
  <si>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</si>
  <si>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</si>
  <si>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</si>
  <si>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</si>
  <si>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</si>
  <si>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</si>
  <si>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</si>
  <si>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</si>
  <si>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</si>
  <si>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</si>
  <si>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</si>
  <si>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</si>
  <si>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</si>
  <si>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</si>
  <si>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</si>
  <si>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</si>
  <si>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</si>
  <si>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</si>
  <si>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</si>
  <si>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</si>
  <si>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</si>
  <si>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</si>
  <si>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</si>
  <si>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</si>
  <si>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</si>
  <si>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</si>
  <si>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</si>
  <si>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</si>
  <si>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</si>
  <si>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</si>
  <si>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</si>
  <si>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</si>
  <si>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</si>
  <si>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</si>
  <si>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</si>
  <si>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</si>
  <si>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</si>
  <si>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</si>
  <si>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</si>
  <si>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</si>
  <si>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</si>
  <si>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</si>
  <si>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</si>
  <si>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</si>
  <si>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</si>
  <si>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</si>
  <si>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</si>
  <si>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</si>
  <si>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</si>
  <si>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</si>
  <si>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</si>
  <si>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</si>
  <si>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</si>
  <si>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</si>
  <si>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</si>
  <si>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</si>
  <si>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</si>
  <si>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</si>
  <si>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</si>
  <si>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</si>
  <si>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</si>
  <si>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</si>
  <si>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</si>
  <si>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</si>
  <si>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</si>
  <si>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</si>
  <si>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</si>
  <si>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</si>
  <si>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</si>
  <si>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</si>
  <si>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</si>
  <si>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</si>
  <si>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</si>
  <si>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</si>
  <si>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</si>
  <si>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</si>
  <si>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</si>
  <si>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</si>
  <si>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</si>
  <si>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</si>
  <si>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</si>
  <si>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</si>
  <si>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</si>
  <si>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</si>
  <si>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</si>
  <si>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</si>
  <si>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</si>
  <si>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</si>
  <si>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</si>
  <si>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</si>
  <si>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</si>
  <si>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</si>
  <si>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</si>
  <si>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</si>
  <si>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</si>
  <si>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</si>
  <si>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</si>
  <si>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</si>
  <si>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</si>
  <si>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</si>
  <si>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</si>
  <si>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</si>
  <si>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</si>
  <si>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</si>
  <si>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</si>
  <si>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</si>
  <si>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</si>
  <si>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</si>
  <si>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</si>
  <si>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</si>
  <si>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</si>
  <si>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</si>
  <si>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</si>
  <si>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</si>
  <si>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</si>
  <si>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</si>
  <si>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</si>
  <si>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</si>
  <si>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</si>
  <si>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</si>
  <si>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</si>
  <si>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</si>
  <si>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</si>
  <si>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</si>
  <si>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</si>
  <si>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</si>
  <si>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</si>
  <si>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</si>
  <si>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</si>
  <si>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</si>
  <si>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</si>
  <si>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</si>
  <si>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</si>
  <si>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</si>
  <si>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</si>
  <si>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</si>
  <si>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</si>
  <si>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</si>
  <si>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</si>
  <si>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</si>
  <si>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</si>
  <si>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</si>
  <si>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</si>
  <si>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</si>
  <si>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</si>
  <si>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</si>
  <si>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</si>
  <si>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</si>
  <si>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</si>
  <si>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</si>
  <si>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</si>
  <si>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</si>
  <si>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</si>
  <si>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</si>
  <si>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</si>
  <si>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</si>
  <si>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</si>
  <si>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</si>
  <si>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</si>
  <si>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</si>
  <si>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</si>
  <si>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</si>
  <si>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</si>
  <si>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</si>
  <si>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</si>
  <si>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</si>
  <si>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</si>
  <si>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</si>
  <si>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</si>
  <si>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</si>
  <si>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</si>
  <si>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</si>
  <si>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</si>
  <si>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</si>
  <si>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</si>
  <si>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</si>
  <si>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</si>
  <si>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</si>
  <si>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</si>
  <si>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</si>
  <si>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</si>
  <si>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</si>
  <si>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</si>
  <si>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</si>
  <si>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</si>
  <si>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</si>
  <si>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</si>
  <si>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</si>
  <si>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</si>
  <si>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</si>
  <si>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</si>
  <si>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</si>
  <si>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</si>
  <si>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</si>
  <si>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</si>
  <si>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</si>
  <si>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</si>
  <si>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</si>
  <si>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</si>
  <si>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</si>
  <si>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</si>
  <si>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</si>
  <si>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</si>
  <si>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</si>
  <si>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</si>
  <si>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</si>
  <si>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</si>
  <si>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</si>
  <si>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</si>
  <si>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</si>
  <si>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</si>
  <si>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</si>
  <si>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</si>
  <si>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</si>
  <si>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</si>
  <si>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</si>
  <si>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</si>
  <si>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</si>
  <si>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</si>
  <si>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</si>
  <si>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</si>
  <si>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</si>
  <si>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</si>
  <si>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</si>
  <si>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</si>
  <si>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</si>
  <si>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</si>
  <si>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</si>
  <si>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</si>
  <si>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</si>
  <si>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</si>
  <si>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</si>
  <si>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</si>
  <si>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</si>
  <si>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</si>
  <si>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</si>
  <si>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</si>
  <si>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</si>
  <si>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</si>
  <si>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</si>
  <si>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</si>
  <si>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</si>
  <si>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</si>
  <si>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</si>
  <si>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</si>
  <si>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</si>
  <si>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</si>
  <si>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</si>
  <si>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</si>
  <si>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</si>
  <si>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</si>
  <si>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</si>
  <si>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</si>
  <si>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</si>
  <si>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</si>
  <si>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</si>
  <si>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</si>
  <si>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</si>
  <si>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</si>
  <si>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</si>
  <si>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</si>
  <si>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</si>
  <si>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</si>
  <si>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</si>
  <si>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</si>
  <si>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</si>
  <si>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</si>
  <si>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</si>
  <si>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</si>
  <si>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</si>
  <si>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</si>
  <si>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</si>
  <si>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</si>
  <si>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</si>
  <si>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</si>
  <si>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</si>
  <si>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</si>
  <si>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</si>
  <si>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</si>
  <si>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</si>
  <si>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</si>
  <si>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</si>
  <si>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</si>
  <si>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</si>
  <si>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</si>
  <si>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</si>
  <si>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</si>
  <si>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</si>
  <si>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</si>
  <si>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</si>
  <si>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</si>
  <si>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</si>
  <si>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</si>
  <si>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</si>
  <si>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</si>
  <si>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</si>
  <si>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</si>
  <si>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</si>
  <si>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</si>
  <si>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</si>
  <si>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</si>
  <si>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</si>
  <si>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</si>
  <si>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</si>
  <si>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</si>
  <si>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</si>
  <si>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</si>
  <si>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</si>
  <si>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</si>
  <si>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</si>
  <si>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</si>
  <si>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</si>
  <si>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</si>
  <si>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</si>
  <si>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</si>
  <si>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</si>
  <si>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</si>
  <si>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</si>
  <si>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</si>
  <si>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</si>
  <si>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</si>
  <si>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</si>
  <si>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</si>
  <si>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</si>
  <si>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</si>
  <si>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</si>
  <si>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</si>
  <si>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</si>
  <si>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</si>
  <si>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</si>
  <si>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</si>
  <si>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</si>
  <si>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</si>
  <si>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</si>
  <si>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</si>
  <si>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</si>
  <si>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</si>
  <si>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</si>
  <si>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</si>
  <si>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</si>
  <si>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</si>
  <si>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</si>
  <si>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</si>
  <si>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</si>
  <si>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</si>
  <si>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</si>
  <si>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</si>
  <si>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</si>
  <si>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</si>
  <si>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</si>
  <si>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</si>
  <si>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</si>
  <si>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</si>
  <si>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</si>
  <si>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</si>
  <si>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</si>
  <si>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</si>
  <si>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</si>
  <si>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</si>
  <si>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</si>
  <si>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</si>
  <si>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</si>
  <si>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</si>
  <si>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</si>
  <si>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</si>
  <si>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</si>
  <si>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</si>
  <si>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</si>
  <si>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</si>
  <si>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</si>
  <si>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</si>
  <si>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</si>
  <si>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</si>
  <si>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</si>
  <si>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</si>
  <si>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</si>
  <si>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</si>
  <si>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</si>
  <si>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</si>
  <si>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</si>
  <si>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</si>
  <si>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</si>
  <si>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</si>
  <si>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</si>
  <si>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</si>
  <si>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</si>
  <si>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</si>
  <si>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</si>
  <si>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</si>
  <si>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</si>
  <si>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</si>
  <si>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</si>
  <si>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</si>
  <si>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</si>
  <si>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</si>
  <si>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</si>
  <si>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</si>
  <si>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</si>
  <si>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</si>
  <si>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</si>
  <si>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</si>
  <si>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</si>
  <si>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</si>
  <si>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</si>
  <si>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</si>
  <si>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</si>
  <si>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</si>
  <si>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</si>
  <si>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</si>
  <si>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</si>
  <si>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</si>
  <si>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</si>
  <si>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</si>
  <si>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</si>
  <si>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</si>
  <si>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</si>
  <si>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</si>
  <si>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</si>
  <si>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</si>
  <si>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</si>
  <si>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</si>
  <si>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</si>
  <si>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</si>
  <si>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</si>
  <si>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</si>
  <si>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</si>
  <si>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</si>
  <si>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</si>
  <si>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</si>
  <si>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</si>
  <si>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</si>
  <si>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</si>
  <si>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</si>
  <si>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</si>
  <si>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</si>
  <si>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</si>
  <si>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</si>
  <si>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</si>
  <si>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</si>
  <si>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</si>
  <si>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</si>
  <si>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</si>
  <si>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</si>
  <si>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</si>
  <si>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</si>
  <si>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</si>
  <si>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</si>
  <si>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</si>
  <si>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</si>
  <si>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</si>
  <si>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</si>
  <si>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</si>
  <si>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</si>
  <si>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</si>
  <si>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</si>
  <si>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</si>
  <si>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</si>
  <si>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</si>
  <si>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</si>
  <si>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</si>
  <si>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</si>
  <si>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</si>
  <si>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</si>
  <si>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</si>
  <si>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</si>
  <si>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</si>
  <si>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</si>
  <si>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</si>
  <si>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</si>
  <si>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</si>
  <si>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</si>
  <si>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</si>
  <si>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</si>
  <si>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</si>
  <si>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</si>
  <si>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</si>
  <si>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</si>
  <si>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</si>
  <si>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</si>
  <si>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</si>
  <si>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</si>
  <si>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</si>
  <si>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</si>
  <si>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</si>
  <si>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</si>
  <si>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</si>
  <si>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</si>
  <si>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</si>
  <si>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</si>
  <si>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</si>
  <si>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</si>
  <si>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</si>
  <si>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</si>
  <si>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</si>
  <si>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</si>
  <si>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</si>
  <si>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</si>
  <si>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</si>
  <si>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</si>
  <si>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</si>
  <si>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</si>
  <si>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</si>
  <si>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</si>
  <si>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</si>
  <si>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</si>
  <si>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</si>
  <si>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</si>
  <si>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</si>
  <si>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</si>
  <si>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</si>
  <si>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</si>
  <si>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</si>
  <si>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</si>
  <si>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</si>
  <si>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</si>
  <si>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</si>
  <si>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</si>
  <si>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</si>
  <si>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</si>
  <si>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</si>
  <si>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</si>
  <si>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</si>
  <si>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</si>
  <si>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</si>
  <si>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</si>
  <si>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</si>
  <si>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</si>
  <si>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</si>
  <si>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</si>
  <si>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</si>
  <si>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</si>
  <si>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</si>
  <si>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</si>
  <si>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</si>
  <si>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</si>
  <si>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</si>
  <si>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</si>
  <si>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</si>
  <si>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</si>
  <si>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</si>
  <si>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</si>
  <si>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</si>
  <si>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</si>
  <si>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</si>
  <si>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</si>
  <si>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</si>
  <si>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</si>
  <si>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</si>
  <si>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</si>
  <si>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</si>
  <si>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</si>
  <si>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</si>
  <si>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</si>
  <si>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</si>
  <si>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</si>
  <si>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</si>
  <si>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</si>
  <si>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</si>
  <si>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</si>
  <si>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</si>
  <si>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</si>
  <si>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</si>
  <si>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</si>
  <si>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</si>
  <si>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</si>
  <si>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</si>
  <si>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</si>
  <si>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</si>
  <si>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</si>
  <si>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</si>
  <si>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</si>
  <si>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</si>
  <si>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</si>
  <si>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</si>
  <si>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</si>
  <si>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</si>
  <si>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</si>
  <si>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</si>
  <si>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</si>
  <si>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</si>
  <si>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</si>
  <si>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</si>
  <si>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</si>
  <si>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</si>
  <si>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</si>
  <si>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</si>
  <si>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</si>
  <si>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</si>
  <si>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</si>
  <si>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</si>
  <si>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</si>
  <si>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</si>
  <si>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</si>
  <si>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</si>
  <si>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</si>
  <si>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</si>
  <si>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</si>
  <si>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</si>
  <si>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</si>
  <si>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</si>
  <si>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</si>
  <si>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</si>
  <si>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</si>
  <si>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</si>
  <si>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</si>
  <si>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</si>
  <si>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</si>
  <si>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</si>
  <si>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</si>
  <si>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</si>
  <si>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</si>
  <si>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</si>
  <si>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</si>
  <si>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</si>
  <si>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</si>
  <si>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</si>
  <si>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</si>
  <si>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</si>
  <si>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</si>
  <si>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</si>
  <si>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</si>
  <si>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</si>
  <si>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</si>
  <si>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</si>
  <si>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</si>
  <si>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</si>
  <si>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</si>
  <si>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</si>
  <si>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</si>
  <si>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</si>
  <si>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</si>
  <si>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</si>
  <si>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</si>
  <si>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</si>
  <si>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</si>
  <si>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</si>
  <si>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</si>
  <si>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</si>
  <si>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</si>
  <si>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</si>
  <si>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</si>
  <si>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</si>
  <si>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</si>
  <si>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</si>
  <si>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</si>
  <si>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</si>
  <si>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</si>
  <si>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</si>
  <si>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</si>
  <si>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</si>
  <si>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</si>
  <si>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</si>
  <si>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</si>
  <si>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</si>
  <si>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</si>
  <si>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</si>
  <si>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</si>
  <si>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</si>
  <si>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</si>
  <si>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</si>
  <si>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</si>
  <si>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</si>
  <si>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</si>
  <si>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</si>
  <si>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</si>
  <si>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</si>
  <si>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</si>
  <si>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</si>
  <si>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</si>
  <si>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</si>
  <si>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</si>
  <si>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</si>
  <si>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</si>
  <si>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</si>
  <si>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</si>
  <si>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</si>
  <si>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</si>
  <si>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</si>
  <si>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</si>
  <si>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</si>
  <si>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</si>
  <si>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</si>
  <si>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</si>
  <si>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</si>
  <si>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</si>
  <si>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</si>
  <si>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</si>
  <si>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</si>
  <si>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</si>
  <si>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</si>
  <si>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</si>
  <si>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</si>
  <si>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</si>
  <si>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</si>
  <si>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</si>
  <si>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</si>
  <si>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</si>
  <si>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</si>
  <si>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</si>
  <si>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</si>
  <si>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</si>
  <si>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</si>
  <si>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</si>
  <si>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</si>
  <si>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</si>
  <si>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</si>
  <si>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</si>
  <si>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</si>
  <si>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</si>
  <si>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</si>
  <si>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</si>
  <si>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</si>
  <si>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</si>
  <si>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</si>
  <si>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</si>
  <si>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</si>
  <si>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</si>
  <si>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</si>
  <si>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</si>
  <si>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</si>
  <si>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</si>
  <si>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</si>
  <si>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</si>
  <si>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</si>
  <si>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</si>
  <si>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</si>
  <si>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</si>
  <si>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</si>
  <si>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</si>
  <si>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</si>
  <si>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</si>
  <si>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</si>
  <si>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</si>
  <si>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</si>
  <si>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</si>
  <si>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</si>
  <si>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</si>
  <si>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</si>
  <si>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</si>
  <si>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</si>
  <si>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</si>
  <si>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</si>
  <si>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</si>
  <si>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</si>
  <si>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</si>
  <si>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</si>
  <si>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</si>
  <si>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</si>
  <si>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</si>
  <si>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</si>
  <si>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</si>
  <si>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</si>
  <si>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</si>
  <si>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</si>
  <si>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</si>
  <si>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</si>
  <si>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</si>
  <si>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</si>
  <si>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</si>
  <si>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</si>
  <si>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</si>
  <si>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</si>
  <si>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</si>
  <si>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</si>
  <si>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</si>
  <si>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</si>
  <si>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</si>
  <si>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</si>
  <si>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</si>
  <si>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</si>
  <si>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</si>
  <si>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</si>
  <si>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</si>
  <si>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</si>
  <si>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</si>
  <si>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</si>
  <si>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</si>
  <si>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</si>
  <si>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</si>
  <si>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</si>
  <si>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</si>
  <si>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</si>
  <si>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</si>
  <si>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</si>
  <si>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</si>
  <si>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</si>
  <si>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</si>
  <si>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</si>
  <si>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</si>
  <si>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</si>
  <si>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</si>
  <si>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</si>
  <si>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</si>
  <si>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</si>
  <si>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</si>
  <si>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</si>
  <si>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</si>
  <si>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</si>
  <si>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</si>
  <si>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</si>
  <si>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</si>
  <si>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</si>
  <si>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</si>
  <si>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</si>
  <si>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</si>
  <si>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</si>
  <si>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</si>
  <si>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</si>
  <si>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</si>
  <si>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</si>
  <si>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</si>
  <si>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</si>
  <si>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</si>
  <si>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</si>
  <si>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</si>
  <si>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</si>
  <si>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</si>
  <si>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</si>
  <si>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</si>
  <si>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</si>
  <si>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</si>
  <si>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</si>
  <si>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</si>
  <si>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</si>
  <si>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</si>
  <si>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</si>
  <si>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</si>
  <si>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</si>
  <si>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</si>
  <si>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</si>
  <si>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</si>
  <si>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</si>
  <si>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</si>
  <si>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</si>
  <si>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</si>
  <si>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</si>
  <si>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</si>
  <si>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</si>
  <si>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</si>
  <si>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</si>
  <si>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</si>
  <si>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</si>
  <si>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</si>
  <si>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</si>
  <si>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</si>
  <si>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</si>
  <si>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</si>
  <si>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</si>
  <si>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</si>
  <si>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</si>
  <si>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</si>
  <si>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</si>
  <si>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</si>
  <si>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</si>
  <si>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</si>
  <si>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</si>
  <si>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</si>
  <si>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</si>
  <si>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</si>
  <si>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</si>
  <si>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</si>
  <si>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</si>
  <si>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</si>
  <si>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</si>
  <si>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</si>
  <si>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</si>
  <si>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</si>
  <si>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</si>
  <si>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</si>
  <si>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</si>
  <si>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</si>
  <si>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</si>
  <si>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</si>
  <si>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</si>
  <si>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</si>
  <si>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</si>
  <si>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</si>
  <si>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</si>
  <si>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</si>
  <si>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</si>
  <si>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</si>
  <si>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</si>
  <si>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</si>
  <si>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</si>
  <si>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</si>
  <si>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</si>
  <si>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</si>
  <si>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</si>
  <si>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</si>
  <si>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</si>
  <si>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</si>
  <si>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</si>
  <si>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</si>
  <si>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</si>
  <si>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</si>
  <si>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</si>
  <si>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</si>
  <si>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</si>
  <si>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</si>
  <si>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</si>
  <si>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</si>
  <si>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</si>
  <si>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</si>
  <si>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</si>
  <si>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</si>
  <si>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</si>
  <si>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</si>
  <si>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</si>
  <si>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</si>
  <si>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</si>
  <si>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</si>
  <si>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</si>
  <si>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</si>
  <si>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</si>
  <si>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</si>
  <si>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</si>
  <si>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</si>
  <si>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</si>
  <si>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</si>
  <si>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</si>
  <si>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</si>
  <si>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</si>
  <si>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</si>
  <si>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</si>
  <si>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</si>
  <si>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</si>
  <si>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</si>
  <si>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</si>
  <si>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</si>
  <si>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</si>
  <si>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</si>
  <si>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</si>
  <si>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</si>
  <si>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</si>
  <si>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</si>
  <si>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</si>
  <si>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</si>
  <si>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</si>
  <si>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</si>
  <si>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</si>
  <si>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</si>
  <si>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</si>
  <si>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</si>
  <si>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</si>
  <si>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</si>
  <si>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</si>
  <si>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</si>
  <si>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</si>
  <si>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</si>
  <si>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</si>
  <si>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</si>
  <si>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</si>
  <si>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</si>
  <si>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</si>
  <si>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</si>
  <si>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</si>
  <si>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</si>
  <si>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</si>
  <si>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</si>
  <si>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</si>
  <si>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</si>
  <si>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</si>
  <si>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</si>
  <si>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</si>
  <si>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</si>
  <si>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</si>
  <si>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</si>
  <si>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</si>
  <si>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</si>
  <si>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</si>
  <si>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</si>
  <si>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</si>
  <si>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</si>
  <si>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</si>
  <si>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</si>
  <si>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</si>
  <si>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</si>
  <si>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</si>
  <si>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</si>
  <si>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</si>
  <si>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</si>
  <si>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</si>
  <si>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</si>
  <si>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</si>
  <si>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</si>
  <si>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</si>
  <si>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</si>
  <si>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</si>
  <si>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</si>
  <si>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</si>
  <si>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</si>
  <si>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</si>
  <si>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</si>
  <si>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</si>
  <si>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</si>
  <si>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</si>
  <si>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</si>
  <si>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</si>
  <si>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</si>
  <si>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</si>
  <si>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</si>
  <si>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</si>
  <si>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</si>
  <si>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</si>
  <si>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</si>
  <si>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</si>
  <si>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</si>
  <si>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</si>
  <si>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</si>
  <si>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</si>
  <si>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</si>
  <si>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</si>
  <si>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</si>
  <si>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</si>
  <si>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</si>
  <si>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</si>
  <si>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</si>
  <si>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</si>
  <si>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</si>
  <si>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</si>
  <si>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</si>
  <si>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</si>
  <si>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</si>
  <si>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</si>
  <si>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</si>
  <si>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</si>
  <si>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</si>
  <si>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</si>
  <si>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</si>
  <si>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</si>
  <si>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</si>
  <si>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</si>
  <si>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</si>
  <si>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</si>
  <si>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</si>
  <si>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</si>
  <si>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</si>
  <si>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</si>
  <si>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</si>
  <si>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</si>
  <si>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</si>
  <si>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</si>
  <si>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</si>
  <si>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</si>
  <si>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</si>
  <si>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</si>
  <si>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</si>
  <si>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</si>
  <si>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</si>
  <si>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</si>
  <si>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</si>
  <si>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</si>
  <si>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</si>
  <si>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</si>
  <si>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</si>
  <si>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</si>
  <si>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</si>
  <si>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</si>
  <si>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</si>
  <si>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</si>
  <si>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</si>
  <si>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</si>
  <si>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</si>
  <si>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</si>
  <si>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</si>
  <si>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</si>
  <si>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</si>
  <si>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</si>
  <si>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</si>
  <si>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</si>
  <si>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</si>
  <si>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</si>
  <si>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</si>
  <si>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</si>
  <si>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</si>
  <si>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</si>
  <si>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</si>
  <si>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</si>
  <si>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</si>
  <si>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</si>
  <si>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</si>
  <si>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</si>
  <si>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</si>
  <si>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</si>
  <si>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</si>
  <si>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</si>
  <si>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</si>
  <si>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</si>
  <si>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</si>
  <si>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</si>
  <si>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</si>
  <si>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</si>
  <si>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</si>
  <si>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</si>
  <si>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</si>
  <si>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</si>
  <si>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</si>
  <si>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</si>
  <si>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</si>
  <si>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</si>
  <si>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</si>
  <si>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</si>
  <si>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</si>
  <si>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</si>
  <si>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</si>
  <si>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</si>
  <si>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</si>
  <si>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</si>
  <si>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</si>
  <si>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</si>
  <si>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</si>
  <si>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</si>
  <si>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</si>
  <si>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</si>
  <si>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</si>
  <si>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</si>
  <si>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</si>
  <si>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</si>
  <si>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</si>
  <si>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</si>
  <si>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</si>
  <si>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</si>
  <si>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</si>
  <si>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</si>
  <si>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</si>
  <si>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</si>
  <si>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</si>
  <si>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</si>
  <si>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</si>
  <si>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</si>
  <si>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</si>
  <si>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</si>
  <si>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</si>
  <si>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</si>
  <si>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</si>
  <si>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</si>
  <si>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</si>
  <si>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</si>
  <si>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</si>
  <si>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</si>
  <si>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</si>
  <si>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</si>
  <si>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</si>
  <si>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</si>
  <si>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</si>
  <si>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</si>
  <si>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</si>
  <si>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</si>
  <si>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</si>
  <si>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</si>
  <si>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</si>
  <si>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</si>
  <si>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</si>
  <si>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</si>
  <si>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</si>
  <si>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</si>
  <si>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</si>
  <si>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</si>
  <si>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</si>
  <si>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</si>
  <si>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</si>
  <si>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</si>
  <si>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</si>
  <si>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</si>
  <si>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</si>
  <si>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</si>
  <si>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</si>
  <si>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</si>
  <si>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</si>
  <si>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</si>
  <si>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</si>
  <si>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</si>
  <si>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</si>
  <si>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</si>
  <si>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</si>
  <si>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</si>
  <si>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</si>
  <si>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</si>
  <si>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</si>
  <si>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</si>
  <si>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</si>
  <si>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</si>
  <si>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</si>
  <si>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</si>
  <si>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</si>
  <si>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</si>
  <si>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</si>
  <si>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</si>
  <si>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</si>
  <si>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</si>
  <si>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</si>
  <si>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</si>
  <si>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</si>
  <si>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</si>
  <si>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</si>
  <si>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</si>
  <si>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</si>
  <si>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</si>
  <si>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</si>
  <si>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</si>
  <si>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</si>
  <si>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</si>
  <si>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</si>
  <si>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</si>
  <si>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</si>
  <si>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</si>
  <si>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</si>
  <si>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</si>
  <si>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</si>
  <si>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</si>
  <si>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</si>
  <si>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</si>
  <si>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</si>
  <si>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</si>
  <si>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</si>
  <si>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</si>
  <si>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</si>
  <si>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</si>
  <si>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</si>
  <si>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</si>
  <si>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</si>
  <si>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</si>
  <si>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</si>
  <si>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</si>
  <si>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</si>
  <si>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</si>
  <si>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</si>
  <si>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</si>
  <si>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</si>
  <si>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</si>
  <si>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</si>
  <si>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</si>
  <si>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</si>
  <si>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</si>
  <si>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</si>
  <si>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</si>
  <si>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</si>
  <si>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</si>
  <si>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</si>
  <si>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</si>
  <si>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</si>
  <si>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</si>
  <si>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</si>
  <si>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</si>
  <si>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</si>
  <si>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</si>
  <si>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</si>
  <si>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</si>
  <si>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</si>
  <si>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</si>
  <si>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</si>
  <si>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</si>
  <si>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</si>
  <si>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</si>
  <si>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</si>
  <si>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</si>
  <si>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</si>
  <si>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</si>
  <si>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</si>
  <si>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</si>
  <si>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</si>
  <si>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</si>
  <si>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</si>
  <si>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</si>
  <si>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</si>
  <si>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</si>
  <si>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</si>
  <si>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</si>
  <si>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</si>
  <si>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</si>
  <si>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</si>
  <si>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</si>
  <si>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</si>
  <si>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</si>
  <si>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</si>
  <si>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</si>
  <si>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</si>
  <si>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</si>
  <si>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</si>
  <si>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</si>
  <si>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</si>
  <si>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</si>
  <si>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</si>
  <si>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</si>
  <si>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</si>
  <si>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</si>
  <si>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</si>
  <si>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</si>
  <si>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</si>
  <si>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</si>
  <si>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</si>
  <si>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</si>
  <si>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</si>
  <si>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</si>
  <si>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</si>
  <si>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</si>
  <si>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</si>
  <si>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</si>
  <si>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</si>
  <si>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</si>
  <si>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</si>
  <si>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</si>
  <si>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</si>
  <si>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</si>
  <si>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</si>
  <si>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</si>
  <si>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</si>
  <si>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</si>
  <si>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</si>
  <si>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</si>
  <si>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</si>
  <si>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</si>
  <si>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</si>
  <si>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</si>
  <si>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</si>
  <si>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</si>
  <si>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</si>
  <si>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</si>
  <si>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</si>
  <si>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</si>
  <si>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</si>
  <si>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</si>
  <si>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</si>
  <si>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</si>
  <si>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</si>
  <si>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</si>
  <si>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</si>
  <si>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</si>
  <si>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</si>
  <si>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</si>
  <si>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</si>
  <si>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</si>
  <si>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</si>
  <si>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</si>
  <si>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</si>
  <si>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</si>
  <si>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</si>
  <si>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</si>
  <si>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</si>
  <si>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</si>
  <si>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</si>
  <si>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</si>
  <si>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</si>
  <si>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</si>
  <si>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</si>
  <si>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</si>
  <si>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</si>
  <si>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</si>
  <si>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</si>
  <si>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</si>
  <si>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</si>
  <si>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</si>
  <si>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</si>
  <si>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</si>
  <si>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</si>
  <si>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</si>
  <si>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</si>
  <si>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</si>
  <si>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</si>
  <si>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</si>
  <si>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</si>
  <si>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</si>
  <si>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</si>
  <si>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</si>
  <si>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</si>
  <si>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</si>
  <si>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</si>
  <si>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</si>
  <si>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</si>
  <si>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</si>
  <si>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</si>
  <si>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</si>
  <si>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</si>
  <si>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</si>
  <si>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</si>
  <si>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</si>
  <si>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</si>
  <si>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</si>
  <si>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</si>
  <si>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</si>
  <si>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</si>
  <si>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</si>
  <si>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</si>
  <si>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</si>
  <si>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</si>
  <si>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</si>
  <si>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</si>
  <si>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</si>
  <si>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</si>
  <si>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</si>
  <si>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</si>
  <si>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</si>
  <si>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</si>
  <si>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</si>
  <si>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</si>
  <si>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</si>
  <si>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</si>
  <si>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</si>
  <si>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</si>
  <si>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</si>
  <si>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</si>
  <si>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</si>
  <si>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</si>
  <si>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</si>
  <si>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</si>
  <si>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</si>
  <si>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</si>
  <si>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</si>
  <si>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</si>
  <si>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</si>
  <si>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</si>
  <si>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</si>
  <si>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</si>
  <si>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</si>
  <si>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</si>
  <si>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</si>
  <si>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</si>
  <si>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</si>
  <si>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</si>
  <si>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</si>
  <si>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</si>
  <si>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</si>
  <si>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</si>
  <si>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</si>
  <si>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</si>
  <si>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</si>
  <si>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</si>
  <si>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</si>
  <si>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</si>
  <si>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</si>
  <si>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</si>
  <si>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</si>
  <si>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</si>
  <si>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</si>
  <si>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</si>
  <si>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</si>
  <si>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</si>
  <si>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</si>
  <si>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</si>
  <si>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</si>
  <si>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</si>
  <si>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</si>
  <si>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</si>
  <si>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</si>
  <si>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</si>
  <si>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</si>
  <si>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</si>
  <si>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</si>
  <si>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</si>
  <si>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</si>
  <si>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</si>
  <si>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</si>
  <si>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</si>
  <si>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</si>
  <si>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</si>
  <si>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</si>
  <si>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</si>
  <si>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</si>
  <si>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</si>
  <si>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</si>
  <si>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</si>
  <si>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</si>
  <si>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</si>
  <si>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</si>
  <si>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</si>
  <si>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</si>
  <si>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</si>
  <si>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</si>
  <si>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</si>
  <si>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</si>
  <si>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</si>
  <si>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</si>
  <si>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</si>
  <si>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</si>
  <si>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</si>
  <si>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</si>
  <si>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</si>
  <si>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</si>
  <si>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</si>
  <si>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</si>
  <si>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</si>
  <si>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</si>
  <si>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</si>
  <si>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</si>
  <si>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</si>
  <si>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</si>
  <si>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</si>
  <si>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</si>
  <si>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</si>
  <si>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</si>
  <si>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</si>
  <si>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</si>
  <si>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</si>
  <si>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</si>
  <si>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</si>
  <si>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</si>
  <si>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</si>
  <si>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</si>
  <si>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</si>
  <si>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</si>
  <si>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</si>
  <si>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</si>
  <si>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</si>
  <si>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</si>
  <si>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</si>
  <si>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</si>
  <si>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</si>
  <si>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</si>
  <si>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</si>
  <si>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</si>
  <si>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</si>
  <si>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</si>
  <si>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</si>
  <si>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</si>
  <si>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</si>
  <si>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</si>
  <si>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</si>
  <si>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</si>
  <si>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</si>
  <si>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</si>
  <si>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</si>
  <si>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</si>
  <si>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</si>
  <si>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</si>
  <si>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</si>
  <si>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</si>
  <si>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</si>
  <si>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</si>
  <si>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</si>
  <si>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</si>
  <si>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</si>
  <si>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</si>
  <si>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</si>
  <si>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</si>
  <si>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</si>
  <si>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</si>
  <si>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</si>
  <si>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</si>
  <si>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</si>
  <si>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</si>
  <si>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</si>
  <si>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</si>
  <si>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</si>
  <si>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</si>
  <si>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</si>
  <si>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</si>
  <si>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</si>
  <si>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</si>
  <si>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</si>
  <si>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</si>
  <si>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</si>
  <si>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</si>
  <si>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</si>
  <si>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</si>
  <si>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</si>
  <si>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</si>
  <si>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</si>
  <si>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</si>
  <si>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</si>
  <si>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</si>
  <si>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</si>
  <si>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</si>
  <si>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</si>
  <si>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</si>
  <si>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</si>
  <si>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</si>
  <si>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</si>
  <si>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</si>
  <si>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</si>
  <si>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</si>
  <si>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</si>
  <si>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</si>
  <si>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</si>
  <si>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</si>
  <si>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</si>
  <si>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</si>
  <si>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</si>
  <si>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</si>
  <si>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</si>
  <si>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</si>
  <si>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</si>
  <si>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</si>
  <si>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</si>
  <si>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</si>
  <si>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</si>
  <si>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</si>
  <si>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</si>
  <si>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</si>
  <si>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</si>
  <si>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</si>
  <si>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</si>
  <si>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</si>
  <si>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</si>
  <si>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</si>
  <si>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</si>
  <si>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</si>
  <si>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</si>
  <si>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</si>
  <si>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</si>
  <si>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</si>
  <si>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</si>
  <si>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</si>
  <si>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</si>
  <si>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</si>
  <si>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</si>
  <si>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</si>
  <si>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</si>
  <si>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</si>
  <si>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</si>
  <si>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</si>
  <si>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</si>
  <si>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</si>
  <si>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</si>
  <si>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</si>
  <si>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</si>
  <si>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</si>
  <si>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</si>
  <si>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</si>
  <si>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</si>
  <si>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</si>
  <si>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</si>
  <si>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</si>
  <si>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</si>
  <si>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</si>
  <si>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</si>
  <si>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</si>
  <si>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</si>
  <si>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</si>
  <si>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</si>
  <si>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</si>
  <si>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</si>
  <si>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</si>
  <si>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</si>
  <si>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</si>
  <si>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</si>
  <si>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</si>
  <si>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</si>
  <si>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</si>
  <si>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</si>
  <si>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</si>
  <si>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</si>
  <si>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</si>
  <si>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</si>
  <si>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</si>
  <si>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</si>
  <si>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</si>
  <si>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</si>
  <si>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</si>
  <si>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</si>
  <si>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</si>
  <si>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</si>
  <si>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</si>
  <si>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</si>
  <si>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</si>
  <si>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</si>
  <si>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</si>
  <si>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</si>
  <si>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</si>
  <si>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</si>
  <si>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</si>
  <si>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</si>
  <si>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</si>
  <si>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</si>
  <si>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</si>
  <si>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</si>
  <si>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</si>
  <si>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</si>
  <si>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</si>
  <si>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</si>
  <si>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</si>
  <si>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</si>
  <si>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</si>
  <si>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</si>
  <si>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</si>
  <si>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</si>
  <si>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</si>
  <si>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</si>
  <si>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</si>
  <si>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</si>
  <si>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</si>
  <si>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</si>
  <si>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</si>
  <si>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</si>
  <si>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</si>
  <si>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</si>
  <si>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</si>
  <si>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</si>
  <si>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</si>
  <si>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</si>
  <si>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</si>
  <si>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</si>
  <si>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</si>
  <si>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</si>
  <si>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</si>
  <si>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</si>
  <si>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</si>
  <si>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</si>
  <si>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</si>
  <si>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</si>
  <si>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</si>
  <si>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</si>
  <si>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</si>
  <si>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</si>
  <si>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</si>
  <si>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</si>
  <si>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</si>
  <si>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</si>
  <si>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</si>
  <si>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</si>
  <si>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</si>
  <si>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</si>
  <si>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</si>
  <si>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</si>
  <si>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</si>
  <si>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</si>
  <si>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</si>
  <si>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</si>
  <si>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</si>
  <si>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</si>
  <si>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</si>
  <si>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</si>
  <si>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</si>
  <si>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</si>
  <si>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</si>
  <si>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</si>
  <si>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</si>
  <si>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</si>
  <si>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</si>
  <si>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</si>
  <si>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</si>
  <si>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</si>
  <si>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</si>
  <si>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</si>
  <si>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</si>
  <si>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</si>
  <si>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</si>
  <si>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</si>
  <si>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</si>
  <si>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</si>
  <si>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</si>
  <si>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</si>
  <si>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</si>
  <si>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</si>
  <si>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</si>
  <si>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</si>
  <si>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</si>
  <si>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</si>
  <si>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</si>
  <si>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</si>
  <si>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</si>
  <si>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</si>
  <si>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</si>
  <si>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</si>
  <si>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</si>
  <si>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</si>
  <si>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</si>
  <si>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</si>
  <si>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</si>
  <si>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</si>
  <si>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</si>
  <si>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</si>
  <si>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</si>
  <si>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</si>
  <si>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</si>
  <si>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</si>
  <si>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</si>
  <si>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</si>
  <si>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</si>
  <si>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</si>
  <si>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</si>
  <si>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</si>
  <si>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</si>
  <si>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</si>
  <si>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</si>
  <si>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</si>
  <si>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</si>
  <si>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</si>
  <si>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</si>
  <si>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</si>
  <si>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</si>
  <si>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</si>
  <si>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</si>
  <si>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</si>
  <si>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</si>
  <si>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</si>
  <si>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</si>
  <si>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</si>
  <si>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</si>
  <si>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</si>
  <si>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</si>
  <si>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</si>
  <si>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</si>
  <si>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</si>
  <si>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</si>
  <si>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</si>
  <si>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</si>
  <si>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</si>
  <si>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</si>
  <si>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</si>
  <si>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</si>
  <si>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</si>
  <si>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</si>
  <si>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</si>
  <si>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</si>
  <si>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</si>
  <si>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</si>
  <si>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</si>
  <si>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</si>
  <si>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</si>
  <si>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</si>
  <si>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</si>
  <si>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</si>
  <si>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</si>
  <si>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</si>
  <si>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</si>
  <si>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</si>
  <si>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</si>
  <si>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</si>
  <si>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</si>
  <si>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</si>
  <si>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</si>
  <si>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</si>
  <si>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</si>
  <si>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</si>
  <si>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</si>
  <si>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</si>
  <si>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</si>
  <si>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</si>
  <si>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</si>
  <si>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</si>
  <si>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</si>
  <si>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</si>
  <si>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</si>
  <si>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</si>
  <si>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</si>
  <si>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</si>
  <si>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</si>
  <si>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</si>
  <si>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</si>
  <si>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</si>
  <si>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</si>
  <si>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</si>
  <si>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</si>
  <si>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</si>
  <si>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</si>
  <si>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</si>
  <si>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</si>
  <si>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</si>
  <si>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</si>
  <si>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</si>
  <si>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</si>
  <si>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</si>
  <si>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</si>
  <si>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</si>
  <si>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</si>
  <si>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</si>
  <si>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</si>
  <si>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</si>
  <si>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</si>
  <si>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</si>
  <si>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</si>
  <si>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</si>
  <si>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</si>
  <si>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</si>
  <si>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</si>
  <si>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</si>
  <si>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</si>
  <si>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</si>
  <si>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</si>
  <si>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</si>
  <si>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</si>
  <si>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</si>
  <si>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</si>
  <si>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</si>
  <si>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</si>
  <si>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</si>
  <si>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</si>
  <si>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</si>
  <si>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</si>
  <si>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</si>
  <si>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</si>
  <si>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</si>
  <si>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</si>
  <si>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</si>
  <si>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</si>
  <si>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</si>
  <si>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</si>
  <si>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</si>
  <si>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</si>
  <si>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</si>
  <si>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</si>
  <si>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</si>
  <si>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</si>
  <si>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</si>
  <si>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</si>
  <si>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</si>
  <si>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</si>
  <si>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</si>
  <si>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</si>
  <si>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</si>
  <si>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</si>
  <si>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</si>
  <si>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</si>
  <si>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</si>
  <si>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</si>
  <si>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</si>
  <si>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</si>
  <si>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</si>
  <si>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</si>
  <si>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</si>
  <si>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</si>
  <si>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</si>
  <si>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</si>
  <si>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</si>
  <si>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</si>
  <si>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</si>
  <si>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</si>
  <si>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</si>
  <si>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</si>
  <si>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</si>
  <si>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</si>
  <si>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</si>
  <si>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</si>
  <si>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</si>
  <si>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</si>
  <si>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</si>
  <si>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</si>
  <si>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</si>
  <si>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</si>
  <si>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</si>
  <si>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</si>
  <si>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</si>
  <si>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</si>
  <si>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</si>
  <si>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</si>
  <si>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</si>
  <si>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</si>
  <si>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</si>
  <si>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</si>
  <si>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</si>
  <si>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</si>
  <si>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</si>
  <si>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</si>
  <si>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</si>
  <si>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</si>
  <si>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</si>
  <si>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</si>
  <si>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</si>
  <si>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</si>
  <si>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</si>
  <si>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</si>
  <si>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</si>
  <si>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</si>
  <si>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</si>
  <si>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</si>
  <si>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</si>
  <si>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</si>
  <si>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</si>
  <si>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</si>
  <si>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</si>
  <si>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</si>
  <si>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</si>
  <si>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</si>
  <si>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</si>
  <si>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</si>
  <si>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</si>
  <si>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</si>
  <si>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</si>
  <si>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</si>
  <si>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</si>
  <si>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</si>
  <si>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</si>
  <si>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</si>
  <si>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</si>
  <si>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</si>
  <si>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</si>
  <si>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</si>
  <si>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</si>
  <si>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</si>
  <si>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</si>
  <si>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</si>
  <si>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</si>
  <si>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</si>
  <si>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</si>
  <si>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</si>
  <si>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</si>
  <si>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</si>
  <si>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</si>
  <si>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</si>
  <si>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</si>
  <si>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</si>
  <si>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</si>
  <si>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</si>
  <si>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</si>
  <si>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</si>
  <si>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</si>
  <si>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</si>
  <si>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</si>
  <si>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</si>
  <si>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</si>
  <si>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</si>
  <si>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</si>
  <si>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</si>
  <si>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</si>
  <si>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</si>
  <si>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</si>
  <si>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</si>
  <si>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</si>
  <si>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</si>
  <si>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</si>
  <si>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</si>
  <si>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</si>
  <si>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</si>
  <si>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</si>
  <si>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</si>
  <si>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</si>
  <si>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</si>
  <si>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</si>
  <si>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</si>
  <si>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</si>
  <si>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</si>
  <si>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</si>
  <si>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</si>
  <si>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</si>
  <si>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</si>
  <si>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</si>
  <si>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</si>
  <si>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</si>
  <si>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</si>
  <si>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</si>
  <si>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</si>
  <si>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</si>
  <si>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</si>
  <si>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</si>
  <si>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</si>
  <si>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</si>
  <si>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</si>
  <si>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</si>
  <si>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</si>
  <si>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</si>
  <si>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</si>
  <si>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</si>
  <si>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</si>
  <si>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</si>
  <si>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</si>
  <si>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</si>
  <si>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</si>
  <si>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</si>
  <si>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</si>
  <si>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</si>
  <si>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</si>
  <si>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</si>
  <si>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</si>
  <si>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</si>
  <si>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</si>
  <si>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</si>
  <si>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</si>
  <si>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</si>
  <si>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</si>
  <si>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</si>
  <si>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</si>
  <si>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</si>
  <si>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</si>
  <si>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</si>
  <si>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</si>
  <si>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</si>
  <si>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</si>
  <si>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</si>
  <si>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</si>
  <si>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</si>
  <si>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</si>
  <si>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</si>
  <si>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</si>
  <si>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</si>
  <si>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</si>
  <si>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</si>
  <si>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</si>
  <si>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</si>
  <si>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</si>
  <si>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</si>
  <si>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</si>
  <si>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</si>
  <si>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</si>
  <si>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</si>
  <si>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</si>
  <si>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</si>
  <si>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</si>
  <si>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</si>
  <si>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</si>
  <si>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</si>
  <si>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</si>
  <si>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</si>
  <si>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</si>
  <si>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</si>
  <si>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</si>
  <si>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</si>
  <si>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</si>
  <si>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</si>
  <si>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</si>
  <si>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</si>
  <si>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</si>
  <si>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</si>
  <si>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</si>
  <si>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</si>
  <si>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</si>
  <si>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</si>
  <si>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</si>
  <si>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</si>
  <si>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</si>
  <si>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</si>
  <si>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</si>
  <si>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</si>
  <si>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</si>
  <si>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</si>
  <si>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</si>
  <si>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</si>
  <si>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</si>
  <si>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</si>
  <si>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</si>
  <si>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</si>
  <si>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</si>
  <si>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</si>
  <si>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</si>
  <si>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</si>
  <si>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</si>
  <si>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</si>
  <si>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</si>
  <si>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</si>
  <si>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</si>
  <si>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</si>
  <si>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</si>
  <si>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</si>
  <si>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</si>
  <si>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</si>
  <si>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</si>
  <si>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</si>
  <si>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</si>
  <si>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</si>
  <si>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</si>
  <si>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</si>
  <si>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</si>
  <si>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</si>
  <si>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</si>
  <si>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</si>
  <si>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</si>
  <si>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</si>
  <si>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</si>
  <si>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</si>
  <si>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</si>
  <si>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</si>
  <si>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</si>
  <si>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</si>
  <si>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</si>
  <si>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</si>
  <si>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</si>
  <si>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</si>
  <si>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</si>
  <si>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</si>
  <si>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</si>
  <si>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</si>
  <si>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</si>
  <si>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</si>
  <si>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</si>
  <si>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</si>
  <si>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</si>
  <si>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</si>
  <si>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</si>
  <si>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</si>
  <si>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</si>
  <si>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</si>
  <si>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</si>
  <si>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</si>
  <si>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</si>
  <si>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</si>
  <si>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</si>
  <si>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</si>
  <si>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</si>
  <si>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</si>
  <si>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</si>
  <si>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</si>
  <si>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</si>
  <si>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</si>
  <si>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</si>
  <si>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</si>
  <si>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</si>
  <si>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</si>
  <si>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</si>
  <si>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</si>
  <si>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</si>
  <si>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</si>
  <si>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</si>
  <si>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</si>
  <si>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</si>
  <si>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</si>
  <si>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</si>
  <si>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</si>
  <si>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</si>
  <si>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</si>
  <si>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</si>
  <si>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</si>
  <si>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</si>
  <si>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</si>
  <si>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</si>
  <si>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</si>
  <si>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</si>
  <si>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</si>
  <si>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</si>
  <si>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</si>
  <si>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</si>
  <si>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</si>
  <si>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</si>
  <si>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</si>
  <si>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</si>
  <si>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</si>
  <si>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</si>
  <si>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</si>
  <si>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</si>
  <si>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</si>
  <si>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</si>
  <si>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</si>
  <si>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</si>
  <si>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</si>
  <si>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</si>
  <si>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</si>
  <si>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</si>
  <si>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</si>
  <si>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</si>
  <si>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</si>
  <si>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</si>
  <si>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</si>
  <si>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</si>
  <si>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</si>
  <si>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</si>
  <si>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</si>
  <si>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</si>
  <si>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</si>
  <si>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</si>
  <si>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</si>
  <si>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</si>
  <si>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</si>
  <si>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</si>
  <si>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</si>
  <si>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</si>
  <si>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</si>
  <si>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</si>
  <si>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</si>
  <si>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</si>
  <si>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</si>
  <si>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</si>
  <si>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</si>
  <si>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</si>
  <si>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</si>
  <si>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</si>
  <si>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</si>
  <si>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</si>
  <si>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</si>
  <si>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</si>
  <si>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</si>
  <si>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</si>
  <si>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</si>
  <si>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</si>
  <si>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</si>
  <si>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</si>
  <si>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</si>
  <si>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</si>
  <si>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</si>
  <si>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</si>
  <si>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</si>
  <si>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</si>
  <si>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</si>
  <si>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</si>
  <si>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</si>
  <si>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</si>
  <si>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</si>
  <si>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</si>
  <si>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</si>
  <si>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</si>
  <si>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</si>
  <si>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</si>
  <si>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</si>
  <si>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</si>
  <si>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</si>
  <si>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</si>
  <si>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</si>
  <si>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</si>
  <si>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</si>
  <si>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</si>
  <si>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</si>
  <si>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</si>
  <si>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</si>
  <si>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</si>
  <si>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</si>
  <si>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</si>
  <si>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</si>
  <si>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</si>
  <si>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</si>
  <si>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</si>
  <si>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</si>
  <si>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</si>
  <si>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</si>
  <si>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</si>
  <si>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</si>
  <si>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</si>
  <si>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</si>
  <si>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</si>
  <si>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</si>
  <si>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</si>
  <si>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</si>
  <si>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</si>
  <si>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</si>
  <si>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</si>
  <si>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</si>
  <si>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</si>
  <si>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</si>
  <si>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</si>
  <si>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</si>
  <si>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</si>
  <si>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</si>
  <si>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</si>
  <si>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</si>
  <si>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</si>
  <si>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</si>
  <si>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</si>
  <si>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</si>
  <si>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</si>
  <si>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</si>
  <si>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</si>
  <si>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</si>
  <si>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</si>
  <si>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</si>
  <si>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</si>
  <si>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</si>
  <si>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</si>
  <si>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</si>
  <si>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</si>
  <si>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</si>
  <si>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</si>
  <si>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</si>
  <si>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</si>
  <si>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</si>
  <si>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</si>
  <si>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</si>
  <si>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</si>
  <si>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</si>
  <si>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</si>
  <si>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</si>
  <si>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</si>
  <si>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</si>
  <si>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</si>
  <si>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</si>
  <si>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</si>
  <si>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</si>
  <si>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</si>
  <si>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</si>
  <si>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</si>
  <si>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</si>
  <si>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</si>
  <si>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</si>
  <si>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</si>
  <si>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</si>
  <si>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</si>
  <si>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</si>
  <si>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</si>
  <si>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</si>
  <si>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</si>
  <si>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</si>
  <si>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</si>
  <si>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</si>
  <si>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</si>
  <si>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</si>
  <si>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</si>
  <si>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</si>
  <si>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</si>
  <si>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</si>
  <si>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</si>
  <si>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</si>
  <si>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</si>
  <si>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</si>
  <si>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</si>
  <si>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</si>
  <si>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</si>
  <si>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</si>
  <si>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</si>
  <si>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</si>
  <si>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</si>
  <si>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</si>
  <si>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</si>
  <si>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</si>
  <si>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</si>
  <si>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</si>
  <si>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</si>
  <si>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</si>
  <si>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</si>
  <si>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</si>
  <si>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</si>
  <si>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</si>
  <si>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</si>
  <si>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</si>
  <si>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</si>
  <si>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</si>
  <si>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</si>
  <si>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</si>
  <si>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</si>
  <si>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</si>
  <si>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</si>
  <si>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</si>
  <si>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</si>
  <si>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</si>
  <si>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</si>
  <si>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</si>
  <si>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</si>
  <si>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</si>
  <si>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</si>
  <si>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</si>
  <si>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</si>
  <si>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</si>
  <si>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</si>
  <si>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</si>
  <si>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</si>
  <si>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</si>
  <si>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</si>
  <si>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</si>
  <si>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</si>
  <si>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</si>
  <si>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</si>
  <si>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</si>
  <si>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</si>
  <si>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</si>
  <si>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</si>
  <si>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</si>
  <si>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</si>
  <si>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</si>
  <si>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</si>
  <si>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</si>
  <si>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</si>
  <si>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</si>
  <si>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</si>
  <si>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</si>
  <si>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</si>
  <si>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</si>
  <si>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</si>
  <si>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</si>
  <si>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</si>
  <si>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</si>
  <si>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</si>
  <si>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</si>
  <si>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</si>
  <si>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</si>
  <si>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</si>
  <si>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</si>
  <si>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</si>
  <si>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</si>
  <si>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</si>
  <si>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</si>
  <si>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</si>
  <si>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</si>
  <si>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</si>
  <si>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</si>
  <si>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</si>
  <si>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</si>
  <si>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</si>
  <si>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</si>
  <si>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</si>
  <si>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</si>
  <si>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</si>
  <si>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</si>
  <si>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</si>
  <si>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</si>
  <si>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</si>
  <si>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</si>
  <si>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</si>
  <si>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</si>
  <si>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</si>
  <si>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</si>
  <si>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</si>
  <si>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</si>
  <si>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</si>
  <si>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</si>
  <si>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</si>
  <si>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</si>
  <si>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</si>
  <si>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</si>
  <si>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</si>
  <si>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</si>
  <si>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</si>
  <si>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</si>
  <si>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</si>
  <si>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</si>
  <si>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</si>
  <si>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</si>
  <si>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</si>
  <si>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</si>
  <si>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</si>
  <si>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</si>
  <si>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</si>
  <si>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</si>
  <si>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</si>
  <si>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</si>
  <si>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</si>
  <si>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</si>
  <si>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</si>
  <si>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</si>
  <si>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</si>
  <si>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</si>
  <si>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</si>
  <si>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</si>
  <si>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</si>
  <si>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</si>
  <si>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</si>
  <si>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</si>
  <si>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</si>
  <si>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</si>
  <si>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</si>
  <si>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</si>
  <si>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</si>
  <si>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</si>
  <si>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</si>
  <si>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</si>
  <si>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</si>
  <si>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</si>
  <si>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</si>
  <si>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</si>
  <si>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</si>
  <si>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</si>
  <si>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</si>
  <si>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</si>
  <si>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</si>
  <si>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</si>
  <si>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</si>
  <si>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</si>
  <si>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</si>
  <si>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</si>
  <si>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</si>
  <si>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</si>
  <si>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</si>
  <si>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</si>
  <si>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</si>
  <si>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</si>
  <si>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</si>
  <si>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</si>
  <si>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</si>
  <si>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</si>
  <si>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</si>
  <si>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</si>
  <si>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</si>
  <si>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</si>
  <si>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</si>
  <si>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</si>
  <si>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</si>
  <si>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</si>
  <si>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</si>
  <si>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</si>
  <si>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</si>
  <si>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</si>
  <si>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</si>
  <si>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</si>
  <si>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</si>
  <si>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</si>
  <si>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</si>
  <si>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</si>
  <si>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</si>
  <si>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</si>
  <si>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</si>
  <si>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</si>
  <si>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</si>
  <si>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</si>
  <si>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</si>
  <si>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</si>
  <si>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</si>
  <si>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</si>
  <si>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</si>
  <si>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</si>
  <si>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</si>
  <si>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</si>
  <si>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</si>
  <si>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</si>
  <si>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</si>
  <si>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</si>
  <si>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</si>
  <si>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</si>
  <si>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</si>
  <si>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</si>
  <si>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</si>
  <si>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</si>
  <si>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</si>
  <si>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</si>
  <si>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</si>
  <si>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</si>
  <si>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</si>
  <si>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</si>
  <si>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</si>
  <si>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</si>
  <si>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</si>
  <si>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</si>
  <si>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</si>
  <si>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</si>
  <si>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</si>
  <si>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</si>
  <si>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</si>
  <si>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</si>
  <si>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</si>
  <si>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</si>
  <si>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</si>
  <si>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</si>
  <si>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</si>
  <si>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</si>
  <si>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</si>
  <si>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</si>
  <si>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</si>
  <si>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</si>
  <si>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</si>
  <si>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</si>
  <si>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</si>
  <si>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</si>
  <si>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</si>
  <si>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</si>
  <si>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</si>
  <si>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</si>
  <si>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</si>
  <si>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</si>
  <si>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</si>
  <si>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</si>
  <si>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</si>
  <si>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</si>
  <si>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</si>
  <si>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</si>
  <si>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</si>
  <si>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</si>
  <si>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</si>
  <si>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</si>
  <si>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</si>
  <si>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</si>
  <si>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</si>
  <si>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</si>
  <si>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</si>
  <si>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</si>
  <si>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</si>
  <si>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</si>
  <si>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</si>
  <si>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</si>
  <si>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</si>
  <si>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</si>
  <si>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</si>
  <si>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</si>
  <si>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</si>
  <si>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</si>
  <si>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</si>
  <si>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</si>
  <si>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</si>
  <si>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</si>
  <si>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</si>
  <si>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</si>
  <si>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</si>
  <si>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</si>
  <si>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</si>
  <si>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</si>
  <si>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</si>
  <si>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</si>
  <si>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</si>
  <si>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</si>
  <si>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</si>
  <si>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</si>
  <si>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</si>
  <si>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</si>
  <si>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</si>
  <si>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</si>
  <si>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</si>
  <si>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</si>
  <si>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</si>
  <si>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</si>
  <si>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</si>
  <si>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</si>
  <si>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</si>
  <si>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</si>
  <si>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</si>
  <si>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</si>
  <si>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</si>
  <si>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</si>
  <si>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</si>
  <si>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</si>
  <si>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</si>
  <si>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</si>
  <si>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</si>
  <si>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</si>
  <si>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</si>
  <si>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</si>
  <si>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</si>
  <si>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</si>
  <si>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</si>
  <si>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</si>
  <si>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</si>
  <si>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</si>
  <si>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</si>
  <si>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</si>
  <si>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</si>
  <si>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</si>
  <si>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</si>
  <si>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</si>
  <si>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</si>
  <si>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</si>
  <si>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</si>
  <si>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</si>
  <si>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</si>
  <si>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</si>
  <si>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</si>
  <si>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</si>
  <si>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</si>
  <si>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</si>
  <si>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</si>
  <si>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</si>
  <si>
    <t>Unlabeled dataset</t>
  </si>
  <si>
    <t>Labeled dataset</t>
  </si>
  <si>
    <t>PMC6039704</t>
  </si>
  <si>
    <t>KT335346</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</si>
  <si>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</si>
  <si>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</si>
  <si>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PMC2928273</t>
  </si>
  <si>
    <t>rs689470</t>
  </si>
  <si>
    <t>PMC6166924</t>
  </si>
  <si>
    <t>rs1801131</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</si>
  <si>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</si>
  <si>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</si>
  <si>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</si>
  <si>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PMC3374772</t>
  </si>
  <si>
    <t>PMC4724163</t>
  </si>
  <si>
    <t>KT594769</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</si>
  <si>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</si>
  <si>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</si>
  <si>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</si>
  <si>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PMC5598801</t>
  </si>
  <si>
    <t>rs8330</t>
  </si>
  <si>
    <t>PMC3254606</t>
  </si>
  <si>
    <t>2ABL</t>
  </si>
  <si>
    <t>PMC5501546</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</si>
  <si>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</si>
  <si>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</si>
  <si>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</si>
  <si>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</si>
  <si>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PMC4564166</t>
  </si>
  <si>
    <t>605179</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</si>
  <si>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</si>
  <si>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</si>
  <si>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</si>
  <si>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PMC5750462</t>
  </si>
  <si>
    <t>1EA3</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</si>
  <si>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</si>
  <si>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</si>
  <si>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</si>
  <si>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PMC6217397</t>
  </si>
  <si>
    <t>GSE112174</t>
  </si>
  <si>
    <t>PMC6404619</t>
  </si>
  <si>
    <t>PMC4188009</t>
  </si>
  <si>
    <t>PMC3485249</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</si>
  <si>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</si>
  <si>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</si>
  <si>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</si>
  <si>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</si>
  <si>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PMC4226036</t>
  </si>
  <si>
    <t>PMC3325407</t>
  </si>
  <si>
    <t>rs1800407</t>
  </si>
  <si>
    <t xml:space="preserve">Geographic distribution of the derived allele of rs1800407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</si>
  <si>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</si>
  <si>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</si>
  <si>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PMC5122352</t>
  </si>
  <si>
    <t>rs2853677</t>
  </si>
  <si>
    <t>PMC5592930</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</si>
  <si>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</si>
  <si>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</si>
  <si>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</si>
  <si>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</si>
  <si>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PMC4030988</t>
  </si>
  <si>
    <t>2P06</t>
  </si>
  <si>
    <t>PMC6278402</t>
  </si>
  <si>
    <t>AF121904</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</si>
  <si>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</si>
  <si>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</si>
  <si>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</si>
  <si>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</si>
  <si>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</si>
  <si>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</si>
  <si>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</si>
  <si>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rs1800414</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</si>
  <si>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</si>
  <si>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PMC3791179</t>
  </si>
  <si>
    <t>rs3924112</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</si>
  <si>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</si>
  <si>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</si>
  <si>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</si>
  <si>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PMC5519329</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</si>
  <si>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</si>
  <si>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</si>
  <si>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</si>
  <si>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</si>
  <si>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</si>
  <si>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PMC4443670</t>
  </si>
  <si>
    <t>PMC6273887</t>
  </si>
  <si>
    <t>KX429691</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</si>
  <si>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</si>
  <si>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</si>
  <si>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PMC5840367</t>
  </si>
  <si>
    <t>PMC4392464</t>
  </si>
  <si>
    <t>PRJNA242298</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</si>
  <si>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</si>
  <si>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</si>
  <si>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</si>
  <si>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PMC3125170</t>
  </si>
  <si>
    <t>PMC5856400</t>
  </si>
  <si>
    <t>PXD008494</t>
  </si>
  <si>
    <t>PMC5072729</t>
  </si>
  <si>
    <t>1ICF</t>
  </si>
  <si>
    <t xml:space="preserve">Pairwise RMSD (Ã…) of the crystal structure (1ICF), individual trajectory-averages (CL1Aâ€”CL1SN) and global trajectory-average structure (GT) using mainchain atoms.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</si>
  <si>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</si>
  <si>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</si>
  <si>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</si>
  <si>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</si>
  <si>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</si>
  <si>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</si>
  <si>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</si>
  <si>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</si>
  <si>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</si>
  <si>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</si>
  <si>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</si>
  <si>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</si>
  <si>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</si>
  <si>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Since REHH requires a core haplotype with multiple alleles for comparison, rs1800414 was included in a haplotype with rs11074314 and rs12914687.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</si>
  <si>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</si>
  <si>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</si>
  <si>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</si>
  <si>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</si>
  <si>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PMC6355990</t>
  </si>
  <si>
    <t>SRP128128</t>
  </si>
  <si>
    <t xml:space="preserve">Raw sequencing reads and metadata, including SCFA concentrations, are available through the NCBI Short Read Archive under accession number SRP128128. </t>
  </si>
  <si>
    <t>PMC6208079</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</si>
  <si>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</si>
  <si>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</si>
  <si>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</si>
  <si>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</si>
  <si>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</si>
  <si>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</si>
  <si>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</si>
  <si>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PMC3858281</t>
  </si>
  <si>
    <t>PMC4107892</t>
  </si>
  <si>
    <t>AF382366</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</si>
  <si>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</si>
  <si>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</si>
  <si>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PMC3884852</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</si>
  <si>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</si>
  <si>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</si>
  <si>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</si>
  <si>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</si>
  <si>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PMC3730352</t>
  </si>
  <si>
    <t>PMC5845707</t>
  </si>
  <si>
    <t>SRP133150</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</si>
  <si>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</si>
  <si>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</si>
  <si>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PMC4591669</t>
  </si>
  <si>
    <t>PMC4654818</t>
  </si>
  <si>
    <t>rs4778138</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</si>
  <si>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</si>
  <si>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</si>
  <si>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</si>
  <si>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PMC2830475</t>
  </si>
  <si>
    <t>1YHV</t>
  </si>
  <si>
    <t>PMC4338595</t>
  </si>
  <si>
    <t>3JWD</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</si>
  <si>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</si>
  <si>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</si>
  <si>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</si>
  <si>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2JL1</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</si>
  <si>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</si>
  <si>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</si>
  <si>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</si>
  <si>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PMC4293902</t>
  </si>
  <si>
    <t>2F5Z</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</si>
  <si>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</si>
  <si>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</si>
  <si>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</si>
  <si>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PMC4659210</t>
  </si>
  <si>
    <t>PMC5663151</t>
  </si>
  <si>
    <t>GCA_000009485.1</t>
  </si>
  <si>
    <t>PMC3310866</t>
  </si>
  <si>
    <t>2FJG</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</si>
  <si>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</si>
  <si>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</si>
  <si>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</si>
  <si>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PMC4190355</t>
  </si>
  <si>
    <t>rs2243250</t>
  </si>
  <si>
    <t>PMC5156332</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</si>
  <si>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</si>
  <si>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</si>
  <si>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</si>
  <si>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</si>
  <si>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PMC3892923</t>
  </si>
  <si>
    <t>1FC2</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</si>
  <si>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</si>
  <si>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</si>
  <si>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</si>
  <si>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PMC4359779</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</si>
  <si>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</si>
  <si>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</si>
  <si>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</si>
  <si>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</si>
  <si>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</si>
  <si>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PMC5061317</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</si>
  <si>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</si>
  <si>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</si>
  <si>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</si>
  <si>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</si>
  <si>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</si>
  <si>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PMC2755648</t>
  </si>
  <si>
    <t>2RHD</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</si>
  <si>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</si>
  <si>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PMC4964384</t>
  </si>
  <si>
    <t>rs3842570</t>
  </si>
  <si>
    <t>PMC2154357</t>
  </si>
  <si>
    <t>1BL8</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</si>
  <si>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</si>
  <si>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</si>
  <si>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</si>
  <si>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PMC3720590</t>
  </si>
  <si>
    <t>PMC4915002</t>
  </si>
  <si>
    <t>PMC5679599</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</si>
  <si>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</si>
  <si>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</si>
  <si>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</si>
  <si>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</si>
  <si>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PMC6106943</t>
  </si>
  <si>
    <t>PMC3447400</t>
  </si>
  <si>
    <t>PMC4641828</t>
  </si>
  <si>
    <t>PMC3073932</t>
  </si>
  <si>
    <t>PMC4073492</t>
  </si>
  <si>
    <t>SRX512850</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</si>
  <si>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</si>
  <si>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</si>
  <si>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PMC5751318</t>
  </si>
  <si>
    <t>PMC3598806</t>
  </si>
  <si>
    <t xml:space="preserve">The crystal structure files of fully Ca2+-saturated avian fast skeletal troponin molecule (1YTZ.pdb) [20] and Ca2+-depleted TnC subunit (5TnC.pdb) [33] were obtained from the Protein Data Bank [34]. </t>
  </si>
  <si>
    <t>PMC3145266</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</si>
  <si>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</si>
  <si>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</si>
  <si>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</si>
  <si>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PMC5571410</t>
  </si>
  <si>
    <t>PMC5471064</t>
  </si>
  <si>
    <t>rs7574865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</si>
  <si>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</si>
  <si>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</si>
  <si>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</si>
  <si>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PMC4605685</t>
  </si>
  <si>
    <t>GO:0005515</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</si>
  <si>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</si>
  <si>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</si>
  <si>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</si>
  <si>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1FZB</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</si>
  <si>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</si>
  <si>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</si>
  <si>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PMC4645203</t>
  </si>
  <si>
    <t>CP012193</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</si>
  <si>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</si>
  <si>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</si>
  <si>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</si>
  <si>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PMC3382138</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</si>
  <si>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</si>
  <si>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</si>
  <si>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</si>
  <si>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</si>
  <si>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PMC5536051</t>
  </si>
  <si>
    <t>PMC6359293</t>
  </si>
  <si>
    <t xml:space="preserve">(D) Cartoon representation of the crystal structure of hsp70 based on PDB codes 1HJO and 4JNF. </t>
  </si>
  <si>
    <t>1XSO</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</si>
  <si>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</si>
  <si>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</si>
  <si>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</si>
  <si>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PMC4309091</t>
  </si>
  <si>
    <t>PMC6029241</t>
  </si>
  <si>
    <t>1IGT</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</si>
  <si>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</si>
  <si>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</si>
  <si>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</si>
  <si>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</si>
  <si>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The initial analysis of transcripts and proteins took as a reference the coordinates, ORF prediction and annotation for the C. crescentus reference strain CB15 (GeneBank accession AE005673, RefSeq NC_002696). </t>
  </si>
  <si>
    <t>PMC3228236</t>
  </si>
  <si>
    <t>3dbs</t>
  </si>
  <si>
    <t xml:space="preserve">X-ray co-crystal structure of the pan-class I selective PI3K inhibitor GDC-0941 (3) (PDB Code 3dbs). </t>
  </si>
  <si>
    <t xml:space="preserve">For more details see text and references [3, 33, 34]. </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</si>
  <si>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</si>
  <si>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</si>
  <si>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</si>
  <si>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</si>
  <si>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</si>
  <si>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</si>
  <si>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</si>
  <si>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</si>
  <si>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</si>
  <si>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</si>
  <si>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</si>
  <si>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</si>
  <si>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</si>
  <si>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</si>
  <si>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</si>
  <si>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</si>
  <si>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</si>
  <si>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PMC4799242</t>
  </si>
  <si>
    <t>PMC6222480</t>
  </si>
  <si>
    <t>2HCK</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</si>
  <si>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</si>
  <si>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</si>
  <si>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</si>
  <si>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PMC5671994</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</si>
  <si>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</si>
  <si>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</si>
  <si>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</si>
  <si>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</si>
  <si>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PMC2677866</t>
  </si>
  <si>
    <t>1ZD7</t>
  </si>
  <si>
    <t>1GXN</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</si>
  <si>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</si>
  <si>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</si>
  <si>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PMC5960700</t>
  </si>
  <si>
    <t xml:space="preserve">The MiCV HEB15 strain was isolated previously by our team (GenBank Accession No. KX268345) and used as the positive control for the qPCR and conventional PCR assay. </t>
  </si>
  <si>
    <t>PMC4551926</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</si>
  <si>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</si>
  <si>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</si>
  <si>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PMC6097609</t>
  </si>
  <si>
    <t>HPA027250</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</si>
  <si>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</si>
  <si>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</si>
  <si>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</si>
  <si>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PMC3814294</t>
  </si>
  <si>
    <t>PMC5560676</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</si>
  <si>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</si>
  <si>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</si>
  <si>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PMC4854269</t>
  </si>
  <si>
    <t>PMC2762245</t>
  </si>
  <si>
    <t>PMC5864207</t>
  </si>
  <si>
    <t>SRR3961935</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</si>
  <si>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</si>
  <si>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</si>
  <si>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</si>
  <si>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PMC2216687</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</si>
  <si>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</si>
  <si>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</si>
  <si>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</si>
  <si>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</si>
  <si>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</si>
  <si>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PMC4624855</t>
  </si>
  <si>
    <t>1CZ8</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</si>
  <si>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</si>
  <si>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</si>
  <si>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</si>
  <si>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PMC5564536</t>
  </si>
  <si>
    <t>KC896287</t>
  </si>
  <si>
    <t>PMC3843656</t>
  </si>
  <si>
    <t>PMC3027480</t>
  </si>
  <si>
    <t>AJ507799</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</si>
  <si>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</si>
  <si>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</si>
  <si>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</si>
  <si>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</si>
  <si>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</si>
  <si>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</si>
  <si>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</si>
  <si>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</si>
  <si>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</si>
  <si>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</si>
  <si>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</si>
  <si>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</si>
  <si>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PMC3943257</t>
  </si>
  <si>
    <t>KC414026</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</si>
  <si>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</si>
  <si>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</si>
  <si>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</si>
  <si>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</si>
  <si>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</si>
  <si>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</si>
  <si>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</si>
  <si>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</si>
  <si>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</si>
  <si>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</si>
  <si>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PMC4858275</t>
  </si>
  <si>
    <t>PF01469</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</si>
  <si>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</si>
  <si>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</si>
  <si>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</si>
  <si>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PMC5466989</t>
  </si>
  <si>
    <t>PMC5766183</t>
  </si>
  <si>
    <t>PMC6134180</t>
  </si>
  <si>
    <t>1UGJ</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</si>
  <si>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</si>
  <si>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</si>
  <si>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</si>
  <si>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1ii6</t>
  </si>
  <si>
    <t>PMC6331602</t>
  </si>
  <si>
    <t>5TnC</t>
  </si>
  <si>
    <t>PMC3864932</t>
  </si>
  <si>
    <t xml:space="preserve">A, Stick representation of E1266 and residues exchanged in mAOX3-â€œactive site1â€-K889H in the crystal structure of mAOX3 WT (pdb:3ZYV). </t>
  </si>
  <si>
    <t>PMC5490736</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</si>
  <si>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</si>
  <si>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</si>
  <si>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</si>
  <si>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</si>
  <si>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PMC6171930</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</si>
  <si>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</si>
  <si>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</si>
  <si>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PMC3206007</t>
  </si>
  <si>
    <t>PMC3835687</t>
  </si>
  <si>
    <t>PMC6171375</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</si>
  <si>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</si>
  <si>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</si>
  <si>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</si>
  <si>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PMC4379756</t>
  </si>
  <si>
    <t>PRJEB19938</t>
  </si>
  <si>
    <t>rs2075650</t>
  </si>
  <si>
    <t>JQ281259</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</si>
  <si>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</si>
  <si>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</si>
  <si>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</si>
  <si>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PMC6039554</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</si>
  <si>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</si>
  <si>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</si>
  <si>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</si>
  <si>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</si>
  <si>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PMC6095929</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</si>
  <si>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</si>
  <si>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</si>
  <si>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</si>
  <si>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PMC2940758</t>
  </si>
  <si>
    <t>2W69</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</si>
  <si>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</si>
  <si>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</si>
  <si>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</si>
  <si>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</si>
  <si>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</si>
  <si>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</si>
  <si>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</si>
  <si>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</si>
  <si>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</si>
  <si>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</si>
  <si>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</si>
  <si>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PMC3400600</t>
  </si>
  <si>
    <t>rs6552828</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</si>
  <si>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</si>
  <si>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</si>
  <si>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</si>
  <si>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</si>
  <si>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PMC6305680</t>
  </si>
  <si>
    <t>PMC5853437</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</si>
  <si>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</si>
  <si>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</si>
  <si>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</si>
  <si>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</si>
  <si>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</si>
  <si>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</si>
  <si>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</si>
  <si>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</si>
  <si>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</si>
  <si>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</si>
  <si>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</si>
  <si>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</si>
  <si>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PMC3794727</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</si>
  <si>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</si>
  <si>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</si>
  <si>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</si>
  <si>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</si>
  <si>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</si>
  <si>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</si>
  <si>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</si>
  <si>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</si>
  <si>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</si>
  <si>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</si>
  <si>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</si>
  <si>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</si>
  <si>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</si>
  <si>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</si>
  <si>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</si>
  <si>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</si>
  <si>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</si>
  <si>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PMC4228564</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</si>
  <si>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</si>
  <si>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</si>
  <si>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</si>
  <si>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</si>
  <si>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</si>
  <si>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</si>
  <si>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PMC3235092</t>
  </si>
  <si>
    <t>JN382542</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</si>
  <si>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</si>
  <si>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</si>
  <si>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</si>
  <si>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</si>
  <si>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</si>
  <si>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</si>
  <si>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</si>
  <si>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</si>
  <si>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PMC5813109</t>
  </si>
  <si>
    <t>KX345847</t>
  </si>
  <si>
    <t xml:space="preserve">The nucleotide sequences of CSF\BGD\DO1LT\2015 strain was deposited in GenBank under accession number KX345847. </t>
  </si>
  <si>
    <t>PMC3499474</t>
  </si>
  <si>
    <t>P17563</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</si>
  <si>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</si>
  <si>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</si>
  <si>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</si>
  <si>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</si>
  <si>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</si>
  <si>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</si>
  <si>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PMC6406689</t>
  </si>
  <si>
    <t>rs9545409</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</si>
  <si>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</si>
  <si>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</si>
  <si>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C19847</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</si>
  <si>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</si>
  <si>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</si>
  <si>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</si>
  <si>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</si>
  <si>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</si>
  <si>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</si>
  <si>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</si>
  <si>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</si>
  <si>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</si>
  <si>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</si>
  <si>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</si>
  <si>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</si>
  <si>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</si>
  <si>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</si>
  <si>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</si>
  <si>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PMC4970815</t>
  </si>
  <si>
    <t>ERR315856</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</si>
  <si>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</si>
  <si>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</si>
  <si>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</si>
  <si>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JX627379</t>
  </si>
  <si>
    <t xml:space="preserve">Two I. ricinus females (Table 2) from Rhinolophus hipposideros and one I. ricinus female from M. myotis were PCR-positive for the rickettsial gltA gene. </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</si>
  <si>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</si>
  <si>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Moreover, the three positive samples were re-run and specific fragments of 16S rRNA gene of Rickettsia spp. were successfully amplified and sequenced. </t>
  </si>
  <si>
    <t>PMC3338528</t>
  </si>
  <si>
    <t>CP002339</t>
  </si>
  <si>
    <t xml:space="preserve">The complete genome sequence of strain SN2 has been deposited in GenBank under accession no. CP002339. </t>
  </si>
  <si>
    <t>PMC6121541</t>
  </si>
  <si>
    <t>SRX3822957</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</si>
  <si>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</si>
  <si>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</si>
  <si>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</si>
  <si>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</si>
  <si>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</si>
  <si>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</si>
  <si>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</si>
  <si>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</si>
  <si>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</si>
  <si>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</si>
  <si>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PMC5192062</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</si>
  <si>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</si>
  <si>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</si>
  <si>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</si>
  <si>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</si>
  <si>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</si>
  <si>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</si>
  <si>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</si>
  <si>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</si>
  <si>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</si>
  <si>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</si>
  <si>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</si>
  <si>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</si>
  <si>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</si>
  <si>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</si>
  <si>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</si>
  <si>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</si>
  <si>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</si>
  <si>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</si>
  <si>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</si>
  <si>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</si>
  <si>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</si>
  <si>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</si>
  <si>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</si>
  <si>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</si>
  <si>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</si>
  <si>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PMC2585009</t>
  </si>
  <si>
    <t>P20591</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</si>
  <si>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</si>
  <si>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</si>
  <si>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</si>
  <si>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</si>
  <si>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</si>
  <si>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</si>
  <si>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</si>
  <si>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1PJM</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</si>
  <si>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</si>
  <si>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</si>
  <si>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</si>
  <si>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PMC5703901</t>
  </si>
  <si>
    <t>1COY</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</si>
  <si>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</si>
  <si>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</si>
  <si>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</si>
  <si>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</si>
  <si>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</si>
  <si>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</si>
  <si>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</si>
  <si>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</si>
  <si>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</si>
  <si>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</si>
  <si>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</si>
  <si>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IPR002022</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</si>
  <si>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</si>
  <si>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</si>
  <si>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</si>
  <si>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PMC5278366</t>
  </si>
  <si>
    <t>SRR4639778</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</si>
  <si>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</si>
  <si>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</si>
  <si>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</si>
  <si>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</si>
  <si>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</si>
  <si>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</si>
  <si>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</si>
  <si>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</si>
  <si>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</si>
  <si>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</si>
  <si>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</si>
  <si>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</si>
  <si>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</si>
  <si>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</si>
  <si>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</si>
  <si>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</si>
  <si>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</si>
  <si>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</si>
  <si>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</si>
  <si>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</si>
  <si>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</si>
  <si>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</si>
  <si>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</si>
  <si>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</si>
  <si>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</si>
  <si>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PMC5520553</t>
  </si>
  <si>
    <t>rs10052999</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</si>
  <si>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</si>
  <si>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</si>
  <si>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</si>
  <si>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</si>
  <si>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</si>
  <si>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 xml:space="preserve">Molecular dynamic simulations were performed using the NAMD [32] software package running on the XSEDE Lonestar supercomputer.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</si>
  <si>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</si>
  <si>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GCA_000188235.2</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</si>
  <si>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</si>
  <si>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</si>
  <si>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PMC3743022</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</si>
  <si>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</si>
  <si>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</si>
  <si>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</si>
  <si>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</si>
  <si>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JQ723690</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</si>
  <si>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</si>
  <si>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</si>
  <si>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</si>
  <si>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</si>
  <si>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</si>
  <si>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</si>
  <si>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</si>
  <si>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2i2x</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</si>
  <si>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</si>
  <si>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</si>
  <si>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</si>
  <si>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</si>
  <si>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</si>
  <si>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</si>
  <si>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</si>
  <si>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</si>
  <si>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</si>
  <si>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</si>
  <si>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</si>
  <si>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</si>
  <si>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</si>
  <si>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</si>
  <si>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1uaz</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</si>
  <si>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</si>
  <si>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</si>
  <si>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</si>
  <si>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</si>
  <si>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</si>
  <si>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</si>
  <si>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PMC5346417</t>
  </si>
  <si>
    <t>rs3754777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</si>
  <si>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</si>
  <si>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</si>
  <si>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</si>
  <si>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</si>
  <si>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</si>
  <si>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</si>
  <si>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</si>
  <si>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</si>
  <si>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</si>
  <si>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</si>
  <si>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</si>
  <si>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</si>
  <si>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PMC5216611</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</si>
  <si>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</si>
  <si>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</si>
  <si>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</si>
  <si>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</si>
  <si>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</si>
  <si>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</si>
  <si>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</si>
  <si>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</si>
  <si>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</si>
  <si>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</si>
  <si>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</si>
  <si>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</si>
  <si>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</si>
  <si>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</si>
  <si>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</si>
  <si>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</si>
  <si>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</si>
  <si>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</si>
  <si>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 xml:space="preserve">The C allele of rs1800414 only occurred on a single allele of this haplotype. </t>
  </si>
  <si>
    <t xml:space="preserve">We also added an extra SNP to BEH2 (rs7494942) and BEH3 (rs7170852) haplotypes. Again, the alleles of interest only occurred on one haplotype. </t>
  </si>
  <si>
    <t>PMC5472924</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</si>
  <si>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</si>
  <si>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</si>
  <si>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</si>
  <si>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</si>
  <si>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rs1805011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</si>
  <si>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</si>
  <si>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</si>
  <si>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</si>
  <si>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</si>
  <si>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</si>
  <si>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</si>
  <si>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</si>
  <si>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</si>
  <si>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</si>
  <si>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</si>
  <si>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</si>
  <si>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</si>
  <si>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The MaHV-1 genome sequence data has been submitted to GenBank and the accession number is KT594769. </t>
  </si>
  <si>
    <t xml:space="preserve">The Illumina read data have been submitted to the Short Reads Archive database and has the ID number SRA:SRP067309.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</si>
  <si>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</si>
  <si>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</si>
  <si>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</si>
  <si>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</si>
  <si>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PMC4178425</t>
  </si>
  <si>
    <t>CJJ81176</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</si>
  <si>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</si>
  <si>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</si>
  <si>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</si>
  <si>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</si>
  <si>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</si>
  <si>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</si>
  <si>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</si>
  <si>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</si>
  <si>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</si>
  <si>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</si>
  <si>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</si>
  <si>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</si>
  <si>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</si>
  <si>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</si>
  <si>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</si>
  <si>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PMC5966898</t>
  </si>
  <si>
    <t>GSE98815</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</si>
  <si>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</si>
  <si>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</si>
  <si>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</si>
  <si>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</si>
  <si>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</si>
  <si>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</si>
  <si>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</si>
  <si>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</si>
  <si>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</si>
  <si>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</si>
  <si>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</si>
  <si>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</si>
  <si>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</si>
  <si>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</si>
  <si>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</si>
  <si>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</si>
  <si>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</si>
  <si>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PMC5660696</t>
  </si>
  <si>
    <t>KX352089</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</si>
  <si>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</si>
  <si>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</si>
  <si>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 xml:space="preserve">The populations are divided by regional group on the x-axis as follows: Africa (yellow), Southwest Asia (green), Europe (blue), Central Asia (orange), Pacific Islands (purple), East Asia (red), and Native Americans (teal) </t>
  </si>
  <si>
    <t xml:space="preserve">The derived allele of rs1800407 is relatively rare compared to the blue-eye associated alleles of the three BEHs. The derived allele frequencies of rs1800407 are presented in Fig.Â 3.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</si>
  <si>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</si>
  <si>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</si>
  <si>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</si>
  <si>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</si>
  <si>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</si>
  <si>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PMC4437040</t>
  </si>
  <si>
    <t>AY243496</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</si>
  <si>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</si>
  <si>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</si>
  <si>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</si>
  <si>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</si>
  <si>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</si>
  <si>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</si>
  <si>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PMC4016241</t>
  </si>
  <si>
    <t>304800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</si>
  <si>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</si>
  <si>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</si>
  <si>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</si>
  <si>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1XL3</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</si>
  <si>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</si>
  <si>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</si>
  <si>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</si>
  <si>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</si>
  <si>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</si>
  <si>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</si>
  <si>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</si>
  <si>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</si>
  <si>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</si>
  <si>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</si>
  <si>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</si>
  <si>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</si>
  <si>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</si>
  <si>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</si>
  <si>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</si>
  <si>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</si>
  <si>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</si>
  <si>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</si>
  <si>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</si>
  <si>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</si>
  <si>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</si>
  <si>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</si>
  <si>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</si>
  <si>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</si>
  <si>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rs9669948</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</si>
  <si>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</si>
  <si>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</si>
  <si>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</si>
  <si>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</si>
  <si>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</si>
  <si>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</si>
  <si>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</si>
  <si>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PMC5488172</t>
  </si>
  <si>
    <t>4OCX</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</si>
  <si>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</si>
  <si>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</si>
  <si>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</si>
  <si>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GO:0016887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</si>
  <si>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</si>
  <si>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</si>
  <si>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</si>
  <si>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 xml:space="preserve">Geographic distribution of the derived allele of rs1800414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</si>
  <si>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</si>
  <si>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</si>
  <si>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</si>
  <si>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</si>
  <si>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</si>
  <si>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</si>
  <si>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</si>
  <si>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</si>
  <si>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</si>
  <si>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</si>
  <si>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</si>
  <si>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</si>
  <si>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</si>
  <si>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</si>
  <si>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</si>
  <si>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</si>
  <si>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</si>
  <si>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</si>
  <si>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</si>
  <si>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PMC6441561</t>
  </si>
  <si>
    <t>SRP149194</t>
  </si>
  <si>
    <t xml:space="preserve">The following information was supplied regarding data availability: </t>
  </si>
  <si>
    <t xml:space="preserve">The raw data is at SRA accession number SRP149194.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</si>
  <si>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</si>
  <si>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</si>
  <si>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</si>
  <si>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</si>
  <si>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</si>
  <si>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</si>
  <si>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</si>
  <si>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</si>
  <si>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</si>
  <si>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</si>
  <si>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</si>
  <si>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</si>
  <si>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</si>
  <si>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</si>
  <si>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</si>
  <si>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</si>
  <si>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PMC6341276</t>
  </si>
  <si>
    <t>1Q1M</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</si>
  <si>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</si>
  <si>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</si>
  <si>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rs1129038</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</si>
  <si>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</si>
  <si>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</si>
  <si>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</si>
  <si>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</si>
  <si>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</si>
  <si>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</si>
  <si>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</si>
  <si>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</si>
  <si>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</si>
  <si>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</si>
  <si>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</si>
  <si>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</si>
  <si>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</si>
  <si>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PMC2602789</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</si>
  <si>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</si>
  <si>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</si>
  <si>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</si>
  <si>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</si>
  <si>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PMC2988090</t>
  </si>
  <si>
    <t>3OGM</t>
  </si>
  <si>
    <t xml:space="preserve">Author Information. Structural coordinates and structural factors have been deposited in the Protein Data Bank under accession numbers 3OGK, 3OGL, and 3OGM. </t>
  </si>
  <si>
    <t xml:space="preserve">Authors declare no financial interest.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</si>
  <si>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</si>
  <si>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</si>
  <si>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</si>
  <si>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</si>
  <si>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</si>
  <si>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</si>
  <si>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</si>
  <si>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</si>
  <si>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</si>
  <si>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</si>
  <si>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</si>
  <si>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</si>
  <si>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</si>
  <si>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</si>
  <si>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</si>
  <si>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</si>
  <si>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</si>
  <si>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</si>
  <si>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PMC2929266</t>
  </si>
  <si>
    <t>1HRH</t>
  </si>
  <si>
    <t xml:space="preserve">Structures of Î²-sheet dimers: defensin HNP-3 (upper left, PDB ID 1DFN),(1) the Î»-Cro repressor (upper right, PDB ID 1COP),(2) interleukin 8 (lower left, PDB ID 1IL8),(3) and the ribonuclease H domain of HIV-1 reverse transcriptase (lower right, PDB ID 1HRH).(4) </t>
  </si>
  <si>
    <t>PMC4076316</t>
  </si>
  <si>
    <t>KF810103</t>
  </si>
  <si>
    <t xml:space="preserve">The cloned 26S rRNA gene sequences of yeasts in TKG have been deposited in GenBank under the accession numbers KF809966â€“KF810103.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</si>
  <si>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</si>
  <si>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</si>
  <si>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</si>
  <si>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</si>
  <si>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</si>
  <si>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</si>
  <si>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</si>
  <si>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</si>
  <si>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</si>
  <si>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</si>
  <si>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</si>
  <si>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</si>
  <si>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</si>
  <si>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</si>
  <si>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</si>
  <si>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</si>
  <si>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</si>
  <si>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</si>
  <si>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3hqg</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</si>
  <si>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</si>
  <si>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</si>
  <si>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</si>
  <si>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AE005673</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</si>
  <si>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</si>
  <si>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</si>
  <si>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</si>
  <si>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</si>
  <si>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</si>
  <si>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</si>
  <si>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</si>
  <si>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</si>
  <si>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</si>
  <si>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</si>
  <si>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</si>
  <si>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</si>
  <si>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</si>
  <si>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</si>
  <si>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</si>
  <si>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</si>
  <si>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</si>
  <si>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</si>
  <si>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</si>
  <si>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</si>
  <si>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</si>
  <si>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</si>
  <si>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</si>
  <si>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2SRC</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</si>
  <si>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</si>
  <si>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</si>
  <si>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</si>
  <si>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DRA002961</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</si>
  <si>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</si>
  <si>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</si>
  <si>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</si>
  <si>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</si>
  <si>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</si>
  <si>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</si>
  <si>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</si>
  <si>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</si>
  <si>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PMC5421914</t>
  </si>
  <si>
    <t>NM_004449.4</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</si>
  <si>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</si>
  <si>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</si>
  <si>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</si>
  <si>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</si>
  <si>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</si>
  <si>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</si>
  <si>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</si>
  <si>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</si>
  <si>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</si>
  <si>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</si>
  <si>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</si>
  <si>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</si>
  <si>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</si>
  <si>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PMC5591096</t>
  </si>
  <si>
    <t>rs3765467</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</si>
  <si>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</si>
  <si>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</si>
  <si>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</si>
  <si>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</si>
  <si>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</si>
  <si>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</si>
  <si>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</si>
  <si>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1LSH</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</si>
  <si>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</si>
  <si>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</si>
  <si>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2FM9</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</si>
  <si>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</si>
  <si>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</si>
  <si>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</si>
  <si>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</si>
  <si>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</si>
  <si>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</si>
  <si>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</si>
  <si>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</si>
  <si>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</si>
  <si>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</si>
  <si>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</si>
  <si>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</si>
  <si>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</si>
  <si>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</si>
  <si>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</si>
  <si>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</si>
  <si>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</si>
  <si>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</si>
  <si>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</si>
  <si>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</si>
  <si>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JQ690762</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</si>
  <si>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</si>
  <si>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</si>
  <si>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</si>
  <si>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</si>
  <si>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</si>
  <si>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</si>
  <si>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</si>
  <si>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</si>
  <si>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</si>
  <si>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</si>
  <si>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PMC5428514</t>
  </si>
  <si>
    <t>GSE65194</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</si>
  <si>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</si>
  <si>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</si>
  <si>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</si>
  <si>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</si>
  <si>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</si>
  <si>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</si>
  <si>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</si>
  <si>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1TZI</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</si>
  <si>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</si>
  <si>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</si>
  <si>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</si>
  <si>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</si>
  <si>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</si>
  <si>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</si>
  <si>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</si>
  <si>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</si>
  <si>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</si>
  <si>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</si>
  <si>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</si>
  <si>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</si>
  <si>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</si>
  <si>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</si>
  <si>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</si>
  <si>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</si>
  <si>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</si>
  <si>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</si>
  <si>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</si>
  <si>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</si>
  <si>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</si>
  <si>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</si>
  <si>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</si>
  <si>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</si>
  <si>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PMC3648516</t>
  </si>
  <si>
    <t>GSE41864</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</si>
  <si>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</si>
  <si>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</si>
  <si>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</si>
  <si>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</si>
  <si>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</si>
  <si>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</si>
  <si>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</si>
  <si>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</si>
  <si>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</si>
  <si>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</si>
  <si>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</si>
  <si>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</si>
  <si>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</si>
  <si>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</si>
  <si>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</si>
  <si>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</si>
  <si>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</si>
  <si>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</si>
  <si>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</si>
  <si>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</si>
  <si>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</si>
  <si>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PMC5535145</t>
  </si>
  <si>
    <t>KU572428</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</si>
  <si>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</si>
  <si>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</si>
  <si>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</si>
  <si>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</si>
  <si>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</si>
  <si>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</si>
  <si>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</si>
  <si>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PMC3569360</t>
  </si>
  <si>
    <t>GCA_000307715.1</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</si>
  <si>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</si>
  <si>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</si>
  <si>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 xml:space="preserve">Molecular Characteristics and Phylogenetic Analysis of CAV Variant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</si>
  <si>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</si>
  <si>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</si>
  <si>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</si>
  <si>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</si>
  <si>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</si>
  <si>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</si>
  <si>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Diffraction data statistics are shown in Table 1.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</si>
  <si>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</si>
  <si>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PMC2132710</t>
  </si>
  <si>
    <t>AA218250</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</si>
  <si>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</si>
  <si>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</si>
  <si>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</si>
  <si>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</si>
  <si>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</si>
  <si>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</si>
  <si>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</si>
  <si>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</si>
  <si>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</si>
  <si>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KJ577821</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</si>
  <si>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</si>
  <si>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</si>
  <si>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 xml:space="preserve">To obtain 5â€² mouse 4.1G (m4.1G) sequence, the dbest database was searched using human 4.1G (h4.1G) as the query sequence (47).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</si>
  <si>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</si>
  <si>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</si>
  <si>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</si>
  <si>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</si>
  <si>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</si>
  <si>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PMC4560418</t>
  </si>
  <si>
    <t>DQ925817</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</si>
  <si>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</si>
  <si>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</si>
  <si>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</si>
  <si>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</si>
  <si>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</si>
  <si>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</si>
  <si>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</si>
  <si>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</si>
  <si>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</si>
  <si>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</si>
  <si>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</si>
  <si>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</si>
  <si>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PMC3902798</t>
  </si>
  <si>
    <t>GG699410</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</si>
  <si>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</si>
  <si>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</si>
  <si>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</si>
  <si>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PMC4417161</t>
  </si>
  <si>
    <t>4C2M</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</si>
  <si>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</si>
  <si>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</si>
  <si>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</si>
  <si>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KC243376</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</si>
  <si>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</si>
  <si>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</si>
  <si>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</si>
  <si>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</si>
  <si>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</si>
  <si>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</si>
  <si>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</si>
  <si>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</si>
  <si>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</si>
  <si>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</si>
  <si>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</si>
  <si>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</si>
  <si>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</si>
  <si>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</si>
  <si>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</si>
  <si>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</si>
  <si>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</si>
  <si>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</si>
  <si>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</si>
  <si>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</si>
  <si>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PMC5012869</t>
  </si>
  <si>
    <t>3EKR</t>
  </si>
  <si>
    <t xml:space="preserve">The sequence alignment of the ATPase domain of topo II (1ZXM) and Hsp90 (3EKR). </t>
  </si>
  <si>
    <t xml:space="preserve">The alignment were generated using BioEdit. The structure of ATPase domain of (A) topo II and (B) Hsp90. </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</si>
  <si>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</si>
  <si>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</si>
  <si>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</si>
  <si>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</si>
  <si>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</si>
  <si>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</si>
  <si>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</si>
  <si>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</si>
  <si>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 xml:space="preserve">The differences are mapped onto the trimer crystal structure (D-F), as described in Figure 2.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</si>
  <si>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</si>
  <si>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GO:0007584</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</si>
  <si>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</si>
  <si>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</si>
  <si>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</si>
  <si>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PMC5956005</t>
  </si>
  <si>
    <t>KX697730</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</si>
  <si>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</si>
  <si>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</si>
  <si>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</si>
  <si>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</si>
  <si>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</si>
  <si>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</si>
  <si>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</si>
  <si>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</si>
  <si>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</si>
  <si>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</si>
  <si>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</si>
  <si>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</si>
  <si>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</si>
  <si>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</si>
  <si>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</si>
  <si>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</si>
  <si>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</si>
  <si>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</si>
  <si>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</si>
  <si>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GQ413963</t>
  </si>
  <si>
    <t xml:space="preserve">Moreover, the three positive samples were re-run and specific fragments of 16S rRNA gene of Rickettsia spp. were successfully amplified and sequenced. </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</si>
  <si>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</si>
  <si>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However, all three samples that were PCR-positive for the rickettsial gltA gene were negative for the ompA gene.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</si>
  <si>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</si>
  <si>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</si>
  <si>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</si>
  <si>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</si>
  <si>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PMC4823981</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</si>
  <si>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</si>
  <si>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</si>
  <si>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</si>
  <si>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</si>
  <si>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PMC3965909</t>
  </si>
  <si>
    <t>GSE50951</t>
  </si>
  <si>
    <t xml:space="preserve">The resulting H3K27me3 ChIP sequence files and quality scores are available from the NIH SRA, accession number SRA051384. </t>
  </si>
  <si>
    <t xml:space="preserve">Microarray data are available at NIH GEO accession GSE50951.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</si>
  <si>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</si>
  <si>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</si>
  <si>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</si>
  <si>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PMC6350061</t>
  </si>
  <si>
    <t>GSE116110</t>
  </si>
  <si>
    <t xml:space="preserve">The procedures were performed as previously described. </t>
  </si>
  <si>
    <t xml:space="preserve">We also registered these data in the GEO database (Accession No. GSE116110).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</si>
  <si>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</si>
  <si>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</si>
  <si>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</si>
  <si>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</si>
  <si>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</si>
  <si>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</si>
  <si>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</si>
  <si>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</si>
  <si>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</si>
  <si>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</si>
  <si>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</si>
  <si>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</si>
  <si>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</si>
  <si>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AB065375</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</si>
  <si>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</si>
  <si>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</si>
  <si>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</si>
  <si>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PMC5058631</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</si>
  <si>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</si>
  <si>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</si>
  <si>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</si>
  <si>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</si>
  <si>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PMC3999496</t>
  </si>
  <si>
    <t>KJ577585</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</si>
  <si>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</si>
  <si>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</si>
  <si>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rs180925</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</si>
  <si>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</si>
  <si>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</si>
  <si>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</si>
  <si>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</si>
  <si>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</si>
  <si>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</si>
  <si>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</si>
  <si>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</si>
  <si>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</si>
  <si>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</si>
  <si>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</si>
  <si>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</si>
  <si>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KF700696</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</si>
  <si>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</si>
  <si>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</si>
  <si>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</si>
  <si>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</si>
  <si>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</si>
  <si>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</si>
  <si>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</si>
  <si>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</si>
  <si>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</si>
  <si>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</si>
  <si>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</si>
  <si>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1BYQ</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</si>
  <si>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</si>
  <si>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</si>
  <si>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</si>
  <si>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</si>
  <si>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</si>
  <si>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</si>
  <si>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</si>
  <si>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DRA005682</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</si>
  <si>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</si>
  <si>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</si>
  <si>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</si>
  <si>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</si>
  <si>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</si>
  <si>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</si>
  <si>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</si>
  <si>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</si>
  <si>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PMC4490480</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</si>
  <si>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</si>
  <si>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</si>
  <si>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</si>
  <si>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</si>
  <si>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</si>
  <si>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</si>
  <si>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PMC5589870</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</si>
  <si>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</si>
  <si>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</si>
  <si>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</si>
  <si>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</si>
  <si>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rs3821985</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</si>
  <si>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</si>
  <si>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</si>
  <si>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</si>
  <si>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</si>
  <si>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</si>
  <si>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</si>
  <si>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</si>
  <si>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</si>
  <si>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</si>
  <si>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1VGL</t>
  </si>
  <si>
    <t xml:space="preserve">Figure 4 Network diagram of functional interactions between other structurally related Fuz like longin-domain containing proteins SEDL, YKT6, SEC22B, VAMP7 and AP2Ïƒ (PDB id: 1H3Q, 3BW6, 1IFQ, 2VX8 and 1VGL respectively). </t>
  </si>
  <si>
    <t>SRR3737019</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</si>
  <si>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</si>
  <si>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</si>
  <si>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</si>
  <si>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</si>
  <si>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</si>
  <si>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</si>
  <si>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</si>
  <si>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</si>
  <si>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</si>
  <si>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</si>
  <si>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PMC5797170</t>
  </si>
  <si>
    <t>PRJEB23243</t>
  </si>
  <si>
    <t xml:space="preserve">Sequencing datasets can be accessed as BAM files (.bam) from the European Nucleotide Archive under accession number PRJEB23243. </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</si>
  <si>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</si>
  <si>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</si>
  <si>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</si>
  <si>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</si>
  <si>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</si>
  <si>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PMC5667448</t>
  </si>
  <si>
    <t>1XNK</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</si>
  <si>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</si>
  <si>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</si>
  <si>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</si>
  <si>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PMC3494444</t>
  </si>
  <si>
    <t>120436</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</si>
  <si>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</si>
  <si>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</si>
  <si>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</si>
  <si>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PMC5041910</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</si>
  <si>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</si>
  <si>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</si>
  <si>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</si>
  <si>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</si>
  <si>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PMC5923093</t>
  </si>
  <si>
    <t>PRJNA398137</t>
  </si>
  <si>
    <t xml:space="preserve">The accession numbers for all the M. abscessus isolates sequenced in this study are available at DDBJ/ENA/GenBank under BioProject PRJNA398137. </t>
  </si>
  <si>
    <t>PMC3497266</t>
  </si>
  <si>
    <t>EU591532</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</si>
  <si>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</si>
  <si>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</si>
  <si>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</si>
  <si>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</si>
  <si>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</si>
  <si>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PMC5358358</t>
  </si>
  <si>
    <t>4EHQ</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</si>
  <si>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</si>
  <si>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</si>
  <si>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</si>
  <si>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PMC3757061</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</si>
  <si>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</si>
  <si>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</si>
  <si>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</si>
  <si>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</si>
  <si>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</si>
  <si>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</si>
  <si>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PMC6068308</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</si>
  <si>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</si>
  <si>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</si>
  <si>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</si>
  <si>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</si>
  <si>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</si>
  <si>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</si>
  <si>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</si>
  <si>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</si>
  <si>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PMC5539595</t>
  </si>
  <si>
    <t>KY709203</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</si>
  <si>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</si>
  <si>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</si>
  <si>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</si>
  <si>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rs1401492</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</si>
  <si>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</si>
  <si>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</si>
  <si>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</si>
  <si>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PMC5595876</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</si>
  <si>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</si>
  <si>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</si>
  <si>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</si>
  <si>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AY372246</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</si>
  <si>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</si>
  <si>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</si>
  <si>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</si>
  <si>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</si>
  <si>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</si>
  <si>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</si>
  <si>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</si>
  <si>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</si>
  <si>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</si>
  <si>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1LDS</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</si>
  <si>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</si>
  <si>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</si>
  <si>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1AA7</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</si>
  <si>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</si>
  <si>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</si>
  <si>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</si>
  <si>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</si>
  <si>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</si>
  <si>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</si>
  <si>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</si>
  <si>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</si>
  <si>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</si>
  <si>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</si>
  <si>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</si>
  <si>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</si>
  <si>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</si>
  <si>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</si>
  <si>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</si>
  <si>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</si>
  <si>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</si>
  <si>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</si>
  <si>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</si>
  <si>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U46016</t>
  </si>
  <si>
    <t xml:space="preserve">Patients who developed HIV-1 drug resistance (black circles for HIV-1 proviral DNA and black rectangles for HIV-1 RNA) also indicated.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</si>
  <si>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</si>
  <si>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</si>
  <si>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</si>
  <si>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</si>
  <si>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FJ809753</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</si>
  <si>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</si>
  <si>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</si>
  <si>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</si>
  <si>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</si>
  <si>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</si>
  <si>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</si>
  <si>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GSE78032</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</si>
  <si>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</si>
  <si>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</si>
  <si>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</si>
  <si>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PMC4957768</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</si>
  <si>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</si>
  <si>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</si>
  <si>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</si>
  <si>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</si>
  <si>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rs11209026</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</si>
  <si>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</si>
  <si>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</si>
  <si>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</si>
  <si>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</si>
  <si>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</si>
  <si>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</si>
  <si>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PMC4527363</t>
  </si>
  <si>
    <t>SRR1928149</t>
  </si>
  <si>
    <t xml:space="preserve">The Illumina RNA-seq data generated from buds and leaves of Camellia sinensis and Camellia oleifera are available in the NCBI SRA (http://trace.ncbi.nlm.nih.gov/Traces/sra) with accessions SRR1928149 and SRR1928150.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</si>
  <si>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</si>
  <si>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</si>
  <si>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</si>
  <si>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</si>
  <si>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PMC4835728</t>
  </si>
  <si>
    <t>LGSE01000000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</si>
  <si>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</si>
  <si>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</si>
  <si>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</si>
  <si>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</si>
  <si>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</si>
  <si>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1GC1</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</si>
  <si>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</si>
  <si>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1HJO</t>
  </si>
  <si>
    <t xml:space="preserve">(C) The structure of the chimeric construct made of MeV XD (blue) and of the molecular recognition element MoRE of NTAIL (red) (PDB code 1T6O).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</si>
  <si>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</si>
  <si>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</si>
  <si>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</si>
  <si>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</si>
  <si>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</si>
  <si>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</si>
  <si>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PMC3280251</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</si>
  <si>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</si>
  <si>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</si>
  <si>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</si>
  <si>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</si>
  <si>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PMC3044699</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</si>
  <si>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</si>
  <si>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</si>
  <si>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</si>
  <si>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</si>
  <si>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</si>
  <si>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</si>
  <si>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</si>
  <si>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</si>
  <si>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</si>
  <si>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</si>
  <si>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</si>
  <si>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</si>
  <si>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</si>
  <si>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</si>
  <si>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</si>
  <si>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</si>
  <si>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</si>
  <si>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</si>
  <si>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</si>
  <si>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</si>
  <si>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</si>
  <si>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</si>
  <si>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</si>
  <si>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</si>
  <si>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</si>
  <si>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</si>
  <si>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</si>
  <si>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</si>
  <si>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</si>
  <si>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</si>
  <si>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</si>
  <si>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</si>
  <si>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</si>
  <si>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</si>
  <si>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</si>
  <si>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</si>
  <si>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</si>
  <si>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</si>
  <si>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</si>
  <si>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</si>
  <si>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</si>
  <si>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</si>
  <si>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</si>
  <si>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</si>
  <si>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</si>
  <si>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</si>
  <si>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</si>
  <si>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PMC5662722</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</si>
  <si>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</si>
  <si>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</si>
  <si>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</si>
  <si>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</si>
  <si>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</si>
  <si>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</si>
  <si>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</si>
  <si>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</si>
  <si>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PMC5353578</t>
  </si>
  <si>
    <t>AY264367</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</si>
  <si>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</si>
  <si>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PMC2528966</t>
  </si>
  <si>
    <t>GSE11196</t>
  </si>
  <si>
    <t xml:space="preserve">The data set has been deposited at Gene Expression Omnibus (GEO, GSE11196). </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</si>
  <si>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</si>
  <si>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</si>
  <si>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</si>
  <si>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PMC4190437</t>
  </si>
  <si>
    <t>E-MTAB-2736</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</si>
  <si>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</si>
  <si>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</si>
  <si>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</si>
  <si>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Correct Categories</t>
  </si>
  <si>
    <t>Predictions</t>
  </si>
  <si>
    <t>Manually labeled</t>
  </si>
  <si>
    <t>Labeled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</si>
</sst>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3">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xf numFmtId="0" fontId="0" fillId="0" borderId="0" xfId="0" applyAlignment="1">
      <alignment horizontal="center"/>
    </xf>
    <xf numFmtId="0" fontId="2" fillId="0" borderId="0" xfId="0" applyFont="1" applyFill="1"/>
  </cellXfs>
  <cellStyles count="2">
    <cellStyle name="Normal" xfId="0" builtinId="0"/>
    <cellStyle name="Percent" xfId="1" builtinId="5"/>
  </cellStyles>
  <dxfs count="50">
    <dxf>
      <font>
        <b/>
      </font>
      <numFmt numFmtId="0" formatCode="General"/>
    </dxf>
    <dxf>
      <font>
        <b/>
      </font>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3.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4.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9.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0.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D0A6-4BC4-AFB4-FDFCA5EBE552}"/>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Background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3554521388588432E-2"/>
          <c:y val="8.9436712461659434E-2"/>
          <c:w val="0.97289095722282315"/>
          <c:h val="0.71496039788574306"/>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('Analysis-class-subtype'!$AM$123,'Analysis-class-subtype'!$AO$123:$AP$123,'Analysis-class-subtype'!$AS$123,'Analysis-class-subtype'!$AV$123:$AW$123,'Analysis-class-subtype'!$AZ$123:$BC$123,'Analysis-class-subtype'!$BF$123:$BG$123,'Analysis-class-subtype'!$BJ$123)</c:f>
              <c:strCache>
                <c:ptCount val="13"/>
                <c:pt idx="0">
                  <c:v>ChEBI</c:v>
                </c:pt>
                <c:pt idx="1">
                  <c:v>dbGaP</c:v>
                </c:pt>
                <c:pt idx="2">
                  <c:v>EFO</c:v>
                </c:pt>
                <c:pt idx="3">
                  <c:v>ENA</c:v>
                </c:pt>
                <c:pt idx="4">
                  <c:v>Gene Ontology (GO)</c:v>
                </c:pt>
                <c:pt idx="5">
                  <c:v>GEO</c:v>
                </c:pt>
                <c:pt idx="6">
                  <c:v>InterPro</c:v>
                </c:pt>
                <c:pt idx="7">
                  <c:v>OMIM</c:v>
                </c:pt>
                <c:pt idx="8">
                  <c:v>PDBe</c:v>
                </c:pt>
                <c:pt idx="9">
                  <c:v>Pfam</c:v>
                </c:pt>
                <c:pt idx="10">
                  <c:v>RefSeq</c:v>
                </c:pt>
                <c:pt idx="11">
                  <c:v>RefSNP</c:v>
                </c:pt>
                <c:pt idx="12">
                  <c:v>UniProt</c:v>
                </c:pt>
              </c:strCache>
            </c:strRef>
          </c:cat>
          <c:val>
            <c:numRef>
              <c:extLst>
                <c:ext xmlns:c15="http://schemas.microsoft.com/office/drawing/2012/chart" uri="{02D57815-91ED-43cb-92C2-25804820EDAC}">
                  <c15:fullRef>
                    <c15:sqref>'Analysis-class-subtype'!$B$131:$AC$131</c15:sqref>
                  </c15:fullRef>
                </c:ext>
              </c:extLst>
              <c:f>('Analysis-class-subtype'!$F$131,'Analysis-class-subtype'!$H$131:$I$131,'Analysis-class-subtype'!$L$131,'Analysis-class-subtype'!$O$131:$P$131,'Analysis-class-subtype'!$S$131:$V$131,'Analysis-class-subtype'!$Y$131:$Z$131,'Analysis-class-subtype'!$AC$131)</c:f>
              <c:numCache>
                <c:formatCode>0.00%</c:formatCode>
                <c:ptCount val="13"/>
                <c:pt idx="0">
                  <c:v>0.5</c:v>
                </c:pt>
                <c:pt idx="1">
                  <c:v>0</c:v>
                </c:pt>
                <c:pt idx="2">
                  <c:v>0.25</c:v>
                </c:pt>
                <c:pt idx="3">
                  <c:v>4.1390728476821195E-2</c:v>
                </c:pt>
                <c:pt idx="4">
                  <c:v>0</c:v>
                </c:pt>
                <c:pt idx="5">
                  <c:v>0</c:v>
                </c:pt>
                <c:pt idx="6">
                  <c:v>4.5454545454545456E-2</c:v>
                </c:pt>
                <c:pt idx="7">
                  <c:v>0.76388888888888884</c:v>
                </c:pt>
                <c:pt idx="8">
                  <c:v>3.1042128603104215E-2</c:v>
                </c:pt>
                <c:pt idx="9">
                  <c:v>0.25</c:v>
                </c:pt>
                <c:pt idx="10">
                  <c:v>6.5420560747663545E-2</c:v>
                </c:pt>
                <c:pt idx="11">
                  <c:v>0.13871374527112232</c:v>
                </c:pt>
                <c:pt idx="12">
                  <c:v>4.4117647058823532E-2</c:v>
                </c:pt>
              </c:numCache>
            </c:numRef>
          </c:val>
          <c:extLst>
            <c:ext xmlns:c16="http://schemas.microsoft.com/office/drawing/2014/chart" uri="{C3380CC4-5D6E-409C-BE32-E72D297353CC}">
              <c16:uniqueId val="{00000000-A4AB-4BD2-8925-3A6E1A466E8B}"/>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('Analysis-class-subtype'!$AM$123,'Analysis-class-subtype'!$AO$123:$AP$123,'Analysis-class-subtype'!$AS$123,'Analysis-class-subtype'!$AV$123:$AW$123,'Analysis-class-subtype'!$AZ$123:$BC$123,'Analysis-class-subtype'!$BF$123:$BG$123,'Analysis-class-subtype'!$BJ$123)</c:f>
              <c:strCache>
                <c:ptCount val="13"/>
                <c:pt idx="0">
                  <c:v>ChEBI</c:v>
                </c:pt>
                <c:pt idx="1">
                  <c:v>dbGaP</c:v>
                </c:pt>
                <c:pt idx="2">
                  <c:v>EFO</c:v>
                </c:pt>
                <c:pt idx="3">
                  <c:v>ENA</c:v>
                </c:pt>
                <c:pt idx="4">
                  <c:v>Gene Ontology (GO)</c:v>
                </c:pt>
                <c:pt idx="5">
                  <c:v>GEO</c:v>
                </c:pt>
                <c:pt idx="6">
                  <c:v>InterPro</c:v>
                </c:pt>
                <c:pt idx="7">
                  <c:v>OMIM</c:v>
                </c:pt>
                <c:pt idx="8">
                  <c:v>PDBe</c:v>
                </c:pt>
                <c:pt idx="9">
                  <c:v>Pfam</c:v>
                </c:pt>
                <c:pt idx="10">
                  <c:v>RefSeq</c:v>
                </c:pt>
                <c:pt idx="11">
                  <c:v>RefSNP</c:v>
                </c:pt>
                <c:pt idx="12">
                  <c:v>UniProt</c:v>
                </c:pt>
              </c:strCache>
            </c:strRef>
          </c:cat>
          <c:val>
            <c:numRef>
              <c:extLst>
                <c:ext xmlns:c15="http://schemas.microsoft.com/office/drawing/2012/chart" uri="{02D57815-91ED-43cb-92C2-25804820EDAC}">
                  <c15:fullRef>
                    <c15:sqref>'Analysis-class-subtype'!$AI$131:$BJ$131</c15:sqref>
                  </c15:fullRef>
                </c:ext>
              </c:extLst>
              <c:f>('Analysis-class-subtype'!$AM$131,'Analysis-class-subtype'!$AO$131:$AP$131,'Analysis-class-subtype'!$AS$131,'Analysis-class-subtype'!$AV$131:$AW$131,'Analysis-class-subtype'!$AZ$131:$BC$131,'Analysis-class-subtype'!$BF$131:$BG$131,'Analysis-class-subtype'!$BJ$131)</c:f>
              <c:numCache>
                <c:formatCode>0%</c:formatCode>
                <c:ptCount val="13"/>
                <c:pt idx="0">
                  <c:v>0</c:v>
                </c:pt>
                <c:pt idx="1">
                  <c:v>0.4</c:v>
                </c:pt>
                <c:pt idx="2">
                  <c:v>0</c:v>
                </c:pt>
                <c:pt idx="3">
                  <c:v>8.1632653061224483E-2</c:v>
                </c:pt>
                <c:pt idx="4">
                  <c:v>3.0303030303030304E-2</c:v>
                </c:pt>
                <c:pt idx="5">
                  <c:v>2.5974025974025976E-2</c:v>
                </c:pt>
                <c:pt idx="6">
                  <c:v>7.1428571428571425E-2</c:v>
                </c:pt>
                <c:pt idx="7">
                  <c:v>0.67647058823529416</c:v>
                </c:pt>
                <c:pt idx="8">
                  <c:v>7.9234972677595633E-2</c:v>
                </c:pt>
                <c:pt idx="9">
                  <c:v>0.26666666666666666</c:v>
                </c:pt>
                <c:pt idx="10">
                  <c:v>0.2</c:v>
                </c:pt>
                <c:pt idx="11">
                  <c:v>0.20322580645161289</c:v>
                </c:pt>
                <c:pt idx="12">
                  <c:v>0.1076923076923077</c:v>
                </c:pt>
              </c:numCache>
            </c:numRef>
          </c:val>
          <c:extLst>
            <c:ext xmlns:c16="http://schemas.microsoft.com/office/drawing/2014/chart" uri="{C3380CC4-5D6E-409C-BE32-E72D297353CC}">
              <c16:uniqueId val="{0000001C-A4AB-4BD2-8925-3A6E1A466E8B}"/>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11118899058501"/>
          <c:y val="0.90672846940642671"/>
          <c:w val="0.2056123983330369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Creation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128805369252564E-2"/>
          <c:y val="0.10599647377464974"/>
          <c:w val="0.92931433846666234"/>
          <c:h val="0.76886229574960108"/>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'Analysis-class-subtype'!$B$132:$AC$132</c15:sqref>
                  </c15:fullRef>
                </c:ext>
              </c:extLst>
              <c:f>('Analysis-class-subtype'!$B$132,'Analysis-class-subtype'!$D$132:$E$132,'Analysis-class-subtype'!$H$132,'Analysis-class-subtype'!$J$132:$L$132,'Analysis-class-subtype'!$N$132,'Analysis-class-subtype'!$P$132,'Analysis-class-subtype'!$U$132,'Analysis-class-subtype'!$W$132,'Analysis-class-subtype'!$Y$132)</c:f>
              <c:numCache>
                <c:formatCode>0.00%</c:formatCode>
                <c:ptCount val="12"/>
                <c:pt idx="0">
                  <c:v>0.84210526315789469</c:v>
                </c:pt>
                <c:pt idx="1">
                  <c:v>0.96363636363636362</c:v>
                </c:pt>
                <c:pt idx="2">
                  <c:v>0</c:v>
                </c:pt>
                <c:pt idx="3">
                  <c:v>0.5</c:v>
                </c:pt>
                <c:pt idx="4">
                  <c:v>0.33333333333333331</c:v>
                </c:pt>
                <c:pt idx="5">
                  <c:v>1</c:v>
                </c:pt>
                <c:pt idx="6">
                  <c:v>0.26655629139072845</c:v>
                </c:pt>
                <c:pt idx="7">
                  <c:v>0</c:v>
                </c:pt>
                <c:pt idx="8">
                  <c:v>0.54666666666666663</c:v>
                </c:pt>
                <c:pt idx="9">
                  <c:v>2.6607538802660754E-2</c:v>
                </c:pt>
                <c:pt idx="10">
                  <c:v>0.81818181818181823</c:v>
                </c:pt>
                <c:pt idx="11">
                  <c:v>1.8691588785046728E-2</c:v>
                </c:pt>
              </c:numCache>
            </c:numRef>
          </c:val>
          <c:extLst>
            <c:ext xmlns:c16="http://schemas.microsoft.com/office/drawing/2014/chart" uri="{C3380CC4-5D6E-409C-BE32-E72D297353CC}">
              <c16:uniqueId val="{00000000-3F29-4AB1-8193-39CC4F60B3B4}"/>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nalysis-class-subtype'!$AK$123:$AL$123,'Analysis-class-subtype'!$AO$123,'Analysis-class-subtype'!$AQ$123:$AS$123,'Analysis-class-subtype'!$AU$123,'Analysis-class-subtype'!$AW$123,'Analysis-class-subtype'!$BB$123,'Analysis-class-subtype'!$BD$123,'Analysis-class-subtype'!$BF$123)</c:f>
              <c:strCache>
                <c:ptCount val="12"/>
                <c:pt idx="0">
                  <c:v>ArrayExpress</c:v>
                </c:pt>
                <c:pt idx="1">
                  <c:v>BioProject</c:v>
                </c:pt>
                <c:pt idx="2">
                  <c:v>BioSamples</c:v>
                </c:pt>
                <c:pt idx="3">
                  <c:v>dbGaP</c:v>
                </c:pt>
                <c:pt idx="4">
                  <c:v>EGA</c:v>
                </c:pt>
                <c:pt idx="5">
                  <c:v>EMDB</c:v>
                </c:pt>
                <c:pt idx="6">
                  <c:v>ENA</c:v>
                </c:pt>
                <c:pt idx="7">
                  <c:v>GCA</c:v>
                </c:pt>
                <c:pt idx="8">
                  <c:v>GEO</c:v>
                </c:pt>
                <c:pt idx="9">
                  <c:v>PDBe</c:v>
                </c:pt>
                <c:pt idx="10">
                  <c:v>PRIDE</c:v>
                </c:pt>
                <c:pt idx="11">
                  <c:v>RefSeq</c:v>
                </c:pt>
              </c:strCache>
            </c:strRef>
          </c:cat>
          <c:val>
            <c:numRef>
              <c:extLst>
                <c:ext xmlns:c15="http://schemas.microsoft.com/office/drawing/2012/chart" uri="{02D57815-91ED-43cb-92C2-25804820EDAC}">
                  <c15:fullRef>
                    <c15:sqref>'Analysis-class-subtype'!$AI$132:$BJ$132</c15:sqref>
                  </c15:fullRef>
                </c:ext>
              </c:extLst>
              <c:f>('Analysis-class-subtype'!$AI$132,'Analysis-class-subtype'!$AK$132:$AL$132,'Analysis-class-subtype'!$AO$132,'Analysis-class-subtype'!$AQ$132:$AS$132,'Analysis-class-subtype'!$AU$132,'Analysis-class-subtype'!$AW$132,'Analysis-class-subtype'!$BB$132,'Analysis-class-subtype'!$BD$132,'Analysis-class-subtype'!$BF$132)</c:f>
              <c:numCache>
                <c:formatCode>0%</c:formatCode>
                <c:ptCount val="12"/>
                <c:pt idx="0">
                  <c:v>0.45454545454545453</c:v>
                </c:pt>
                <c:pt idx="1">
                  <c:v>0.66666666666666663</c:v>
                </c:pt>
                <c:pt idx="2">
                  <c:v>1</c:v>
                </c:pt>
                <c:pt idx="3">
                  <c:v>0.2</c:v>
                </c:pt>
                <c:pt idx="4">
                  <c:v>0</c:v>
                </c:pt>
                <c:pt idx="5">
                  <c:v>1</c:v>
                </c:pt>
                <c:pt idx="6">
                  <c:v>0.26303854875283444</c:v>
                </c:pt>
                <c:pt idx="7">
                  <c:v>0.22222222222222221</c:v>
                </c:pt>
                <c:pt idx="8">
                  <c:v>0.50649350649350644</c:v>
                </c:pt>
                <c:pt idx="9">
                  <c:v>3.2786885245901641E-2</c:v>
                </c:pt>
                <c:pt idx="10">
                  <c:v>1</c:v>
                </c:pt>
                <c:pt idx="11">
                  <c:v>0</c:v>
                </c:pt>
              </c:numCache>
            </c:numRef>
          </c:val>
          <c:extLst>
            <c:ext xmlns:c16="http://schemas.microsoft.com/office/drawing/2014/chart" uri="{C3380CC4-5D6E-409C-BE32-E72D297353CC}">
              <c16:uniqueId val="{00000001-3F29-4AB1-8193-39CC4F60B3B4}"/>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709341780183099"/>
          <c:y val="0.92604836531225221"/>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1063384706618836E-2"/>
          <c:y val="0.10605100284726217"/>
          <c:w val="0.93538209390479277"/>
          <c:h val="0.58979812596009484"/>
        </c:manualLayout>
      </c:layout>
      <c:barChart>
        <c:barDir val="col"/>
        <c:grouping val="clustered"/>
        <c:varyColors val="0"/>
        <c:ser>
          <c:idx val="0"/>
          <c:order val="0"/>
          <c:tx>
            <c:v>Predictions on unlabeled</c:v>
          </c:tx>
          <c:spPr>
            <a:solidFill>
              <a:schemeClr val="accent1"/>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('Analysis-class-subtype'!$AI$123:$AQ$123,'Analysis-class-subtype'!$AS$123:$BJ$123)</c:f>
              <c:strCache>
                <c:ptCount val="27"/>
                <c:pt idx="0">
                  <c:v>ArrayExpress</c:v>
                </c:pt>
                <c:pt idx="1">
                  <c:v>BioModels</c:v>
                </c:pt>
                <c:pt idx="2">
                  <c:v>BioProject</c:v>
                </c:pt>
                <c:pt idx="3">
                  <c:v>BioSamples</c:v>
                </c:pt>
                <c:pt idx="4">
                  <c:v>ChEBI</c:v>
                </c:pt>
                <c:pt idx="5">
                  <c:v>ChEMBL</c:v>
                </c:pt>
                <c:pt idx="6">
                  <c:v>dbGaP</c:v>
                </c:pt>
                <c:pt idx="7">
                  <c:v>EFO</c:v>
                </c:pt>
                <c:pt idx="8">
                  <c:v>EGA</c:v>
                </c:pt>
                <c:pt idx="9">
                  <c:v>ENA</c:v>
                </c:pt>
                <c:pt idx="10">
                  <c:v>Ensembl</c:v>
                </c:pt>
                <c:pt idx="11">
                  <c:v>GCA</c:v>
                </c:pt>
                <c:pt idx="12">
                  <c:v>Gene Ontology (GO)</c:v>
                </c:pt>
                <c:pt idx="13">
                  <c:v>GEO</c:v>
                </c:pt>
                <c:pt idx="14">
                  <c:v>HPA</c:v>
                </c:pt>
                <c:pt idx="15">
                  <c:v>IGSR/1000 Genomes</c:v>
                </c:pt>
                <c:pt idx="16">
                  <c:v>InterPro</c:v>
                </c:pt>
                <c:pt idx="17">
                  <c:v>OMIM</c:v>
                </c:pt>
                <c:pt idx="18">
                  <c:v>PDBe</c:v>
                </c:pt>
                <c:pt idx="19">
                  <c:v>Pfam</c:v>
                </c:pt>
                <c:pt idx="20">
                  <c:v>PRIDE</c:v>
                </c:pt>
                <c:pt idx="21">
                  <c:v>Reactome</c:v>
                </c:pt>
                <c:pt idx="22">
                  <c:v>RefSeq</c:v>
                </c:pt>
                <c:pt idx="23">
                  <c:v>RefSNP</c:v>
                </c:pt>
                <c:pt idx="24">
                  <c:v>Rfam</c:v>
                </c:pt>
                <c:pt idx="25">
                  <c:v>RRID</c:v>
                </c:pt>
                <c:pt idx="26">
                  <c:v>UniProt</c:v>
                </c:pt>
              </c:strCache>
            </c:strRef>
          </c:cat>
          <c:val>
            <c:numRef>
              <c:extLst>
                <c:ext xmlns:c15="http://schemas.microsoft.com/office/drawing/2012/chart" uri="{02D57815-91ED-43cb-92C2-25804820EDAC}">
                  <c15:fullRef>
                    <c15:sqref>'Analysis-class-subtype'!$B$133:$AC$133</c15:sqref>
                  </c15:fullRef>
                </c:ext>
              </c:extLst>
              <c:f>('Analysis-class-subtype'!$B$133:$J$133,'Analysis-class-subtype'!$L$133:$AC$133)</c:f>
              <c:numCache>
                <c:formatCode>0.00%</c:formatCode>
                <c:ptCount val="27"/>
                <c:pt idx="0">
                  <c:v>0.15789473684210525</c:v>
                </c:pt>
                <c:pt idx="1">
                  <c:v>0</c:v>
                </c:pt>
                <c:pt idx="2">
                  <c:v>3.6363636363636362E-2</c:v>
                </c:pt>
                <c:pt idx="3">
                  <c:v>1</c:v>
                </c:pt>
                <c:pt idx="4">
                  <c:v>0.5</c:v>
                </c:pt>
                <c:pt idx="5">
                  <c:v>1</c:v>
                </c:pt>
                <c:pt idx="6">
                  <c:v>0.5</c:v>
                </c:pt>
                <c:pt idx="7">
                  <c:v>0.75</c:v>
                </c:pt>
                <c:pt idx="8">
                  <c:v>0.66666666666666663</c:v>
                </c:pt>
                <c:pt idx="9">
                  <c:v>0.69205298013245031</c:v>
                </c:pt>
                <c:pt idx="10">
                  <c:v>1</c:v>
                </c:pt>
                <c:pt idx="11">
                  <c:v>1</c:v>
                </c:pt>
                <c:pt idx="12">
                  <c:v>1</c:v>
                </c:pt>
                <c:pt idx="13">
                  <c:v>0.45333333333333331</c:v>
                </c:pt>
                <c:pt idx="14">
                  <c:v>1</c:v>
                </c:pt>
                <c:pt idx="15">
                  <c:v>1</c:v>
                </c:pt>
                <c:pt idx="16">
                  <c:v>0.95454545454545459</c:v>
                </c:pt>
                <c:pt idx="17">
                  <c:v>0.2361111111111111</c:v>
                </c:pt>
                <c:pt idx="18">
                  <c:v>0.94235033259423506</c:v>
                </c:pt>
                <c:pt idx="19">
                  <c:v>0.75</c:v>
                </c:pt>
                <c:pt idx="20">
                  <c:v>0.18181818181818182</c:v>
                </c:pt>
                <c:pt idx="21">
                  <c:v>1</c:v>
                </c:pt>
                <c:pt idx="22">
                  <c:v>0.91588785046728971</c:v>
                </c:pt>
                <c:pt idx="23">
                  <c:v>0.85876418663303911</c:v>
                </c:pt>
                <c:pt idx="24">
                  <c:v>1</c:v>
                </c:pt>
                <c:pt idx="25">
                  <c:v>1</c:v>
                </c:pt>
                <c:pt idx="26">
                  <c:v>0.95588235294117652</c:v>
                </c:pt>
              </c:numCache>
            </c:numRef>
          </c:val>
          <c:extLst>
            <c:ext xmlns:c16="http://schemas.microsoft.com/office/drawing/2014/chart" uri="{C3380CC4-5D6E-409C-BE32-E72D297353CC}">
              <c16:uniqueId val="{00000000-4D70-4E39-8691-163CD2BB51CE}"/>
            </c:ext>
          </c:extLst>
        </c:ser>
        <c:ser>
          <c:idx val="1"/>
          <c:order val="1"/>
          <c:tx>
            <c:v>Labeled</c:v>
          </c:tx>
          <c:spPr>
            <a:solidFill>
              <a:schemeClr val="accent2"/>
            </a:solidFill>
            <a:ln>
              <a:noFill/>
            </a:ln>
            <a:effectLst/>
          </c:spPr>
          <c:invertIfNegative val="0"/>
          <c:cat>
            <c:strRef>
              <c:extLst>
                <c:ext xmlns:c15="http://schemas.microsoft.com/office/drawing/2012/chart" uri="{02D57815-91ED-43cb-92C2-25804820EDAC}">
                  <c15:fullRef>
                    <c15:sqref>'Analysis-class-subtype'!$AI$123:$BJ$123</c15:sqref>
                  </c15:fullRef>
                </c:ext>
              </c:extLst>
              <c:f>('Analysis-class-subtype'!$AI$123:$AQ$123,'Analysis-class-subtype'!$AS$123:$BJ$123)</c:f>
              <c:strCache>
                <c:ptCount val="27"/>
                <c:pt idx="0">
                  <c:v>ArrayExpress</c:v>
                </c:pt>
                <c:pt idx="1">
                  <c:v>BioModels</c:v>
                </c:pt>
                <c:pt idx="2">
                  <c:v>BioProject</c:v>
                </c:pt>
                <c:pt idx="3">
                  <c:v>BioSamples</c:v>
                </c:pt>
                <c:pt idx="4">
                  <c:v>ChEBI</c:v>
                </c:pt>
                <c:pt idx="5">
                  <c:v>ChEMBL</c:v>
                </c:pt>
                <c:pt idx="6">
                  <c:v>dbGaP</c:v>
                </c:pt>
                <c:pt idx="7">
                  <c:v>EFO</c:v>
                </c:pt>
                <c:pt idx="8">
                  <c:v>EGA</c:v>
                </c:pt>
                <c:pt idx="9">
                  <c:v>ENA</c:v>
                </c:pt>
                <c:pt idx="10">
                  <c:v>Ensembl</c:v>
                </c:pt>
                <c:pt idx="11">
                  <c:v>GCA</c:v>
                </c:pt>
                <c:pt idx="12">
                  <c:v>Gene Ontology (GO)</c:v>
                </c:pt>
                <c:pt idx="13">
                  <c:v>GEO</c:v>
                </c:pt>
                <c:pt idx="14">
                  <c:v>HPA</c:v>
                </c:pt>
                <c:pt idx="15">
                  <c:v>IGSR/1000 Genomes</c:v>
                </c:pt>
                <c:pt idx="16">
                  <c:v>InterPro</c:v>
                </c:pt>
                <c:pt idx="17">
                  <c:v>OMIM</c:v>
                </c:pt>
                <c:pt idx="18">
                  <c:v>PDBe</c:v>
                </c:pt>
                <c:pt idx="19">
                  <c:v>Pfam</c:v>
                </c:pt>
                <c:pt idx="20">
                  <c:v>PRIDE</c:v>
                </c:pt>
                <c:pt idx="21">
                  <c:v>Reactome</c:v>
                </c:pt>
                <c:pt idx="22">
                  <c:v>RefSeq</c:v>
                </c:pt>
                <c:pt idx="23">
                  <c:v>RefSNP</c:v>
                </c:pt>
                <c:pt idx="24">
                  <c:v>Rfam</c:v>
                </c:pt>
                <c:pt idx="25">
                  <c:v>RRID</c:v>
                </c:pt>
                <c:pt idx="26">
                  <c:v>UniProt</c:v>
                </c:pt>
              </c:strCache>
            </c:strRef>
          </c:cat>
          <c:val>
            <c:numRef>
              <c:extLst>
                <c:ext xmlns:c15="http://schemas.microsoft.com/office/drawing/2012/chart" uri="{02D57815-91ED-43cb-92C2-25804820EDAC}">
                  <c15:fullRef>
                    <c15:sqref>'Analysis-class-subtype'!$AI$133:$BJ$133</c15:sqref>
                  </c15:fullRef>
                </c:ext>
              </c:extLst>
              <c:f>('Analysis-class-subtype'!$AI$133:$AQ$133,'Analysis-class-subtype'!$AS$133:$BJ$133)</c:f>
              <c:numCache>
                <c:formatCode>0%</c:formatCode>
                <c:ptCount val="27"/>
                <c:pt idx="0">
                  <c:v>0.54545454545454541</c:v>
                </c:pt>
                <c:pt idx="1">
                  <c:v>1</c:v>
                </c:pt>
                <c:pt idx="2">
                  <c:v>0.33333333333333331</c:v>
                </c:pt>
                <c:pt idx="3">
                  <c:v>0</c:v>
                </c:pt>
                <c:pt idx="4">
                  <c:v>0</c:v>
                </c:pt>
                <c:pt idx="5">
                  <c:v>0</c:v>
                </c:pt>
                <c:pt idx="6">
                  <c:v>0.4</c:v>
                </c:pt>
                <c:pt idx="7">
                  <c:v>0</c:v>
                </c:pt>
                <c:pt idx="8">
                  <c:v>0</c:v>
                </c:pt>
                <c:pt idx="9">
                  <c:v>0.65532879818594103</c:v>
                </c:pt>
                <c:pt idx="10">
                  <c:v>1</c:v>
                </c:pt>
                <c:pt idx="11">
                  <c:v>0.77777777777777779</c:v>
                </c:pt>
                <c:pt idx="12">
                  <c:v>0.96969696969696972</c:v>
                </c:pt>
                <c:pt idx="13">
                  <c:v>0.46753246753246752</c:v>
                </c:pt>
                <c:pt idx="14">
                  <c:v>1</c:v>
                </c:pt>
                <c:pt idx="15">
                  <c:v>1</c:v>
                </c:pt>
                <c:pt idx="16">
                  <c:v>0.9285714285714286</c:v>
                </c:pt>
                <c:pt idx="17">
                  <c:v>0.3235294117647059</c:v>
                </c:pt>
                <c:pt idx="18">
                  <c:v>0.88797814207650272</c:v>
                </c:pt>
                <c:pt idx="19">
                  <c:v>0.73333333333333328</c:v>
                </c:pt>
                <c:pt idx="20">
                  <c:v>0</c:v>
                </c:pt>
                <c:pt idx="21">
                  <c:v>0</c:v>
                </c:pt>
                <c:pt idx="22">
                  <c:v>0.8</c:v>
                </c:pt>
                <c:pt idx="23">
                  <c:v>0.79677419354838708</c:v>
                </c:pt>
                <c:pt idx="24">
                  <c:v>0</c:v>
                </c:pt>
                <c:pt idx="25">
                  <c:v>1</c:v>
                </c:pt>
                <c:pt idx="26">
                  <c:v>0.89230769230769236</c:v>
                </c:pt>
              </c:numCache>
            </c:numRef>
          </c:val>
          <c:extLst>
            <c:ext xmlns:c16="http://schemas.microsoft.com/office/drawing/2014/chart" uri="{C3380CC4-5D6E-409C-BE32-E72D297353CC}">
              <c16:uniqueId val="{00000001-4D70-4E39-8691-163CD2BB51CE}"/>
            </c:ext>
          </c:extLst>
        </c:ser>
        <c:dLbls>
          <c:showLegendKey val="0"/>
          <c:showVal val="0"/>
          <c:showCatName val="0"/>
          <c:showSerName val="0"/>
          <c:showPercent val="0"/>
          <c:showBubbleSize val="0"/>
        </c:dLbls>
        <c:gapWidth val="444"/>
        <c:overlap val="-90"/>
        <c:axId val="766128496"/>
        <c:axId val="766129480"/>
      </c:barChart>
      <c:catAx>
        <c:axId val="76612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6129480"/>
        <c:crosses val="autoZero"/>
        <c:auto val="1"/>
        <c:lblAlgn val="ctr"/>
        <c:lblOffset val="100"/>
        <c:noMultiLvlLbl val="0"/>
      </c:catAx>
      <c:valAx>
        <c:axId val="766129480"/>
        <c:scaling>
          <c:orientation val="minMax"/>
          <c:max val="1"/>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28496"/>
        <c:crosses val="autoZero"/>
        <c:crossBetween val="between"/>
      </c:valAx>
      <c:spPr>
        <a:noFill/>
        <a:ln>
          <a:noFill/>
        </a:ln>
        <a:effectLst/>
      </c:spPr>
    </c:plotArea>
    <c:legend>
      <c:legendPos val="t"/>
      <c:layout>
        <c:manualLayout>
          <c:xMode val="edge"/>
          <c:yMode val="edge"/>
          <c:x val="0.39834341820772934"/>
          <c:y val="0.92100201015186489"/>
          <c:w val="0.20562417983336589"/>
          <c:h val="4.72550532372888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D1C8-4D0C-BA8F-2F4A28AC871F}"/>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54B4-4683-8644-E0E1EC8DC776}"/>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manualLayout>
          <c:layoutTarget val="inner"/>
          <c:xMode val="edge"/>
          <c:yMode val="edge"/>
          <c:x val="8.9932805351034886E-2"/>
          <c:y val="0.15107193517546905"/>
          <c:w val="0.8868421827485069"/>
          <c:h val="0.47124612179961634"/>
        </c:manualLayout>
      </c:layout>
      <c:barChart>
        <c:barDir val="col"/>
        <c:grouping val="clustered"/>
        <c:varyColors val="0"/>
        <c:ser>
          <c:idx val="1"/>
          <c:order val="0"/>
          <c:tx>
            <c:v>Labeled dataset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Unlabeled dataset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layout>
        <c:manualLayout>
          <c:xMode val="edge"/>
          <c:yMode val="edge"/>
          <c:x val="0.31198513137942258"/>
          <c:y val="0.89053972558769379"/>
          <c:w val="0.38028987634974104"/>
          <c:h val="0.10836983973894236"/>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manualLayout>
          <c:layoutTarget val="inner"/>
          <c:xMode val="edge"/>
          <c:yMode val="edge"/>
          <c:x val="9.8018098769019846E-2"/>
          <c:y val="0.15107196061702952"/>
          <c:w val="0.85721735549198641"/>
          <c:h val="0.510434135688701"/>
        </c:manualLayout>
      </c:layout>
      <c:barChart>
        <c:barDir val="col"/>
        <c:grouping val="clustered"/>
        <c:varyColors val="0"/>
        <c:ser>
          <c:idx val="1"/>
          <c:order val="0"/>
          <c:tx>
            <c:v>Labeled dataset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Unlabeled datatset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layout>
        <c:manualLayout>
          <c:xMode val="edge"/>
          <c:yMode val="edge"/>
          <c:x val="0.28303907865026312"/>
          <c:y val="0.92255955876800055"/>
          <c:w val="0.42827026740322821"/>
          <c:h val="7.4149570276042534E-2"/>
        </c:manualLayout>
      </c:layout>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distributions comparison between labeled and predictions on part of labeled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 on 25% labeled</c:v>
          </c:tx>
          <c:spPr>
            <a:solidFill>
              <a:schemeClr val="accent2"/>
            </a:solidFill>
            <a:ln>
              <a:noFill/>
            </a:ln>
            <a:effectLst/>
          </c:spPr>
          <c:invertIfNegative val="0"/>
          <c:cat>
            <c:strRef>
              <c:f>'Analysis validation class'!$N$2:$P$2</c:f>
              <c:strCache>
                <c:ptCount val="3"/>
                <c:pt idx="0">
                  <c:v>Use</c:v>
                </c:pt>
                <c:pt idx="1">
                  <c:v>Creation</c:v>
                </c:pt>
                <c:pt idx="2">
                  <c:v>Background</c:v>
                </c:pt>
              </c:strCache>
            </c:strRef>
          </c:cat>
          <c:val>
            <c:numRef>
              <c:f>'Analysis validation class'!$N$259:$P$259</c:f>
              <c:numCache>
                <c:formatCode>0%</c:formatCode>
                <c:ptCount val="3"/>
                <c:pt idx="0">
                  <c:v>0.74941176470588233</c:v>
                </c:pt>
                <c:pt idx="1">
                  <c:v>0.18300653594771246</c:v>
                </c:pt>
                <c:pt idx="2">
                  <c:v>6.7581699346405233E-2</c:v>
                </c:pt>
              </c:numCache>
            </c:numRef>
          </c:val>
          <c:extLst>
            <c:ext xmlns:c16="http://schemas.microsoft.com/office/drawing/2014/chart" uri="{C3380CC4-5D6E-409C-BE32-E72D297353CC}">
              <c16:uniqueId val="{00000000-3F16-4597-AB12-0E7A1431E882}"/>
            </c:ext>
          </c:extLst>
        </c:ser>
        <c:ser>
          <c:idx val="1"/>
          <c:order val="1"/>
          <c:tx>
            <c:v>Labeled dataset</c:v>
          </c:tx>
          <c:spPr>
            <a:solidFill>
              <a:schemeClr val="accent1"/>
            </a:solidFill>
            <a:ln>
              <a:noFill/>
            </a:ln>
            <a:effectLst/>
          </c:spPr>
          <c:invertIfNegative val="0"/>
          <c:val>
            <c:numRef>
              <c:f>'Analysis validation class'!$T$259:$V$259</c:f>
              <c:numCache>
                <c:formatCode>0%</c:formatCode>
                <c:ptCount val="3"/>
                <c:pt idx="0">
                  <c:v>0.6670588235294117</c:v>
                </c:pt>
                <c:pt idx="1">
                  <c:v>0.20849673202614377</c:v>
                </c:pt>
                <c:pt idx="2">
                  <c:v>0.12444444444444443</c:v>
                </c:pt>
              </c:numCache>
            </c:numRef>
          </c:val>
          <c:extLst>
            <c:ext xmlns:c16="http://schemas.microsoft.com/office/drawing/2014/chart" uri="{C3380CC4-5D6E-409C-BE32-E72D297353CC}">
              <c16:uniqueId val="{00000003-3F16-4597-AB12-0E7A1431E882}"/>
            </c:ext>
          </c:extLst>
        </c:ser>
        <c:dLbls>
          <c:showLegendKey val="0"/>
          <c:showVal val="0"/>
          <c:showCatName val="0"/>
          <c:showSerName val="0"/>
          <c:showPercent val="0"/>
          <c:showBubbleSize val="0"/>
        </c:dLbls>
        <c:gapWidth val="219"/>
        <c:overlap val="-27"/>
        <c:axId val="435484904"/>
        <c:axId val="435485232"/>
      </c:barChart>
      <c:catAx>
        <c:axId val="435484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5232"/>
        <c:crosses val="autoZero"/>
        <c:auto val="1"/>
        <c:lblAlgn val="ctr"/>
        <c:lblOffset val="100"/>
        <c:noMultiLvlLbl val="0"/>
      </c:catAx>
      <c:valAx>
        <c:axId val="43548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484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18" Type="http://schemas.openxmlformats.org/officeDocument/2006/relationships/chart" Target="../charts/chart25.xml"/><Relationship Id="rId3" Type="http://schemas.openxmlformats.org/officeDocument/2006/relationships/chart" Target="../charts/chart10.xml"/><Relationship Id="rId21" Type="http://schemas.openxmlformats.org/officeDocument/2006/relationships/chart" Target="../charts/chart28.xml"/><Relationship Id="rId7" Type="http://schemas.openxmlformats.org/officeDocument/2006/relationships/chart" Target="../charts/chart14.xml"/><Relationship Id="rId12" Type="http://schemas.openxmlformats.org/officeDocument/2006/relationships/chart" Target="../charts/chart19.xml"/><Relationship Id="rId17" Type="http://schemas.openxmlformats.org/officeDocument/2006/relationships/chart" Target="../charts/chart24.xml"/><Relationship Id="rId2" Type="http://schemas.openxmlformats.org/officeDocument/2006/relationships/chart" Target="../charts/chart9.xml"/><Relationship Id="rId16" Type="http://schemas.openxmlformats.org/officeDocument/2006/relationships/chart" Target="../charts/chart23.xml"/><Relationship Id="rId20" Type="http://schemas.openxmlformats.org/officeDocument/2006/relationships/chart" Target="../charts/chart27.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chart" Target="../charts/chart31.xml"/><Relationship Id="rId5" Type="http://schemas.openxmlformats.org/officeDocument/2006/relationships/chart" Target="../charts/chart12.xml"/><Relationship Id="rId15" Type="http://schemas.openxmlformats.org/officeDocument/2006/relationships/chart" Target="../charts/chart22.xml"/><Relationship Id="rId23" Type="http://schemas.openxmlformats.org/officeDocument/2006/relationships/chart" Target="../charts/chart30.xml"/><Relationship Id="rId10" Type="http://schemas.openxmlformats.org/officeDocument/2006/relationships/chart" Target="../charts/chart17.xml"/><Relationship Id="rId19" Type="http://schemas.openxmlformats.org/officeDocument/2006/relationships/chart" Target="../charts/chart26.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1.xml"/><Relationship Id="rId22"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6.xml"/><Relationship Id="rId3" Type="http://schemas.openxmlformats.org/officeDocument/2006/relationships/chart" Target="../charts/chart41.xml"/><Relationship Id="rId7" Type="http://schemas.openxmlformats.org/officeDocument/2006/relationships/chart" Target="../charts/chart45.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chart" Target="../charts/chart53.xml"/><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chart" Target="../charts/chart52.xml"/><Relationship Id="rId5" Type="http://schemas.openxmlformats.org/officeDocument/2006/relationships/chart" Target="../charts/chart51.xml"/><Relationship Id="rId4" Type="http://schemas.openxmlformats.org/officeDocument/2006/relationships/chart" Target="../charts/chart5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1.xml"/><Relationship Id="rId13" Type="http://schemas.openxmlformats.org/officeDocument/2006/relationships/chart" Target="../charts/chart66.xml"/><Relationship Id="rId3" Type="http://schemas.openxmlformats.org/officeDocument/2006/relationships/chart" Target="../charts/chart56.xml"/><Relationship Id="rId7" Type="http://schemas.openxmlformats.org/officeDocument/2006/relationships/chart" Target="../charts/chart60.xml"/><Relationship Id="rId12" Type="http://schemas.openxmlformats.org/officeDocument/2006/relationships/chart" Target="../charts/chart65.xml"/><Relationship Id="rId2" Type="http://schemas.openxmlformats.org/officeDocument/2006/relationships/chart" Target="../charts/chart55.xml"/><Relationship Id="rId16" Type="http://schemas.openxmlformats.org/officeDocument/2006/relationships/chart" Target="../charts/chart69.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5" Type="http://schemas.openxmlformats.org/officeDocument/2006/relationships/chart" Target="../charts/chart58.xml"/><Relationship Id="rId15" Type="http://schemas.openxmlformats.org/officeDocument/2006/relationships/chart" Target="../charts/chart68.xml"/><Relationship Id="rId10" Type="http://schemas.openxmlformats.org/officeDocument/2006/relationships/chart" Target="../charts/chart63.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 Id="rId4" Type="http://schemas.openxmlformats.org/officeDocument/2006/relationships/chart" Target="../charts/chart7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4.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154410</xdr:colOff>
      <xdr:row>137</xdr:row>
      <xdr:rowOff>134946</xdr:rowOff>
    </xdr:from>
    <xdr:to>
      <xdr:col>16</xdr:col>
      <xdr:colOff>563216</xdr:colOff>
      <xdr:row>165</xdr:row>
      <xdr:rowOff>98207</xdr:rowOff>
    </xdr:to>
    <xdr:graphicFrame macro="">
      <xdr:nvGraphicFramePr>
        <xdr:cNvPr id="2" name="Chart 1">
          <a:extLst>
            <a:ext uri="{FF2B5EF4-FFF2-40B4-BE49-F238E27FC236}">
              <a16:creationId xmlns:a16="http://schemas.microsoft.com/office/drawing/2014/main" id="{130196FD-0669-4D42-9E49-029C3040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231321</xdr:colOff>
      <xdr:row>136</xdr:row>
      <xdr:rowOff>136071</xdr:rowOff>
    </xdr:from>
    <xdr:to>
      <xdr:col>33</xdr:col>
      <xdr:colOff>340179</xdr:colOff>
      <xdr:row>164</xdr:row>
      <xdr:rowOff>99332</xdr:rowOff>
    </xdr:to>
    <xdr:graphicFrame macro="">
      <xdr:nvGraphicFramePr>
        <xdr:cNvPr id="11" name="Chart 10">
          <a:extLst>
            <a:ext uri="{FF2B5EF4-FFF2-40B4-BE49-F238E27FC236}">
              <a16:creationId xmlns:a16="http://schemas.microsoft.com/office/drawing/2014/main" id="{F9A209D8-25FF-4280-99B5-C53D44C5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231321</xdr:colOff>
      <xdr:row>166</xdr:row>
      <xdr:rowOff>1</xdr:rowOff>
    </xdr:from>
    <xdr:to>
      <xdr:col>17</xdr:col>
      <xdr:colOff>27214</xdr:colOff>
      <xdr:row>193</xdr:row>
      <xdr:rowOff>126548</xdr:rowOff>
    </xdr:to>
    <xdr:graphicFrame macro="">
      <xdr:nvGraphicFramePr>
        <xdr:cNvPr id="12" name="Chart 11">
          <a:extLst>
            <a:ext uri="{FF2B5EF4-FFF2-40B4-BE49-F238E27FC236}">
              <a16:creationId xmlns:a16="http://schemas.microsoft.com/office/drawing/2014/main" id="{BA8C59AD-BB0D-4860-8A50-2DB153A6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1002</xdr:row>
      <xdr:rowOff>68035</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119495</xdr:colOff>
      <xdr:row>852</xdr:row>
      <xdr:rowOff>71004</xdr:rowOff>
    </xdr:from>
    <xdr:to>
      <xdr:col>51</xdr:col>
      <xdr:colOff>287482</xdr:colOff>
      <xdr:row>906</xdr:row>
      <xdr:rowOff>147205</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723899</xdr:colOff>
      <xdr:row>263</xdr:row>
      <xdr:rowOff>85725</xdr:rowOff>
    </xdr:from>
    <xdr:to>
      <xdr:col>17</xdr:col>
      <xdr:colOff>228599</xdr:colOff>
      <xdr:row>284</xdr:row>
      <xdr:rowOff>19050</xdr:rowOff>
    </xdr:to>
    <xdr:graphicFrame macro="">
      <xdr:nvGraphicFramePr>
        <xdr:cNvPr id="2" name="Chart 1">
          <a:extLst>
            <a:ext uri="{FF2B5EF4-FFF2-40B4-BE49-F238E27FC236}">
              <a16:creationId xmlns:a16="http://schemas.microsoft.com/office/drawing/2014/main" id="{EF9560A7-F395-4195-BCAF-E3C1D3DC4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sheetData sheetId="1"/>
      <sheetData sheetId="2"/>
      <sheetData sheetId="3"/>
      <sheetData sheetId="4"/>
      <sheetData sheetId="5"/>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49">
      <calculatedColumnFormula>SUM(Table13[[#This Row],[ArrayExpress]:[UniProt]])</calculatedColumnFormula>
    </tableColumn>
    <tableColumn id="32" xr3:uid="{B58402AD-E47C-48C3-A958-E40B517709CB}" name="PERCENTAGE" dataDxfId="48">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47">
      <calculatedColumnFormula>SUM(Table1316[[#This Row],[ArrayExpress-P]:[UniProt-P]])</calculatedColumnFormula>
    </tableColumn>
    <tableColumn id="31" xr3:uid="{F6A41F1A-6855-4C95-A942-0C634555854E}" name="Percentage" dataDxfId="46">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C4C662-5DAE-482E-A022-B32026EA808B}" name="Table1314" displayName="Table1314" ref="A123:AE128" totalsRowShown="0">
  <autoFilter ref="A123:AE128" xr:uid="{75B44DA8-1730-4F9C-BE6B-B617B995145B}"/>
  <tableColumns count="31">
    <tableColumn id="1" xr3:uid="{45550F1F-5D79-4C40-A632-C6CAF32A34E8}" name="Column1"/>
    <tableColumn id="2" xr3:uid="{DF1BC401-780C-48E0-B061-BA12EA0BFF52}" name="ArrayExpress"/>
    <tableColumn id="3" xr3:uid="{D1AAF460-4D83-4335-A699-DE5B7E539DEF}" name="BioModels"/>
    <tableColumn id="4" xr3:uid="{ED8318E6-23DF-4552-BE7D-E3F5113CC02E}" name="BioProject"/>
    <tableColumn id="5" xr3:uid="{255F0F83-A7D2-41F8-B969-249803151816}" name="BioSamples"/>
    <tableColumn id="25" xr3:uid="{B5AA6D65-CC7A-4405-8442-E9B6055A49A9}" name="ChEBI"/>
    <tableColumn id="26" xr3:uid="{53AF56AD-CA40-439D-B8BD-88DEE6857E25}" name="ChEMBL"/>
    <tableColumn id="6" xr3:uid="{DC39DF1A-E497-475C-A9D5-166CE3526249}" name="dbGaP"/>
    <tableColumn id="27" xr3:uid="{64F9E4C5-3EE5-4502-838C-587426BCCCEB}" name="EFO"/>
    <tableColumn id="29" xr3:uid="{1DEDA121-5D03-46CC-894C-93E68F0EA7EB}" name="EGA"/>
    <tableColumn id="7" xr3:uid="{5CE406E5-167B-494D-8FB2-A929182E7EF8}" name="EMDB"/>
    <tableColumn id="8" xr3:uid="{B52B1F74-A0D1-40B3-9C29-D5A8D94E8F79}" name="ENA"/>
    <tableColumn id="9" xr3:uid="{55A7715B-C833-47BB-9510-5DDB1F70C26F}" name="Ensembl"/>
    <tableColumn id="10" xr3:uid="{6F2E18C7-06FB-40EF-80C7-A05188DB60D6}" name="GCA"/>
    <tableColumn id="11" xr3:uid="{807D1D10-D25F-4BF2-824C-7F8B07F8048D}" name="Gene Ontology (GO)"/>
    <tableColumn id="12" xr3:uid="{0F1E1EF0-A2A0-4D43-8541-78EA47B567DF}" name="GEO"/>
    <tableColumn id="13" xr3:uid="{E272924E-4D54-4BEF-A5F6-F82BD1C19038}" name="HPA"/>
    <tableColumn id="14" xr3:uid="{E008E84E-2733-4F9A-9B3F-94D63E7A54BB}" name="IGSR/1000 Genomes"/>
    <tableColumn id="15" xr3:uid="{C60CC791-1705-4D3C-8661-ED679767C4D8}" name="InterPro"/>
    <tableColumn id="16" xr3:uid="{25921EB8-7EBD-4FDE-A6E1-7C197418C36C}" name="OMIM"/>
    <tableColumn id="17" xr3:uid="{783DA763-A6FE-4813-8359-0AF86227B9F7}" name="PDBe"/>
    <tableColumn id="18" xr3:uid="{2887FF52-020D-4159-95F3-489219AD9F17}" name="Pfam"/>
    <tableColumn id="19" xr3:uid="{E8DBA34F-6908-463B-BAAE-A0F1BF0AD87B}" name="PRIDE"/>
    <tableColumn id="30" xr3:uid="{23119FB7-4B7F-43DB-B627-8951F1CC1A5F}" name="Reactome"/>
    <tableColumn id="20" xr3:uid="{8F5C2F24-5D66-49DC-A1E4-46F1BDA51ED5}" name="RefSeq"/>
    <tableColumn id="21" xr3:uid="{3D471BA2-55D7-4BBF-B58F-2FAF85A60620}" name="RefSNP"/>
    <tableColumn id="31" xr3:uid="{8AAA38A8-251B-4EBE-AB36-9B7A05BEA00A}" name="Rfam"/>
    <tableColumn id="22" xr3:uid="{A3096D90-FCAB-4F51-A8AD-BB72897E8A72}" name="RRID"/>
    <tableColumn id="23" xr3:uid="{C1F77F57-3CFE-4F69-B808-2326DE00C8E4}" name="UniProt"/>
    <tableColumn id="24" xr3:uid="{F8FF394F-8295-42FC-A7F2-8C718E2CFDD0}" name="TOTAL" dataDxfId="45">
      <calculatedColumnFormula>SUM(Table1314[[#This Row],[ArrayExpress]:[UniProt]])</calculatedColumnFormula>
    </tableColumn>
    <tableColumn id="32" xr3:uid="{C0468617-4166-47DA-A10D-B4896D94B228}" name="PERCENTAGE" dataDxfId="44">
      <calculatedColumnFormula>Table1314[[#This Row],[TOTAL]]/$AD$5</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AB32877-AC45-4D4A-8385-CA4CD050DA61}" name="Table131616" displayName="Table131616" ref="A130:AE134" totalsRowShown="0">
  <autoFilter ref="A130:AE134" xr:uid="{03531739-FB9C-4FD1-838C-F944603FFC20}"/>
  <tableColumns count="31">
    <tableColumn id="1" xr3:uid="{114EF650-DDA0-403F-B667-5D716C7E3A43}" name="Column1"/>
    <tableColumn id="2" xr3:uid="{251977A4-68CA-4EAE-9573-EDD7BA2B45AF}" name="ArrayExpress"/>
    <tableColumn id="3" xr3:uid="{4C6BE9CC-909C-41A6-9A2E-2306E4AA322C}" name="BioModels"/>
    <tableColumn id="4" xr3:uid="{7111266A-8D88-4CB6-A8BB-3E49DCB1E788}" name="BioProject"/>
    <tableColumn id="5" xr3:uid="{8AA404C8-0B45-4239-9798-1545391B02CA}" name="BioSamples"/>
    <tableColumn id="25" xr3:uid="{DEE7803C-95E0-43B0-B0C0-C200AEDB220D}" name="ChEBI"/>
    <tableColumn id="26" xr3:uid="{64C08B66-7A9C-4309-AD48-50C60EBC70B4}" name="ChEMBL"/>
    <tableColumn id="6" xr3:uid="{3A1FE6DE-3E28-4D69-A5BD-6178000ED7AF}" name="dbGaP"/>
    <tableColumn id="27" xr3:uid="{959ED273-2D9D-481F-BBC8-4425A5EB6491}" name="EFO"/>
    <tableColumn id="28" xr3:uid="{A18297FC-B7AD-4C78-A661-18369C786D91}" name="EGA"/>
    <tableColumn id="7" xr3:uid="{3AC4E1AA-5D6E-4E24-990E-DB8880ADF702}" name="EMDB"/>
    <tableColumn id="8" xr3:uid="{1E26E290-1B61-45ED-B6EC-D42248615B2D}" name="ENA"/>
    <tableColumn id="9" xr3:uid="{A4E1AF11-09E4-4969-A98B-726E03419933}" name="Ensembl"/>
    <tableColumn id="10" xr3:uid="{5D16B59F-A4DA-43B4-A38D-2C9084AE9554}" name="GCA"/>
    <tableColumn id="11" xr3:uid="{BFD52463-1261-4D23-9372-E7FA1192452E}" name="Gene Ontology (GO)"/>
    <tableColumn id="12" xr3:uid="{AB151FE3-D11A-4A45-967C-0A173F2DF455}" name="GEO"/>
    <tableColumn id="13" xr3:uid="{25EE9314-5B0C-4A6F-B217-88C0B45074F3}" name="HPA"/>
    <tableColumn id="14" xr3:uid="{8488C193-490D-4351-A79C-AFE34FE46CE1}" name="IGSR/1000 Genomes"/>
    <tableColumn id="15" xr3:uid="{04EF0BE0-AE04-4B40-8988-9C200AB46BDB}" name="InterPro"/>
    <tableColumn id="16" xr3:uid="{4CE03A3A-00F8-46D4-A702-1C8B87855797}" name="OMIM"/>
    <tableColumn id="17" xr3:uid="{C446AFD8-B9DD-4FAE-9B01-FEEDF68BE3E6}" name="PDBe"/>
    <tableColumn id="18" xr3:uid="{7BAB9D84-A95F-48CA-AB34-225E02BAB520}" name="Pfam"/>
    <tableColumn id="19" xr3:uid="{DAB2A56B-BCC6-4C9C-BE9C-20B0C0B9B467}" name="PRIDE"/>
    <tableColumn id="29" xr3:uid="{8930B946-710C-4E1F-8739-9249BC4266D5}" name="Reactome"/>
    <tableColumn id="20" xr3:uid="{87E6F768-FF65-4E7F-99F4-82B9E0E9FB42}" name="RefSeq"/>
    <tableColumn id="21" xr3:uid="{A4B7DA37-0669-414A-AD16-28DC3270BABF}" name="RefSNP"/>
    <tableColumn id="30" xr3:uid="{F7F66EF0-5D67-47D2-84A2-0DB7EA2AEC49}" name="Rfam"/>
    <tableColumn id="22" xr3:uid="{299EEF92-D5C9-4129-9A24-D26B4F099990}" name="RRID"/>
    <tableColumn id="23" xr3:uid="{023293BA-B311-4694-A090-70DBDFEB3E27}" name="UniProt"/>
    <tableColumn id="24" xr3:uid="{7A4061E4-BD57-4E61-8A23-33333E613BF1}" name="TOTAL" dataDxfId="43">
      <calculatedColumnFormula>SUM(Table131616[[#This Row],[ArrayExpress]:[UniProt]])</calculatedColumnFormula>
    </tableColumn>
    <tableColumn id="31" xr3:uid="{517DCE00-54B2-49FF-9CB6-F6FA0E96EFE5}" name="Percentage" dataDxfId="42">
      <calculatedColumnFormula>Table131616[[#This Row],[TOTAL]]/$AD$12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80DF0DF-B5FD-42E2-829E-625F4D7ED698}" name="Table1317" displayName="Table1317" ref="AH123:BL128" totalsRowShown="0">
  <autoFilter ref="AH123:BL128" xr:uid="{0CCEDBBA-2421-45B4-A849-C6EBB124D193}"/>
  <tableColumns count="31">
    <tableColumn id="1" xr3:uid="{85DE5939-4A63-494A-B8DF-B7165E4F4621}" name="Column1"/>
    <tableColumn id="2" xr3:uid="{A5173ADC-6EBB-48E9-B8A1-07F87470BEE0}" name="ArrayExpress"/>
    <tableColumn id="3" xr3:uid="{6C5809DB-924C-4770-B720-C768CA91AAAC}" name="BioModels"/>
    <tableColumn id="4" xr3:uid="{88FEF1A4-FC51-4DF7-A7D1-A1BECA959D4C}" name="BioProject"/>
    <tableColumn id="5" xr3:uid="{15984230-6A2F-43A3-A4A8-3E840798256B}" name="BioSamples"/>
    <tableColumn id="25" xr3:uid="{C885FEDE-76EB-4185-A14F-6DB0B032D419}" name="ChEBI"/>
    <tableColumn id="26" xr3:uid="{FA8786E1-ADE8-40AC-AEA0-E44A244A9337}" name="ChEMBL"/>
    <tableColumn id="6" xr3:uid="{D3140F92-26D9-4EAE-8F37-16C76342152B}" name="dbGaP"/>
    <tableColumn id="27" xr3:uid="{CC9A5F50-0814-4033-94F5-FE24ED39B3EE}" name="EFO"/>
    <tableColumn id="29" xr3:uid="{83AECFDF-3233-48E4-AF4F-409D73F00A47}" name="EGA"/>
    <tableColumn id="7" xr3:uid="{AE0BE56F-699E-4B33-86DF-71DA36D819CE}" name="EMDB"/>
    <tableColumn id="8" xr3:uid="{8E4D1C97-1611-4C55-AEB8-CACBBE128C39}" name="ENA"/>
    <tableColumn id="9" xr3:uid="{79EA8FAA-1FDA-451B-BFB9-44075A72D920}" name="Ensembl"/>
    <tableColumn id="10" xr3:uid="{C4CE1DA3-A2FD-4186-87C2-D2305E594D92}" name="GCA"/>
    <tableColumn id="11" xr3:uid="{F0688982-7F35-456A-984A-2950A30D7F41}" name="Gene Ontology (GO)"/>
    <tableColumn id="12" xr3:uid="{1848AED6-9471-4F9C-92FF-AB13F75ADB56}" name="GEO"/>
    <tableColumn id="13" xr3:uid="{227ECF1F-DEDC-4585-A886-98526FC5A5CB}" name="HPA"/>
    <tableColumn id="14" xr3:uid="{7C7543A2-8ADD-44A0-995D-DFC9C19047F6}" name="IGSR/1000 Genomes"/>
    <tableColumn id="15" xr3:uid="{B085186C-6317-41EE-93BA-EA0D241CC1DB}" name="InterPro"/>
    <tableColumn id="16" xr3:uid="{C7532C81-C548-4FD3-878A-13AEDFDE2948}" name="OMIM"/>
    <tableColumn id="17" xr3:uid="{6DC4FA14-9335-460E-B787-D8FA336236EF}" name="PDBe"/>
    <tableColumn id="18" xr3:uid="{AACFD1A1-F6F2-489F-B104-EBA43350CF1E}" name="Pfam"/>
    <tableColumn id="19" xr3:uid="{FE1C53AC-EB9F-4DF6-A6AC-148ACBA476D7}" name="PRIDE"/>
    <tableColumn id="30" xr3:uid="{71B19A0E-E960-4654-8744-BA048B6EA94E}" name="Reactome"/>
    <tableColumn id="20" xr3:uid="{A0FC635B-8E7B-41DF-B791-9AFD13B965E4}" name="RefSeq"/>
    <tableColumn id="21" xr3:uid="{A538AD68-240E-426C-8C32-0DE1758BF8BC}" name="RefSNP"/>
    <tableColumn id="31" xr3:uid="{21F1D732-1FE9-414E-821F-210114AB61EC}" name="Rfam"/>
    <tableColumn id="22" xr3:uid="{C4BFFCCB-3FA2-4345-9EAE-482D65B5C52C}" name="RRID"/>
    <tableColumn id="23" xr3:uid="{74E346BB-A5A2-4C5F-8758-61057F6792CF}" name="UniProt"/>
    <tableColumn id="24" xr3:uid="{55BF22B8-5EF5-41E9-A2A5-E86CF6BFD347}" name="TOTAL" dataDxfId="41">
      <calculatedColumnFormula>SUM(Table1317[[#This Row],[ArrayExpress]:[UniProt]])</calculatedColumnFormula>
    </tableColumn>
    <tableColumn id="32" xr3:uid="{47C9CEB0-4DF7-48DF-8450-FC82F6CE3B2B}" name="PERCENTAGE" dataDxfId="40">
      <calculatedColumnFormula>Table1317[[#This Row],[TOTAL]]/$AD$5</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07802A8-8FB0-4161-B9B3-EB8E18296C57}" name="Table131618" displayName="Table131618" ref="AH130:BL134" totalsRowShown="0">
  <autoFilter ref="AH130:BL134" xr:uid="{366D5BB3-3A54-4AAE-9528-BEB8C72D4184}"/>
  <tableColumns count="31">
    <tableColumn id="1" xr3:uid="{0C6F1A8C-3FF2-4A46-BC42-3129F3BF28BD}" name="Column1"/>
    <tableColumn id="2" xr3:uid="{D521C094-9DF5-416B-9940-ACFB20DDE738}" name="ArrayExpress"/>
    <tableColumn id="3" xr3:uid="{D0530B65-BACE-432C-AC89-9CDA95A501FF}" name="BioModels"/>
    <tableColumn id="4" xr3:uid="{4B14FB8F-6259-4282-AF6E-36244A6A7D1C}" name="BioProject"/>
    <tableColumn id="5" xr3:uid="{9D337935-03BC-487F-B1DE-1B063328AA44}" name="BioSamples"/>
    <tableColumn id="25" xr3:uid="{03332544-216E-4784-A931-ADE47B4A45BB}" name="ChEBI" dataCellStyle="Percent"/>
    <tableColumn id="26" xr3:uid="{0DF105EF-3E67-4562-84AF-D9027543E445}" name="ChEMBL" dataCellStyle="Percent"/>
    <tableColumn id="6" xr3:uid="{C7E48140-F791-4A86-B310-B775F5A8E8B4}" name="dbGaP"/>
    <tableColumn id="27" xr3:uid="{65DC10E7-942A-4B36-97A4-63732531F63A}" name="EFO" dataCellStyle="Percent"/>
    <tableColumn id="28" xr3:uid="{DE10664A-79C3-4D88-AFBC-14A6552220F6}" name="EGA" dataCellStyle="Percent"/>
    <tableColumn id="7" xr3:uid="{48EFDFDA-9F94-40DF-B758-B725DF4DFE48}" name="EMDB"/>
    <tableColumn id="8" xr3:uid="{88BBB5F4-11DC-44D4-B3E8-F4E2573D8BDC}" name="ENA"/>
    <tableColumn id="9" xr3:uid="{1C1F2907-6C78-44F3-A17C-C22E0DAD785F}" name="Ensembl"/>
    <tableColumn id="10" xr3:uid="{C08E2D6A-02A9-4CD3-9DF4-322D86DA1D46}" name="GCA"/>
    <tableColumn id="11" xr3:uid="{57FF245C-FD17-40FA-AFA1-F576BC011E3D}" name="Gene Ontology (GO)"/>
    <tableColumn id="12" xr3:uid="{19C26005-9C6D-4974-8BD3-DD5E30E7441F}" name="GEO"/>
    <tableColumn id="13" xr3:uid="{61F64A46-7270-47DA-AEAE-8C896EC237C3}" name="HPA"/>
    <tableColumn id="14" xr3:uid="{AB92ABC0-0A78-4783-9C55-9420B5B1F866}" name="IGSR/1000 Genomes"/>
    <tableColumn id="15" xr3:uid="{6CA49E8F-8C4D-47D0-84A6-547271F3750C}" name="InterPro"/>
    <tableColumn id="16" xr3:uid="{C50C38C1-86D9-461D-BB6F-984A4A386737}" name="OMIM"/>
    <tableColumn id="17" xr3:uid="{D72E86C8-60F0-4B87-B7DF-06E09EB4D9BA}" name="PDBe"/>
    <tableColumn id="18" xr3:uid="{EB8343D3-F2B8-4905-B0BA-CE59605A19A0}" name="Pfam"/>
    <tableColumn id="19" xr3:uid="{486F5CE6-C881-4A96-B7A7-87F5410A22BA}" name="PRIDE"/>
    <tableColumn id="29" xr3:uid="{07AC3E2C-E035-4764-9C11-2B498F3A2FB6}" name="Reactome" dataCellStyle="Percent"/>
    <tableColumn id="20" xr3:uid="{3E5E772B-EA44-4BF1-9E57-6BA03086D6FD}" name="RefSeq"/>
    <tableColumn id="21" xr3:uid="{25DB43CD-3A33-4DDA-A2AD-8E47C1BA2C47}" name="RefSNP"/>
    <tableColumn id="30" xr3:uid="{78C663D0-8092-43E3-90E4-32EC2A79F366}" name="Rfam" dataCellStyle="Percent"/>
    <tableColumn id="22" xr3:uid="{F88E11F9-850D-4A23-8970-F569C6FC95D5}" name="RRID"/>
    <tableColumn id="23" xr3:uid="{3D59DA9C-F734-4B12-B22C-C388EDE8916D}" name="UniProt"/>
    <tableColumn id="24" xr3:uid="{8BB971E8-E53D-45E3-AEA4-FF6ED3E1C733}" name="TOTAL" dataDxfId="39">
      <calculatedColumnFormula>SUM(Table131618[[#This Row],[ArrayExpress]:[UniProt]])</calculatedColumnFormula>
    </tableColumn>
    <tableColumn id="31" xr3:uid="{01A9F456-33D8-4D29-B96D-B49F44183B9A}" name="Percentage" dataDxfId="38" dataCellStyle="Percent">
      <calculatedColumnFormula>Table131618[[#This Row],[TOTAL]]/$AD$12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3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36">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35">
      <calculatedColumnFormula>SUM(Table411[[#This Row],[Creation]:[Background]])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34">
      <calculatedColumnFormula>SUM(Table4612[[#This Row],[Creation]:[Background]])</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33" dataDxfId="32">
  <autoFilter ref="A1:L2533" xr:uid="{7A52C0A5-266A-45D2-9E51-64766CB8D10B}"/>
  <sortState ref="A2:L2533">
    <sortCondition ref="C1:C2533"/>
  </sortState>
  <tableColumns count="12">
    <tableColumn id="1" xr3:uid="{F8DEE271-1553-4B3A-BE63-34328C7F4BB2}" name="PMCID" dataDxfId="31"/>
    <tableColumn id="2" xr3:uid="{2B57B6D9-6D46-42BC-AA97-2801AE4F0BF7}" name="AccessionNb" dataDxfId="30"/>
    <tableColumn id="3" xr3:uid="{9B17D6F8-84C4-4666-A827-B63E19784E30}" name="Section" dataDxfId="29"/>
    <tableColumn id="4" xr3:uid="{8B65BEA8-4788-4D45-9092-BC895FC59C12}" name="SubType" dataDxfId="28"/>
    <tableColumn id="5" xr3:uid="{1D6ECD2D-D120-442C-B80A-20D82F82592B}" name="Figure" dataDxfId="27"/>
    <tableColumn id="6" xr3:uid="{7EC28F9E-DA9A-475D-8957-9C4CC6735E70}" name="Categories" dataDxfId="26"/>
    <tableColumn id="7" xr3:uid="{825544C5-F5E4-48C0-AB43-8ED1F590695A}" name="PreCitation" dataDxfId="25"/>
    <tableColumn id="8" xr3:uid="{B8E243FF-AD73-443C-BD78-A18EC52C4C36}" name="Citation" dataDxfId="24"/>
    <tableColumn id="9" xr3:uid="{EFFDED29-4D87-498F-B23B-372B2310198E}" name="PostCitation" dataDxfId="23"/>
    <tableColumn id="10" xr3:uid="{0BD95BD1-7C31-4188-9E72-048325E0F97A}" name="Background" dataDxfId="22"/>
    <tableColumn id="11" xr3:uid="{24656885-FF17-4D4F-B5F2-6B66C995A092}" name="Creation" dataDxfId="21"/>
    <tableColumn id="12" xr3:uid="{E5BAEBEE-0E32-425E-96DE-F0DEFCF3D077}" name="Use" dataDxfId="2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19"/>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18">
      <calculatedColumnFormula>SUM(Table2[[#This Row],[Abstract]:[Title]])</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17">
      <calculatedColumnFormula>SUM(Table24[[#This Row],[Title]:[Article]])</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16">
      <calculatedColumnFormula>SUM(Table4[[#This Row],[Use]:[Background]])</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15">
      <calculatedColumnFormula>SUM(Table46[[#This Row],[Use]:[Creation]])</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1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13">
      <calculatedColumnFormula>SUM(Table8[[#This Row],[GEO]:[EGA]])</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12"/>
    <tableColumn id="2" xr3:uid="{02C3C09B-E2C8-42ED-93A9-78D01EC13EEC}" name="Test set"/>
    <tableColumn id="3" xr3:uid="{436E8D33-9DE8-46C9-BE1B-2FB5AB155B54}" name="Train set" dataDxf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9C758E7-BC22-4D00-A5F0-D95F6367374F}" name="ResultLRTest2__2" displayName="ResultLRTest2__2" ref="A1:M378" totalsRowShown="0">
  <autoFilter ref="A1:M378" xr:uid="{EDCCE2C3-7E0E-4141-A0BC-DAC2727FD069}">
    <filterColumn colId="2">
      <filters>
        <filter val="Figure"/>
      </filters>
    </filterColumn>
  </autoFilter>
  <sortState ref="A12:M352">
    <sortCondition ref="G1:G378"/>
  </sortState>
  <tableColumns count="13">
    <tableColumn id="1" xr3:uid="{B804C612-CCFD-4E05-B8BA-B9F091EAD785}" name="PMCID" dataDxfId="10"/>
    <tableColumn id="2" xr3:uid="{58543720-EB35-496B-98AB-CB8A919C47C5}" name="AccessionNb" dataDxfId="9"/>
    <tableColumn id="3" xr3:uid="{8F41B8DE-1DE2-415A-9D53-3C2D31D659A3}" name="Section" dataDxfId="8"/>
    <tableColumn id="4" xr3:uid="{F06DBCD5-C016-407A-9485-AF125E2FF6FF}" name="SubType" dataDxfId="7"/>
    <tableColumn id="5" xr3:uid="{3A876C5A-7E6B-48F0-91FC-931AE3EDE9BE}" name="Figure"/>
    <tableColumn id="13" xr3:uid="{653C1B78-D097-4657-BE02-8AE1276722C4}" name="Correct Categories"/>
    <tableColumn id="6" xr3:uid="{05D5378D-E4F7-4C4F-AAAF-16FCC65CCE5C}" name="Categories" dataDxfId="6"/>
    <tableColumn id="7" xr3:uid="{2FAFCA10-A24C-4E2B-BF76-7ABD06CA47F9}" name="PreCitation" dataDxfId="5"/>
    <tableColumn id="8" xr3:uid="{8DE969E5-EB03-4280-9E48-463452FA4BC2}" name="Citation" dataDxfId="4"/>
    <tableColumn id="9" xr3:uid="{2DC53093-6309-4DF3-AADF-9BD128C7E12D}" name="PostCitation" dataDxfId="3"/>
    <tableColumn id="10" xr3:uid="{DBCB2294-F492-4504-9C25-DAD596248BD0}" name="Background"/>
    <tableColumn id="11" xr3:uid="{5542FCB6-5076-4429-BD47-158D59757198}" name="Creation"/>
    <tableColumn id="12" xr3:uid="{59D9A815-0E87-4680-80C4-AB4D51E97B7D}" name="Use"/>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87D560-3BD9-4A29-8292-CF811C103475}" name="Table20" displayName="Table20" ref="A2:E259" totalsRowShown="0" headerRowCellStyle="Normal" dataCellStyle="Normal">
  <autoFilter ref="A2:E259" xr:uid="{F069E27E-0721-4AE7-8C7F-D45D62432081}"/>
  <tableColumns count="5">
    <tableColumn id="1" xr3:uid="{0E3D2826-FB7D-4659-BDE0-2F3CF4240314}" name="PMCID" dataCellStyle="Normal"/>
    <tableColumn id="2" xr3:uid="{D489CF3C-E1F5-4CE2-BC54-C8E8C272689A}" name="Use" dataCellStyle="Normal"/>
    <tableColumn id="3" xr3:uid="{DBD76437-E575-4832-875A-72BA8C9413FF}" name="Creation" dataCellStyle="Normal"/>
    <tableColumn id="4" xr3:uid="{1D842EEC-DFC3-4796-A5BF-65F0051D89C1}" name="Background" dataCellStyle="Normal"/>
    <tableColumn id="5" xr3:uid="{4EC84F87-F935-4CF8-98F5-246618FEF3C7}" name="TOTAL" dataCellStyle="Normal">
      <calculatedColumnFormula>SUM(Table20[[#This Row],[Use]:[Background]])</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854BF59-5CEF-43E2-8DDC-356AEE7CC8EF}" name="Table21" displayName="Table21" ref="G2:K259" totalsRowShown="0">
  <autoFilter ref="G2:K259" xr:uid="{73C81C52-2825-4900-A3D8-49AD5DF3C4FF}"/>
  <tableColumns count="5">
    <tableColumn id="1" xr3:uid="{031A0A15-D7EA-4E1C-9250-04D766B71BFD}" name="PMCID"/>
    <tableColumn id="2" xr3:uid="{B6448403-CC25-4328-8799-CCFA02ECB35C}" name="Use"/>
    <tableColumn id="3" xr3:uid="{5B3EAF17-9935-452C-9585-131EC66B76D8}" name="Creation"/>
    <tableColumn id="4" xr3:uid="{BD3A96CC-80C6-46B1-B50B-A8B0AD849EEE}" name="Background"/>
    <tableColumn id="5" xr3:uid="{2D98244B-8450-4764-9D2D-43715B7B71B3}" name="TOTAL" dataDxfId="2">
      <calculatedColumnFormula>SUM(Table21[[#This Row],[Use]:[Background]])</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3B411D7-6F45-4976-AFC5-8DCD58F168AD}" name="Table2023" displayName="Table2023" ref="M2:Q259" totalsRowShown="0" headerRowCellStyle="Normal" dataCellStyle="Normal">
  <autoFilter ref="M2:Q259" xr:uid="{5DE3B34F-A112-428A-AB08-443C82020138}"/>
  <tableColumns count="5">
    <tableColumn id="1" xr3:uid="{83237B23-46A6-4F7A-A58D-A48762FE0AA5}" name="PMCID" dataCellStyle="Normal"/>
    <tableColumn id="2" xr3:uid="{E42342FC-2B88-4A66-8DEB-EE12C4196B42}" name="Use" dataCellStyle="Normal"/>
    <tableColumn id="3" xr3:uid="{079E93B8-96F6-4137-906F-66A70495C127}" name="Creation" dataCellStyle="Normal"/>
    <tableColumn id="4" xr3:uid="{322E1944-1F19-438C-A587-CBF829D6C892}" name="Background" dataCellStyle="Normal"/>
    <tableColumn id="5" xr3:uid="{E131C969-E1EE-425D-A8B5-15B9F65CAE0A}" name="TOTAL" dataDxfId="1" dataCellStyle="Normal">
      <calculatedColumnFormula>SUM(Table2023[[#This Row],[Use]:[Background]])</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81C0813-2F06-40B5-B6E1-CF39F6C3739C}" name="Table2125" displayName="Table2125" ref="S2:W259" totalsRowShown="0">
  <autoFilter ref="S2:W259" xr:uid="{DE1779E0-3B8C-4ABB-805D-227652A1B3E6}"/>
  <tableColumns count="5">
    <tableColumn id="1" xr3:uid="{31D18D69-0BC1-479B-9A9D-0F9E1F85AED3}" name="PMCID"/>
    <tableColumn id="2" xr3:uid="{8A91C5B7-49EA-46F4-A730-4B07C3D27D8C}" name="Use"/>
    <tableColumn id="3" xr3:uid="{460F0857-D66F-4DE3-9F9F-CB50028EA823}" name="Creation"/>
    <tableColumn id="4" xr3:uid="{705B0A36-0090-47E8-916C-B0B4012C4CC0}" name="Background"/>
    <tableColumn id="5" xr3:uid="{BE9E3204-4E9D-4F3B-B379-D45509DFC53D}" name="TOTAL" dataDxfId="0">
      <calculatedColumnFormula>SUM(Table2125[[#This Row],[Use]:[Background]])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9.xml"/><Relationship Id="rId1" Type="http://schemas.openxmlformats.org/officeDocument/2006/relationships/printerSettings" Target="../printerSettings/printerSettings7.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L134"/>
  <sheetViews>
    <sheetView topLeftCell="O122" zoomScale="70" zoomScaleNormal="70" workbookViewId="0">
      <selection activeCell="AA167" sqref="AA167"/>
    </sheetView>
  </sheetViews>
  <sheetFormatPr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 min="28" max="28" width="14.425781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 t="shared" ref="B5:AC5" si="0">SUBTOTAL(109,B2:B4)</f>
        <v>19</v>
      </c>
      <c r="C5" s="2">
        <f t="shared" si="0"/>
        <v>0</v>
      </c>
      <c r="D5" s="2">
        <f t="shared" si="0"/>
        <v>55</v>
      </c>
      <c r="E5" s="2">
        <f t="shared" si="0"/>
        <v>1</v>
      </c>
      <c r="F5" s="2">
        <f t="shared" si="0"/>
        <v>2</v>
      </c>
      <c r="G5" s="2">
        <f t="shared" si="0"/>
        <v>1</v>
      </c>
      <c r="H5" s="2">
        <f t="shared" si="0"/>
        <v>4</v>
      </c>
      <c r="I5" s="2">
        <f t="shared" si="0"/>
        <v>4</v>
      </c>
      <c r="J5" s="2">
        <f t="shared" si="0"/>
        <v>3</v>
      </c>
      <c r="K5" s="2">
        <f t="shared" si="0"/>
        <v>5</v>
      </c>
      <c r="L5" s="2">
        <f t="shared" si="0"/>
        <v>604</v>
      </c>
      <c r="M5" s="2">
        <f t="shared" si="0"/>
        <v>19</v>
      </c>
      <c r="N5" s="2">
        <f t="shared" si="0"/>
        <v>12</v>
      </c>
      <c r="O5" s="2">
        <f t="shared" si="0"/>
        <v>35</v>
      </c>
      <c r="P5" s="2">
        <f t="shared" si="0"/>
        <v>150</v>
      </c>
      <c r="Q5" s="2">
        <f t="shared" si="0"/>
        <v>16</v>
      </c>
      <c r="R5" s="2">
        <f t="shared" si="0"/>
        <v>34</v>
      </c>
      <c r="S5" s="2">
        <f t="shared" si="0"/>
        <v>22</v>
      </c>
      <c r="T5" s="2">
        <f t="shared" si="0"/>
        <v>72</v>
      </c>
      <c r="U5" s="2">
        <f t="shared" si="0"/>
        <v>451</v>
      </c>
      <c r="V5" s="2">
        <f t="shared" si="0"/>
        <v>24</v>
      </c>
      <c r="W5" s="2">
        <f t="shared" si="0"/>
        <v>11</v>
      </c>
      <c r="X5" s="2">
        <f t="shared" si="0"/>
        <v>3</v>
      </c>
      <c r="Y5" s="2">
        <f t="shared" si="0"/>
        <v>107</v>
      </c>
      <c r="Z5" s="2">
        <f t="shared" si="0"/>
        <v>793</v>
      </c>
      <c r="AA5" s="2">
        <f t="shared" si="0"/>
        <v>2</v>
      </c>
      <c r="AB5" s="2">
        <f t="shared" si="0"/>
        <v>15</v>
      </c>
      <c r="AC5" s="2">
        <f t="shared" si="0"/>
        <v>68</v>
      </c>
      <c r="AD5">
        <f>SUM(Table13[[#This Row],[ArrayExpress]:[UniProt]])</f>
        <v>2532</v>
      </c>
      <c r="AE5" s="32">
        <f>Table13[[#This Row],[TOTAL]]/$AD$5</f>
        <v>1</v>
      </c>
    </row>
    <row r="6" spans="1:31" x14ac:dyDescent="0.2">
      <c r="A6" s="2" t="s">
        <v>9077</v>
      </c>
      <c r="B6" s="3">
        <f t="shared" ref="B6:AC6" si="1">B5/$AD$5</f>
        <v>7.5039494470774092E-3</v>
      </c>
      <c r="C6" s="3">
        <f t="shared" si="1"/>
        <v>0</v>
      </c>
      <c r="D6" s="3">
        <f t="shared" si="1"/>
        <v>2.1721958925750396E-2</v>
      </c>
      <c r="E6" s="3">
        <f t="shared" si="1"/>
        <v>3.9494470774091627E-4</v>
      </c>
      <c r="F6" s="3">
        <f t="shared" si="1"/>
        <v>7.8988941548183253E-4</v>
      </c>
      <c r="G6" s="3">
        <f t="shared" si="1"/>
        <v>3.9494470774091627E-4</v>
      </c>
      <c r="H6" s="3">
        <f t="shared" si="1"/>
        <v>1.5797788309636651E-3</v>
      </c>
      <c r="I6" s="3">
        <f t="shared" si="1"/>
        <v>1.5797788309636651E-3</v>
      </c>
      <c r="J6" s="3">
        <f t="shared" si="1"/>
        <v>1.1848341232227489E-3</v>
      </c>
      <c r="K6" s="3">
        <f t="shared" si="1"/>
        <v>1.9747235387045812E-3</v>
      </c>
      <c r="L6" s="3">
        <f t="shared" si="1"/>
        <v>0.23854660347551343</v>
      </c>
      <c r="M6" s="3">
        <f t="shared" si="1"/>
        <v>7.5039494470774092E-3</v>
      </c>
      <c r="N6" s="3">
        <f t="shared" si="1"/>
        <v>4.7393364928909956E-3</v>
      </c>
      <c r="O6" s="3">
        <f t="shared" si="1"/>
        <v>1.3823064770932069E-2</v>
      </c>
      <c r="P6" s="3">
        <f t="shared" si="1"/>
        <v>5.9241706161137442E-2</v>
      </c>
      <c r="Q6" s="3">
        <f t="shared" si="1"/>
        <v>6.3191153238546603E-3</v>
      </c>
      <c r="R6" s="3">
        <f t="shared" si="1"/>
        <v>1.3428120063191154E-2</v>
      </c>
      <c r="S6" s="3">
        <f t="shared" si="1"/>
        <v>8.6887835703001581E-3</v>
      </c>
      <c r="T6" s="3">
        <f t="shared" si="1"/>
        <v>2.843601895734597E-2</v>
      </c>
      <c r="U6" s="3">
        <f t="shared" si="1"/>
        <v>0.17812006319115323</v>
      </c>
      <c r="V6" s="3">
        <f t="shared" si="1"/>
        <v>9.4786729857819912E-3</v>
      </c>
      <c r="W6" s="3">
        <f t="shared" si="1"/>
        <v>4.344391785150079E-3</v>
      </c>
      <c r="X6" s="3">
        <f t="shared" si="1"/>
        <v>1.1848341232227489E-3</v>
      </c>
      <c r="Y6" s="3">
        <f t="shared" si="1"/>
        <v>4.2259083728278038E-2</v>
      </c>
      <c r="Z6" s="3">
        <f t="shared" si="1"/>
        <v>0.31319115323854663</v>
      </c>
      <c r="AA6" s="3">
        <f t="shared" si="1"/>
        <v>7.8988941548183253E-4</v>
      </c>
      <c r="AB6" s="3">
        <f t="shared" si="1"/>
        <v>5.9241706161137437E-3</v>
      </c>
      <c r="AC6" s="3">
        <f t="shared" si="1"/>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D9:AC9" si="2">D2/D5</f>
        <v>0</v>
      </c>
      <c r="E9" s="3">
        <f t="shared" si="2"/>
        <v>0</v>
      </c>
      <c r="F9" s="3">
        <f t="shared" si="2"/>
        <v>0.5</v>
      </c>
      <c r="G9" s="3">
        <f t="shared" si="2"/>
        <v>0</v>
      </c>
      <c r="H9" s="3">
        <f t="shared" si="2"/>
        <v>0</v>
      </c>
      <c r="I9" s="3">
        <f t="shared" si="2"/>
        <v>0.25</v>
      </c>
      <c r="J9" s="3">
        <f t="shared" si="2"/>
        <v>0</v>
      </c>
      <c r="K9" s="3">
        <f t="shared" si="2"/>
        <v>0</v>
      </c>
      <c r="L9" s="3">
        <f t="shared" si="2"/>
        <v>4.1390728476821195E-2</v>
      </c>
      <c r="M9" s="3">
        <f t="shared" si="2"/>
        <v>0</v>
      </c>
      <c r="N9" s="3">
        <f t="shared" si="2"/>
        <v>0</v>
      </c>
      <c r="O9" s="3">
        <f t="shared" si="2"/>
        <v>0</v>
      </c>
      <c r="P9" s="3">
        <f t="shared" si="2"/>
        <v>0</v>
      </c>
      <c r="Q9" s="3">
        <f t="shared" si="2"/>
        <v>0</v>
      </c>
      <c r="R9" s="3">
        <f t="shared" si="2"/>
        <v>0</v>
      </c>
      <c r="S9" s="3">
        <f t="shared" si="2"/>
        <v>4.5454545454545456E-2</v>
      </c>
      <c r="T9" s="3">
        <f t="shared" si="2"/>
        <v>0.76388888888888884</v>
      </c>
      <c r="U9" s="3">
        <f t="shared" si="2"/>
        <v>3.1042128603104215E-2</v>
      </c>
      <c r="V9" s="3">
        <f t="shared" si="2"/>
        <v>0.25</v>
      </c>
      <c r="W9" s="3">
        <f t="shared" si="2"/>
        <v>0</v>
      </c>
      <c r="X9" s="3">
        <f t="shared" si="2"/>
        <v>0</v>
      </c>
      <c r="Y9" s="3">
        <f t="shared" si="2"/>
        <v>6.5420560747663545E-2</v>
      </c>
      <c r="Z9" s="3">
        <f t="shared" si="2"/>
        <v>0.13871374527112232</v>
      </c>
      <c r="AA9" s="3">
        <f t="shared" si="2"/>
        <v>0</v>
      </c>
      <c r="AB9" s="3">
        <f t="shared" si="2"/>
        <v>0</v>
      </c>
      <c r="AC9" s="3">
        <f t="shared" si="2"/>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D10:AC10" si="3">D3/D5</f>
        <v>0.96363636363636362</v>
      </c>
      <c r="E10" s="3">
        <f t="shared" si="3"/>
        <v>0</v>
      </c>
      <c r="F10" s="3">
        <f t="shared" si="3"/>
        <v>0</v>
      </c>
      <c r="G10" s="3">
        <f t="shared" si="3"/>
        <v>0</v>
      </c>
      <c r="H10" s="3">
        <f t="shared" si="3"/>
        <v>0.5</v>
      </c>
      <c r="I10" s="3">
        <f t="shared" si="3"/>
        <v>0</v>
      </c>
      <c r="J10" s="3">
        <f t="shared" si="3"/>
        <v>0.33333333333333331</v>
      </c>
      <c r="K10" s="3">
        <f t="shared" si="3"/>
        <v>1</v>
      </c>
      <c r="L10" s="3">
        <f t="shared" si="3"/>
        <v>0.26655629139072845</v>
      </c>
      <c r="M10" s="3">
        <f t="shared" si="3"/>
        <v>0</v>
      </c>
      <c r="N10" s="3">
        <f t="shared" si="3"/>
        <v>0</v>
      </c>
      <c r="O10" s="3">
        <f t="shared" si="3"/>
        <v>0</v>
      </c>
      <c r="P10" s="3">
        <f t="shared" si="3"/>
        <v>0.54666666666666663</v>
      </c>
      <c r="Q10" s="3">
        <f t="shared" si="3"/>
        <v>0</v>
      </c>
      <c r="R10" s="3">
        <f t="shared" si="3"/>
        <v>0</v>
      </c>
      <c r="S10" s="3">
        <f t="shared" si="3"/>
        <v>0</v>
      </c>
      <c r="T10" s="3">
        <f t="shared" si="3"/>
        <v>0</v>
      </c>
      <c r="U10" s="3">
        <f t="shared" si="3"/>
        <v>2.6607538802660754E-2</v>
      </c>
      <c r="V10" s="3">
        <f t="shared" si="3"/>
        <v>0</v>
      </c>
      <c r="W10" s="3">
        <f t="shared" si="3"/>
        <v>0.81818181818181823</v>
      </c>
      <c r="X10" s="3">
        <f t="shared" si="3"/>
        <v>0</v>
      </c>
      <c r="Y10" s="3">
        <f t="shared" si="3"/>
        <v>1.8691588785046728E-2</v>
      </c>
      <c r="Z10" s="3">
        <f t="shared" si="3"/>
        <v>2.5220680958385876E-3</v>
      </c>
      <c r="AA10" s="3">
        <f t="shared" si="3"/>
        <v>0</v>
      </c>
      <c r="AB10" s="3">
        <f t="shared" si="3"/>
        <v>0</v>
      </c>
      <c r="AC10" s="3">
        <f t="shared" si="3"/>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D11:AC11" si="4">D4/D5</f>
        <v>3.6363636363636362E-2</v>
      </c>
      <c r="E11" s="3">
        <f t="shared" si="4"/>
        <v>1</v>
      </c>
      <c r="F11" s="3">
        <f t="shared" si="4"/>
        <v>0.5</v>
      </c>
      <c r="G11" s="3">
        <f t="shared" si="4"/>
        <v>1</v>
      </c>
      <c r="H11" s="3">
        <f t="shared" si="4"/>
        <v>0.5</v>
      </c>
      <c r="I11" s="3">
        <f t="shared" si="4"/>
        <v>0.75</v>
      </c>
      <c r="J11" s="3">
        <f t="shared" si="4"/>
        <v>0.66666666666666663</v>
      </c>
      <c r="K11" s="3">
        <f t="shared" si="4"/>
        <v>0</v>
      </c>
      <c r="L11" s="3">
        <f t="shared" si="4"/>
        <v>0.69205298013245031</v>
      </c>
      <c r="M11" s="3">
        <f t="shared" si="4"/>
        <v>1</v>
      </c>
      <c r="N11" s="3">
        <f t="shared" si="4"/>
        <v>1</v>
      </c>
      <c r="O11" s="3">
        <f t="shared" si="4"/>
        <v>1</v>
      </c>
      <c r="P11" s="3">
        <f t="shared" si="4"/>
        <v>0.45333333333333331</v>
      </c>
      <c r="Q11" s="3">
        <f t="shared" si="4"/>
        <v>1</v>
      </c>
      <c r="R11" s="3">
        <f t="shared" si="4"/>
        <v>1</v>
      </c>
      <c r="S11" s="3">
        <f t="shared" si="4"/>
        <v>0.95454545454545459</v>
      </c>
      <c r="T11" s="3">
        <f t="shared" si="4"/>
        <v>0.2361111111111111</v>
      </c>
      <c r="U11" s="3">
        <f t="shared" si="4"/>
        <v>0.94235033259423506</v>
      </c>
      <c r="V11" s="3">
        <f t="shared" si="4"/>
        <v>0.75</v>
      </c>
      <c r="W11" s="3">
        <f t="shared" si="4"/>
        <v>0.18181818181818182</v>
      </c>
      <c r="X11" s="3">
        <f t="shared" si="4"/>
        <v>1</v>
      </c>
      <c r="Y11" s="3">
        <f t="shared" si="4"/>
        <v>0.91588785046728971</v>
      </c>
      <c r="Z11" s="3">
        <f t="shared" si="4"/>
        <v>0.85876418663303911</v>
      </c>
      <c r="AA11" s="3">
        <f t="shared" si="4"/>
        <v>1</v>
      </c>
      <c r="AB11" s="3">
        <f t="shared" si="4"/>
        <v>1</v>
      </c>
      <c r="AC11" s="3">
        <f t="shared" si="4"/>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5">SUBTOTAL(109,C9:C11)</f>
        <v>0</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s="2">
        <f t="shared" si="5"/>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6">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row r="84" spans="28:30" x14ac:dyDescent="0.2">
      <c r="AC84" t="s">
        <v>11359</v>
      </c>
      <c r="AD84" t="s">
        <v>11358</v>
      </c>
    </row>
    <row r="85" spans="28:30" x14ac:dyDescent="0.2">
      <c r="AB85" s="7" t="s">
        <v>15</v>
      </c>
      <c r="AC85">
        <v>11</v>
      </c>
      <c r="AD85">
        <v>19</v>
      </c>
    </row>
    <row r="86" spans="28:30" x14ac:dyDescent="0.2">
      <c r="AB86" s="7" t="s">
        <v>9082</v>
      </c>
      <c r="AC86">
        <v>1</v>
      </c>
      <c r="AD86">
        <v>0</v>
      </c>
    </row>
    <row r="87" spans="28:30" x14ac:dyDescent="0.2">
      <c r="AB87" s="7" t="s">
        <v>96</v>
      </c>
      <c r="AC87">
        <v>30</v>
      </c>
      <c r="AD87">
        <v>55</v>
      </c>
    </row>
    <row r="88" spans="28:30" x14ac:dyDescent="0.2">
      <c r="AB88" s="7" t="s">
        <v>314</v>
      </c>
      <c r="AC88">
        <v>1</v>
      </c>
      <c r="AD88">
        <v>1</v>
      </c>
    </row>
    <row r="89" spans="28:30" x14ac:dyDescent="0.2">
      <c r="AB89" s="7" t="s">
        <v>320</v>
      </c>
      <c r="AC89">
        <v>0</v>
      </c>
      <c r="AD89">
        <v>2</v>
      </c>
    </row>
    <row r="90" spans="28:30" x14ac:dyDescent="0.2">
      <c r="AB90" s="7" t="s">
        <v>329</v>
      </c>
      <c r="AC90">
        <v>0</v>
      </c>
      <c r="AD90">
        <v>1</v>
      </c>
    </row>
    <row r="91" spans="28:30" x14ac:dyDescent="0.2">
      <c r="AB91" s="7" t="s">
        <v>336</v>
      </c>
      <c r="AC91">
        <v>5</v>
      </c>
      <c r="AD91">
        <v>4</v>
      </c>
    </row>
    <row r="92" spans="28:30" x14ac:dyDescent="0.2">
      <c r="AB92" s="7" t="s">
        <v>354</v>
      </c>
      <c r="AC92">
        <v>0</v>
      </c>
      <c r="AD92">
        <v>4</v>
      </c>
    </row>
    <row r="93" spans="28:30" x14ac:dyDescent="0.2">
      <c r="AB93" s="7" t="s">
        <v>370</v>
      </c>
      <c r="AC93">
        <v>0</v>
      </c>
      <c r="AD93">
        <v>3</v>
      </c>
    </row>
    <row r="94" spans="28:30" x14ac:dyDescent="0.2">
      <c r="AB94" s="7" t="s">
        <v>385</v>
      </c>
      <c r="AC94">
        <v>1</v>
      </c>
      <c r="AD94">
        <v>5</v>
      </c>
    </row>
    <row r="95" spans="28:30" x14ac:dyDescent="0.2">
      <c r="AB95" s="7" t="s">
        <v>407</v>
      </c>
      <c r="AC95">
        <v>441</v>
      </c>
      <c r="AD95">
        <v>604</v>
      </c>
    </row>
    <row r="96" spans="28:30" x14ac:dyDescent="0.2">
      <c r="AB96" s="7" t="s">
        <v>2780</v>
      </c>
      <c r="AC96">
        <v>6</v>
      </c>
      <c r="AD96">
        <v>19</v>
      </c>
    </row>
    <row r="97" spans="28:30" x14ac:dyDescent="0.2">
      <c r="AB97" s="7" t="s">
        <v>2860</v>
      </c>
      <c r="AC97">
        <v>9</v>
      </c>
      <c r="AD97">
        <v>12</v>
      </c>
    </row>
    <row r="98" spans="28:30" x14ac:dyDescent="0.2">
      <c r="AB98" s="7" t="s">
        <v>2909</v>
      </c>
      <c r="AC98">
        <v>33</v>
      </c>
      <c r="AD98">
        <v>35</v>
      </c>
    </row>
    <row r="99" spans="28:30" x14ac:dyDescent="0.2">
      <c r="AB99" s="7" t="s">
        <v>3036</v>
      </c>
      <c r="AC99">
        <v>77</v>
      </c>
      <c r="AD99">
        <v>150</v>
      </c>
    </row>
    <row r="100" spans="28:30" x14ac:dyDescent="0.2">
      <c r="AB100" s="7" t="s">
        <v>3637</v>
      </c>
      <c r="AC100">
        <v>2</v>
      </c>
      <c r="AD100">
        <v>16</v>
      </c>
    </row>
    <row r="101" spans="28:30" x14ac:dyDescent="0.2">
      <c r="AB101" s="7" t="s">
        <v>3710</v>
      </c>
      <c r="AC101">
        <v>14</v>
      </c>
      <c r="AD101">
        <v>34</v>
      </c>
    </row>
    <row r="102" spans="28:30" x14ac:dyDescent="0.2">
      <c r="AB102" s="7" t="s">
        <v>3823</v>
      </c>
      <c r="AC102">
        <v>14</v>
      </c>
      <c r="AD102">
        <v>22</v>
      </c>
    </row>
    <row r="103" spans="28:30" x14ac:dyDescent="0.2">
      <c r="AB103" s="7" t="s">
        <v>3906</v>
      </c>
      <c r="AC103">
        <v>68</v>
      </c>
      <c r="AD103">
        <v>72</v>
      </c>
    </row>
    <row r="104" spans="28:30" x14ac:dyDescent="0.2">
      <c r="AB104" s="7" t="s">
        <v>4127</v>
      </c>
      <c r="AC104">
        <v>366</v>
      </c>
      <c r="AD104">
        <v>451</v>
      </c>
    </row>
    <row r="105" spans="28:30" x14ac:dyDescent="0.2">
      <c r="AB105" s="7" t="s">
        <v>5775</v>
      </c>
      <c r="AC105">
        <v>15</v>
      </c>
      <c r="AD105">
        <v>24</v>
      </c>
    </row>
    <row r="106" spans="28:30" x14ac:dyDescent="0.2">
      <c r="AB106" s="7" t="s">
        <v>5869</v>
      </c>
      <c r="AC106">
        <v>5</v>
      </c>
      <c r="AD106">
        <v>11</v>
      </c>
    </row>
    <row r="107" spans="28:30" x14ac:dyDescent="0.2">
      <c r="AB107" s="7" t="s">
        <v>5914</v>
      </c>
      <c r="AC107">
        <v>0</v>
      </c>
      <c r="AD107">
        <v>3</v>
      </c>
    </row>
    <row r="108" spans="28:30" x14ac:dyDescent="0.2">
      <c r="AB108" s="7" t="s">
        <v>5924</v>
      </c>
      <c r="AC108">
        <v>30</v>
      </c>
      <c r="AD108">
        <v>107</v>
      </c>
    </row>
    <row r="109" spans="28:30" x14ac:dyDescent="0.2">
      <c r="AB109" s="7" t="s">
        <v>6339</v>
      </c>
      <c r="AC109">
        <v>310</v>
      </c>
      <c r="AD109">
        <v>793</v>
      </c>
    </row>
    <row r="110" spans="28:30" x14ac:dyDescent="0.2">
      <c r="AB110" s="7" t="s">
        <v>8757</v>
      </c>
      <c r="AC110">
        <v>0</v>
      </c>
      <c r="AD110">
        <v>2</v>
      </c>
    </row>
    <row r="111" spans="28:30" x14ac:dyDescent="0.2">
      <c r="AB111" s="7" t="s">
        <v>8766</v>
      </c>
      <c r="AC111">
        <v>7</v>
      </c>
      <c r="AD111">
        <v>15</v>
      </c>
    </row>
    <row r="112" spans="28:30" x14ac:dyDescent="0.2">
      <c r="AB112" s="7" t="s">
        <v>8821</v>
      </c>
      <c r="AC112">
        <v>65</v>
      </c>
      <c r="AD112">
        <v>68</v>
      </c>
    </row>
    <row r="123" spans="1:64" x14ac:dyDescent="0.2">
      <c r="A123" t="s">
        <v>9078</v>
      </c>
      <c r="B123" t="s">
        <v>15</v>
      </c>
      <c r="C123" t="s">
        <v>9082</v>
      </c>
      <c r="D123" t="s">
        <v>96</v>
      </c>
      <c r="E123" t="s">
        <v>314</v>
      </c>
      <c r="F123" t="s">
        <v>320</v>
      </c>
      <c r="G123" t="s">
        <v>329</v>
      </c>
      <c r="H123" t="s">
        <v>336</v>
      </c>
      <c r="I123" t="s">
        <v>354</v>
      </c>
      <c r="J123" t="s">
        <v>370</v>
      </c>
      <c r="K123" t="s">
        <v>385</v>
      </c>
      <c r="L123" t="s">
        <v>407</v>
      </c>
      <c r="M123" t="s">
        <v>2780</v>
      </c>
      <c r="N123" t="s">
        <v>2860</v>
      </c>
      <c r="O123" t="s">
        <v>2909</v>
      </c>
      <c r="P123" t="s">
        <v>3036</v>
      </c>
      <c r="Q123" t="s">
        <v>3637</v>
      </c>
      <c r="R123" t="s">
        <v>3710</v>
      </c>
      <c r="S123" t="s">
        <v>3823</v>
      </c>
      <c r="T123" t="s">
        <v>3906</v>
      </c>
      <c r="U123" t="s">
        <v>4127</v>
      </c>
      <c r="V123" t="s">
        <v>5775</v>
      </c>
      <c r="W123" t="s">
        <v>5869</v>
      </c>
      <c r="X123" t="s">
        <v>5914</v>
      </c>
      <c r="Y123" t="s">
        <v>5924</v>
      </c>
      <c r="Z123" t="s">
        <v>6339</v>
      </c>
      <c r="AA123" t="s">
        <v>8757</v>
      </c>
      <c r="AB123" t="s">
        <v>8766</v>
      </c>
      <c r="AC123" t="s">
        <v>8821</v>
      </c>
      <c r="AD123" t="s">
        <v>9076</v>
      </c>
      <c r="AE123" t="s">
        <v>9077</v>
      </c>
      <c r="AH123" t="s">
        <v>9078</v>
      </c>
      <c r="AI123" t="s">
        <v>15</v>
      </c>
      <c r="AJ123" t="s">
        <v>9082</v>
      </c>
      <c r="AK123" t="s">
        <v>96</v>
      </c>
      <c r="AL123" t="s">
        <v>314</v>
      </c>
      <c r="AM123" t="s">
        <v>320</v>
      </c>
      <c r="AN123" t="s">
        <v>329</v>
      </c>
      <c r="AO123" t="s">
        <v>336</v>
      </c>
      <c r="AP123" t="s">
        <v>354</v>
      </c>
      <c r="AQ123" t="s">
        <v>370</v>
      </c>
      <c r="AR123" t="s">
        <v>385</v>
      </c>
      <c r="AS123" t="s">
        <v>407</v>
      </c>
      <c r="AT123" t="s">
        <v>2780</v>
      </c>
      <c r="AU123" t="s">
        <v>2860</v>
      </c>
      <c r="AV123" t="s">
        <v>2909</v>
      </c>
      <c r="AW123" t="s">
        <v>3036</v>
      </c>
      <c r="AX123" t="s">
        <v>3637</v>
      </c>
      <c r="AY123" t="s">
        <v>3710</v>
      </c>
      <c r="AZ123" t="s">
        <v>3823</v>
      </c>
      <c r="BA123" t="s">
        <v>3906</v>
      </c>
      <c r="BB123" t="s">
        <v>4127</v>
      </c>
      <c r="BC123" t="s">
        <v>5775</v>
      </c>
      <c r="BD123" t="s">
        <v>5869</v>
      </c>
      <c r="BE123" t="s">
        <v>5914</v>
      </c>
      <c r="BF123" t="s">
        <v>5924</v>
      </c>
      <c r="BG123" t="s">
        <v>6339</v>
      </c>
      <c r="BH123" t="s">
        <v>8757</v>
      </c>
      <c r="BI123" t="s">
        <v>8766</v>
      </c>
      <c r="BJ123" t="s">
        <v>8821</v>
      </c>
      <c r="BK123" t="s">
        <v>9076</v>
      </c>
      <c r="BL123" t="s">
        <v>9077</v>
      </c>
    </row>
    <row r="124" spans="1:64" x14ac:dyDescent="0.2">
      <c r="A124" t="s">
        <v>9</v>
      </c>
      <c r="B124">
        <v>0</v>
      </c>
      <c r="C124">
        <v>0</v>
      </c>
      <c r="D124">
        <v>0</v>
      </c>
      <c r="E124">
        <v>0</v>
      </c>
      <c r="F124">
        <v>1</v>
      </c>
      <c r="G124">
        <v>0</v>
      </c>
      <c r="H124">
        <v>0</v>
      </c>
      <c r="I124">
        <v>1</v>
      </c>
      <c r="J124">
        <v>0</v>
      </c>
      <c r="K124">
        <v>0</v>
      </c>
      <c r="L124">
        <v>25</v>
      </c>
      <c r="M124">
        <v>0</v>
      </c>
      <c r="N124">
        <v>0</v>
      </c>
      <c r="O124">
        <v>0</v>
      </c>
      <c r="P124">
        <v>0</v>
      </c>
      <c r="Q124">
        <v>0</v>
      </c>
      <c r="R124">
        <v>0</v>
      </c>
      <c r="S124">
        <v>1</v>
      </c>
      <c r="T124">
        <v>55</v>
      </c>
      <c r="U124">
        <v>14</v>
      </c>
      <c r="V124">
        <v>6</v>
      </c>
      <c r="W124">
        <v>0</v>
      </c>
      <c r="X124">
        <v>0</v>
      </c>
      <c r="Y124">
        <v>7</v>
      </c>
      <c r="Z124">
        <v>110</v>
      </c>
      <c r="AA124">
        <v>0</v>
      </c>
      <c r="AB124">
        <v>0</v>
      </c>
      <c r="AC124">
        <v>3</v>
      </c>
      <c r="AD124">
        <f>SUM(Table1314[[#This Row],[ArrayExpress]:[UniProt]])</f>
        <v>223</v>
      </c>
      <c r="AE124" s="38">
        <f>Table1314[[#This Row],[TOTAL]]/$AD$5</f>
        <v>8.8072669826224331E-2</v>
      </c>
      <c r="AH124" t="s">
        <v>9</v>
      </c>
      <c r="AI124">
        <v>0</v>
      </c>
      <c r="AJ124">
        <v>0</v>
      </c>
      <c r="AK124">
        <v>0</v>
      </c>
      <c r="AL124">
        <v>0</v>
      </c>
      <c r="AM124">
        <v>0</v>
      </c>
      <c r="AN124">
        <v>0</v>
      </c>
      <c r="AO124">
        <v>2</v>
      </c>
      <c r="AP124">
        <v>0</v>
      </c>
      <c r="AQ124">
        <v>0</v>
      </c>
      <c r="AR124">
        <v>0</v>
      </c>
      <c r="AS124">
        <v>36</v>
      </c>
      <c r="AT124">
        <v>0</v>
      </c>
      <c r="AU124">
        <v>0</v>
      </c>
      <c r="AV124">
        <v>1</v>
      </c>
      <c r="AW124">
        <v>2</v>
      </c>
      <c r="AX124">
        <v>0</v>
      </c>
      <c r="AY124">
        <v>0</v>
      </c>
      <c r="AZ124">
        <v>1</v>
      </c>
      <c r="BA124">
        <v>46</v>
      </c>
      <c r="BB124">
        <v>29</v>
      </c>
      <c r="BC124">
        <v>4</v>
      </c>
      <c r="BD124">
        <v>0</v>
      </c>
      <c r="BE124">
        <v>0</v>
      </c>
      <c r="BF124">
        <v>6</v>
      </c>
      <c r="BG124">
        <v>63</v>
      </c>
      <c r="BH124">
        <v>0</v>
      </c>
      <c r="BI124">
        <v>0</v>
      </c>
      <c r="BJ124">
        <v>7</v>
      </c>
      <c r="BK124">
        <f>SUM(Table1317[[#This Row],[ArrayExpress]:[UniProt]])</f>
        <v>197</v>
      </c>
      <c r="BL124" s="38">
        <f>Table1317[[#This Row],[TOTAL]]/$AD$5</f>
        <v>7.7804107424960509E-2</v>
      </c>
    </row>
    <row r="125" spans="1:64" x14ac:dyDescent="0.2">
      <c r="A125" t="s">
        <v>10</v>
      </c>
      <c r="B125">
        <v>16</v>
      </c>
      <c r="C125">
        <v>0</v>
      </c>
      <c r="D125">
        <v>53</v>
      </c>
      <c r="E125">
        <v>0</v>
      </c>
      <c r="F125">
        <v>0</v>
      </c>
      <c r="G125">
        <v>0</v>
      </c>
      <c r="H125">
        <v>2</v>
      </c>
      <c r="I125">
        <v>0</v>
      </c>
      <c r="J125">
        <v>1</v>
      </c>
      <c r="K125">
        <v>5</v>
      </c>
      <c r="L125">
        <v>161</v>
      </c>
      <c r="M125">
        <v>0</v>
      </c>
      <c r="N125">
        <v>0</v>
      </c>
      <c r="O125">
        <v>0</v>
      </c>
      <c r="P125">
        <v>82</v>
      </c>
      <c r="Q125">
        <v>0</v>
      </c>
      <c r="R125">
        <v>0</v>
      </c>
      <c r="S125">
        <v>0</v>
      </c>
      <c r="T125">
        <v>0</v>
      </c>
      <c r="U125">
        <v>12</v>
      </c>
      <c r="V125">
        <v>0</v>
      </c>
      <c r="W125">
        <v>9</v>
      </c>
      <c r="X125">
        <v>0</v>
      </c>
      <c r="Y125">
        <v>2</v>
      </c>
      <c r="Z125">
        <v>2</v>
      </c>
      <c r="AA125">
        <v>0</v>
      </c>
      <c r="AB125">
        <v>0</v>
      </c>
      <c r="AC125">
        <v>0</v>
      </c>
      <c r="AD125">
        <f>SUM(Table1314[[#This Row],[ArrayExpress]:[UniProt]])</f>
        <v>345</v>
      </c>
      <c r="AE125" s="38">
        <f>Table1314[[#This Row],[TOTAL]]/$AD$5</f>
        <v>0.13625592417061611</v>
      </c>
      <c r="AH125" t="s">
        <v>10</v>
      </c>
      <c r="AI125">
        <v>5</v>
      </c>
      <c r="AJ125">
        <v>0</v>
      </c>
      <c r="AK125">
        <v>20</v>
      </c>
      <c r="AL125">
        <v>1</v>
      </c>
      <c r="AM125">
        <v>0</v>
      </c>
      <c r="AN125">
        <v>0</v>
      </c>
      <c r="AO125">
        <v>1</v>
      </c>
      <c r="AP125">
        <v>0</v>
      </c>
      <c r="AQ125">
        <v>0</v>
      </c>
      <c r="AR125">
        <v>1</v>
      </c>
      <c r="AS125">
        <v>116</v>
      </c>
      <c r="AT125">
        <v>0</v>
      </c>
      <c r="AU125">
        <v>2</v>
      </c>
      <c r="AV125">
        <v>0</v>
      </c>
      <c r="AW125">
        <v>39</v>
      </c>
      <c r="AX125">
        <v>0</v>
      </c>
      <c r="AY125">
        <v>0</v>
      </c>
      <c r="AZ125">
        <v>0</v>
      </c>
      <c r="BA125">
        <v>0</v>
      </c>
      <c r="BB125">
        <v>12</v>
      </c>
      <c r="BC125">
        <v>0</v>
      </c>
      <c r="BD125">
        <v>5</v>
      </c>
      <c r="BE125">
        <v>0</v>
      </c>
      <c r="BF125">
        <v>0</v>
      </c>
      <c r="BG125">
        <v>0</v>
      </c>
      <c r="BH125">
        <v>0</v>
      </c>
      <c r="BI125">
        <v>0</v>
      </c>
      <c r="BJ125">
        <v>0</v>
      </c>
      <c r="BK125">
        <f>SUM(Table1317[[#This Row],[ArrayExpress]:[UniProt]])</f>
        <v>202</v>
      </c>
      <c r="BL125" s="38">
        <f>Table1317[[#This Row],[TOTAL]]/$AD$5</f>
        <v>7.9778830963665087E-2</v>
      </c>
    </row>
    <row r="126" spans="1:64" x14ac:dyDescent="0.2">
      <c r="A126" t="s">
        <v>11</v>
      </c>
      <c r="B126">
        <v>3</v>
      </c>
      <c r="C126">
        <v>0</v>
      </c>
      <c r="D126">
        <v>2</v>
      </c>
      <c r="E126">
        <v>1</v>
      </c>
      <c r="F126">
        <v>1</v>
      </c>
      <c r="G126">
        <v>1</v>
      </c>
      <c r="H126">
        <v>2</v>
      </c>
      <c r="I126">
        <v>3</v>
      </c>
      <c r="J126">
        <v>2</v>
      </c>
      <c r="K126">
        <v>0</v>
      </c>
      <c r="L126">
        <v>418</v>
      </c>
      <c r="M126">
        <v>19</v>
      </c>
      <c r="N126">
        <v>12</v>
      </c>
      <c r="O126">
        <v>35</v>
      </c>
      <c r="P126">
        <v>68</v>
      </c>
      <c r="Q126">
        <v>16</v>
      </c>
      <c r="R126">
        <v>34</v>
      </c>
      <c r="S126">
        <v>21</v>
      </c>
      <c r="T126">
        <v>17</v>
      </c>
      <c r="U126">
        <v>425</v>
      </c>
      <c r="V126">
        <v>18</v>
      </c>
      <c r="W126">
        <v>2</v>
      </c>
      <c r="X126">
        <v>3</v>
      </c>
      <c r="Y126">
        <v>98</v>
      </c>
      <c r="Z126">
        <v>681</v>
      </c>
      <c r="AA126">
        <v>2</v>
      </c>
      <c r="AB126">
        <v>15</v>
      </c>
      <c r="AC126">
        <v>65</v>
      </c>
      <c r="AD126">
        <f>SUM(Table1314[[#This Row],[ArrayExpress]:[UniProt]])</f>
        <v>1964</v>
      </c>
      <c r="AE126" s="38">
        <f>Table1314[[#This Row],[TOTAL]]/$AD$5</f>
        <v>0.77567140600315954</v>
      </c>
      <c r="AH126" t="s">
        <v>11</v>
      </c>
      <c r="AI126">
        <v>6</v>
      </c>
      <c r="AJ126">
        <v>1</v>
      </c>
      <c r="AK126">
        <v>10</v>
      </c>
      <c r="AL126">
        <v>0</v>
      </c>
      <c r="AM126">
        <v>0</v>
      </c>
      <c r="AN126">
        <v>0</v>
      </c>
      <c r="AO126">
        <v>2</v>
      </c>
      <c r="AP126">
        <v>0</v>
      </c>
      <c r="AQ126">
        <v>0</v>
      </c>
      <c r="AR126">
        <v>0</v>
      </c>
      <c r="AS126">
        <v>289</v>
      </c>
      <c r="AT126">
        <v>6</v>
      </c>
      <c r="AU126">
        <v>7</v>
      </c>
      <c r="AV126">
        <v>32</v>
      </c>
      <c r="AW126">
        <v>36</v>
      </c>
      <c r="AX126">
        <v>2</v>
      </c>
      <c r="AY126">
        <v>14</v>
      </c>
      <c r="AZ126">
        <v>13</v>
      </c>
      <c r="BA126">
        <v>22</v>
      </c>
      <c r="BB126">
        <v>325</v>
      </c>
      <c r="BC126">
        <v>11</v>
      </c>
      <c r="BD126">
        <v>0</v>
      </c>
      <c r="BE126">
        <v>0</v>
      </c>
      <c r="BF126">
        <v>24</v>
      </c>
      <c r="BG126">
        <v>247</v>
      </c>
      <c r="BH126">
        <v>0</v>
      </c>
      <c r="BI126">
        <v>7</v>
      </c>
      <c r="BJ126">
        <v>58</v>
      </c>
      <c r="BK126">
        <f>SUM(Table1317[[#This Row],[ArrayExpress]:[UniProt]])</f>
        <v>1112</v>
      </c>
      <c r="BL126" s="38">
        <f>Table1317[[#This Row],[TOTAL]]/$AD$5</f>
        <v>0.4391785150078989</v>
      </c>
    </row>
    <row r="127" spans="1:64" x14ac:dyDescent="0.2">
      <c r="A127" s="2" t="s">
        <v>9076</v>
      </c>
      <c r="B127" s="2">
        <f t="shared" ref="B127:AC127" si="7">SUBTOTAL(109,B124:B126)</f>
        <v>19</v>
      </c>
      <c r="C127" s="2">
        <f t="shared" si="7"/>
        <v>0</v>
      </c>
      <c r="D127" s="2">
        <f t="shared" si="7"/>
        <v>55</v>
      </c>
      <c r="E127" s="2">
        <f t="shared" si="7"/>
        <v>1</v>
      </c>
      <c r="F127" s="2">
        <f t="shared" si="7"/>
        <v>2</v>
      </c>
      <c r="G127" s="2">
        <f t="shared" si="7"/>
        <v>1</v>
      </c>
      <c r="H127" s="2">
        <f t="shared" si="7"/>
        <v>4</v>
      </c>
      <c r="I127" s="2">
        <f t="shared" si="7"/>
        <v>4</v>
      </c>
      <c r="J127" s="2">
        <f t="shared" si="7"/>
        <v>3</v>
      </c>
      <c r="K127" s="2">
        <f t="shared" si="7"/>
        <v>5</v>
      </c>
      <c r="L127" s="2">
        <f t="shared" si="7"/>
        <v>604</v>
      </c>
      <c r="M127" s="2">
        <f t="shared" si="7"/>
        <v>19</v>
      </c>
      <c r="N127" s="2">
        <f t="shared" si="7"/>
        <v>12</v>
      </c>
      <c r="O127" s="2">
        <f t="shared" si="7"/>
        <v>35</v>
      </c>
      <c r="P127" s="2">
        <f t="shared" si="7"/>
        <v>150</v>
      </c>
      <c r="Q127" s="2">
        <f t="shared" si="7"/>
        <v>16</v>
      </c>
      <c r="R127" s="2">
        <f t="shared" si="7"/>
        <v>34</v>
      </c>
      <c r="S127" s="2">
        <f t="shared" si="7"/>
        <v>22</v>
      </c>
      <c r="T127" s="2">
        <f t="shared" si="7"/>
        <v>72</v>
      </c>
      <c r="U127" s="2">
        <f t="shared" si="7"/>
        <v>451</v>
      </c>
      <c r="V127" s="2">
        <f t="shared" si="7"/>
        <v>24</v>
      </c>
      <c r="W127" s="2">
        <f t="shared" si="7"/>
        <v>11</v>
      </c>
      <c r="X127" s="2">
        <f t="shared" si="7"/>
        <v>3</v>
      </c>
      <c r="Y127" s="2">
        <f t="shared" si="7"/>
        <v>107</v>
      </c>
      <c r="Z127" s="2">
        <f t="shared" si="7"/>
        <v>793</v>
      </c>
      <c r="AA127" s="2">
        <f t="shared" si="7"/>
        <v>2</v>
      </c>
      <c r="AB127" s="2">
        <f t="shared" si="7"/>
        <v>15</v>
      </c>
      <c r="AC127" s="2">
        <f t="shared" si="7"/>
        <v>68</v>
      </c>
      <c r="AD127">
        <f>SUM(Table1314[[#This Row],[ArrayExpress]:[UniProt]])</f>
        <v>2532</v>
      </c>
      <c r="AE127" s="32">
        <f>Table1314[[#This Row],[TOTAL]]/$AD$5</f>
        <v>1</v>
      </c>
      <c r="AH127" s="2" t="s">
        <v>9076</v>
      </c>
      <c r="AI127" s="2">
        <f t="shared" ref="AI127:BJ127" si="8">SUBTOTAL(109,AI124:AI126)</f>
        <v>11</v>
      </c>
      <c r="AJ127" s="2">
        <f t="shared" si="8"/>
        <v>1</v>
      </c>
      <c r="AK127" s="2">
        <f t="shared" si="8"/>
        <v>30</v>
      </c>
      <c r="AL127" s="2">
        <f t="shared" si="8"/>
        <v>1</v>
      </c>
      <c r="AM127" s="2">
        <f t="shared" si="8"/>
        <v>0</v>
      </c>
      <c r="AN127" s="2">
        <f t="shared" si="8"/>
        <v>0</v>
      </c>
      <c r="AO127" s="2">
        <f t="shared" si="8"/>
        <v>5</v>
      </c>
      <c r="AP127" s="2">
        <f t="shared" si="8"/>
        <v>0</v>
      </c>
      <c r="AQ127" s="2">
        <f t="shared" si="8"/>
        <v>0</v>
      </c>
      <c r="AR127" s="2">
        <f t="shared" si="8"/>
        <v>1</v>
      </c>
      <c r="AS127" s="2">
        <f t="shared" si="8"/>
        <v>441</v>
      </c>
      <c r="AT127" s="2">
        <f t="shared" si="8"/>
        <v>6</v>
      </c>
      <c r="AU127" s="2">
        <f t="shared" si="8"/>
        <v>9</v>
      </c>
      <c r="AV127" s="2">
        <f t="shared" si="8"/>
        <v>33</v>
      </c>
      <c r="AW127" s="2">
        <f t="shared" si="8"/>
        <v>77</v>
      </c>
      <c r="AX127" s="2">
        <f t="shared" si="8"/>
        <v>2</v>
      </c>
      <c r="AY127" s="2">
        <f t="shared" si="8"/>
        <v>14</v>
      </c>
      <c r="AZ127" s="2">
        <f t="shared" si="8"/>
        <v>14</v>
      </c>
      <c r="BA127" s="2">
        <f t="shared" si="8"/>
        <v>68</v>
      </c>
      <c r="BB127" s="2">
        <f t="shared" si="8"/>
        <v>366</v>
      </c>
      <c r="BC127" s="2">
        <f t="shared" si="8"/>
        <v>15</v>
      </c>
      <c r="BD127" s="2">
        <f t="shared" si="8"/>
        <v>5</v>
      </c>
      <c r="BE127" s="2">
        <f t="shared" si="8"/>
        <v>0</v>
      </c>
      <c r="BF127" s="2">
        <f t="shared" si="8"/>
        <v>30</v>
      </c>
      <c r="BG127" s="2">
        <f t="shared" si="8"/>
        <v>310</v>
      </c>
      <c r="BH127" s="2">
        <f t="shared" si="8"/>
        <v>0</v>
      </c>
      <c r="BI127" s="2">
        <f t="shared" si="8"/>
        <v>7</v>
      </c>
      <c r="BJ127" s="2">
        <f t="shared" si="8"/>
        <v>65</v>
      </c>
      <c r="BK127">
        <f>SUM(Table1317[[#This Row],[ArrayExpress]:[UniProt]])</f>
        <v>1511</v>
      </c>
      <c r="BL127" s="32">
        <f>Table1317[[#This Row],[TOTAL]]/$AD$5</f>
        <v>0.59676145339652453</v>
      </c>
    </row>
    <row r="128" spans="1:64" x14ac:dyDescent="0.2">
      <c r="A128" s="2" t="s">
        <v>9077</v>
      </c>
      <c r="B128" s="3">
        <f t="shared" ref="B128:AC128" si="9">B127/$AD$5</f>
        <v>7.5039494470774092E-3</v>
      </c>
      <c r="C128" s="3">
        <f t="shared" si="9"/>
        <v>0</v>
      </c>
      <c r="D128" s="3">
        <f t="shared" si="9"/>
        <v>2.1721958925750396E-2</v>
      </c>
      <c r="E128" s="3">
        <f t="shared" si="9"/>
        <v>3.9494470774091627E-4</v>
      </c>
      <c r="F128" s="3">
        <f t="shared" si="9"/>
        <v>7.8988941548183253E-4</v>
      </c>
      <c r="G128" s="3">
        <f t="shared" si="9"/>
        <v>3.9494470774091627E-4</v>
      </c>
      <c r="H128" s="3">
        <f t="shared" si="9"/>
        <v>1.5797788309636651E-3</v>
      </c>
      <c r="I128" s="3">
        <f t="shared" si="9"/>
        <v>1.5797788309636651E-3</v>
      </c>
      <c r="J128" s="3">
        <f t="shared" si="9"/>
        <v>1.1848341232227489E-3</v>
      </c>
      <c r="K128" s="3">
        <f t="shared" si="9"/>
        <v>1.9747235387045812E-3</v>
      </c>
      <c r="L128" s="3">
        <f t="shared" si="9"/>
        <v>0.23854660347551343</v>
      </c>
      <c r="M128" s="3">
        <f t="shared" si="9"/>
        <v>7.5039494470774092E-3</v>
      </c>
      <c r="N128" s="3">
        <f t="shared" si="9"/>
        <v>4.7393364928909956E-3</v>
      </c>
      <c r="O128" s="3">
        <f t="shared" si="9"/>
        <v>1.3823064770932069E-2</v>
      </c>
      <c r="P128" s="3">
        <f t="shared" si="9"/>
        <v>5.9241706161137442E-2</v>
      </c>
      <c r="Q128" s="3">
        <f t="shared" si="9"/>
        <v>6.3191153238546603E-3</v>
      </c>
      <c r="R128" s="3">
        <f t="shared" si="9"/>
        <v>1.3428120063191154E-2</v>
      </c>
      <c r="S128" s="3">
        <f t="shared" si="9"/>
        <v>8.6887835703001581E-3</v>
      </c>
      <c r="T128" s="3">
        <f t="shared" si="9"/>
        <v>2.843601895734597E-2</v>
      </c>
      <c r="U128" s="3">
        <f t="shared" si="9"/>
        <v>0.17812006319115323</v>
      </c>
      <c r="V128" s="3">
        <f t="shared" si="9"/>
        <v>9.4786729857819912E-3</v>
      </c>
      <c r="W128" s="3">
        <f t="shared" si="9"/>
        <v>4.344391785150079E-3</v>
      </c>
      <c r="X128" s="3">
        <f t="shared" si="9"/>
        <v>1.1848341232227489E-3</v>
      </c>
      <c r="Y128" s="3">
        <f t="shared" si="9"/>
        <v>4.2259083728278038E-2</v>
      </c>
      <c r="Z128" s="3">
        <f t="shared" si="9"/>
        <v>0.31319115323854663</v>
      </c>
      <c r="AA128" s="3">
        <f t="shared" si="9"/>
        <v>7.8988941548183253E-4</v>
      </c>
      <c r="AB128" s="3">
        <f t="shared" si="9"/>
        <v>5.9241706161137437E-3</v>
      </c>
      <c r="AC128" s="3">
        <f t="shared" si="9"/>
        <v>2.6856240126382307E-2</v>
      </c>
      <c r="AD128" s="3">
        <f>SUM(Table1314[[#This Row],[ArrayExpress]:[UniProt]])</f>
        <v>1</v>
      </c>
      <c r="AH128" s="2" t="s">
        <v>9077</v>
      </c>
      <c r="AI128" s="3">
        <f t="shared" ref="AI128:BJ128" si="10">AI127/$AD$5</f>
        <v>4.344391785150079E-3</v>
      </c>
      <c r="AJ128" s="3">
        <f t="shared" si="10"/>
        <v>3.9494470774091627E-4</v>
      </c>
      <c r="AK128" s="3">
        <f t="shared" si="10"/>
        <v>1.1848341232227487E-2</v>
      </c>
      <c r="AL128" s="3">
        <f t="shared" si="10"/>
        <v>3.9494470774091627E-4</v>
      </c>
      <c r="AM128" s="3">
        <f t="shared" si="10"/>
        <v>0</v>
      </c>
      <c r="AN128" s="3">
        <f t="shared" si="10"/>
        <v>0</v>
      </c>
      <c r="AO128" s="3">
        <f t="shared" si="10"/>
        <v>1.9747235387045812E-3</v>
      </c>
      <c r="AP128" s="3">
        <f t="shared" si="10"/>
        <v>0</v>
      </c>
      <c r="AQ128" s="3">
        <f t="shared" si="10"/>
        <v>0</v>
      </c>
      <c r="AR128" s="3">
        <f t="shared" si="10"/>
        <v>3.9494470774091627E-4</v>
      </c>
      <c r="AS128" s="3">
        <f t="shared" si="10"/>
        <v>0.17417061611374407</v>
      </c>
      <c r="AT128" s="3">
        <f t="shared" si="10"/>
        <v>2.3696682464454978E-3</v>
      </c>
      <c r="AU128" s="3">
        <f t="shared" si="10"/>
        <v>3.5545023696682463E-3</v>
      </c>
      <c r="AV128" s="3">
        <f t="shared" si="10"/>
        <v>1.3033175355450236E-2</v>
      </c>
      <c r="AW128" s="3">
        <f t="shared" si="10"/>
        <v>3.0410742496050552E-2</v>
      </c>
      <c r="AX128" s="3">
        <f t="shared" si="10"/>
        <v>7.8988941548183253E-4</v>
      </c>
      <c r="AY128" s="3">
        <f t="shared" si="10"/>
        <v>5.5292259083728279E-3</v>
      </c>
      <c r="AZ128" s="3">
        <f t="shared" si="10"/>
        <v>5.5292259083728279E-3</v>
      </c>
      <c r="BA128" s="3">
        <f t="shared" si="10"/>
        <v>2.6856240126382307E-2</v>
      </c>
      <c r="BB128" s="3">
        <f t="shared" si="10"/>
        <v>0.14454976303317535</v>
      </c>
      <c r="BC128" s="3">
        <f t="shared" si="10"/>
        <v>5.9241706161137437E-3</v>
      </c>
      <c r="BD128" s="3">
        <f t="shared" si="10"/>
        <v>1.9747235387045812E-3</v>
      </c>
      <c r="BE128" s="3">
        <f t="shared" si="10"/>
        <v>0</v>
      </c>
      <c r="BF128" s="3">
        <f t="shared" si="10"/>
        <v>1.1848341232227487E-2</v>
      </c>
      <c r="BG128" s="3">
        <f t="shared" si="10"/>
        <v>0.12243285939968404</v>
      </c>
      <c r="BH128" s="3">
        <f t="shared" si="10"/>
        <v>0</v>
      </c>
      <c r="BI128" s="3">
        <f t="shared" si="10"/>
        <v>2.764612954186414E-3</v>
      </c>
      <c r="BJ128" s="3">
        <f t="shared" si="10"/>
        <v>2.5671406003159557E-2</v>
      </c>
      <c r="BK128" s="3">
        <f>SUM(Table1317[[#This Row],[ArrayExpress]:[UniProt]])</f>
        <v>0.59676145339652442</v>
      </c>
    </row>
    <row r="130" spans="1:64" x14ac:dyDescent="0.2">
      <c r="A130" t="s">
        <v>9078</v>
      </c>
      <c r="B130" t="s">
        <v>15</v>
      </c>
      <c r="C130" t="s">
        <v>9082</v>
      </c>
      <c r="D130" t="s">
        <v>96</v>
      </c>
      <c r="E130" t="s">
        <v>314</v>
      </c>
      <c r="F130" t="s">
        <v>320</v>
      </c>
      <c r="G130" t="s">
        <v>329</v>
      </c>
      <c r="H130" t="s">
        <v>336</v>
      </c>
      <c r="I130" t="s">
        <v>354</v>
      </c>
      <c r="J130" t="s">
        <v>370</v>
      </c>
      <c r="K130" t="s">
        <v>385</v>
      </c>
      <c r="L130" t="s">
        <v>407</v>
      </c>
      <c r="M130" t="s">
        <v>2780</v>
      </c>
      <c r="N130" t="s">
        <v>2860</v>
      </c>
      <c r="O130" t="s">
        <v>2909</v>
      </c>
      <c r="P130" t="s">
        <v>3036</v>
      </c>
      <c r="Q130" t="s">
        <v>3637</v>
      </c>
      <c r="R130" t="s">
        <v>3710</v>
      </c>
      <c r="S130" t="s">
        <v>3823</v>
      </c>
      <c r="T130" t="s">
        <v>3906</v>
      </c>
      <c r="U130" t="s">
        <v>4127</v>
      </c>
      <c r="V130" t="s">
        <v>5775</v>
      </c>
      <c r="W130" t="s">
        <v>5869</v>
      </c>
      <c r="X130" t="s">
        <v>5914</v>
      </c>
      <c r="Y130" t="s">
        <v>5924</v>
      </c>
      <c r="Z130" t="s">
        <v>6339</v>
      </c>
      <c r="AA130" t="s">
        <v>8757</v>
      </c>
      <c r="AB130" t="s">
        <v>8766</v>
      </c>
      <c r="AC130" t="s">
        <v>8821</v>
      </c>
      <c r="AD130" t="s">
        <v>9076</v>
      </c>
      <c r="AE130" t="s">
        <v>11329</v>
      </c>
      <c r="AH130" t="s">
        <v>9078</v>
      </c>
      <c r="AI130" t="s">
        <v>15</v>
      </c>
      <c r="AJ130" t="s">
        <v>9082</v>
      </c>
      <c r="AK130" t="s">
        <v>96</v>
      </c>
      <c r="AL130" t="s">
        <v>314</v>
      </c>
      <c r="AM130" t="s">
        <v>320</v>
      </c>
      <c r="AN130" t="s">
        <v>329</v>
      </c>
      <c r="AO130" t="s">
        <v>336</v>
      </c>
      <c r="AP130" t="s">
        <v>354</v>
      </c>
      <c r="AQ130" t="s">
        <v>370</v>
      </c>
      <c r="AR130" t="s">
        <v>385</v>
      </c>
      <c r="AS130" t="s">
        <v>407</v>
      </c>
      <c r="AT130" t="s">
        <v>2780</v>
      </c>
      <c r="AU130" t="s">
        <v>2860</v>
      </c>
      <c r="AV130" t="s">
        <v>2909</v>
      </c>
      <c r="AW130" t="s">
        <v>3036</v>
      </c>
      <c r="AX130" t="s">
        <v>3637</v>
      </c>
      <c r="AY130" t="s">
        <v>3710</v>
      </c>
      <c r="AZ130" t="s">
        <v>3823</v>
      </c>
      <c r="BA130" t="s">
        <v>3906</v>
      </c>
      <c r="BB130" t="s">
        <v>4127</v>
      </c>
      <c r="BC130" t="s">
        <v>5775</v>
      </c>
      <c r="BD130" t="s">
        <v>5869</v>
      </c>
      <c r="BE130" t="s">
        <v>5914</v>
      </c>
      <c r="BF130" t="s">
        <v>5924</v>
      </c>
      <c r="BG130" t="s">
        <v>6339</v>
      </c>
      <c r="BH130" t="s">
        <v>8757</v>
      </c>
      <c r="BI130" t="s">
        <v>8766</v>
      </c>
      <c r="BJ130" t="s">
        <v>8821</v>
      </c>
      <c r="BK130" t="s">
        <v>9076</v>
      </c>
      <c r="BL130" t="s">
        <v>11329</v>
      </c>
    </row>
    <row r="131" spans="1:64" ht="15" x14ac:dyDescent="0.25">
      <c r="A131" t="s">
        <v>9</v>
      </c>
      <c r="B131" s="4">
        <f>B124/B127</f>
        <v>0</v>
      </c>
      <c r="C131" s="4">
        <v>0</v>
      </c>
      <c r="D131" s="4">
        <f t="shared" ref="D131:AC131" si="11">D124/D127</f>
        <v>0</v>
      </c>
      <c r="E131" s="4">
        <f t="shared" si="11"/>
        <v>0</v>
      </c>
      <c r="F131" s="4">
        <f t="shared" si="11"/>
        <v>0.5</v>
      </c>
      <c r="G131" s="4">
        <f t="shared" si="11"/>
        <v>0</v>
      </c>
      <c r="H131" s="4">
        <f t="shared" si="11"/>
        <v>0</v>
      </c>
      <c r="I131" s="4">
        <f t="shared" si="11"/>
        <v>0.25</v>
      </c>
      <c r="J131" s="4">
        <f t="shared" si="11"/>
        <v>0</v>
      </c>
      <c r="K131" s="4">
        <f t="shared" si="11"/>
        <v>0</v>
      </c>
      <c r="L131" s="4">
        <f t="shared" si="11"/>
        <v>4.1390728476821195E-2</v>
      </c>
      <c r="M131" s="4">
        <f t="shared" si="11"/>
        <v>0</v>
      </c>
      <c r="N131" s="4">
        <f t="shared" si="11"/>
        <v>0</v>
      </c>
      <c r="O131" s="4">
        <f t="shared" si="11"/>
        <v>0</v>
      </c>
      <c r="P131" s="4">
        <f t="shared" si="11"/>
        <v>0</v>
      </c>
      <c r="Q131" s="4">
        <f t="shared" si="11"/>
        <v>0</v>
      </c>
      <c r="R131" s="4">
        <f t="shared" si="11"/>
        <v>0</v>
      </c>
      <c r="S131" s="4">
        <f t="shared" si="11"/>
        <v>4.5454545454545456E-2</v>
      </c>
      <c r="T131" s="4">
        <f t="shared" si="11"/>
        <v>0.76388888888888884</v>
      </c>
      <c r="U131" s="4">
        <f t="shared" si="11"/>
        <v>3.1042128603104215E-2</v>
      </c>
      <c r="V131" s="4">
        <f t="shared" si="11"/>
        <v>0.25</v>
      </c>
      <c r="W131" s="4">
        <f t="shared" si="11"/>
        <v>0</v>
      </c>
      <c r="X131" s="4">
        <f t="shared" si="11"/>
        <v>0</v>
      </c>
      <c r="Y131" s="4">
        <f t="shared" si="11"/>
        <v>6.5420560747663545E-2</v>
      </c>
      <c r="Z131" s="4">
        <f t="shared" si="11"/>
        <v>0.13871374527112232</v>
      </c>
      <c r="AA131" s="4">
        <f t="shared" si="11"/>
        <v>0</v>
      </c>
      <c r="AB131" s="4">
        <f t="shared" si="11"/>
        <v>0</v>
      </c>
      <c r="AC131" s="4">
        <f t="shared" si="11"/>
        <v>4.4117647058823532E-2</v>
      </c>
      <c r="AD131">
        <f>SUM(Table131616[[#This Row],[ArrayExpress]:[UniProt]])</f>
        <v>2.1300282445009691</v>
      </c>
      <c r="AE131" s="39">
        <f>Table131616[[#This Row],[TOTAL]]/$AD$12</f>
        <v>7.8889934981517376E-2</v>
      </c>
      <c r="AH131" t="s">
        <v>9</v>
      </c>
      <c r="AI131" s="3">
        <f>AI124/AI127</f>
        <v>0</v>
      </c>
      <c r="AJ131" s="3">
        <f t="shared" ref="AJ131:BJ131" si="12">AJ124/AJ127</f>
        <v>0</v>
      </c>
      <c r="AK131" s="3">
        <f t="shared" si="12"/>
        <v>0</v>
      </c>
      <c r="AL131" s="3">
        <f t="shared" si="12"/>
        <v>0</v>
      </c>
      <c r="AM131" s="3">
        <v>0</v>
      </c>
      <c r="AN131" s="3">
        <v>0</v>
      </c>
      <c r="AO131" s="3">
        <f t="shared" si="12"/>
        <v>0.4</v>
      </c>
      <c r="AP131" s="3">
        <v>0</v>
      </c>
      <c r="AQ131" s="3">
        <v>0</v>
      </c>
      <c r="AR131" s="3">
        <f t="shared" si="12"/>
        <v>0</v>
      </c>
      <c r="AS131" s="3">
        <f t="shared" si="12"/>
        <v>8.1632653061224483E-2</v>
      </c>
      <c r="AT131" s="3">
        <f t="shared" si="12"/>
        <v>0</v>
      </c>
      <c r="AU131" s="3">
        <f t="shared" si="12"/>
        <v>0</v>
      </c>
      <c r="AV131" s="3">
        <f t="shared" si="12"/>
        <v>3.0303030303030304E-2</v>
      </c>
      <c r="AW131" s="3">
        <f t="shared" si="12"/>
        <v>2.5974025974025976E-2</v>
      </c>
      <c r="AX131" s="3">
        <f t="shared" si="12"/>
        <v>0</v>
      </c>
      <c r="AY131" s="3">
        <f t="shared" si="12"/>
        <v>0</v>
      </c>
      <c r="AZ131" s="3">
        <f t="shared" si="12"/>
        <v>7.1428571428571425E-2</v>
      </c>
      <c r="BA131" s="3">
        <f t="shared" si="12"/>
        <v>0.67647058823529416</v>
      </c>
      <c r="BB131" s="3">
        <f t="shared" si="12"/>
        <v>7.9234972677595633E-2</v>
      </c>
      <c r="BC131" s="3">
        <f t="shared" si="12"/>
        <v>0.26666666666666666</v>
      </c>
      <c r="BD131" s="3">
        <f t="shared" si="12"/>
        <v>0</v>
      </c>
      <c r="BE131" s="3">
        <v>0</v>
      </c>
      <c r="BF131" s="3">
        <f t="shared" si="12"/>
        <v>0.2</v>
      </c>
      <c r="BG131" s="3">
        <f t="shared" si="12"/>
        <v>0.20322580645161289</v>
      </c>
      <c r="BH131" s="3">
        <v>0</v>
      </c>
      <c r="BI131" s="3">
        <f t="shared" si="12"/>
        <v>0</v>
      </c>
      <c r="BJ131" s="3">
        <f t="shared" si="12"/>
        <v>0.1076923076923077</v>
      </c>
      <c r="BK131">
        <f>SUM(Table131618[[#This Row],[ArrayExpress]:[UniProt]])</f>
        <v>2.1426286224903293</v>
      </c>
      <c r="BL131" s="39">
        <f>Table131618[[#This Row],[TOTAL]]/$AD$12</f>
        <v>7.9356615647789966E-2</v>
      </c>
    </row>
    <row r="132" spans="1:64" ht="15" x14ac:dyDescent="0.25">
      <c r="A132" t="s">
        <v>10</v>
      </c>
      <c r="B132" s="4">
        <f>B125/B127</f>
        <v>0.84210526315789469</v>
      </c>
      <c r="C132" s="4">
        <v>0</v>
      </c>
      <c r="D132" s="4">
        <f t="shared" ref="D132:AC132" si="13">D125/D127</f>
        <v>0.96363636363636362</v>
      </c>
      <c r="E132" s="4">
        <f t="shared" si="13"/>
        <v>0</v>
      </c>
      <c r="F132" s="4">
        <f t="shared" si="13"/>
        <v>0</v>
      </c>
      <c r="G132" s="4">
        <f t="shared" si="13"/>
        <v>0</v>
      </c>
      <c r="H132" s="4">
        <f t="shared" si="13"/>
        <v>0.5</v>
      </c>
      <c r="I132" s="4">
        <f t="shared" si="13"/>
        <v>0</v>
      </c>
      <c r="J132" s="4">
        <f t="shared" si="13"/>
        <v>0.33333333333333331</v>
      </c>
      <c r="K132" s="4">
        <f t="shared" si="13"/>
        <v>1</v>
      </c>
      <c r="L132" s="4">
        <f t="shared" si="13"/>
        <v>0.26655629139072845</v>
      </c>
      <c r="M132" s="4">
        <f t="shared" si="13"/>
        <v>0</v>
      </c>
      <c r="N132" s="4">
        <f t="shared" si="13"/>
        <v>0</v>
      </c>
      <c r="O132" s="4">
        <f t="shared" si="13"/>
        <v>0</v>
      </c>
      <c r="P132" s="4">
        <f t="shared" si="13"/>
        <v>0.54666666666666663</v>
      </c>
      <c r="Q132" s="4">
        <f t="shared" si="13"/>
        <v>0</v>
      </c>
      <c r="R132" s="4">
        <f t="shared" si="13"/>
        <v>0</v>
      </c>
      <c r="S132" s="4">
        <f t="shared" si="13"/>
        <v>0</v>
      </c>
      <c r="T132" s="4">
        <f t="shared" si="13"/>
        <v>0</v>
      </c>
      <c r="U132" s="4">
        <f t="shared" si="13"/>
        <v>2.6607538802660754E-2</v>
      </c>
      <c r="V132" s="4">
        <f t="shared" si="13"/>
        <v>0</v>
      </c>
      <c r="W132" s="4">
        <f t="shared" si="13"/>
        <v>0.81818181818181823</v>
      </c>
      <c r="X132" s="4">
        <f t="shared" si="13"/>
        <v>0</v>
      </c>
      <c r="Y132" s="4">
        <f t="shared" si="13"/>
        <v>1.8691588785046728E-2</v>
      </c>
      <c r="Z132" s="4">
        <f t="shared" si="13"/>
        <v>2.5220680958385876E-3</v>
      </c>
      <c r="AA132" s="4">
        <f t="shared" si="13"/>
        <v>0</v>
      </c>
      <c r="AB132" s="4">
        <f t="shared" si="13"/>
        <v>0</v>
      </c>
      <c r="AC132" s="4">
        <f t="shared" si="13"/>
        <v>0</v>
      </c>
      <c r="AD132">
        <f>SUM(Table131616[[#This Row],[ArrayExpress]:[UniProt]])</f>
        <v>5.3183009320503514</v>
      </c>
      <c r="AE132" s="39">
        <f>Table131616[[#This Row],[TOTAL]]/$AD$12</f>
        <v>0.19697410859445746</v>
      </c>
      <c r="AH132" t="s">
        <v>10</v>
      </c>
      <c r="AI132" s="3">
        <f>AI125/AI127</f>
        <v>0.45454545454545453</v>
      </c>
      <c r="AJ132" s="3">
        <f t="shared" ref="AJ132:BJ132" si="14">AJ125/AJ127</f>
        <v>0</v>
      </c>
      <c r="AK132" s="3">
        <f t="shared" si="14"/>
        <v>0.66666666666666663</v>
      </c>
      <c r="AL132" s="3">
        <f t="shared" si="14"/>
        <v>1</v>
      </c>
      <c r="AM132" s="3">
        <v>0</v>
      </c>
      <c r="AN132" s="3">
        <v>0</v>
      </c>
      <c r="AO132" s="3">
        <f t="shared" si="14"/>
        <v>0.2</v>
      </c>
      <c r="AP132" s="3">
        <v>0</v>
      </c>
      <c r="AQ132" s="3">
        <v>0</v>
      </c>
      <c r="AR132" s="3">
        <f t="shared" si="14"/>
        <v>1</v>
      </c>
      <c r="AS132" s="3">
        <f t="shared" si="14"/>
        <v>0.26303854875283444</v>
      </c>
      <c r="AT132" s="3">
        <f t="shared" si="14"/>
        <v>0</v>
      </c>
      <c r="AU132" s="3">
        <f t="shared" si="14"/>
        <v>0.22222222222222221</v>
      </c>
      <c r="AV132" s="3">
        <f t="shared" si="14"/>
        <v>0</v>
      </c>
      <c r="AW132" s="3">
        <f t="shared" si="14"/>
        <v>0.50649350649350644</v>
      </c>
      <c r="AX132" s="3">
        <f t="shared" si="14"/>
        <v>0</v>
      </c>
      <c r="AY132" s="3">
        <f t="shared" si="14"/>
        <v>0</v>
      </c>
      <c r="AZ132" s="3">
        <f t="shared" si="14"/>
        <v>0</v>
      </c>
      <c r="BA132" s="3">
        <f t="shared" si="14"/>
        <v>0</v>
      </c>
      <c r="BB132" s="3">
        <f t="shared" si="14"/>
        <v>3.2786885245901641E-2</v>
      </c>
      <c r="BC132" s="3">
        <f t="shared" si="14"/>
        <v>0</v>
      </c>
      <c r="BD132" s="3">
        <f t="shared" si="14"/>
        <v>1</v>
      </c>
      <c r="BE132" s="3">
        <v>0</v>
      </c>
      <c r="BF132" s="3">
        <f t="shared" si="14"/>
        <v>0</v>
      </c>
      <c r="BG132" s="3">
        <f t="shared" si="14"/>
        <v>0</v>
      </c>
      <c r="BH132" s="3">
        <v>0</v>
      </c>
      <c r="BI132" s="3">
        <f t="shared" si="14"/>
        <v>0</v>
      </c>
      <c r="BJ132" s="3">
        <f t="shared" si="14"/>
        <v>0</v>
      </c>
      <c r="BK132">
        <f>SUM(Table131618[[#This Row],[ArrayExpress]:[UniProt]])</f>
        <v>5.3457532839265856</v>
      </c>
      <c r="BL132" s="39">
        <f>Table131618[[#This Row],[TOTAL]]/$AD$12</f>
        <v>0.19799086236765132</v>
      </c>
    </row>
    <row r="133" spans="1:64" ht="15" x14ac:dyDescent="0.25">
      <c r="A133" t="s">
        <v>11</v>
      </c>
      <c r="B133" s="4">
        <f>B126/B127</f>
        <v>0.15789473684210525</v>
      </c>
      <c r="C133" s="4">
        <v>0</v>
      </c>
      <c r="D133" s="4">
        <f t="shared" ref="D133:AC133" si="15">D126/D127</f>
        <v>3.6363636363636362E-2</v>
      </c>
      <c r="E133" s="4">
        <f t="shared" si="15"/>
        <v>1</v>
      </c>
      <c r="F133" s="4">
        <f t="shared" si="15"/>
        <v>0.5</v>
      </c>
      <c r="G133" s="4">
        <f t="shared" si="15"/>
        <v>1</v>
      </c>
      <c r="H133" s="4">
        <f t="shared" si="15"/>
        <v>0.5</v>
      </c>
      <c r="I133" s="4">
        <f t="shared" si="15"/>
        <v>0.75</v>
      </c>
      <c r="J133" s="4">
        <f t="shared" si="15"/>
        <v>0.66666666666666663</v>
      </c>
      <c r="K133" s="4">
        <f t="shared" si="15"/>
        <v>0</v>
      </c>
      <c r="L133" s="4">
        <f t="shared" si="15"/>
        <v>0.69205298013245031</v>
      </c>
      <c r="M133" s="4">
        <f t="shared" si="15"/>
        <v>1</v>
      </c>
      <c r="N133" s="4">
        <f t="shared" si="15"/>
        <v>1</v>
      </c>
      <c r="O133" s="4">
        <f t="shared" si="15"/>
        <v>1</v>
      </c>
      <c r="P133" s="4">
        <f t="shared" si="15"/>
        <v>0.45333333333333331</v>
      </c>
      <c r="Q133" s="4">
        <f t="shared" si="15"/>
        <v>1</v>
      </c>
      <c r="R133" s="4">
        <f t="shared" si="15"/>
        <v>1</v>
      </c>
      <c r="S133" s="4">
        <f t="shared" si="15"/>
        <v>0.95454545454545459</v>
      </c>
      <c r="T133" s="4">
        <f t="shared" si="15"/>
        <v>0.2361111111111111</v>
      </c>
      <c r="U133" s="4">
        <f t="shared" si="15"/>
        <v>0.94235033259423506</v>
      </c>
      <c r="V133" s="4">
        <f t="shared" si="15"/>
        <v>0.75</v>
      </c>
      <c r="W133" s="4">
        <f t="shared" si="15"/>
        <v>0.18181818181818182</v>
      </c>
      <c r="X133" s="4">
        <f t="shared" si="15"/>
        <v>1</v>
      </c>
      <c r="Y133" s="4">
        <f t="shared" si="15"/>
        <v>0.91588785046728971</v>
      </c>
      <c r="Z133" s="4">
        <f t="shared" si="15"/>
        <v>0.85876418663303911</v>
      </c>
      <c r="AA133" s="4">
        <f t="shared" si="15"/>
        <v>1</v>
      </c>
      <c r="AB133" s="4">
        <f t="shared" si="15"/>
        <v>1</v>
      </c>
      <c r="AC133" s="4">
        <f t="shared" si="15"/>
        <v>0.95588235294117652</v>
      </c>
      <c r="AD133">
        <f>SUM(Table131616[[#This Row],[ArrayExpress]:[UniProt]])</f>
        <v>19.551670823448681</v>
      </c>
      <c r="AE133" s="39">
        <f>Table131616[[#This Row],[TOTAL]]/$AD$12</f>
        <v>0.72413595642402528</v>
      </c>
      <c r="AH133" t="s">
        <v>11</v>
      </c>
      <c r="AI133" s="3">
        <f>AI126/AI127</f>
        <v>0.54545454545454541</v>
      </c>
      <c r="AJ133" s="3">
        <f t="shared" ref="AJ133:BJ133" si="16">AJ126/AJ127</f>
        <v>1</v>
      </c>
      <c r="AK133" s="3">
        <f t="shared" si="16"/>
        <v>0.33333333333333331</v>
      </c>
      <c r="AL133" s="3">
        <f t="shared" si="16"/>
        <v>0</v>
      </c>
      <c r="AM133" s="3">
        <v>0</v>
      </c>
      <c r="AN133" s="3">
        <v>0</v>
      </c>
      <c r="AO133" s="3">
        <f t="shared" si="16"/>
        <v>0.4</v>
      </c>
      <c r="AP133" s="3">
        <v>0</v>
      </c>
      <c r="AQ133" s="3">
        <v>0</v>
      </c>
      <c r="AR133" s="3">
        <f t="shared" si="16"/>
        <v>0</v>
      </c>
      <c r="AS133" s="3">
        <f t="shared" si="16"/>
        <v>0.65532879818594103</v>
      </c>
      <c r="AT133" s="3">
        <f t="shared" si="16"/>
        <v>1</v>
      </c>
      <c r="AU133" s="3">
        <f t="shared" si="16"/>
        <v>0.77777777777777779</v>
      </c>
      <c r="AV133" s="3">
        <f t="shared" si="16"/>
        <v>0.96969696969696972</v>
      </c>
      <c r="AW133" s="3">
        <f t="shared" si="16"/>
        <v>0.46753246753246752</v>
      </c>
      <c r="AX133" s="3">
        <f t="shared" si="16"/>
        <v>1</v>
      </c>
      <c r="AY133" s="3">
        <f t="shared" si="16"/>
        <v>1</v>
      </c>
      <c r="AZ133" s="3">
        <f t="shared" si="16"/>
        <v>0.9285714285714286</v>
      </c>
      <c r="BA133" s="3">
        <f t="shared" si="16"/>
        <v>0.3235294117647059</v>
      </c>
      <c r="BB133" s="3">
        <f t="shared" si="16"/>
        <v>0.88797814207650272</v>
      </c>
      <c r="BC133" s="3">
        <f t="shared" si="16"/>
        <v>0.73333333333333328</v>
      </c>
      <c r="BD133" s="3">
        <f t="shared" si="16"/>
        <v>0</v>
      </c>
      <c r="BE133" s="3">
        <v>0</v>
      </c>
      <c r="BF133" s="3">
        <f t="shared" si="16"/>
        <v>0.8</v>
      </c>
      <c r="BG133" s="3">
        <f t="shared" si="16"/>
        <v>0.79677419354838708</v>
      </c>
      <c r="BH133" s="3">
        <v>0</v>
      </c>
      <c r="BI133" s="3">
        <f t="shared" si="16"/>
        <v>1</v>
      </c>
      <c r="BJ133" s="3">
        <f t="shared" si="16"/>
        <v>0.89230769230769236</v>
      </c>
      <c r="BK133">
        <f>SUM(Table131618[[#This Row],[ArrayExpress]:[UniProt]])</f>
        <v>14.511618093583085</v>
      </c>
      <c r="BL133" s="39">
        <f>Table131618[[#This Row],[TOTAL]]/$AD$12</f>
        <v>0.53746733679937353</v>
      </c>
    </row>
    <row r="134" spans="1:64" ht="15" x14ac:dyDescent="0.25">
      <c r="A134" s="2" t="s">
        <v>9076</v>
      </c>
      <c r="B134" s="2">
        <f>SUBTOTAL(109,B131:B133)</f>
        <v>1</v>
      </c>
      <c r="C134" s="2">
        <f t="shared" ref="C134:AC134" si="17">SUBTOTAL(109,C131:C133)</f>
        <v>0</v>
      </c>
      <c r="D134" s="2">
        <f t="shared" si="17"/>
        <v>1</v>
      </c>
      <c r="E134" s="2">
        <f t="shared" si="17"/>
        <v>1</v>
      </c>
      <c r="F134" s="2">
        <f t="shared" si="17"/>
        <v>1</v>
      </c>
      <c r="G134" s="2">
        <f t="shared" si="17"/>
        <v>1</v>
      </c>
      <c r="H134" s="2">
        <f t="shared" si="17"/>
        <v>1</v>
      </c>
      <c r="I134" s="2">
        <f t="shared" si="17"/>
        <v>1</v>
      </c>
      <c r="J134" s="2">
        <f t="shared" si="17"/>
        <v>1</v>
      </c>
      <c r="K134" s="2">
        <f t="shared" si="17"/>
        <v>1</v>
      </c>
      <c r="L134" s="2">
        <f t="shared" si="17"/>
        <v>1</v>
      </c>
      <c r="M134" s="2">
        <f t="shared" si="17"/>
        <v>1</v>
      </c>
      <c r="N134" s="2">
        <f t="shared" si="17"/>
        <v>1</v>
      </c>
      <c r="O134" s="2">
        <f t="shared" si="17"/>
        <v>1</v>
      </c>
      <c r="P134" s="2">
        <f t="shared" si="17"/>
        <v>1</v>
      </c>
      <c r="Q134" s="2">
        <f t="shared" si="17"/>
        <v>1</v>
      </c>
      <c r="R134" s="2">
        <f t="shared" si="17"/>
        <v>1</v>
      </c>
      <c r="S134" s="2">
        <f t="shared" si="17"/>
        <v>1</v>
      </c>
      <c r="T134" s="2">
        <f t="shared" si="17"/>
        <v>1</v>
      </c>
      <c r="U134" s="2">
        <f t="shared" si="17"/>
        <v>1</v>
      </c>
      <c r="V134" s="2">
        <f t="shared" si="17"/>
        <v>1</v>
      </c>
      <c r="W134" s="2">
        <f t="shared" si="17"/>
        <v>1</v>
      </c>
      <c r="X134" s="2">
        <f t="shared" si="17"/>
        <v>1</v>
      </c>
      <c r="Y134" s="2">
        <f t="shared" si="17"/>
        <v>1</v>
      </c>
      <c r="Z134" s="2">
        <f t="shared" si="17"/>
        <v>1</v>
      </c>
      <c r="AA134" s="2">
        <f t="shared" si="17"/>
        <v>1</v>
      </c>
      <c r="AB134" s="2">
        <f t="shared" si="17"/>
        <v>1</v>
      </c>
      <c r="AC134" s="2">
        <f t="shared" si="17"/>
        <v>1</v>
      </c>
      <c r="AD134">
        <f>SUM(Table131616[[#This Row],[ArrayExpress]:[UniProt]])</f>
        <v>27</v>
      </c>
      <c r="AE134" s="40">
        <f>Table131616[[#This Row],[TOTAL]]/$AD$12</f>
        <v>1</v>
      </c>
      <c r="AH134" s="2" t="s">
        <v>9076</v>
      </c>
      <c r="AI134" s="2">
        <f>SUBTOTAL(109,AI131:AI133)</f>
        <v>1</v>
      </c>
      <c r="AJ134" s="2">
        <f t="shared" ref="AJ134:BJ134" si="18">SUBTOTAL(109,AJ131:AJ133)</f>
        <v>1</v>
      </c>
      <c r="AK134" s="2">
        <f t="shared" si="18"/>
        <v>1</v>
      </c>
      <c r="AL134" s="2">
        <f t="shared" si="18"/>
        <v>1</v>
      </c>
      <c r="AM134" s="2">
        <f t="shared" si="18"/>
        <v>0</v>
      </c>
      <c r="AN134" s="2">
        <f t="shared" si="18"/>
        <v>0</v>
      </c>
      <c r="AO134" s="2">
        <f t="shared" si="18"/>
        <v>1</v>
      </c>
      <c r="AP134" s="2">
        <f t="shared" si="18"/>
        <v>0</v>
      </c>
      <c r="AQ134" s="2">
        <f t="shared" si="18"/>
        <v>0</v>
      </c>
      <c r="AR134" s="2">
        <f t="shared" si="18"/>
        <v>1</v>
      </c>
      <c r="AS134" s="2">
        <f t="shared" si="18"/>
        <v>1</v>
      </c>
      <c r="AT134" s="2">
        <f t="shared" si="18"/>
        <v>1</v>
      </c>
      <c r="AU134" s="2">
        <f t="shared" si="18"/>
        <v>1</v>
      </c>
      <c r="AV134" s="2">
        <f t="shared" si="18"/>
        <v>1</v>
      </c>
      <c r="AW134" s="2">
        <f t="shared" si="18"/>
        <v>1</v>
      </c>
      <c r="AX134" s="2">
        <f t="shared" si="18"/>
        <v>1</v>
      </c>
      <c r="AY134" s="2">
        <f t="shared" si="18"/>
        <v>1</v>
      </c>
      <c r="AZ134" s="2">
        <f t="shared" si="18"/>
        <v>1</v>
      </c>
      <c r="BA134" s="2">
        <f t="shared" si="18"/>
        <v>1</v>
      </c>
      <c r="BB134" s="2">
        <f t="shared" si="18"/>
        <v>1</v>
      </c>
      <c r="BC134" s="2">
        <f t="shared" si="18"/>
        <v>1</v>
      </c>
      <c r="BD134" s="2">
        <f t="shared" si="18"/>
        <v>1</v>
      </c>
      <c r="BE134" s="2">
        <v>0</v>
      </c>
      <c r="BF134" s="2">
        <f t="shared" si="18"/>
        <v>1</v>
      </c>
      <c r="BG134" s="2">
        <f t="shared" si="18"/>
        <v>1</v>
      </c>
      <c r="BH134" s="2">
        <f t="shared" si="18"/>
        <v>0</v>
      </c>
      <c r="BI134" s="2">
        <f t="shared" si="18"/>
        <v>1</v>
      </c>
      <c r="BJ134" s="2">
        <f t="shared" si="18"/>
        <v>1</v>
      </c>
      <c r="BK134">
        <f>SUM(Table131618[[#This Row],[ArrayExpress]:[UniProt]])</f>
        <v>22</v>
      </c>
      <c r="BL134" s="40">
        <f>Table131618[[#This Row],[TOTAL]]/$AD$12</f>
        <v>0.81481481481481477</v>
      </c>
    </row>
  </sheetData>
  <pageMargins left="0.7" right="0.7" top="0.75" bottom="0.75" header="0.3" footer="0.3"/>
  <pageSetup paperSize="9" orientation="portrait" horizontalDpi="300" verticalDpi="300" r:id="rId1"/>
  <drawing r:id="rId2"/>
  <tableParts count="6">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W1" zoomScale="70" zoomScaleNormal="70" workbookViewId="0">
      <selection activeCell="AF1" sqref="AF1:AS4"/>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29" workbookViewId="0">
      <selection activeCell="I912" sqref="I912"/>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40.2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102"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53"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40.2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102"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42.2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65.75"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53"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65.75"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29.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65.75"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102"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89.2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2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63.75"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78.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2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14.75"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65.75"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40.2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42.2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67.7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42.2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102"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2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40.2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204"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53"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102"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14.75"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2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78.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40.2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65.75"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40.2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14.75"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204"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14.75"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14.75"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69.7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102"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78.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29.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78.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31.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91.2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2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91.2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306"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78.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40.2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16.75"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18.75"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89.2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2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65.75"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78.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102"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40.2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2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14.75"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14.75"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14.75"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14.75"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14.75"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14.75"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14.75"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14.75"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16.75"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89.2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93.2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14.75"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89.2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65.75"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91.2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65.75"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2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89.2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2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29.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51"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2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14.75"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42.2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65.75"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78.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2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53"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76.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91.2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53"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91.2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53"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14.75"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65.75"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63.75"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29.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91.2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14.75"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78.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78.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89.2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67.7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63.75"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40.2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2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102"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14.75"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204"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102"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29.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14.75"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53"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67.7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67.7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2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65.75"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91.2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2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16.75"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2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53"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89.2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40.2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29.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14.75"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78.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29.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102"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306"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2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40.2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102"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102"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91.2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89.2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51"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76.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16.75"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42.2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76.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65.75"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40.2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65.75"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16.75"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29.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65.75"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102"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91.2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89.2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102"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40.2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65.75"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16.75"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91.2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2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53"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78.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16.75"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53"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78.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65.75"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40.2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2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53"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204"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40.2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76.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16.75"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2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16.75"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2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40.2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78.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93.2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40.2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2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14.75"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2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204"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42.2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204"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14.75"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53"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204"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78.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53"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102"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40.2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14.75"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40.2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204"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14.75"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65.75"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91.2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53"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14.75"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947" zoomScale="70" zoomScaleNormal="70" workbookViewId="0">
      <selection activeCell="I1004" sqref="I1004"/>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548"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zoomScale="70" zoomScaleNormal="70"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T792" zoomScale="55" zoomScaleNormal="55" workbookViewId="0">
      <selection activeCell="AA868" sqref="AA868"/>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07B45-ED51-4773-BD16-9ED3BD29C960}">
  <dimension ref="A1:M378"/>
  <sheetViews>
    <sheetView tabSelected="1" workbookViewId="0">
      <selection activeCell="G8" sqref="G8:G372"/>
    </sheetView>
  </sheetViews>
  <sheetFormatPr defaultRowHeight="12.75" x14ac:dyDescent="0.2"/>
  <cols>
    <col min="1" max="1" width="12.140625" bestFit="1" customWidth="1"/>
    <col min="2" max="2" width="17" bestFit="1" customWidth="1"/>
    <col min="3" max="3" width="20.85546875" bestFit="1" customWidth="1"/>
    <col min="4" max="4" width="18.85546875" bestFit="1" customWidth="1"/>
    <col min="6" max="6" width="13" bestFit="1" customWidth="1"/>
    <col min="7" max="7" width="13" customWidth="1"/>
    <col min="8" max="9" width="81.140625" bestFit="1" customWidth="1"/>
    <col min="10" max="10" width="14.140625" bestFit="1" customWidth="1"/>
    <col min="11" max="12" width="12.42578125" bestFit="1" customWidth="1"/>
  </cols>
  <sheetData>
    <row r="1" spans="1:13" x14ac:dyDescent="0.2">
      <c r="A1" t="s">
        <v>0</v>
      </c>
      <c r="B1" t="s">
        <v>1</v>
      </c>
      <c r="C1" t="s">
        <v>2</v>
      </c>
      <c r="D1" t="s">
        <v>3</v>
      </c>
      <c r="E1" t="s">
        <v>4</v>
      </c>
      <c r="F1" t="s">
        <v>12935</v>
      </c>
      <c r="G1" t="s">
        <v>5</v>
      </c>
      <c r="H1" t="s">
        <v>6</v>
      </c>
      <c r="I1" t="s">
        <v>7</v>
      </c>
      <c r="J1" t="s">
        <v>8</v>
      </c>
      <c r="K1" t="s">
        <v>9</v>
      </c>
      <c r="L1" t="s">
        <v>10</v>
      </c>
      <c r="M1" t="s">
        <v>11</v>
      </c>
    </row>
    <row r="2" spans="1:13" hidden="1" x14ac:dyDescent="0.2">
      <c r="A2" s="28" t="s">
        <v>11562</v>
      </c>
      <c r="B2" s="28" t="s">
        <v>11563</v>
      </c>
      <c r="C2" s="28" t="s">
        <v>14</v>
      </c>
      <c r="D2" s="28" t="s">
        <v>4127</v>
      </c>
      <c r="E2" t="b">
        <v>0</v>
      </c>
      <c r="F2" t="s">
        <v>9</v>
      </c>
      <c r="G2" s="28" t="s">
        <v>11</v>
      </c>
      <c r="H2" s="28" t="s">
        <v>11564</v>
      </c>
      <c r="I2" s="28" t="s">
        <v>11565</v>
      </c>
      <c r="J2" s="28" t="s">
        <v>11566</v>
      </c>
      <c r="K2">
        <v>9.3086593633476321E-4</v>
      </c>
      <c r="L2">
        <v>1.0758535072936845E-6</v>
      </c>
      <c r="M2">
        <v>0.99906805821015787</v>
      </c>
    </row>
    <row r="3" spans="1:13" hidden="1" x14ac:dyDescent="0.2">
      <c r="A3" s="28" t="s">
        <v>11922</v>
      </c>
      <c r="B3" s="28" t="s">
        <v>11923</v>
      </c>
      <c r="C3" s="28" t="s">
        <v>74</v>
      </c>
      <c r="D3" s="28" t="s">
        <v>8821</v>
      </c>
      <c r="E3" t="b">
        <v>0</v>
      </c>
      <c r="F3" t="s">
        <v>9</v>
      </c>
      <c r="G3" s="28" t="s">
        <v>11</v>
      </c>
      <c r="H3" s="28" t="s">
        <v>11924</v>
      </c>
      <c r="I3" s="28" t="s">
        <v>11925</v>
      </c>
      <c r="J3" s="28" t="s">
        <v>11926</v>
      </c>
      <c r="K3">
        <v>3.4012438338264068E-3</v>
      </c>
      <c r="L3">
        <v>2.1499579757109166E-8</v>
      </c>
      <c r="M3">
        <v>0.99659873466659388</v>
      </c>
    </row>
    <row r="4" spans="1:13" hidden="1" x14ac:dyDescent="0.2">
      <c r="A4" s="28" t="s">
        <v>11660</v>
      </c>
      <c r="B4" s="28" t="s">
        <v>11661</v>
      </c>
      <c r="C4" s="28" t="s">
        <v>74</v>
      </c>
      <c r="D4" s="28" t="s">
        <v>4127</v>
      </c>
      <c r="E4" t="b">
        <v>0</v>
      </c>
      <c r="F4" t="s">
        <v>9</v>
      </c>
      <c r="G4" s="28" t="s">
        <v>11</v>
      </c>
      <c r="H4" s="28" t="s">
        <v>12023</v>
      </c>
      <c r="I4" s="28" t="s">
        <v>12024</v>
      </c>
      <c r="J4" s="28" t="s">
        <v>12025</v>
      </c>
      <c r="K4">
        <v>0.35579144112040695</v>
      </c>
      <c r="L4">
        <v>1.1565462401688348E-4</v>
      </c>
      <c r="M4">
        <v>0.64409290425557619</v>
      </c>
    </row>
    <row r="5" spans="1:13" hidden="1" x14ac:dyDescent="0.2">
      <c r="A5" s="28" t="s">
        <v>12864</v>
      </c>
      <c r="B5" s="28" t="s">
        <v>12865</v>
      </c>
      <c r="C5" s="28" t="s">
        <v>660</v>
      </c>
      <c r="D5" s="28" t="s">
        <v>3906</v>
      </c>
      <c r="E5" t="b">
        <v>0</v>
      </c>
      <c r="F5" t="s">
        <v>9</v>
      </c>
      <c r="G5" s="28" t="s">
        <v>9</v>
      </c>
      <c r="H5" s="28" t="s">
        <v>12866</v>
      </c>
      <c r="I5" s="28" t="s">
        <v>12867</v>
      </c>
      <c r="J5" s="28" t="s">
        <v>12868</v>
      </c>
      <c r="K5">
        <v>0.82240225204253681</v>
      </c>
      <c r="L5">
        <v>1.850302015428273E-8</v>
      </c>
      <c r="M5">
        <v>0.17759772945444305</v>
      </c>
    </row>
    <row r="6" spans="1:13" hidden="1" x14ac:dyDescent="0.2">
      <c r="A6" s="28" t="s">
        <v>12031</v>
      </c>
      <c r="B6" s="28" t="s">
        <v>12032</v>
      </c>
      <c r="C6" s="28" t="s">
        <v>26</v>
      </c>
      <c r="D6" s="28" t="s">
        <v>6339</v>
      </c>
      <c r="E6" t="b">
        <v>0</v>
      </c>
      <c r="F6" t="s">
        <v>9</v>
      </c>
      <c r="G6" s="28" t="s">
        <v>9</v>
      </c>
      <c r="H6" s="28" t="s">
        <v>12033</v>
      </c>
      <c r="I6" s="28" t="s">
        <v>12034</v>
      </c>
      <c r="J6" s="28" t="s">
        <v>12035</v>
      </c>
      <c r="K6">
        <v>0.9989164725086811</v>
      </c>
      <c r="L6">
        <v>3.0718175796350783E-5</v>
      </c>
      <c r="M6">
        <v>1.0528093155226176E-3</v>
      </c>
    </row>
    <row r="7" spans="1:13" hidden="1" x14ac:dyDescent="0.2">
      <c r="A7" s="28" t="s">
        <v>11641</v>
      </c>
      <c r="B7" s="28" t="s">
        <v>11642</v>
      </c>
      <c r="C7" s="28" t="s">
        <v>74</v>
      </c>
      <c r="D7" s="28" t="s">
        <v>407</v>
      </c>
      <c r="E7" t="b">
        <v>0</v>
      </c>
      <c r="F7" t="s">
        <v>9</v>
      </c>
      <c r="G7" s="28" t="s">
        <v>9</v>
      </c>
      <c r="H7" s="28" t="s">
        <v>11643</v>
      </c>
      <c r="I7" s="28" t="s">
        <v>11644</v>
      </c>
      <c r="J7" s="28" t="s">
        <v>11645</v>
      </c>
      <c r="K7">
        <v>0.96709344809089892</v>
      </c>
      <c r="L7">
        <v>1.4313547574714102E-7</v>
      </c>
      <c r="M7">
        <v>3.2906408773625162E-2</v>
      </c>
    </row>
    <row r="8" spans="1:13" x14ac:dyDescent="0.2">
      <c r="A8" s="28" t="s">
        <v>11628</v>
      </c>
      <c r="B8" s="28" t="s">
        <v>11629</v>
      </c>
      <c r="C8" s="28" t="s">
        <v>4</v>
      </c>
      <c r="D8" s="28" t="s">
        <v>4127</v>
      </c>
      <c r="E8" t="b">
        <v>1</v>
      </c>
      <c r="F8" t="s">
        <v>9</v>
      </c>
      <c r="G8" s="28" t="s">
        <v>11</v>
      </c>
      <c r="H8" s="28" t="s">
        <v>19</v>
      </c>
      <c r="I8" s="28" t="s">
        <v>11630</v>
      </c>
      <c r="J8" s="28" t="s">
        <v>11631</v>
      </c>
      <c r="K8">
        <v>1.6397047540398988E-28</v>
      </c>
      <c r="L8">
        <v>9.1523722769903583E-17</v>
      </c>
      <c r="M8">
        <v>1</v>
      </c>
    </row>
    <row r="9" spans="1:13" hidden="1" x14ac:dyDescent="0.2">
      <c r="A9" s="28" t="s">
        <v>11831</v>
      </c>
      <c r="B9" s="28" t="s">
        <v>11865</v>
      </c>
      <c r="C9" s="28" t="s">
        <v>14</v>
      </c>
      <c r="D9" s="28" t="s">
        <v>407</v>
      </c>
      <c r="E9" t="b">
        <v>0</v>
      </c>
      <c r="F9" t="s">
        <v>9</v>
      </c>
      <c r="G9" s="28" t="s">
        <v>11</v>
      </c>
      <c r="H9" s="28" t="s">
        <v>11866</v>
      </c>
      <c r="I9" s="28" t="s">
        <v>11867</v>
      </c>
      <c r="J9" s="28" t="s">
        <v>11868</v>
      </c>
      <c r="K9">
        <v>3.6572869227022857E-3</v>
      </c>
      <c r="L9">
        <v>0.27970087791858728</v>
      </c>
      <c r="M9">
        <v>0.71664183515871049</v>
      </c>
    </row>
    <row r="10" spans="1:13" hidden="1" x14ac:dyDescent="0.2">
      <c r="A10" s="28" t="s">
        <v>11406</v>
      </c>
      <c r="B10" s="28" t="s">
        <v>12231</v>
      </c>
      <c r="C10" s="28" t="s">
        <v>213</v>
      </c>
      <c r="D10" s="28" t="s">
        <v>6339</v>
      </c>
      <c r="E10" t="b">
        <v>0</v>
      </c>
      <c r="F10" t="s">
        <v>9</v>
      </c>
      <c r="G10" s="28" t="s">
        <v>9</v>
      </c>
      <c r="H10" s="28" t="s">
        <v>12232</v>
      </c>
      <c r="I10" s="28" t="s">
        <v>12233</v>
      </c>
      <c r="J10" s="28" t="s">
        <v>12234</v>
      </c>
      <c r="K10">
        <v>0.99998771576531043</v>
      </c>
      <c r="L10">
        <v>3.3540185731539393E-8</v>
      </c>
      <c r="M10">
        <v>1.2250694503853703E-5</v>
      </c>
    </row>
    <row r="11" spans="1:13" hidden="1" x14ac:dyDescent="0.2">
      <c r="A11" s="28" t="s">
        <v>12291</v>
      </c>
      <c r="B11" s="28" t="s">
        <v>12292</v>
      </c>
      <c r="C11" s="28" t="s">
        <v>74</v>
      </c>
      <c r="D11" s="28" t="s">
        <v>6339</v>
      </c>
      <c r="E11" t="b">
        <v>0</v>
      </c>
      <c r="F11" t="s">
        <v>9</v>
      </c>
      <c r="G11" s="28" t="s">
        <v>11</v>
      </c>
      <c r="H11" s="28" t="s">
        <v>12293</v>
      </c>
      <c r="I11" s="28" t="s">
        <v>12294</v>
      </c>
      <c r="J11" s="28" t="s">
        <v>12295</v>
      </c>
      <c r="K11">
        <v>7.6115435538184929E-3</v>
      </c>
      <c r="L11">
        <v>1.6325612978383317E-5</v>
      </c>
      <c r="M11">
        <v>0.99237213083320319</v>
      </c>
    </row>
    <row r="12" spans="1:13" hidden="1" x14ac:dyDescent="0.2">
      <c r="A12" s="28" t="s">
        <v>12392</v>
      </c>
      <c r="B12" s="28" t="s">
        <v>12393</v>
      </c>
      <c r="C12" s="28" t="s">
        <v>613</v>
      </c>
      <c r="D12" s="28" t="s">
        <v>407</v>
      </c>
      <c r="E12" t="b">
        <v>0</v>
      </c>
      <c r="F12" t="s">
        <v>9</v>
      </c>
      <c r="G12" s="28" t="s">
        <v>9</v>
      </c>
      <c r="H12" s="28" t="s">
        <v>12394</v>
      </c>
      <c r="I12" s="28" t="s">
        <v>12395</v>
      </c>
      <c r="J12" s="28" t="s">
        <v>19</v>
      </c>
      <c r="K12">
        <v>0.50175159839903904</v>
      </c>
      <c r="L12">
        <v>1.0838321037958314E-5</v>
      </c>
      <c r="M12">
        <v>0.49823756327992297</v>
      </c>
    </row>
    <row r="13" spans="1:13" hidden="1" x14ac:dyDescent="0.2">
      <c r="A13" s="28" t="s">
        <v>11498</v>
      </c>
      <c r="B13" s="28" t="s">
        <v>12616</v>
      </c>
      <c r="C13" s="28" t="s">
        <v>660</v>
      </c>
      <c r="D13" s="28" t="s">
        <v>407</v>
      </c>
      <c r="E13" t="b">
        <v>0</v>
      </c>
      <c r="F13" t="s">
        <v>9</v>
      </c>
      <c r="G13" s="28" t="s">
        <v>11</v>
      </c>
      <c r="H13" s="28" t="s">
        <v>12617</v>
      </c>
      <c r="I13" s="28" t="s">
        <v>12618</v>
      </c>
      <c r="J13" s="28" t="s">
        <v>12619</v>
      </c>
      <c r="K13">
        <v>2.5127162204508305E-4</v>
      </c>
      <c r="L13">
        <v>1.2966140257789679E-6</v>
      </c>
      <c r="M13">
        <v>0.99974743176392911</v>
      </c>
    </row>
    <row r="14" spans="1:13" hidden="1" x14ac:dyDescent="0.2">
      <c r="A14" s="28" t="s">
        <v>11679</v>
      </c>
      <c r="B14" s="28" t="s">
        <v>7407</v>
      </c>
      <c r="C14" s="28" t="s">
        <v>26</v>
      </c>
      <c r="D14" s="28" t="s">
        <v>6339</v>
      </c>
      <c r="E14" t="b">
        <v>0</v>
      </c>
      <c r="F14" t="s">
        <v>9</v>
      </c>
      <c r="G14" s="28" t="s">
        <v>9</v>
      </c>
      <c r="H14" s="28" t="s">
        <v>19</v>
      </c>
      <c r="I14" s="28" t="s">
        <v>12282</v>
      </c>
      <c r="J14" s="28" t="s">
        <v>12283</v>
      </c>
      <c r="K14">
        <v>0.88181711764554593</v>
      </c>
      <c r="L14">
        <v>2.7995454868894308E-6</v>
      </c>
      <c r="M14">
        <v>0.11818008280896711</v>
      </c>
    </row>
    <row r="15" spans="1:13" hidden="1" x14ac:dyDescent="0.2">
      <c r="A15" s="28" t="s">
        <v>11816</v>
      </c>
      <c r="B15" s="28" t="s">
        <v>11817</v>
      </c>
      <c r="C15" s="28" t="s">
        <v>660</v>
      </c>
      <c r="D15" s="28" t="s">
        <v>3906</v>
      </c>
      <c r="E15" t="b">
        <v>0</v>
      </c>
      <c r="F15" t="s">
        <v>9</v>
      </c>
      <c r="G15" s="28" t="s">
        <v>9</v>
      </c>
      <c r="H15" s="28" t="s">
        <v>19</v>
      </c>
      <c r="I15" s="28" t="s">
        <v>11818</v>
      </c>
      <c r="J15" s="28" t="s">
        <v>11819</v>
      </c>
      <c r="K15">
        <v>0.99803351585735511</v>
      </c>
      <c r="L15">
        <v>1.1024029608455939E-8</v>
      </c>
      <c r="M15">
        <v>1.9664731186152368E-3</v>
      </c>
    </row>
    <row r="16" spans="1:13" hidden="1" x14ac:dyDescent="0.2">
      <c r="A16" s="28" t="s">
        <v>12140</v>
      </c>
      <c r="B16" s="28" t="s">
        <v>12141</v>
      </c>
      <c r="C16" s="28" t="s">
        <v>14</v>
      </c>
      <c r="D16" s="28" t="s">
        <v>3906</v>
      </c>
      <c r="E16" t="b">
        <v>0</v>
      </c>
      <c r="F16" t="s">
        <v>9</v>
      </c>
      <c r="G16" s="28" t="s">
        <v>9</v>
      </c>
      <c r="H16" s="28" t="s">
        <v>12142</v>
      </c>
      <c r="I16" s="28" t="s">
        <v>12143</v>
      </c>
      <c r="J16" s="28" t="s">
        <v>12144</v>
      </c>
      <c r="K16">
        <v>0.98424534016049092</v>
      </c>
      <c r="L16">
        <v>1.6043483449292007E-4</v>
      </c>
      <c r="M16">
        <v>1.559422500501619E-2</v>
      </c>
    </row>
    <row r="17" spans="1:13" hidden="1" x14ac:dyDescent="0.2">
      <c r="A17" s="28" t="s">
        <v>12085</v>
      </c>
      <c r="B17" s="28" t="s">
        <v>12086</v>
      </c>
      <c r="C17" s="28" t="s">
        <v>74</v>
      </c>
      <c r="D17" s="28" t="s">
        <v>407</v>
      </c>
      <c r="E17" t="b">
        <v>0</v>
      </c>
      <c r="F17" t="s">
        <v>9</v>
      </c>
      <c r="G17" s="28" t="s">
        <v>11</v>
      </c>
      <c r="H17" s="28" t="s">
        <v>12087</v>
      </c>
      <c r="I17" s="28" t="s">
        <v>12088</v>
      </c>
      <c r="J17" s="28" t="s">
        <v>12089</v>
      </c>
      <c r="K17">
        <v>0.40920757805189251</v>
      </c>
      <c r="L17">
        <v>2.3627985906233493E-5</v>
      </c>
      <c r="M17">
        <v>0.59076879396220117</v>
      </c>
    </row>
    <row r="18" spans="1:13" hidden="1" x14ac:dyDescent="0.2">
      <c r="A18" s="28" t="s">
        <v>11533</v>
      </c>
      <c r="B18" s="28" t="s">
        <v>11534</v>
      </c>
      <c r="C18" s="28" t="s">
        <v>660</v>
      </c>
      <c r="D18" s="28" t="s">
        <v>6339</v>
      </c>
      <c r="E18" t="b">
        <v>0</v>
      </c>
      <c r="F18" t="s">
        <v>9</v>
      </c>
      <c r="G18" s="28" t="s">
        <v>11</v>
      </c>
      <c r="H18" s="28" t="s">
        <v>12070</v>
      </c>
      <c r="I18" s="28" t="s">
        <v>12071</v>
      </c>
      <c r="J18" s="28" t="s">
        <v>12072</v>
      </c>
      <c r="K18">
        <v>5.6173930744024436E-2</v>
      </c>
      <c r="L18">
        <v>4.397830109928998E-7</v>
      </c>
      <c r="M18">
        <v>0.94382562947296444</v>
      </c>
    </row>
    <row r="19" spans="1:13" hidden="1" x14ac:dyDescent="0.2">
      <c r="A19" s="28" t="s">
        <v>11824</v>
      </c>
      <c r="B19" s="28" t="s">
        <v>12702</v>
      </c>
      <c r="C19" s="28" t="s">
        <v>660</v>
      </c>
      <c r="D19" s="28" t="s">
        <v>3906</v>
      </c>
      <c r="E19" t="b">
        <v>0</v>
      </c>
      <c r="F19" t="s">
        <v>9</v>
      </c>
      <c r="G19" s="28" t="s">
        <v>9</v>
      </c>
      <c r="H19" s="28" t="s">
        <v>12703</v>
      </c>
      <c r="I19" s="28" t="s">
        <v>12704</v>
      </c>
      <c r="J19" s="28" t="s">
        <v>12705</v>
      </c>
      <c r="K19">
        <v>0.99998232712716617</v>
      </c>
      <c r="L19">
        <v>8.2252189817410486E-7</v>
      </c>
      <c r="M19">
        <v>1.6850350935757833E-5</v>
      </c>
    </row>
    <row r="20" spans="1:13" hidden="1" x14ac:dyDescent="0.2">
      <c r="A20" s="28" t="s">
        <v>11896</v>
      </c>
      <c r="B20" s="28" t="s">
        <v>12658</v>
      </c>
      <c r="C20" s="28" t="s">
        <v>26</v>
      </c>
      <c r="D20" s="28" t="s">
        <v>3906</v>
      </c>
      <c r="E20" t="b">
        <v>0</v>
      </c>
      <c r="F20" t="s">
        <v>9</v>
      </c>
      <c r="G20" s="28" t="s">
        <v>9</v>
      </c>
      <c r="H20" s="28" t="s">
        <v>12659</v>
      </c>
      <c r="I20" s="28" t="s">
        <v>12660</v>
      </c>
      <c r="J20" s="28" t="s">
        <v>12661</v>
      </c>
      <c r="K20">
        <v>0.99552938390753976</v>
      </c>
      <c r="L20">
        <v>2.4405430804413725E-6</v>
      </c>
      <c r="M20">
        <v>4.4681755493798389E-3</v>
      </c>
    </row>
    <row r="21" spans="1:13" hidden="1" x14ac:dyDescent="0.2">
      <c r="A21" s="28" t="s">
        <v>12342</v>
      </c>
      <c r="B21" s="28" t="s">
        <v>12343</v>
      </c>
      <c r="C21" s="28" t="s">
        <v>14</v>
      </c>
      <c r="D21" s="28" t="s">
        <v>407</v>
      </c>
      <c r="E21" t="b">
        <v>0</v>
      </c>
      <c r="F21" t="s">
        <v>9</v>
      </c>
      <c r="G21" s="28" t="s">
        <v>11</v>
      </c>
      <c r="H21" s="28" t="s">
        <v>12344</v>
      </c>
      <c r="I21" s="28" t="s">
        <v>12345</v>
      </c>
      <c r="J21" s="28" t="s">
        <v>12346</v>
      </c>
      <c r="K21">
        <v>3.3865364642560684E-3</v>
      </c>
      <c r="L21">
        <v>5.5214488392509313E-5</v>
      </c>
      <c r="M21">
        <v>0.99655824904735146</v>
      </c>
    </row>
    <row r="22" spans="1:13" hidden="1" x14ac:dyDescent="0.2">
      <c r="A22" s="28" t="s">
        <v>11425</v>
      </c>
      <c r="B22" s="28" t="s">
        <v>11426</v>
      </c>
      <c r="C22" s="28" t="s">
        <v>660</v>
      </c>
      <c r="D22" s="28" t="s">
        <v>3906</v>
      </c>
      <c r="E22" t="b">
        <v>0</v>
      </c>
      <c r="F22" t="s">
        <v>9</v>
      </c>
      <c r="G22" s="28" t="s">
        <v>9</v>
      </c>
      <c r="H22" s="28" t="s">
        <v>19</v>
      </c>
      <c r="I22" s="28" t="s">
        <v>11427</v>
      </c>
      <c r="J22" s="28" t="s">
        <v>11428</v>
      </c>
      <c r="K22">
        <v>0.99946733088863215</v>
      </c>
      <c r="L22">
        <v>1.9523254320647697E-8</v>
      </c>
      <c r="M22">
        <v>5.3264958811342694E-4</v>
      </c>
    </row>
    <row r="23" spans="1:13" hidden="1" x14ac:dyDescent="0.2">
      <c r="A23" s="28" t="s">
        <v>11425</v>
      </c>
      <c r="B23" s="28" t="s">
        <v>12491</v>
      </c>
      <c r="C23" s="28" t="s">
        <v>613</v>
      </c>
      <c r="D23" s="28" t="s">
        <v>3906</v>
      </c>
      <c r="E23" t="b">
        <v>0</v>
      </c>
      <c r="F23" t="s">
        <v>9</v>
      </c>
      <c r="G23" s="28" t="s">
        <v>9</v>
      </c>
      <c r="H23" s="28" t="s">
        <v>12492</v>
      </c>
      <c r="I23" s="28" t="s">
        <v>12493</v>
      </c>
      <c r="J23" s="28" t="s">
        <v>12494</v>
      </c>
      <c r="K23">
        <v>0.91566046966010028</v>
      </c>
      <c r="L23">
        <v>5.6107079238126455E-8</v>
      </c>
      <c r="M23">
        <v>8.4339474232820594E-2</v>
      </c>
    </row>
    <row r="24" spans="1:13" hidden="1" x14ac:dyDescent="0.2">
      <c r="A24" s="28" t="s">
        <v>11896</v>
      </c>
      <c r="B24" s="28" t="s">
        <v>11897</v>
      </c>
      <c r="C24" s="28" t="s">
        <v>26</v>
      </c>
      <c r="D24" s="28" t="s">
        <v>3906</v>
      </c>
      <c r="E24" t="b">
        <v>0</v>
      </c>
      <c r="F24" t="s">
        <v>9</v>
      </c>
      <c r="G24" s="28" t="s">
        <v>9</v>
      </c>
      <c r="H24" s="28" t="s">
        <v>11898</v>
      </c>
      <c r="I24" s="28" t="s">
        <v>11899</v>
      </c>
      <c r="J24" s="28" t="s">
        <v>11900</v>
      </c>
      <c r="K24">
        <v>0.99989342698926731</v>
      </c>
      <c r="L24">
        <v>2.0457718150227737E-7</v>
      </c>
      <c r="M24">
        <v>1.0636843355132019E-4</v>
      </c>
    </row>
    <row r="25" spans="1:13" hidden="1" x14ac:dyDescent="0.2">
      <c r="A25" s="28" t="s">
        <v>11896</v>
      </c>
      <c r="B25" s="28" t="s">
        <v>12816</v>
      </c>
      <c r="C25" s="28" t="s">
        <v>26</v>
      </c>
      <c r="D25" s="28" t="s">
        <v>3906</v>
      </c>
      <c r="E25" t="b">
        <v>0</v>
      </c>
      <c r="F25" t="s">
        <v>9</v>
      </c>
      <c r="G25" s="28" t="s">
        <v>9</v>
      </c>
      <c r="H25" s="28" t="s">
        <v>19</v>
      </c>
      <c r="I25" s="28" t="s">
        <v>12817</v>
      </c>
      <c r="J25" s="28" t="s">
        <v>12818</v>
      </c>
      <c r="K25">
        <v>0.9998523293003253</v>
      </c>
      <c r="L25">
        <v>3.6809861135403694E-9</v>
      </c>
      <c r="M25">
        <v>1.4766701868869329E-4</v>
      </c>
    </row>
    <row r="26" spans="1:13" hidden="1" x14ac:dyDescent="0.2">
      <c r="A26" s="28" t="s">
        <v>12505</v>
      </c>
      <c r="B26" s="28" t="s">
        <v>12506</v>
      </c>
      <c r="C26" s="28" t="s">
        <v>660</v>
      </c>
      <c r="D26" s="28" t="s">
        <v>3906</v>
      </c>
      <c r="E26" t="b">
        <v>0</v>
      </c>
      <c r="F26" t="s">
        <v>9</v>
      </c>
      <c r="G26" s="28" t="s">
        <v>11</v>
      </c>
      <c r="H26" s="28" t="s">
        <v>19</v>
      </c>
      <c r="I26" s="28" t="s">
        <v>12507</v>
      </c>
      <c r="J26" s="28" t="s">
        <v>12508</v>
      </c>
      <c r="K26">
        <v>0.32011373324303627</v>
      </c>
      <c r="L26">
        <v>1.7293329836564573E-7</v>
      </c>
      <c r="M26">
        <v>0.67988609382366538</v>
      </c>
    </row>
    <row r="27" spans="1:13" hidden="1" x14ac:dyDescent="0.2">
      <c r="A27" s="28" t="s">
        <v>12637</v>
      </c>
      <c r="B27" s="28" t="s">
        <v>12638</v>
      </c>
      <c r="C27" s="28" t="s">
        <v>213</v>
      </c>
      <c r="D27" s="28" t="s">
        <v>407</v>
      </c>
      <c r="E27" t="b">
        <v>0</v>
      </c>
      <c r="F27" t="s">
        <v>9</v>
      </c>
      <c r="G27" s="28" t="s">
        <v>11</v>
      </c>
      <c r="H27" s="28" t="s">
        <v>12639</v>
      </c>
      <c r="I27" s="28" t="s">
        <v>12640</v>
      </c>
      <c r="J27" s="28" t="s">
        <v>12641</v>
      </c>
      <c r="K27">
        <v>0.27643092618477588</v>
      </c>
      <c r="L27">
        <v>1.7528874786817156E-4</v>
      </c>
      <c r="M27">
        <v>0.72339378506735597</v>
      </c>
    </row>
    <row r="28" spans="1:13" hidden="1" x14ac:dyDescent="0.2">
      <c r="A28" s="28" t="s">
        <v>11535</v>
      </c>
      <c r="B28" s="28" t="s">
        <v>11536</v>
      </c>
      <c r="C28" s="28" t="s">
        <v>660</v>
      </c>
      <c r="D28" s="28" t="s">
        <v>407</v>
      </c>
      <c r="E28" t="b">
        <v>0</v>
      </c>
      <c r="F28" t="s">
        <v>9</v>
      </c>
      <c r="G28" s="28" t="s">
        <v>11</v>
      </c>
      <c r="H28" s="28" t="s">
        <v>11537</v>
      </c>
      <c r="I28" s="28" t="s">
        <v>11538</v>
      </c>
      <c r="J28" s="28" t="s">
        <v>11539</v>
      </c>
      <c r="K28">
        <v>0.23041044616315215</v>
      </c>
      <c r="L28">
        <v>2.547005770283711E-7</v>
      </c>
      <c r="M28">
        <v>0.76958929913627072</v>
      </c>
    </row>
    <row r="29" spans="1:13" hidden="1" x14ac:dyDescent="0.2">
      <c r="A29" s="28" t="s">
        <v>11535</v>
      </c>
      <c r="B29" s="28" t="s">
        <v>12426</v>
      </c>
      <c r="C29" s="28" t="s">
        <v>660</v>
      </c>
      <c r="D29" s="28" t="s">
        <v>407</v>
      </c>
      <c r="E29" t="b">
        <v>0</v>
      </c>
      <c r="F29" t="s">
        <v>9</v>
      </c>
      <c r="G29" s="28" t="s">
        <v>9</v>
      </c>
      <c r="H29" s="28" t="s">
        <v>12427</v>
      </c>
      <c r="I29" s="28" t="s">
        <v>12428</v>
      </c>
      <c r="J29" s="28" t="s">
        <v>12429</v>
      </c>
      <c r="K29">
        <v>0.90632976564172274</v>
      </c>
      <c r="L29">
        <v>5.869624955304591E-7</v>
      </c>
      <c r="M29">
        <v>9.3669647395781708E-2</v>
      </c>
    </row>
    <row r="30" spans="1:13" hidden="1" x14ac:dyDescent="0.2">
      <c r="A30" s="28" t="s">
        <v>11590</v>
      </c>
      <c r="B30" s="28" t="s">
        <v>11591</v>
      </c>
      <c r="C30" s="28" t="s">
        <v>26</v>
      </c>
      <c r="D30" s="28" t="s">
        <v>6339</v>
      </c>
      <c r="E30" t="b">
        <v>0</v>
      </c>
      <c r="F30" t="s">
        <v>9</v>
      </c>
      <c r="G30" s="28" t="s">
        <v>9</v>
      </c>
      <c r="H30" s="28" t="s">
        <v>11592</v>
      </c>
      <c r="I30" s="28" t="s">
        <v>11593</v>
      </c>
      <c r="J30" s="28" t="s">
        <v>11594</v>
      </c>
      <c r="K30">
        <v>0.99995859310026758</v>
      </c>
      <c r="L30">
        <v>6.9369598665875475E-7</v>
      </c>
      <c r="M30">
        <v>4.0713203745770013E-5</v>
      </c>
    </row>
    <row r="31" spans="1:13" hidden="1" x14ac:dyDescent="0.2">
      <c r="A31" s="28" t="s">
        <v>11464</v>
      </c>
      <c r="B31" s="28" t="s">
        <v>11465</v>
      </c>
      <c r="C31" s="28" t="s">
        <v>26</v>
      </c>
      <c r="D31" s="28" t="s">
        <v>4127</v>
      </c>
      <c r="E31" t="b">
        <v>0</v>
      </c>
      <c r="F31" t="s">
        <v>9</v>
      </c>
      <c r="G31" s="28" t="s">
        <v>9</v>
      </c>
      <c r="H31" s="28" t="s">
        <v>11466</v>
      </c>
      <c r="I31" s="28" t="s">
        <v>11467</v>
      </c>
      <c r="J31" s="28" t="s">
        <v>11468</v>
      </c>
      <c r="K31">
        <v>0.99879731591207399</v>
      </c>
      <c r="L31">
        <v>1.0324146100620475E-7</v>
      </c>
      <c r="M31">
        <v>1.2025808464650946E-3</v>
      </c>
    </row>
    <row r="32" spans="1:13" hidden="1" x14ac:dyDescent="0.2">
      <c r="A32" s="28" t="s">
        <v>12547</v>
      </c>
      <c r="B32" s="28" t="s">
        <v>12548</v>
      </c>
      <c r="C32" s="28" t="s">
        <v>26</v>
      </c>
      <c r="D32" s="28" t="s">
        <v>6339</v>
      </c>
      <c r="E32" t="b">
        <v>0</v>
      </c>
      <c r="F32" t="s">
        <v>9</v>
      </c>
      <c r="G32" s="28" t="s">
        <v>9</v>
      </c>
      <c r="H32" s="28" t="s">
        <v>12549</v>
      </c>
      <c r="I32" s="28" t="s">
        <v>12550</v>
      </c>
      <c r="J32" s="28" t="s">
        <v>12551</v>
      </c>
      <c r="K32">
        <v>0.99973722140971377</v>
      </c>
      <c r="L32">
        <v>2.7072005246414942E-9</v>
      </c>
      <c r="M32">
        <v>2.6277588308556651E-4</v>
      </c>
    </row>
    <row r="33" spans="1:13" hidden="1" x14ac:dyDescent="0.2">
      <c r="A33" s="28" t="s">
        <v>11754</v>
      </c>
      <c r="B33" s="28" t="s">
        <v>11755</v>
      </c>
      <c r="C33" s="28" t="s">
        <v>88</v>
      </c>
      <c r="D33" s="28" t="s">
        <v>336</v>
      </c>
      <c r="E33" t="b">
        <v>0</v>
      </c>
      <c r="F33" t="s">
        <v>9</v>
      </c>
      <c r="G33" s="28" t="s">
        <v>11</v>
      </c>
      <c r="H33" s="28" t="s">
        <v>19</v>
      </c>
      <c r="I33" s="28" t="s">
        <v>11756</v>
      </c>
      <c r="J33" s="28" t="s">
        <v>19</v>
      </c>
      <c r="K33">
        <v>7.0339331351557304E-3</v>
      </c>
      <c r="L33">
        <v>1.0611063777350597E-6</v>
      </c>
      <c r="M33">
        <v>0.99296500575846647</v>
      </c>
    </row>
    <row r="34" spans="1:13" hidden="1" x14ac:dyDescent="0.2">
      <c r="A34" s="28" t="s">
        <v>12250</v>
      </c>
      <c r="B34" s="28" t="s">
        <v>12251</v>
      </c>
      <c r="C34" s="28" t="s">
        <v>26</v>
      </c>
      <c r="D34" s="28" t="s">
        <v>4127</v>
      </c>
      <c r="E34" t="b">
        <v>0</v>
      </c>
      <c r="F34" t="s">
        <v>10</v>
      </c>
      <c r="G34" s="28" t="s">
        <v>10</v>
      </c>
      <c r="H34" s="28" t="s">
        <v>19</v>
      </c>
      <c r="I34" s="28" t="s">
        <v>12252</v>
      </c>
      <c r="J34" s="28" t="s">
        <v>12253</v>
      </c>
      <c r="K34">
        <v>5.5163611496428181E-14</v>
      </c>
      <c r="L34">
        <v>0.99999999999994493</v>
      </c>
      <c r="M34">
        <v>2.5889247540320206E-18</v>
      </c>
    </row>
    <row r="35" spans="1:13" hidden="1" x14ac:dyDescent="0.2">
      <c r="A35" s="28" t="s">
        <v>12462</v>
      </c>
      <c r="B35" s="28" t="s">
        <v>12463</v>
      </c>
      <c r="C35" s="28" t="s">
        <v>26</v>
      </c>
      <c r="D35" s="28" t="s">
        <v>2860</v>
      </c>
      <c r="E35" t="b">
        <v>0</v>
      </c>
      <c r="F35" t="s">
        <v>10</v>
      </c>
      <c r="G35" s="28" t="s">
        <v>10</v>
      </c>
      <c r="H35" s="28" t="s">
        <v>1252</v>
      </c>
      <c r="I35" s="28" t="s">
        <v>12464</v>
      </c>
      <c r="J35" s="28" t="s">
        <v>12465</v>
      </c>
      <c r="K35">
        <v>3.5021185214219321E-9</v>
      </c>
      <c r="L35">
        <v>0.99999973676204568</v>
      </c>
      <c r="M35">
        <v>2.5973583565722748E-7</v>
      </c>
    </row>
    <row r="36" spans="1:13" hidden="1" x14ac:dyDescent="0.2">
      <c r="A36" s="28" t="s">
        <v>11991</v>
      </c>
      <c r="B36" s="28" t="s">
        <v>12698</v>
      </c>
      <c r="C36" s="28" t="s">
        <v>26</v>
      </c>
      <c r="D36" s="28" t="s">
        <v>15</v>
      </c>
      <c r="E36" t="b">
        <v>0</v>
      </c>
      <c r="F36" t="s">
        <v>10</v>
      </c>
      <c r="G36" s="28" t="s">
        <v>10</v>
      </c>
      <c r="H36" s="28" t="s">
        <v>12699</v>
      </c>
      <c r="I36" s="28" t="s">
        <v>12700</v>
      </c>
      <c r="J36" s="28" t="s">
        <v>12701</v>
      </c>
      <c r="K36">
        <v>4.6107596751300869E-8</v>
      </c>
      <c r="L36">
        <v>0.99973782359148822</v>
      </c>
      <c r="M36">
        <v>2.6213030091495226E-4</v>
      </c>
    </row>
    <row r="37" spans="1:13" hidden="1" x14ac:dyDescent="0.2">
      <c r="A37" s="28" t="s">
        <v>11381</v>
      </c>
      <c r="B37" s="28" t="s">
        <v>11759</v>
      </c>
      <c r="C37" s="28" t="s">
        <v>213</v>
      </c>
      <c r="D37" s="28" t="s">
        <v>6339</v>
      </c>
      <c r="E37" t="b">
        <v>0</v>
      </c>
      <c r="F37" t="s">
        <v>9</v>
      </c>
      <c r="G37" s="28" t="s">
        <v>9</v>
      </c>
      <c r="H37" s="28" t="s">
        <v>12137</v>
      </c>
      <c r="I37" s="28" t="s">
        <v>12138</v>
      </c>
      <c r="J37" s="28" t="s">
        <v>12139</v>
      </c>
      <c r="K37">
        <v>0.95344768314000627</v>
      </c>
      <c r="L37">
        <v>1.9344808928818208E-4</v>
      </c>
      <c r="M37">
        <v>4.6358868770705511E-2</v>
      </c>
    </row>
    <row r="38" spans="1:13" hidden="1" x14ac:dyDescent="0.2">
      <c r="A38" s="28" t="s">
        <v>12924</v>
      </c>
      <c r="B38" s="28" t="s">
        <v>12925</v>
      </c>
      <c r="C38" s="28" t="s">
        <v>613</v>
      </c>
      <c r="D38" s="28" t="s">
        <v>3036</v>
      </c>
      <c r="E38" t="b">
        <v>0</v>
      </c>
      <c r="F38" t="s">
        <v>10</v>
      </c>
      <c r="G38" s="28" t="s">
        <v>10</v>
      </c>
      <c r="H38" s="28" t="s">
        <v>19</v>
      </c>
      <c r="I38" s="28" t="s">
        <v>12926</v>
      </c>
      <c r="J38" s="28" t="s">
        <v>19</v>
      </c>
      <c r="K38">
        <v>3.9537746350093626E-10</v>
      </c>
      <c r="L38">
        <v>0.99999999953193597</v>
      </c>
      <c r="M38">
        <v>7.2686630175270682E-11</v>
      </c>
    </row>
    <row r="39" spans="1:13" hidden="1" x14ac:dyDescent="0.2">
      <c r="A39" s="28" t="s">
        <v>11613</v>
      </c>
      <c r="B39" s="28" t="s">
        <v>12312</v>
      </c>
      <c r="C39" s="28" t="s">
        <v>74</v>
      </c>
      <c r="D39" s="28" t="s">
        <v>407</v>
      </c>
      <c r="E39" t="b">
        <v>0</v>
      </c>
      <c r="F39" t="s">
        <v>9</v>
      </c>
      <c r="G39" s="28" t="s">
        <v>11</v>
      </c>
      <c r="H39" s="28" t="s">
        <v>12313</v>
      </c>
      <c r="I39" s="28" t="s">
        <v>12314</v>
      </c>
      <c r="J39" s="28" t="s">
        <v>12315</v>
      </c>
      <c r="K39">
        <v>5.1865573012467051E-5</v>
      </c>
      <c r="L39">
        <v>6.1271773314650079E-4</v>
      </c>
      <c r="M39">
        <v>0.99933541669384096</v>
      </c>
    </row>
    <row r="40" spans="1:13" hidden="1" x14ac:dyDescent="0.2">
      <c r="A40" s="28" t="s">
        <v>11589</v>
      </c>
      <c r="B40" s="28" t="s">
        <v>12885</v>
      </c>
      <c r="C40" s="28" t="s">
        <v>500</v>
      </c>
      <c r="D40" s="28" t="s">
        <v>407</v>
      </c>
      <c r="E40" t="b">
        <v>0</v>
      </c>
      <c r="F40" t="s">
        <v>9</v>
      </c>
      <c r="G40" s="28" t="s">
        <v>9</v>
      </c>
      <c r="H40" s="28" t="s">
        <v>12886</v>
      </c>
      <c r="I40" s="28" t="s">
        <v>12887</v>
      </c>
      <c r="J40" s="28" t="s">
        <v>19</v>
      </c>
      <c r="K40">
        <v>0.92811039084399272</v>
      </c>
      <c r="L40">
        <v>1.2222806853580355E-4</v>
      </c>
      <c r="M40">
        <v>7.1767381087471438E-2</v>
      </c>
    </row>
    <row r="41" spans="1:13" hidden="1" x14ac:dyDescent="0.2">
      <c r="A41" s="28" t="s">
        <v>11841</v>
      </c>
      <c r="B41" s="28" t="s">
        <v>11842</v>
      </c>
      <c r="C41" s="28" t="s">
        <v>613</v>
      </c>
      <c r="D41" s="28" t="s">
        <v>407</v>
      </c>
      <c r="E41" t="b">
        <v>0</v>
      </c>
      <c r="F41" t="s">
        <v>10</v>
      </c>
      <c r="G41" s="28" t="s">
        <v>10</v>
      </c>
      <c r="H41" s="28" t="s">
        <v>2008</v>
      </c>
      <c r="I41" s="28" t="s">
        <v>11843</v>
      </c>
      <c r="J41" s="28" t="s">
        <v>19</v>
      </c>
      <c r="K41">
        <v>2.8103369217201983E-12</v>
      </c>
      <c r="L41">
        <v>0.99999999999663092</v>
      </c>
      <c r="M41">
        <v>5.5870185286184124E-13</v>
      </c>
    </row>
    <row r="42" spans="1:13" hidden="1" x14ac:dyDescent="0.2">
      <c r="A42" s="28" t="s">
        <v>11381</v>
      </c>
      <c r="B42" s="28" t="s">
        <v>11382</v>
      </c>
      <c r="C42" s="28" t="s">
        <v>613</v>
      </c>
      <c r="D42" s="28" t="s">
        <v>6339</v>
      </c>
      <c r="E42" t="b">
        <v>0</v>
      </c>
      <c r="F42" t="s">
        <v>9</v>
      </c>
      <c r="G42" s="28" t="s">
        <v>11</v>
      </c>
      <c r="H42" s="28" t="s">
        <v>11383</v>
      </c>
      <c r="I42" s="28" t="s">
        <v>11384</v>
      </c>
      <c r="J42" s="28" t="s">
        <v>11385</v>
      </c>
      <c r="K42">
        <v>0.20917084448737833</v>
      </c>
      <c r="L42">
        <v>8.3708334837527641E-7</v>
      </c>
      <c r="M42">
        <v>0.79082831842927315</v>
      </c>
    </row>
    <row r="43" spans="1:13" hidden="1" x14ac:dyDescent="0.2">
      <c r="A43" s="28" t="s">
        <v>11413</v>
      </c>
      <c r="B43" s="28" t="s">
        <v>11837</v>
      </c>
      <c r="C43" s="28" t="s">
        <v>74</v>
      </c>
      <c r="D43" s="28" t="s">
        <v>407</v>
      </c>
      <c r="E43" t="b">
        <v>0</v>
      </c>
      <c r="F43" t="s">
        <v>9</v>
      </c>
      <c r="G43" s="28" t="s">
        <v>11</v>
      </c>
      <c r="H43" s="28" t="s">
        <v>11838</v>
      </c>
      <c r="I43" s="28" t="s">
        <v>11839</v>
      </c>
      <c r="J43" s="28" t="s">
        <v>11840</v>
      </c>
      <c r="K43">
        <v>9.9029771561974359E-4</v>
      </c>
      <c r="L43">
        <v>1.6938582823759563E-5</v>
      </c>
      <c r="M43">
        <v>0.99899276370155654</v>
      </c>
    </row>
    <row r="44" spans="1:13" hidden="1" x14ac:dyDescent="0.2">
      <c r="A44" s="28" t="s">
        <v>11801</v>
      </c>
      <c r="B44" s="28" t="s">
        <v>11802</v>
      </c>
      <c r="C44" s="28" t="s">
        <v>74</v>
      </c>
      <c r="D44" s="28" t="s">
        <v>3036</v>
      </c>
      <c r="E44" t="b">
        <v>0</v>
      </c>
      <c r="F44" t="s">
        <v>9</v>
      </c>
      <c r="G44" s="28" t="s">
        <v>11</v>
      </c>
      <c r="H44" s="28" t="s">
        <v>11803</v>
      </c>
      <c r="I44" s="28" t="s">
        <v>11804</v>
      </c>
      <c r="J44" s="28" t="s">
        <v>11805</v>
      </c>
      <c r="K44">
        <v>5.3605637336841139E-5</v>
      </c>
      <c r="L44">
        <v>8.4724546277845494E-2</v>
      </c>
      <c r="M44">
        <v>0.91522184808481766</v>
      </c>
    </row>
    <row r="45" spans="1:13" hidden="1" x14ac:dyDescent="0.2">
      <c r="A45" s="28" t="s">
        <v>12592</v>
      </c>
      <c r="B45" s="28" t="s">
        <v>12593</v>
      </c>
      <c r="C45" s="28" t="s">
        <v>26</v>
      </c>
      <c r="D45" s="28" t="s">
        <v>3036</v>
      </c>
      <c r="E45" t="b">
        <v>0</v>
      </c>
      <c r="F45" t="s">
        <v>10</v>
      </c>
      <c r="G45" s="28" t="s">
        <v>10</v>
      </c>
      <c r="H45" s="28" t="s">
        <v>12594</v>
      </c>
      <c r="I45" s="28" t="s">
        <v>12595</v>
      </c>
      <c r="J45" s="28" t="s">
        <v>19</v>
      </c>
      <c r="K45">
        <v>1.4062880961628437E-5</v>
      </c>
      <c r="L45">
        <v>0.99969573899606501</v>
      </c>
      <c r="M45">
        <v>2.9019812297325417E-4</v>
      </c>
    </row>
    <row r="46" spans="1:13" hidden="1" x14ac:dyDescent="0.2">
      <c r="A46" s="28" t="s">
        <v>12625</v>
      </c>
      <c r="B46" s="28" t="s">
        <v>12626</v>
      </c>
      <c r="C46" s="28" t="s">
        <v>26</v>
      </c>
      <c r="D46" s="28" t="s">
        <v>407</v>
      </c>
      <c r="E46" t="b">
        <v>0</v>
      </c>
      <c r="F46" t="s">
        <v>10</v>
      </c>
      <c r="G46" s="28" t="s">
        <v>10</v>
      </c>
      <c r="H46" s="28" t="s">
        <v>1252</v>
      </c>
      <c r="I46" s="28" t="s">
        <v>12627</v>
      </c>
      <c r="J46" s="28" t="s">
        <v>12628</v>
      </c>
      <c r="K46">
        <v>2.2884857764681442E-17</v>
      </c>
      <c r="L46">
        <v>1</v>
      </c>
      <c r="M46">
        <v>1.2605780008579057E-17</v>
      </c>
    </row>
    <row r="47" spans="1:13" hidden="1" x14ac:dyDescent="0.2">
      <c r="A47" s="28" t="s">
        <v>12352</v>
      </c>
      <c r="B47" s="28" t="s">
        <v>12353</v>
      </c>
      <c r="C47" s="28" t="s">
        <v>613</v>
      </c>
      <c r="D47" s="28" t="s">
        <v>6339</v>
      </c>
      <c r="E47" t="b">
        <v>0</v>
      </c>
      <c r="F47" t="s">
        <v>9</v>
      </c>
      <c r="G47" s="28" t="s">
        <v>11</v>
      </c>
      <c r="H47" s="28" t="s">
        <v>12904</v>
      </c>
      <c r="I47" s="28" t="s">
        <v>12905</v>
      </c>
      <c r="J47" s="28" t="s">
        <v>12906</v>
      </c>
      <c r="K47">
        <v>2.8476709314533639E-4</v>
      </c>
      <c r="L47">
        <v>8.0202784584441098E-9</v>
      </c>
      <c r="M47">
        <v>0.99971522488657627</v>
      </c>
    </row>
    <row r="48" spans="1:13" hidden="1" x14ac:dyDescent="0.2">
      <c r="A48" s="28" t="s">
        <v>12352</v>
      </c>
      <c r="B48" s="28" t="s">
        <v>12353</v>
      </c>
      <c r="C48" s="28" t="s">
        <v>613</v>
      </c>
      <c r="D48" s="28" t="s">
        <v>6339</v>
      </c>
      <c r="E48" t="b">
        <v>0</v>
      </c>
      <c r="F48" t="s">
        <v>9</v>
      </c>
      <c r="G48" s="28" t="s">
        <v>11</v>
      </c>
      <c r="H48" s="28" t="s">
        <v>12736</v>
      </c>
      <c r="I48" s="28" t="s">
        <v>12737</v>
      </c>
      <c r="J48" s="28" t="s">
        <v>12738</v>
      </c>
      <c r="K48">
        <v>0.3524678242535082</v>
      </c>
      <c r="L48">
        <v>1.1785548363962844E-7</v>
      </c>
      <c r="M48">
        <v>0.64753205789100809</v>
      </c>
    </row>
    <row r="49" spans="1:13" hidden="1" x14ac:dyDescent="0.2">
      <c r="A49" s="28" t="s">
        <v>12666</v>
      </c>
      <c r="B49" s="28" t="s">
        <v>12667</v>
      </c>
      <c r="C49" s="28" t="s">
        <v>74</v>
      </c>
      <c r="D49" s="28" t="s">
        <v>3036</v>
      </c>
      <c r="E49" t="b">
        <v>0</v>
      </c>
      <c r="F49" t="s">
        <v>10</v>
      </c>
      <c r="G49" s="28" t="s">
        <v>10</v>
      </c>
      <c r="H49" s="28" t="s">
        <v>12668</v>
      </c>
      <c r="I49" s="28" t="s">
        <v>12669</v>
      </c>
      <c r="J49" s="28" t="s">
        <v>12670</v>
      </c>
      <c r="K49">
        <v>1.3798652930951374E-6</v>
      </c>
      <c r="L49">
        <v>0.99996476329002593</v>
      </c>
      <c r="M49">
        <v>3.3856844680881781E-5</v>
      </c>
    </row>
    <row r="50" spans="1:13" hidden="1" x14ac:dyDescent="0.2">
      <c r="A50" s="28" t="s">
        <v>11680</v>
      </c>
      <c r="B50" s="28" t="s">
        <v>12869</v>
      </c>
      <c r="C50" s="28" t="s">
        <v>14</v>
      </c>
      <c r="D50" s="28" t="s">
        <v>407</v>
      </c>
      <c r="E50" t="b">
        <v>0</v>
      </c>
      <c r="F50" t="s">
        <v>10</v>
      </c>
      <c r="G50" s="28" t="s">
        <v>11</v>
      </c>
      <c r="H50" s="28" t="s">
        <v>12870</v>
      </c>
      <c r="I50" s="28" t="s">
        <v>12871</v>
      </c>
      <c r="J50" s="28" t="s">
        <v>19</v>
      </c>
      <c r="K50">
        <v>7.5173479499678334E-7</v>
      </c>
      <c r="L50">
        <v>6.4619652160612185E-3</v>
      </c>
      <c r="M50">
        <v>0.99353728304914379</v>
      </c>
    </row>
    <row r="51" spans="1:13" hidden="1" x14ac:dyDescent="0.2">
      <c r="A51" s="28" t="s">
        <v>11974</v>
      </c>
      <c r="B51" s="28" t="s">
        <v>11975</v>
      </c>
      <c r="C51" s="28" t="s">
        <v>26</v>
      </c>
      <c r="D51" s="28" t="s">
        <v>407</v>
      </c>
      <c r="E51" t="b">
        <v>0</v>
      </c>
      <c r="F51" t="s">
        <v>10</v>
      </c>
      <c r="G51" s="28" t="s">
        <v>10</v>
      </c>
      <c r="H51" s="28" t="s">
        <v>11976</v>
      </c>
      <c r="I51" s="28" t="s">
        <v>11977</v>
      </c>
      <c r="J51" s="28" t="s">
        <v>11978</v>
      </c>
      <c r="K51">
        <v>1.5778879634853618E-10</v>
      </c>
      <c r="L51">
        <v>0.99999973067657544</v>
      </c>
      <c r="M51">
        <v>2.6916563570248706E-7</v>
      </c>
    </row>
    <row r="52" spans="1:13" hidden="1" x14ac:dyDescent="0.2">
      <c r="A52" s="28" t="s">
        <v>11577</v>
      </c>
      <c r="B52" s="28" t="s">
        <v>12219</v>
      </c>
      <c r="C52" s="28" t="s">
        <v>14</v>
      </c>
      <c r="D52" s="28" t="s">
        <v>3036</v>
      </c>
      <c r="E52" t="b">
        <v>0</v>
      </c>
      <c r="F52" t="s">
        <v>10</v>
      </c>
      <c r="G52" s="28" t="s">
        <v>10</v>
      </c>
      <c r="H52" s="28" t="s">
        <v>12220</v>
      </c>
      <c r="I52" s="28" t="s">
        <v>12221</v>
      </c>
      <c r="J52" s="28" t="s">
        <v>12222</v>
      </c>
      <c r="K52">
        <v>9.4763940648373746E-12</v>
      </c>
      <c r="L52">
        <v>0.99999997642924299</v>
      </c>
      <c r="M52">
        <v>2.3561280498569434E-8</v>
      </c>
    </row>
    <row r="53" spans="1:13" hidden="1" x14ac:dyDescent="0.2">
      <c r="A53" s="28" t="s">
        <v>11577</v>
      </c>
      <c r="B53" s="28" t="s">
        <v>11719</v>
      </c>
      <c r="C53" s="28" t="s">
        <v>14</v>
      </c>
      <c r="D53" s="28" t="s">
        <v>3036</v>
      </c>
      <c r="E53" t="b">
        <v>0</v>
      </c>
      <c r="F53" t="s">
        <v>10</v>
      </c>
      <c r="G53" s="28" t="s">
        <v>10</v>
      </c>
      <c r="H53" s="28" t="s">
        <v>11720</v>
      </c>
      <c r="I53" s="28" t="s">
        <v>11721</v>
      </c>
      <c r="J53" s="28" t="s">
        <v>11722</v>
      </c>
      <c r="K53">
        <v>2.8276567242863537E-7</v>
      </c>
      <c r="L53">
        <v>0.99906133558716981</v>
      </c>
      <c r="M53">
        <v>9.3838164715772494E-4</v>
      </c>
    </row>
    <row r="54" spans="1:13" hidden="1" x14ac:dyDescent="0.2">
      <c r="A54" s="28" t="s">
        <v>11453</v>
      </c>
      <c r="B54" s="28" t="s">
        <v>12320</v>
      </c>
      <c r="C54" s="28" t="s">
        <v>74</v>
      </c>
      <c r="D54" s="28" t="s">
        <v>407</v>
      </c>
      <c r="E54" t="b">
        <v>0</v>
      </c>
      <c r="F54" t="s">
        <v>10</v>
      </c>
      <c r="G54" s="28" t="s">
        <v>11</v>
      </c>
      <c r="H54" s="28" t="s">
        <v>12419</v>
      </c>
      <c r="I54" s="28" t="s">
        <v>12420</v>
      </c>
      <c r="J54" s="28" t="s">
        <v>12421</v>
      </c>
      <c r="K54">
        <v>2.1479573894035647E-8</v>
      </c>
      <c r="L54">
        <v>4.1016064168831363E-5</v>
      </c>
      <c r="M54">
        <v>0.99995896245625737</v>
      </c>
    </row>
    <row r="55" spans="1:13" hidden="1" x14ac:dyDescent="0.2">
      <c r="A55" s="28" t="s">
        <v>11453</v>
      </c>
      <c r="B55" s="28" t="s">
        <v>12320</v>
      </c>
      <c r="C55" s="28" t="s">
        <v>14</v>
      </c>
      <c r="D55" s="28" t="s">
        <v>407</v>
      </c>
      <c r="E55" t="b">
        <v>0</v>
      </c>
      <c r="F55" t="s">
        <v>10</v>
      </c>
      <c r="G55" s="28" t="s">
        <v>10</v>
      </c>
      <c r="H55" s="28" t="s">
        <v>12321</v>
      </c>
      <c r="I55" s="28" t="s">
        <v>12322</v>
      </c>
      <c r="J55" s="28" t="s">
        <v>12323</v>
      </c>
      <c r="K55">
        <v>5.9794344574126445E-5</v>
      </c>
      <c r="L55">
        <v>0.99734170847557568</v>
      </c>
      <c r="M55">
        <v>2.5984971798502501E-3</v>
      </c>
    </row>
    <row r="56" spans="1:13" hidden="1" x14ac:dyDescent="0.2">
      <c r="A56" s="28" t="s">
        <v>11881</v>
      </c>
      <c r="B56" s="28" t="s">
        <v>11882</v>
      </c>
      <c r="C56" s="28" t="s">
        <v>14</v>
      </c>
      <c r="D56" s="28" t="s">
        <v>407</v>
      </c>
      <c r="E56" t="b">
        <v>0</v>
      </c>
      <c r="F56" t="s">
        <v>10</v>
      </c>
      <c r="G56" s="28" t="s">
        <v>10</v>
      </c>
      <c r="H56" s="28" t="s">
        <v>19</v>
      </c>
      <c r="I56" s="28" t="s">
        <v>11883</v>
      </c>
      <c r="J56" s="28" t="s">
        <v>19</v>
      </c>
      <c r="K56">
        <v>9.0378157517249292E-14</v>
      </c>
      <c r="L56">
        <v>0.99999999999990963</v>
      </c>
      <c r="M56">
        <v>1.7099413328953202E-17</v>
      </c>
    </row>
    <row r="57" spans="1:13" hidden="1" x14ac:dyDescent="0.2">
      <c r="A57" s="28" t="s">
        <v>12574</v>
      </c>
      <c r="B57" s="28" t="s">
        <v>12575</v>
      </c>
      <c r="C57" s="28" t="s">
        <v>14</v>
      </c>
      <c r="D57" s="28" t="s">
        <v>3036</v>
      </c>
      <c r="E57" t="b">
        <v>0</v>
      </c>
      <c r="F57" t="s">
        <v>10</v>
      </c>
      <c r="G57" s="28" t="s">
        <v>10</v>
      </c>
      <c r="H57" s="28" t="s">
        <v>12576</v>
      </c>
      <c r="I57" s="28" t="s">
        <v>12577</v>
      </c>
      <c r="J57" s="28" t="s">
        <v>12578</v>
      </c>
      <c r="K57">
        <v>1.4819954893322828E-10</v>
      </c>
      <c r="L57">
        <v>0.99998892274890083</v>
      </c>
      <c r="M57">
        <v>1.1077102899574463E-5</v>
      </c>
    </row>
    <row r="58" spans="1:13" hidden="1" x14ac:dyDescent="0.2">
      <c r="A58" s="28" t="s">
        <v>12415</v>
      </c>
      <c r="B58" s="28" t="s">
        <v>12416</v>
      </c>
      <c r="C58" s="28" t="s">
        <v>74</v>
      </c>
      <c r="D58" s="28" t="s">
        <v>3036</v>
      </c>
      <c r="E58" t="b">
        <v>0</v>
      </c>
      <c r="F58" t="s">
        <v>10</v>
      </c>
      <c r="G58" s="28" t="s">
        <v>11</v>
      </c>
      <c r="H58" s="28" t="s">
        <v>12417</v>
      </c>
      <c r="I58" s="28" t="s">
        <v>12418</v>
      </c>
      <c r="J58" s="28" t="s">
        <v>19</v>
      </c>
      <c r="K58">
        <v>2.5683432757520541E-4</v>
      </c>
      <c r="L58">
        <v>1.1705777698055744E-3</v>
      </c>
      <c r="M58">
        <v>0.99857258790261916</v>
      </c>
    </row>
    <row r="59" spans="1:13" hidden="1" x14ac:dyDescent="0.2">
      <c r="A59" s="28" t="s">
        <v>12732</v>
      </c>
      <c r="B59" s="28" t="s">
        <v>12733</v>
      </c>
      <c r="C59" s="28" t="s">
        <v>14</v>
      </c>
      <c r="D59" s="28" t="s">
        <v>407</v>
      </c>
      <c r="E59" t="b">
        <v>0</v>
      </c>
      <c r="F59" t="s">
        <v>10</v>
      </c>
      <c r="G59" s="28" t="s">
        <v>11</v>
      </c>
      <c r="H59" s="28" t="s">
        <v>12734</v>
      </c>
      <c r="I59" s="28" t="s">
        <v>12735</v>
      </c>
      <c r="J59" s="28" t="s">
        <v>19</v>
      </c>
      <c r="K59">
        <v>2.8514775348631704E-6</v>
      </c>
      <c r="L59">
        <v>0.47014449291785521</v>
      </c>
      <c r="M59">
        <v>0.52985265560460981</v>
      </c>
    </row>
    <row r="60" spans="1:13" hidden="1" x14ac:dyDescent="0.2">
      <c r="A60" s="28" t="s">
        <v>11603</v>
      </c>
      <c r="B60" s="28" t="s">
        <v>11604</v>
      </c>
      <c r="C60" s="28" t="s">
        <v>26</v>
      </c>
      <c r="D60" s="28" t="s">
        <v>407</v>
      </c>
      <c r="E60" t="b">
        <v>0</v>
      </c>
      <c r="F60" t="s">
        <v>10</v>
      </c>
      <c r="G60" s="28" t="s">
        <v>10</v>
      </c>
      <c r="H60" s="28" t="s">
        <v>11605</v>
      </c>
      <c r="I60" s="28" t="s">
        <v>11606</v>
      </c>
      <c r="J60" s="28" t="s">
        <v>11607</v>
      </c>
      <c r="K60">
        <v>2.6325056650934337E-15</v>
      </c>
      <c r="L60">
        <v>0.99999999999999734</v>
      </c>
      <c r="M60">
        <v>5.1177976292713146E-19</v>
      </c>
    </row>
    <row r="61" spans="1:13" hidden="1" x14ac:dyDescent="0.2">
      <c r="A61" s="28" t="s">
        <v>12430</v>
      </c>
      <c r="B61" s="28" t="s">
        <v>12431</v>
      </c>
      <c r="C61" s="28" t="s">
        <v>14</v>
      </c>
      <c r="D61" s="28" t="s">
        <v>3036</v>
      </c>
      <c r="E61" t="b">
        <v>0</v>
      </c>
      <c r="F61" t="s">
        <v>10</v>
      </c>
      <c r="G61" s="28" t="s">
        <v>10</v>
      </c>
      <c r="H61" s="28" t="s">
        <v>12432</v>
      </c>
      <c r="I61" s="28" t="s">
        <v>12433</v>
      </c>
      <c r="J61" s="28" t="s">
        <v>12434</v>
      </c>
      <c r="K61">
        <v>3.4928890963048123E-6</v>
      </c>
      <c r="L61">
        <v>0.70811072111171125</v>
      </c>
      <c r="M61">
        <v>0.29188578599919235</v>
      </c>
    </row>
    <row r="62" spans="1:13" hidden="1" x14ac:dyDescent="0.2">
      <c r="A62" s="28" t="s">
        <v>11498</v>
      </c>
      <c r="B62" s="28" t="s">
        <v>12519</v>
      </c>
      <c r="C62" s="28" t="s">
        <v>74</v>
      </c>
      <c r="D62" s="28" t="s">
        <v>407</v>
      </c>
      <c r="E62" t="b">
        <v>0</v>
      </c>
      <c r="F62" t="s">
        <v>10</v>
      </c>
      <c r="G62" s="28" t="s">
        <v>11</v>
      </c>
      <c r="H62" s="28" t="s">
        <v>12520</v>
      </c>
      <c r="I62" s="28" t="s">
        <v>12521</v>
      </c>
      <c r="J62" s="28" t="s">
        <v>12522</v>
      </c>
      <c r="K62">
        <v>1.0341039322815597E-7</v>
      </c>
      <c r="L62">
        <v>4.4244295931623428E-4</v>
      </c>
      <c r="M62">
        <v>0.99955745363029047</v>
      </c>
    </row>
    <row r="63" spans="1:13" hidden="1" x14ac:dyDescent="0.2">
      <c r="A63" s="28" t="s">
        <v>11504</v>
      </c>
      <c r="B63" s="28" t="s">
        <v>11984</v>
      </c>
      <c r="C63" s="28" t="s">
        <v>26</v>
      </c>
      <c r="D63" s="28" t="s">
        <v>2860</v>
      </c>
      <c r="E63" t="b">
        <v>0</v>
      </c>
      <c r="F63" t="s">
        <v>10</v>
      </c>
      <c r="G63" s="28" t="s">
        <v>10</v>
      </c>
      <c r="H63" s="28" t="s">
        <v>245</v>
      </c>
      <c r="I63" s="28" t="s">
        <v>11985</v>
      </c>
      <c r="J63" s="28" t="s">
        <v>19</v>
      </c>
      <c r="K63">
        <v>8.0279899932811288E-9</v>
      </c>
      <c r="L63">
        <v>0.99999997205877122</v>
      </c>
      <c r="M63">
        <v>1.9913238658289549E-8</v>
      </c>
    </row>
    <row r="64" spans="1:13" hidden="1" x14ac:dyDescent="0.2">
      <c r="A64" s="28" t="s">
        <v>11714</v>
      </c>
      <c r="B64" s="28" t="s">
        <v>11715</v>
      </c>
      <c r="C64" s="28" t="s">
        <v>74</v>
      </c>
      <c r="D64" s="28" t="s">
        <v>407</v>
      </c>
      <c r="E64" t="b">
        <v>0</v>
      </c>
      <c r="F64" t="s">
        <v>10</v>
      </c>
      <c r="G64" s="28" t="s">
        <v>10</v>
      </c>
      <c r="H64" s="28" t="s">
        <v>12466</v>
      </c>
      <c r="I64" s="28" t="s">
        <v>12412</v>
      </c>
      <c r="J64" s="28" t="s">
        <v>12467</v>
      </c>
      <c r="K64">
        <v>4.4699017680390616E-6</v>
      </c>
      <c r="L64">
        <v>0.99806318039105324</v>
      </c>
      <c r="M64">
        <v>1.9323497071786146E-3</v>
      </c>
    </row>
    <row r="65" spans="1:13" hidden="1" x14ac:dyDescent="0.2">
      <c r="A65" s="28" t="s">
        <v>12872</v>
      </c>
      <c r="B65" s="28" t="s">
        <v>12873</v>
      </c>
      <c r="C65" s="28" t="s">
        <v>26</v>
      </c>
      <c r="D65" s="28" t="s">
        <v>407</v>
      </c>
      <c r="E65" t="b">
        <v>0</v>
      </c>
      <c r="F65" t="s">
        <v>10</v>
      </c>
      <c r="G65" s="28" t="s">
        <v>10</v>
      </c>
      <c r="H65" s="28" t="s">
        <v>12874</v>
      </c>
      <c r="I65" s="28" t="s">
        <v>12875</v>
      </c>
      <c r="J65" s="28" t="s">
        <v>12876</v>
      </c>
      <c r="K65">
        <v>1.1006646911410725E-9</v>
      </c>
      <c r="L65">
        <v>0.99999999613825774</v>
      </c>
      <c r="M65">
        <v>2.7610774806774623E-9</v>
      </c>
    </row>
    <row r="66" spans="1:13" hidden="1" x14ac:dyDescent="0.2">
      <c r="A66" s="28" t="s">
        <v>12842</v>
      </c>
      <c r="B66" s="28" t="s">
        <v>12843</v>
      </c>
      <c r="C66" s="28" t="s">
        <v>26</v>
      </c>
      <c r="D66" s="28" t="s">
        <v>407</v>
      </c>
      <c r="E66" t="b">
        <v>0</v>
      </c>
      <c r="F66" t="s">
        <v>10</v>
      </c>
      <c r="G66" s="28" t="s">
        <v>10</v>
      </c>
      <c r="H66" s="28" t="s">
        <v>19</v>
      </c>
      <c r="I66" s="28" t="s">
        <v>12844</v>
      </c>
      <c r="J66" s="28" t="s">
        <v>12845</v>
      </c>
      <c r="K66">
        <v>1.7034856462387607E-7</v>
      </c>
      <c r="L66">
        <v>0.99997950686131265</v>
      </c>
      <c r="M66">
        <v>2.0322790122896631E-5</v>
      </c>
    </row>
    <row r="67" spans="1:13" hidden="1" x14ac:dyDescent="0.2">
      <c r="A67" s="28" t="s">
        <v>11578</v>
      </c>
      <c r="B67" s="28" t="s">
        <v>11579</v>
      </c>
      <c r="C67" s="28" t="s">
        <v>14</v>
      </c>
      <c r="D67" s="28" t="s">
        <v>407</v>
      </c>
      <c r="E67" t="b">
        <v>0</v>
      </c>
      <c r="F67" t="s">
        <v>10</v>
      </c>
      <c r="G67" s="28" t="s">
        <v>10</v>
      </c>
      <c r="H67" s="28" t="s">
        <v>11580</v>
      </c>
      <c r="I67" s="28" t="s">
        <v>11581</v>
      </c>
      <c r="J67" s="28" t="s">
        <v>19</v>
      </c>
      <c r="K67">
        <v>6.2370515400179436E-16</v>
      </c>
      <c r="L67">
        <v>0.99999999999999933</v>
      </c>
      <c r="M67">
        <v>7.971574956361233E-18</v>
      </c>
    </row>
    <row r="68" spans="1:13" hidden="1" x14ac:dyDescent="0.2">
      <c r="A68" s="28" t="s">
        <v>12275</v>
      </c>
      <c r="B68" s="28" t="s">
        <v>12276</v>
      </c>
      <c r="C68" s="28" t="s">
        <v>14</v>
      </c>
      <c r="D68" s="28" t="s">
        <v>407</v>
      </c>
      <c r="E68" t="b">
        <v>0</v>
      </c>
      <c r="F68" t="s">
        <v>10</v>
      </c>
      <c r="G68" s="28" t="s">
        <v>10</v>
      </c>
      <c r="H68" s="28" t="s">
        <v>650</v>
      </c>
      <c r="I68" s="28" t="s">
        <v>12277</v>
      </c>
      <c r="J68" s="28" t="s">
        <v>19</v>
      </c>
      <c r="K68">
        <v>3.4348025677002684E-16</v>
      </c>
      <c r="L68">
        <v>0.99999999999999956</v>
      </c>
      <c r="M68">
        <v>1.0799272849723879E-18</v>
      </c>
    </row>
    <row r="69" spans="1:13" hidden="1" x14ac:dyDescent="0.2">
      <c r="A69" s="28" t="s">
        <v>12930</v>
      </c>
      <c r="B69" s="28" t="s">
        <v>12931</v>
      </c>
      <c r="C69" s="28" t="s">
        <v>74</v>
      </c>
      <c r="D69" s="28" t="s">
        <v>15</v>
      </c>
      <c r="E69" t="b">
        <v>0</v>
      </c>
      <c r="F69" t="s">
        <v>10</v>
      </c>
      <c r="G69" s="28" t="s">
        <v>11</v>
      </c>
      <c r="H69" s="28" t="s">
        <v>12932</v>
      </c>
      <c r="I69" s="28" t="s">
        <v>12933</v>
      </c>
      <c r="J69" s="28" t="s">
        <v>12934</v>
      </c>
      <c r="K69">
        <v>1.1876498747296904E-6</v>
      </c>
      <c r="L69">
        <v>0.14725149982263538</v>
      </c>
      <c r="M69">
        <v>0.85274731252748992</v>
      </c>
    </row>
    <row r="70" spans="1:13" hidden="1" x14ac:dyDescent="0.2">
      <c r="A70" s="28" t="s">
        <v>11732</v>
      </c>
      <c r="B70" s="28" t="s">
        <v>12523</v>
      </c>
      <c r="C70" s="28" t="s">
        <v>26</v>
      </c>
      <c r="D70" s="28" t="s">
        <v>407</v>
      </c>
      <c r="E70" t="b">
        <v>0</v>
      </c>
      <c r="F70" t="s">
        <v>10</v>
      </c>
      <c r="G70" s="28" t="s">
        <v>10</v>
      </c>
      <c r="H70" s="28" t="s">
        <v>12524</v>
      </c>
      <c r="I70" s="28" t="s">
        <v>12525</v>
      </c>
      <c r="J70" s="28" t="s">
        <v>19</v>
      </c>
      <c r="K70">
        <v>1.1182119780897149E-11</v>
      </c>
      <c r="L70">
        <v>0.99999999998699263</v>
      </c>
      <c r="M70">
        <v>1.8253125057017768E-12</v>
      </c>
    </row>
    <row r="71" spans="1:13" hidden="1" x14ac:dyDescent="0.2">
      <c r="A71" s="28" t="s">
        <v>12646</v>
      </c>
      <c r="B71" s="28" t="s">
        <v>12647</v>
      </c>
      <c r="C71" s="28" t="s">
        <v>14</v>
      </c>
      <c r="D71" s="28" t="s">
        <v>407</v>
      </c>
      <c r="E71" t="b">
        <v>0</v>
      </c>
      <c r="F71" t="s">
        <v>10</v>
      </c>
      <c r="G71" s="28" t="s">
        <v>10</v>
      </c>
      <c r="H71" s="28" t="s">
        <v>12648</v>
      </c>
      <c r="I71" s="28" t="s">
        <v>12649</v>
      </c>
      <c r="J71" s="28" t="s">
        <v>19</v>
      </c>
      <c r="K71">
        <v>1.2812834397100362E-10</v>
      </c>
      <c r="L71">
        <v>0.9999999857695181</v>
      </c>
      <c r="M71">
        <v>1.4102353531612841E-8</v>
      </c>
    </row>
    <row r="72" spans="1:13" hidden="1" x14ac:dyDescent="0.2">
      <c r="A72" s="28" t="s">
        <v>11473</v>
      </c>
      <c r="B72" s="28" t="s">
        <v>11474</v>
      </c>
      <c r="C72" s="28" t="s">
        <v>14</v>
      </c>
      <c r="D72" s="28" t="s">
        <v>3036</v>
      </c>
      <c r="E72" t="b">
        <v>0</v>
      </c>
      <c r="F72" t="s">
        <v>10</v>
      </c>
      <c r="G72" s="28" t="s">
        <v>10</v>
      </c>
      <c r="H72" s="28" t="s">
        <v>11475</v>
      </c>
      <c r="I72" s="28" t="s">
        <v>11476</v>
      </c>
      <c r="J72" s="28" t="s">
        <v>19</v>
      </c>
      <c r="K72">
        <v>1.6506296317616934E-12</v>
      </c>
      <c r="L72">
        <v>0.9999999999508562</v>
      </c>
      <c r="M72">
        <v>4.7493132099948098E-11</v>
      </c>
    </row>
    <row r="73" spans="1:13" hidden="1" x14ac:dyDescent="0.2">
      <c r="A73" s="28" t="s">
        <v>11757</v>
      </c>
      <c r="B73" s="28" t="s">
        <v>12216</v>
      </c>
      <c r="C73" s="28" t="s">
        <v>74</v>
      </c>
      <c r="D73" s="28" t="s">
        <v>407</v>
      </c>
      <c r="E73" t="b">
        <v>0</v>
      </c>
      <c r="F73" t="s">
        <v>10</v>
      </c>
      <c r="G73" s="28" t="s">
        <v>10</v>
      </c>
      <c r="H73" s="28" t="s">
        <v>12217</v>
      </c>
      <c r="I73" s="28" t="s">
        <v>12218</v>
      </c>
      <c r="J73" s="28" t="s">
        <v>19</v>
      </c>
      <c r="K73">
        <v>5.2070706681624266E-6</v>
      </c>
      <c r="L73">
        <v>0.99994953948345411</v>
      </c>
      <c r="M73">
        <v>4.5253445877656549E-5</v>
      </c>
    </row>
    <row r="74" spans="1:13" hidden="1" x14ac:dyDescent="0.2">
      <c r="A74" s="28" t="s">
        <v>11448</v>
      </c>
      <c r="B74" s="28" t="s">
        <v>11449</v>
      </c>
      <c r="C74" s="28" t="s">
        <v>74</v>
      </c>
      <c r="D74" s="28" t="s">
        <v>96</v>
      </c>
      <c r="E74" t="b">
        <v>0</v>
      </c>
      <c r="F74" t="s">
        <v>10</v>
      </c>
      <c r="G74" s="28" t="s">
        <v>10</v>
      </c>
      <c r="H74" s="28" t="s">
        <v>11450</v>
      </c>
      <c r="I74" s="28" t="s">
        <v>11451</v>
      </c>
      <c r="J74" s="28" t="s">
        <v>11452</v>
      </c>
      <c r="K74">
        <v>8.6859325724938002E-11</v>
      </c>
      <c r="L74">
        <v>0.99998607508755788</v>
      </c>
      <c r="M74">
        <v>1.3924825582725716E-5</v>
      </c>
    </row>
    <row r="75" spans="1:13" hidden="1" x14ac:dyDescent="0.2">
      <c r="A75" s="28" t="s">
        <v>11448</v>
      </c>
      <c r="B75" s="28" t="s">
        <v>11449</v>
      </c>
      <c r="C75" s="28" t="s">
        <v>74</v>
      </c>
      <c r="D75" s="28" t="s">
        <v>96</v>
      </c>
      <c r="E75" t="b">
        <v>0</v>
      </c>
      <c r="F75" t="s">
        <v>10</v>
      </c>
      <c r="G75" s="28" t="s">
        <v>10</v>
      </c>
      <c r="H75" s="28" t="s">
        <v>11706</v>
      </c>
      <c r="I75" s="28" t="s">
        <v>11707</v>
      </c>
      <c r="J75" s="28" t="s">
        <v>11708</v>
      </c>
      <c r="K75">
        <v>1.8738974610707892E-9</v>
      </c>
      <c r="L75">
        <v>0.99996280506137725</v>
      </c>
      <c r="M75">
        <v>3.7193064725400442E-5</v>
      </c>
    </row>
    <row r="76" spans="1:13" hidden="1" x14ac:dyDescent="0.2">
      <c r="A76" s="28" t="s">
        <v>12835</v>
      </c>
      <c r="B76" s="28" t="s">
        <v>12836</v>
      </c>
      <c r="C76" s="28" t="s">
        <v>14</v>
      </c>
      <c r="D76" s="28" t="s">
        <v>407</v>
      </c>
      <c r="E76" t="b">
        <v>0</v>
      </c>
      <c r="F76" t="s">
        <v>10</v>
      </c>
      <c r="G76" s="28" t="s">
        <v>11</v>
      </c>
      <c r="H76" s="28" t="s">
        <v>245</v>
      </c>
      <c r="I76" s="28" t="s">
        <v>12837</v>
      </c>
      <c r="J76" s="28" t="s">
        <v>19</v>
      </c>
      <c r="K76">
        <v>9.0693635441330848E-6</v>
      </c>
      <c r="L76">
        <v>2.5510155359510477E-3</v>
      </c>
      <c r="M76">
        <v>0.99743991510050489</v>
      </c>
    </row>
    <row r="77" spans="1:13" hidden="1" x14ac:dyDescent="0.2">
      <c r="A77" s="28" t="s">
        <v>12049</v>
      </c>
      <c r="B77" s="28" t="s">
        <v>12050</v>
      </c>
      <c r="C77" s="28" t="s">
        <v>14</v>
      </c>
      <c r="D77" s="28" t="s">
        <v>96</v>
      </c>
      <c r="E77" t="b">
        <v>0</v>
      </c>
      <c r="F77" t="s">
        <v>10</v>
      </c>
      <c r="G77" s="28" t="s">
        <v>10</v>
      </c>
      <c r="H77" s="28" t="s">
        <v>12051</v>
      </c>
      <c r="I77" s="28" t="s">
        <v>12052</v>
      </c>
      <c r="J77" s="28" t="s">
        <v>12053</v>
      </c>
      <c r="K77">
        <v>2.7230474858271329E-8</v>
      </c>
      <c r="L77">
        <v>0.99990241475920949</v>
      </c>
      <c r="M77">
        <v>9.7558010315720409E-5</v>
      </c>
    </row>
    <row r="78" spans="1:13" hidden="1" x14ac:dyDescent="0.2">
      <c r="A78" s="28" t="s">
        <v>12603</v>
      </c>
      <c r="B78" s="28" t="s">
        <v>12604</v>
      </c>
      <c r="C78" s="28" t="s">
        <v>26</v>
      </c>
      <c r="D78" s="28" t="s">
        <v>407</v>
      </c>
      <c r="E78" t="b">
        <v>0</v>
      </c>
      <c r="F78" t="s">
        <v>11</v>
      </c>
      <c r="G78" s="28" t="s">
        <v>10</v>
      </c>
      <c r="H78" s="28" t="s">
        <v>1252</v>
      </c>
      <c r="I78" s="28" t="s">
        <v>12605</v>
      </c>
      <c r="J78" s="28" t="s">
        <v>12606</v>
      </c>
      <c r="K78">
        <v>1.6537323017909507E-8</v>
      </c>
      <c r="L78">
        <v>0.99999903261520007</v>
      </c>
      <c r="M78">
        <v>9.5084747676476172E-7</v>
      </c>
    </row>
    <row r="79" spans="1:13" hidden="1" x14ac:dyDescent="0.2">
      <c r="A79" s="28" t="s">
        <v>12207</v>
      </c>
      <c r="B79" s="28" t="s">
        <v>12208</v>
      </c>
      <c r="C79" s="28" t="s">
        <v>26</v>
      </c>
      <c r="D79" s="28" t="s">
        <v>407</v>
      </c>
      <c r="E79" t="b">
        <v>0</v>
      </c>
      <c r="F79" t="s">
        <v>11</v>
      </c>
      <c r="G79" s="28" t="s">
        <v>10</v>
      </c>
      <c r="H79" s="28" t="s">
        <v>12209</v>
      </c>
      <c r="I79" s="28" t="s">
        <v>12210</v>
      </c>
      <c r="J79" s="28" t="s">
        <v>19</v>
      </c>
      <c r="K79">
        <v>4.772164916529571E-5</v>
      </c>
      <c r="L79">
        <v>0.90959075664322786</v>
      </c>
      <c r="M79">
        <v>9.0361521707606904E-2</v>
      </c>
    </row>
    <row r="80" spans="1:13" hidden="1" x14ac:dyDescent="0.2">
      <c r="A80" s="28" t="s">
        <v>11585</v>
      </c>
      <c r="B80" s="28" t="s">
        <v>12036</v>
      </c>
      <c r="C80" s="28" t="s">
        <v>26</v>
      </c>
      <c r="D80" s="28" t="s">
        <v>407</v>
      </c>
      <c r="E80" t="b">
        <v>0</v>
      </c>
      <c r="F80" t="s">
        <v>9</v>
      </c>
      <c r="G80" s="28" t="s">
        <v>11</v>
      </c>
      <c r="H80" s="28" t="s">
        <v>12037</v>
      </c>
      <c r="I80" s="28" t="s">
        <v>12038</v>
      </c>
      <c r="J80" s="28" t="s">
        <v>12039</v>
      </c>
      <c r="K80">
        <v>0.17629677496214607</v>
      </c>
      <c r="L80">
        <v>6.3894605905483182E-3</v>
      </c>
      <c r="M80">
        <v>0.81731376444730564</v>
      </c>
    </row>
    <row r="81" spans="1:13" hidden="1" x14ac:dyDescent="0.2">
      <c r="A81" s="28" t="s">
        <v>11372</v>
      </c>
      <c r="B81" s="28" t="s">
        <v>11373</v>
      </c>
      <c r="C81" s="28" t="s">
        <v>14</v>
      </c>
      <c r="D81" s="28" t="s">
        <v>407</v>
      </c>
      <c r="E81" t="b">
        <v>0</v>
      </c>
      <c r="F81" t="s">
        <v>10</v>
      </c>
      <c r="G81" s="28" t="s">
        <v>10</v>
      </c>
      <c r="H81" s="28" t="s">
        <v>245</v>
      </c>
      <c r="I81" s="28" t="s">
        <v>12079</v>
      </c>
      <c r="J81" s="28" t="s">
        <v>12080</v>
      </c>
      <c r="K81">
        <v>5.2302705177118728E-7</v>
      </c>
      <c r="L81">
        <v>0.99999945986124916</v>
      </c>
      <c r="M81">
        <v>1.7111698968325515E-8</v>
      </c>
    </row>
    <row r="82" spans="1:13" hidden="1" x14ac:dyDescent="0.2">
      <c r="A82" s="28" t="s">
        <v>11372</v>
      </c>
      <c r="B82" s="28" t="s">
        <v>11918</v>
      </c>
      <c r="C82" s="28" t="s">
        <v>14</v>
      </c>
      <c r="D82" s="28" t="s">
        <v>407</v>
      </c>
      <c r="E82" t="b">
        <v>0</v>
      </c>
      <c r="F82" t="s">
        <v>10</v>
      </c>
      <c r="G82" s="28" t="s">
        <v>11</v>
      </c>
      <c r="H82" s="28" t="s">
        <v>11919</v>
      </c>
      <c r="I82" s="28" t="s">
        <v>11920</v>
      </c>
      <c r="J82" s="28" t="s">
        <v>11921</v>
      </c>
      <c r="K82">
        <v>3.7210925177758383E-5</v>
      </c>
      <c r="L82">
        <v>5.1564321640646761E-2</v>
      </c>
      <c r="M82">
        <v>0.94839846743417555</v>
      </c>
    </row>
    <row r="83" spans="1:13" hidden="1" x14ac:dyDescent="0.2">
      <c r="A83" s="28" t="s">
        <v>12254</v>
      </c>
      <c r="B83" s="28" t="s">
        <v>12255</v>
      </c>
      <c r="C83" s="28" t="s">
        <v>74</v>
      </c>
      <c r="D83" s="28" t="s">
        <v>407</v>
      </c>
      <c r="E83" t="b">
        <v>0</v>
      </c>
      <c r="F83" t="s">
        <v>10</v>
      </c>
      <c r="G83" s="28" t="s">
        <v>10</v>
      </c>
      <c r="H83" s="28" t="s">
        <v>12256</v>
      </c>
      <c r="I83" s="28" t="s">
        <v>12257</v>
      </c>
      <c r="J83" s="28" t="s">
        <v>19</v>
      </c>
      <c r="K83">
        <v>1.8054747109007827E-7</v>
      </c>
      <c r="L83">
        <v>0.99961241694148584</v>
      </c>
      <c r="M83">
        <v>3.874025110430415E-4</v>
      </c>
    </row>
    <row r="84" spans="1:13" hidden="1" x14ac:dyDescent="0.2">
      <c r="A84" s="28" t="s">
        <v>12189</v>
      </c>
      <c r="B84" s="28" t="s">
        <v>12190</v>
      </c>
      <c r="C84" s="28" t="s">
        <v>14</v>
      </c>
      <c r="D84" s="28" t="s">
        <v>407</v>
      </c>
      <c r="E84" t="b">
        <v>0</v>
      </c>
      <c r="F84" t="s">
        <v>10</v>
      </c>
      <c r="G84" s="28" t="s">
        <v>11</v>
      </c>
      <c r="H84" s="28" t="s">
        <v>12191</v>
      </c>
      <c r="I84" s="28" t="s">
        <v>12192</v>
      </c>
      <c r="J84" s="28" t="s">
        <v>12193</v>
      </c>
      <c r="K84">
        <v>1.5570142557769946E-5</v>
      </c>
      <c r="L84">
        <v>0.19020877548728488</v>
      </c>
      <c r="M84">
        <v>0.80977565437015731</v>
      </c>
    </row>
    <row r="85" spans="1:13" hidden="1" x14ac:dyDescent="0.2">
      <c r="A85" s="28" t="s">
        <v>11649</v>
      </c>
      <c r="B85" s="28" t="s">
        <v>12486</v>
      </c>
      <c r="C85" s="28" t="s">
        <v>74</v>
      </c>
      <c r="D85" s="28" t="s">
        <v>407</v>
      </c>
      <c r="E85" t="b">
        <v>0</v>
      </c>
      <c r="F85" t="s">
        <v>10</v>
      </c>
      <c r="G85" s="28" t="s">
        <v>10</v>
      </c>
      <c r="H85" s="28" t="s">
        <v>11879</v>
      </c>
      <c r="I85" s="28" t="s">
        <v>12487</v>
      </c>
      <c r="J85" s="28" t="s">
        <v>12488</v>
      </c>
      <c r="K85">
        <v>1.094910882727775E-5</v>
      </c>
      <c r="L85">
        <v>0.99908154705456109</v>
      </c>
      <c r="M85">
        <v>9.0750383661179356E-4</v>
      </c>
    </row>
    <row r="86" spans="1:13" hidden="1" x14ac:dyDescent="0.2">
      <c r="A86" s="28" t="s">
        <v>11493</v>
      </c>
      <c r="B86" s="28" t="s">
        <v>11494</v>
      </c>
      <c r="C86" s="28" t="s">
        <v>26</v>
      </c>
      <c r="D86" s="28" t="s">
        <v>4127</v>
      </c>
      <c r="E86" t="b">
        <v>0</v>
      </c>
      <c r="F86" t="s">
        <v>9</v>
      </c>
      <c r="G86" s="28" t="s">
        <v>11</v>
      </c>
      <c r="H86" s="28" t="s">
        <v>11495</v>
      </c>
      <c r="I86" s="28" t="s">
        <v>11496</v>
      </c>
      <c r="J86" s="28" t="s">
        <v>11497</v>
      </c>
      <c r="K86">
        <v>7.2573181523267083E-2</v>
      </c>
      <c r="L86">
        <v>2.1836010621300911E-6</v>
      </c>
      <c r="M86">
        <v>0.92742463487567073</v>
      </c>
    </row>
    <row r="87" spans="1:13" hidden="1" x14ac:dyDescent="0.2">
      <c r="A87" s="28" t="s">
        <v>12211</v>
      </c>
      <c r="B87" s="28" t="s">
        <v>12212</v>
      </c>
      <c r="C87" s="28" t="s">
        <v>14</v>
      </c>
      <c r="D87" s="28" t="s">
        <v>407</v>
      </c>
      <c r="E87" t="b">
        <v>0</v>
      </c>
      <c r="F87" t="s">
        <v>10</v>
      </c>
      <c r="G87" s="28" t="s">
        <v>10</v>
      </c>
      <c r="H87" s="28" t="s">
        <v>12213</v>
      </c>
      <c r="I87" s="28" t="s">
        <v>12214</v>
      </c>
      <c r="J87" s="28" t="s">
        <v>12215</v>
      </c>
      <c r="K87">
        <v>2.088872507526807E-8</v>
      </c>
      <c r="L87">
        <v>0.99957960784573741</v>
      </c>
      <c r="M87">
        <v>4.203712655375589E-4</v>
      </c>
    </row>
    <row r="88" spans="1:13" hidden="1" x14ac:dyDescent="0.2">
      <c r="A88" s="28" t="s">
        <v>11952</v>
      </c>
      <c r="B88" s="28" t="s">
        <v>11953</v>
      </c>
      <c r="C88" s="28" t="s">
        <v>14</v>
      </c>
      <c r="D88" s="28" t="s">
        <v>407</v>
      </c>
      <c r="E88" t="b">
        <v>0</v>
      </c>
      <c r="F88" t="s">
        <v>10</v>
      </c>
      <c r="G88" s="28" t="s">
        <v>10</v>
      </c>
      <c r="H88" s="28" t="s">
        <v>11954</v>
      </c>
      <c r="I88" s="28" t="s">
        <v>11955</v>
      </c>
      <c r="J88" s="28" t="s">
        <v>19</v>
      </c>
      <c r="K88">
        <v>2.1055206412016819E-11</v>
      </c>
      <c r="L88">
        <v>0.99999999920394211</v>
      </c>
      <c r="M88">
        <v>7.7500281147915322E-10</v>
      </c>
    </row>
    <row r="89" spans="1:13" hidden="1" x14ac:dyDescent="0.2">
      <c r="A89" s="28" t="s">
        <v>11679</v>
      </c>
      <c r="B89" s="28" t="s">
        <v>12238</v>
      </c>
      <c r="C89" s="28" t="s">
        <v>26</v>
      </c>
      <c r="D89" s="28" t="s">
        <v>4127</v>
      </c>
      <c r="E89" t="b">
        <v>0</v>
      </c>
      <c r="F89" t="s">
        <v>9</v>
      </c>
      <c r="G89" s="28" t="s">
        <v>11</v>
      </c>
      <c r="H89" s="28" t="s">
        <v>12239</v>
      </c>
      <c r="I89" s="28" t="s">
        <v>12240</v>
      </c>
      <c r="J89" s="28" t="s">
        <v>12241</v>
      </c>
      <c r="K89">
        <v>0.19116936119403727</v>
      </c>
      <c r="L89">
        <v>2.1369445681930006E-5</v>
      </c>
      <c r="M89">
        <v>0.80880926936028086</v>
      </c>
    </row>
    <row r="90" spans="1:13" hidden="1" x14ac:dyDescent="0.2">
      <c r="A90" s="28" t="s">
        <v>12007</v>
      </c>
      <c r="B90" s="28" t="s">
        <v>12008</v>
      </c>
      <c r="C90" s="28" t="s">
        <v>74</v>
      </c>
      <c r="D90" s="28" t="s">
        <v>96</v>
      </c>
      <c r="E90" t="b">
        <v>0</v>
      </c>
      <c r="F90" t="s">
        <v>10</v>
      </c>
      <c r="G90" s="28" t="s">
        <v>11</v>
      </c>
      <c r="H90" s="28" t="s">
        <v>12009</v>
      </c>
      <c r="I90" s="28" t="s">
        <v>12010</v>
      </c>
      <c r="J90" s="28" t="s">
        <v>12011</v>
      </c>
      <c r="K90">
        <v>1.1218604697294439E-2</v>
      </c>
      <c r="L90">
        <v>1.7639471327851027E-3</v>
      </c>
      <c r="M90">
        <v>0.98701744816992043</v>
      </c>
    </row>
    <row r="91" spans="1:13" hidden="1" x14ac:dyDescent="0.2">
      <c r="A91" s="28" t="s">
        <v>11743</v>
      </c>
      <c r="B91" s="28" t="s">
        <v>12802</v>
      </c>
      <c r="C91" s="28" t="s">
        <v>14</v>
      </c>
      <c r="D91" s="28" t="s">
        <v>96</v>
      </c>
      <c r="E91" t="b">
        <v>0</v>
      </c>
      <c r="F91" t="s">
        <v>10</v>
      </c>
      <c r="G91" s="28" t="s">
        <v>11</v>
      </c>
      <c r="H91" s="28" t="s">
        <v>12803</v>
      </c>
      <c r="I91" s="28" t="s">
        <v>12804</v>
      </c>
      <c r="J91" s="28" t="s">
        <v>12805</v>
      </c>
      <c r="K91">
        <v>1.6001326185575765E-4</v>
      </c>
      <c r="L91">
        <v>0.4496022482373912</v>
      </c>
      <c r="M91">
        <v>0.55023773850075308</v>
      </c>
    </row>
    <row r="92" spans="1:13" hidden="1" x14ac:dyDescent="0.2">
      <c r="A92" s="28" t="s">
        <v>11676</v>
      </c>
      <c r="B92" s="28" t="s">
        <v>12662</v>
      </c>
      <c r="C92" s="28" t="s">
        <v>14</v>
      </c>
      <c r="D92" s="28" t="s">
        <v>407</v>
      </c>
      <c r="E92" t="b">
        <v>0</v>
      </c>
      <c r="F92" t="s">
        <v>10</v>
      </c>
      <c r="G92" s="28" t="s">
        <v>10</v>
      </c>
      <c r="H92" s="28" t="s">
        <v>11677</v>
      </c>
      <c r="I92" s="28" t="s">
        <v>11678</v>
      </c>
      <c r="J92" s="28" t="s">
        <v>19</v>
      </c>
      <c r="K92">
        <v>4.3540802446745091E-8</v>
      </c>
      <c r="L92">
        <v>0.99999963918847745</v>
      </c>
      <c r="M92">
        <v>3.1727072023579407E-7</v>
      </c>
    </row>
    <row r="93" spans="1:13" hidden="1" x14ac:dyDescent="0.2">
      <c r="A93" s="28" t="s">
        <v>11413</v>
      </c>
      <c r="B93" s="28" t="s">
        <v>12846</v>
      </c>
      <c r="C93" s="28" t="s">
        <v>14</v>
      </c>
      <c r="D93" s="28" t="s">
        <v>407</v>
      </c>
      <c r="E93" t="b">
        <v>0</v>
      </c>
      <c r="F93" t="s">
        <v>10</v>
      </c>
      <c r="G93" s="28" t="s">
        <v>10</v>
      </c>
      <c r="H93" s="28" t="s">
        <v>12847</v>
      </c>
      <c r="I93" s="28" t="s">
        <v>12848</v>
      </c>
      <c r="J93" s="28" t="s">
        <v>19</v>
      </c>
      <c r="K93">
        <v>4.2429931861547973E-13</v>
      </c>
      <c r="L93">
        <v>0.99999999999771871</v>
      </c>
      <c r="M93">
        <v>1.8570378352391202E-12</v>
      </c>
    </row>
    <row r="94" spans="1:13" hidden="1" x14ac:dyDescent="0.2">
      <c r="A94" s="28" t="s">
        <v>12121</v>
      </c>
      <c r="B94" s="28" t="s">
        <v>12122</v>
      </c>
      <c r="C94" s="28" t="s">
        <v>14</v>
      </c>
      <c r="D94" s="28" t="s">
        <v>407</v>
      </c>
      <c r="E94" t="b">
        <v>0</v>
      </c>
      <c r="F94" t="s">
        <v>10</v>
      </c>
      <c r="G94" s="28" t="s">
        <v>10</v>
      </c>
      <c r="H94" s="28" t="s">
        <v>12123</v>
      </c>
      <c r="I94" s="28" t="s">
        <v>12124</v>
      </c>
      <c r="J94" s="28" t="s">
        <v>19</v>
      </c>
      <c r="K94">
        <v>1.2657857204959257E-14</v>
      </c>
      <c r="L94">
        <v>0.99999999999997757</v>
      </c>
      <c r="M94">
        <v>9.7305777145821822E-15</v>
      </c>
    </row>
    <row r="95" spans="1:13" hidden="1" x14ac:dyDescent="0.2">
      <c r="A95" s="28" t="s">
        <v>11526</v>
      </c>
      <c r="B95" s="28" t="s">
        <v>12695</v>
      </c>
      <c r="C95" s="28" t="s">
        <v>14</v>
      </c>
      <c r="D95" s="28" t="s">
        <v>407</v>
      </c>
      <c r="E95" t="b">
        <v>0</v>
      </c>
      <c r="F95" t="s">
        <v>10</v>
      </c>
      <c r="G95" s="28" t="s">
        <v>11</v>
      </c>
      <c r="H95" s="28" t="s">
        <v>12696</v>
      </c>
      <c r="I95" s="28" t="s">
        <v>12697</v>
      </c>
      <c r="J95" s="28" t="s">
        <v>19</v>
      </c>
      <c r="K95">
        <v>1.3051483917161681E-3</v>
      </c>
      <c r="L95">
        <v>0.40050380272432357</v>
      </c>
      <c r="M95">
        <v>0.59819104888396035</v>
      </c>
    </row>
    <row r="96" spans="1:13" hidden="1" x14ac:dyDescent="0.2">
      <c r="A96" s="28" t="s">
        <v>12026</v>
      </c>
      <c r="B96" s="28" t="s">
        <v>12027</v>
      </c>
      <c r="C96" s="28" t="s">
        <v>26</v>
      </c>
      <c r="D96" s="28" t="s">
        <v>6339</v>
      </c>
      <c r="E96" t="b">
        <v>0</v>
      </c>
      <c r="F96" t="s">
        <v>9</v>
      </c>
      <c r="G96" s="28" t="s">
        <v>11</v>
      </c>
      <c r="H96" s="28" t="s">
        <v>12028</v>
      </c>
      <c r="I96" s="28" t="s">
        <v>12029</v>
      </c>
      <c r="J96" s="28" t="s">
        <v>12030</v>
      </c>
      <c r="K96">
        <v>0.40368089734004403</v>
      </c>
      <c r="L96">
        <v>1.850283732309034E-6</v>
      </c>
      <c r="M96">
        <v>0.59631725237622357</v>
      </c>
    </row>
    <row r="97" spans="1:13" hidden="1" x14ac:dyDescent="0.2">
      <c r="A97" s="28" t="s">
        <v>12706</v>
      </c>
      <c r="B97" s="28" t="s">
        <v>12707</v>
      </c>
      <c r="C97" s="28" t="s">
        <v>14</v>
      </c>
      <c r="D97" s="28" t="s">
        <v>96</v>
      </c>
      <c r="E97" t="b">
        <v>0</v>
      </c>
      <c r="F97" t="s">
        <v>10</v>
      </c>
      <c r="G97" s="28" t="s">
        <v>10</v>
      </c>
      <c r="H97" s="28" t="s">
        <v>19</v>
      </c>
      <c r="I97" s="28" t="s">
        <v>12708</v>
      </c>
      <c r="J97" s="28" t="s">
        <v>19</v>
      </c>
      <c r="K97">
        <v>7.3830275588752914E-4</v>
      </c>
      <c r="L97">
        <v>0.83517412632798038</v>
      </c>
      <c r="M97">
        <v>0.1640875709161321</v>
      </c>
    </row>
    <row r="98" spans="1:13" hidden="1" x14ac:dyDescent="0.2">
      <c r="A98" s="28" t="s">
        <v>11546</v>
      </c>
      <c r="B98" s="28" t="s">
        <v>11547</v>
      </c>
      <c r="C98" s="28" t="s">
        <v>14</v>
      </c>
      <c r="D98" s="28" t="s">
        <v>3036</v>
      </c>
      <c r="E98" t="b">
        <v>0</v>
      </c>
      <c r="F98" t="s">
        <v>10</v>
      </c>
      <c r="G98" s="28" t="s">
        <v>10</v>
      </c>
      <c r="H98" s="28" t="s">
        <v>11548</v>
      </c>
      <c r="I98" s="28" t="s">
        <v>11549</v>
      </c>
      <c r="J98" s="28" t="s">
        <v>11550</v>
      </c>
      <c r="K98">
        <v>9.2023907784496977E-11</v>
      </c>
      <c r="L98">
        <v>0.99998140303560912</v>
      </c>
      <c r="M98">
        <v>1.8596872366860976E-5</v>
      </c>
    </row>
    <row r="99" spans="1:13" hidden="1" x14ac:dyDescent="0.2">
      <c r="A99" s="28" t="s">
        <v>11852</v>
      </c>
      <c r="B99" s="28" t="s">
        <v>12170</v>
      </c>
      <c r="C99" s="28" t="s">
        <v>613</v>
      </c>
      <c r="D99" s="28" t="s">
        <v>6339</v>
      </c>
      <c r="E99" t="b">
        <v>0</v>
      </c>
      <c r="F99" t="s">
        <v>9</v>
      </c>
      <c r="G99" s="28" t="s">
        <v>11</v>
      </c>
      <c r="H99" s="28" t="s">
        <v>12171</v>
      </c>
      <c r="I99" s="28" t="s">
        <v>12172</v>
      </c>
      <c r="J99" s="28" t="s">
        <v>12173</v>
      </c>
      <c r="K99">
        <v>2.175548734321602E-3</v>
      </c>
      <c r="L99">
        <v>3.8217015923722356E-8</v>
      </c>
      <c r="M99">
        <v>0.99782441304866243</v>
      </c>
    </row>
    <row r="100" spans="1:13" hidden="1" x14ac:dyDescent="0.2">
      <c r="A100" s="28" t="s">
        <v>12199</v>
      </c>
      <c r="B100" s="28" t="s">
        <v>12200</v>
      </c>
      <c r="C100" s="28" t="s">
        <v>14</v>
      </c>
      <c r="D100" s="28" t="s">
        <v>3036</v>
      </c>
      <c r="E100" t="b">
        <v>0</v>
      </c>
      <c r="F100" t="s">
        <v>10</v>
      </c>
      <c r="G100" s="28" t="s">
        <v>11</v>
      </c>
      <c r="H100" s="28" t="s">
        <v>12201</v>
      </c>
      <c r="I100" s="28" t="s">
        <v>12202</v>
      </c>
      <c r="J100" s="28" t="s">
        <v>12203</v>
      </c>
      <c r="K100">
        <v>1.439580187728382E-8</v>
      </c>
      <c r="L100">
        <v>6.2166164351041883E-3</v>
      </c>
      <c r="M100">
        <v>0.99378336916909382</v>
      </c>
    </row>
    <row r="101" spans="1:13" hidden="1" x14ac:dyDescent="0.2">
      <c r="A101" s="28" t="s">
        <v>11499</v>
      </c>
      <c r="B101" s="28" t="s">
        <v>11500</v>
      </c>
      <c r="C101" s="28" t="s">
        <v>14</v>
      </c>
      <c r="D101" s="28" t="s">
        <v>407</v>
      </c>
      <c r="E101" t="b">
        <v>0</v>
      </c>
      <c r="F101" t="s">
        <v>10</v>
      </c>
      <c r="G101" s="28" t="s">
        <v>10</v>
      </c>
      <c r="H101" s="28" t="s">
        <v>11501</v>
      </c>
      <c r="I101" s="28" t="s">
        <v>11502</v>
      </c>
      <c r="J101" s="28" t="s">
        <v>19</v>
      </c>
      <c r="K101">
        <v>8.5276436654006951E-7</v>
      </c>
      <c r="L101">
        <v>0.99983927619910573</v>
      </c>
      <c r="M101">
        <v>1.5987103652767332E-4</v>
      </c>
    </row>
    <row r="102" spans="1:13" hidden="1" x14ac:dyDescent="0.2">
      <c r="A102" s="28" t="s">
        <v>11454</v>
      </c>
      <c r="B102" s="28" t="s">
        <v>11455</v>
      </c>
      <c r="C102" s="28" t="s">
        <v>500</v>
      </c>
      <c r="D102" s="28" t="s">
        <v>5869</v>
      </c>
      <c r="E102" t="b">
        <v>0</v>
      </c>
      <c r="F102" t="s">
        <v>10</v>
      </c>
      <c r="G102" s="28" t="s">
        <v>11</v>
      </c>
      <c r="H102" s="28" t="s">
        <v>12675</v>
      </c>
      <c r="I102" s="28" t="s">
        <v>12676</v>
      </c>
      <c r="J102" s="28" t="s">
        <v>12677</v>
      </c>
      <c r="K102">
        <v>1.1981035890363194E-2</v>
      </c>
      <c r="L102">
        <v>3.2251191399038044E-5</v>
      </c>
      <c r="M102">
        <v>0.9879867129182377</v>
      </c>
    </row>
    <row r="103" spans="1:13" hidden="1" x14ac:dyDescent="0.2">
      <c r="A103" s="28" t="s">
        <v>12729</v>
      </c>
      <c r="B103" s="28" t="s">
        <v>12730</v>
      </c>
      <c r="C103" s="28" t="s">
        <v>14</v>
      </c>
      <c r="D103" s="28" t="s">
        <v>96</v>
      </c>
      <c r="E103" t="b">
        <v>0</v>
      </c>
      <c r="F103" t="s">
        <v>10</v>
      </c>
      <c r="G103" s="28" t="s">
        <v>10</v>
      </c>
      <c r="H103" s="28" t="s">
        <v>19</v>
      </c>
      <c r="I103" s="28" t="s">
        <v>12731</v>
      </c>
      <c r="J103" s="28" t="s">
        <v>19</v>
      </c>
      <c r="K103">
        <v>2.5595892520930834E-7</v>
      </c>
      <c r="L103">
        <v>0.99884110705088824</v>
      </c>
      <c r="M103">
        <v>1.1586369901867503E-3</v>
      </c>
    </row>
    <row r="104" spans="1:13" hidden="1" x14ac:dyDescent="0.2">
      <c r="A104" s="28" t="s">
        <v>12558</v>
      </c>
      <c r="B104" s="28" t="s">
        <v>12559</v>
      </c>
      <c r="C104" s="28" t="s">
        <v>14</v>
      </c>
      <c r="D104" s="28" t="s">
        <v>407</v>
      </c>
      <c r="E104" t="b">
        <v>0</v>
      </c>
      <c r="F104" t="s">
        <v>10</v>
      </c>
      <c r="G104" s="28" t="s">
        <v>10</v>
      </c>
      <c r="H104" s="28" t="s">
        <v>19</v>
      </c>
      <c r="I104" s="28" t="s">
        <v>12560</v>
      </c>
      <c r="J104" s="28" t="s">
        <v>12561</v>
      </c>
      <c r="K104">
        <v>7.0043355187329653E-16</v>
      </c>
      <c r="L104">
        <v>0.99999999999999933</v>
      </c>
      <c r="M104">
        <v>2.7486456980158725E-22</v>
      </c>
    </row>
    <row r="105" spans="1:13" hidden="1" x14ac:dyDescent="0.2">
      <c r="A105" s="28" t="s">
        <v>12102</v>
      </c>
      <c r="B105" s="28" t="s">
        <v>12103</v>
      </c>
      <c r="C105" s="28" t="s">
        <v>14</v>
      </c>
      <c r="D105" s="28" t="s">
        <v>3036</v>
      </c>
      <c r="E105" t="b">
        <v>0</v>
      </c>
      <c r="F105" t="s">
        <v>10</v>
      </c>
      <c r="G105" s="28" t="s">
        <v>11</v>
      </c>
      <c r="H105" s="28" t="s">
        <v>12235</v>
      </c>
      <c r="I105" s="28" t="s">
        <v>12236</v>
      </c>
      <c r="J105" s="28" t="s">
        <v>12237</v>
      </c>
      <c r="K105">
        <v>4.5846223902502368E-5</v>
      </c>
      <c r="L105">
        <v>2.2225141632575159E-6</v>
      </c>
      <c r="M105">
        <v>0.99995193126193416</v>
      </c>
    </row>
    <row r="106" spans="1:13" hidden="1" x14ac:dyDescent="0.2">
      <c r="A106" s="28" t="s">
        <v>12102</v>
      </c>
      <c r="B106" s="28" t="s">
        <v>12103</v>
      </c>
      <c r="C106" s="28" t="s">
        <v>88</v>
      </c>
      <c r="D106" s="28" t="s">
        <v>3036</v>
      </c>
      <c r="E106" t="b">
        <v>0</v>
      </c>
      <c r="F106" t="s">
        <v>10</v>
      </c>
      <c r="G106" s="28" t="s">
        <v>10</v>
      </c>
      <c r="H106" s="28" t="s">
        <v>12104</v>
      </c>
      <c r="I106" s="28" t="s">
        <v>12105</v>
      </c>
      <c r="J106" s="28" t="s">
        <v>12106</v>
      </c>
      <c r="K106">
        <v>2.0889358485331913E-4</v>
      </c>
      <c r="L106">
        <v>0.53640856847756901</v>
      </c>
      <c r="M106">
        <v>0.46338253793757767</v>
      </c>
    </row>
    <row r="107" spans="1:13" hidden="1" x14ac:dyDescent="0.2">
      <c r="A107" s="28" t="s">
        <v>11360</v>
      </c>
      <c r="B107" s="28" t="s">
        <v>11361</v>
      </c>
      <c r="C107" s="28" t="s">
        <v>14</v>
      </c>
      <c r="D107" s="28" t="s">
        <v>407</v>
      </c>
      <c r="E107" t="b">
        <v>0</v>
      </c>
      <c r="F107" t="s">
        <v>10</v>
      </c>
      <c r="G107" s="28" t="s">
        <v>10</v>
      </c>
      <c r="H107" s="28" t="s">
        <v>11362</v>
      </c>
      <c r="I107" s="28" t="s">
        <v>11363</v>
      </c>
      <c r="J107" s="28" t="s">
        <v>19</v>
      </c>
      <c r="K107">
        <v>0.40944382172766419</v>
      </c>
      <c r="L107">
        <v>0.58862536060952109</v>
      </c>
      <c r="M107">
        <v>1.9308176628146081E-3</v>
      </c>
    </row>
    <row r="108" spans="1:13" hidden="1" x14ac:dyDescent="0.2">
      <c r="A108" s="28" t="s">
        <v>11884</v>
      </c>
      <c r="B108" s="28" t="s">
        <v>11885</v>
      </c>
      <c r="C108" s="28" t="s">
        <v>14</v>
      </c>
      <c r="D108" s="28" t="s">
        <v>407</v>
      </c>
      <c r="E108" t="b">
        <v>0</v>
      </c>
      <c r="F108" t="s">
        <v>10</v>
      </c>
      <c r="G108" s="28" t="s">
        <v>10</v>
      </c>
      <c r="H108" s="28" t="s">
        <v>11886</v>
      </c>
      <c r="I108" s="28" t="s">
        <v>11887</v>
      </c>
      <c r="J108" s="28" t="s">
        <v>11888</v>
      </c>
      <c r="K108">
        <v>5.8092926457825815E-9</v>
      </c>
      <c r="L108">
        <v>0.98966131996106133</v>
      </c>
      <c r="M108">
        <v>1.0338674229646082E-2</v>
      </c>
    </row>
    <row r="109" spans="1:13" hidden="1" x14ac:dyDescent="0.2">
      <c r="A109" s="28" t="s">
        <v>11884</v>
      </c>
      <c r="B109" s="28" t="s">
        <v>11885</v>
      </c>
      <c r="C109" s="28" t="s">
        <v>74</v>
      </c>
      <c r="D109" s="28" t="s">
        <v>407</v>
      </c>
      <c r="E109" t="b">
        <v>0</v>
      </c>
      <c r="F109" t="s">
        <v>10</v>
      </c>
      <c r="G109" s="28" t="s">
        <v>11</v>
      </c>
      <c r="H109" s="28" t="s">
        <v>12927</v>
      </c>
      <c r="I109" s="28" t="s">
        <v>12928</v>
      </c>
      <c r="J109" s="28" t="s">
        <v>12929</v>
      </c>
      <c r="K109">
        <v>1.1727953830404308E-5</v>
      </c>
      <c r="L109">
        <v>0.35259655749361385</v>
      </c>
      <c r="M109">
        <v>0.64739171455255573</v>
      </c>
    </row>
    <row r="110" spans="1:13" hidden="1" x14ac:dyDescent="0.2">
      <c r="A110" s="28" t="s">
        <v>11480</v>
      </c>
      <c r="B110" s="28" t="s">
        <v>11484</v>
      </c>
      <c r="C110" s="28" t="s">
        <v>14</v>
      </c>
      <c r="D110" s="28" t="s">
        <v>407</v>
      </c>
      <c r="E110" t="b">
        <v>0</v>
      </c>
      <c r="F110" t="s">
        <v>10</v>
      </c>
      <c r="G110" s="28" t="s">
        <v>10</v>
      </c>
      <c r="H110" s="28" t="s">
        <v>11485</v>
      </c>
      <c r="I110" s="28" t="s">
        <v>11486</v>
      </c>
      <c r="J110" s="28" t="s">
        <v>11487</v>
      </c>
      <c r="K110">
        <v>3.5559654192074546E-9</v>
      </c>
      <c r="L110">
        <v>0.9999997734956112</v>
      </c>
      <c r="M110">
        <v>2.2294842349711669E-7</v>
      </c>
    </row>
    <row r="111" spans="1:13" hidden="1" x14ac:dyDescent="0.2">
      <c r="A111" s="28" t="s">
        <v>11396</v>
      </c>
      <c r="B111" s="28" t="s">
        <v>11397</v>
      </c>
      <c r="C111" s="28" t="s">
        <v>14</v>
      </c>
      <c r="D111" s="28" t="s">
        <v>3036</v>
      </c>
      <c r="E111" t="b">
        <v>0</v>
      </c>
      <c r="F111" t="s">
        <v>10</v>
      </c>
      <c r="G111" s="28" t="s">
        <v>10</v>
      </c>
      <c r="H111" s="28" t="s">
        <v>12471</v>
      </c>
      <c r="I111" s="28" t="s">
        <v>12472</v>
      </c>
      <c r="J111" s="28" t="s">
        <v>19</v>
      </c>
      <c r="K111">
        <v>2.6616658575761434E-8</v>
      </c>
      <c r="L111">
        <v>0.99999819576723115</v>
      </c>
      <c r="M111">
        <v>1.7776161102756192E-6</v>
      </c>
    </row>
    <row r="112" spans="1:13" hidden="1" x14ac:dyDescent="0.2">
      <c r="A112" s="28" t="s">
        <v>11552</v>
      </c>
      <c r="B112" s="28" t="s">
        <v>11553</v>
      </c>
      <c r="C112" s="28" t="s">
        <v>74</v>
      </c>
      <c r="D112" s="28" t="s">
        <v>407</v>
      </c>
      <c r="E112" t="b">
        <v>0</v>
      </c>
      <c r="F112" t="s">
        <v>10</v>
      </c>
      <c r="G112" s="28" t="s">
        <v>10</v>
      </c>
      <c r="H112" s="28" t="s">
        <v>11554</v>
      </c>
      <c r="I112" s="28" t="s">
        <v>11555</v>
      </c>
      <c r="J112" s="28" t="s">
        <v>11556</v>
      </c>
      <c r="K112">
        <v>3.0885191477278037E-9</v>
      </c>
      <c r="L112">
        <v>0.99999941735766917</v>
      </c>
      <c r="M112">
        <v>5.7955381177250334E-7</v>
      </c>
    </row>
    <row r="113" spans="1:13" hidden="1" x14ac:dyDescent="0.2">
      <c r="A113" s="28" t="s">
        <v>11443</v>
      </c>
      <c r="B113" s="28" t="s">
        <v>11444</v>
      </c>
      <c r="C113" s="28" t="s">
        <v>74</v>
      </c>
      <c r="D113" s="28" t="s">
        <v>407</v>
      </c>
      <c r="E113" t="b">
        <v>0</v>
      </c>
      <c r="F113" t="s">
        <v>10</v>
      </c>
      <c r="G113" s="28" t="s">
        <v>10</v>
      </c>
      <c r="H113" s="28" t="s">
        <v>11445</v>
      </c>
      <c r="I113" s="28" t="s">
        <v>11446</v>
      </c>
      <c r="J113" s="28" t="s">
        <v>19</v>
      </c>
      <c r="K113">
        <v>3.287826835641581E-5</v>
      </c>
      <c r="L113">
        <v>0.99533868009742954</v>
      </c>
      <c r="M113">
        <v>4.6284416342141288E-3</v>
      </c>
    </row>
    <row r="114" spans="1:13" hidden="1" x14ac:dyDescent="0.2">
      <c r="A114" s="28" t="s">
        <v>12599</v>
      </c>
      <c r="B114" s="28" t="s">
        <v>12600</v>
      </c>
      <c r="C114" s="28" t="s">
        <v>14</v>
      </c>
      <c r="D114" s="28" t="s">
        <v>3036</v>
      </c>
      <c r="E114" t="b">
        <v>0</v>
      </c>
      <c r="F114" t="s">
        <v>10</v>
      </c>
      <c r="G114" s="28" t="s">
        <v>11</v>
      </c>
      <c r="H114" s="28" t="s">
        <v>12601</v>
      </c>
      <c r="I114" s="28" t="s">
        <v>12602</v>
      </c>
      <c r="J114" s="28" t="s">
        <v>19</v>
      </c>
      <c r="K114">
        <v>5.8399681030253278E-8</v>
      </c>
      <c r="L114">
        <v>0.38515158274711353</v>
      </c>
      <c r="M114">
        <v>0.61484835885320543</v>
      </c>
    </row>
    <row r="115" spans="1:13" hidden="1" x14ac:dyDescent="0.2">
      <c r="A115" s="28" t="s">
        <v>12207</v>
      </c>
      <c r="B115" s="28" t="s">
        <v>12208</v>
      </c>
      <c r="C115" s="28" t="s">
        <v>14</v>
      </c>
      <c r="D115" s="28" t="s">
        <v>407</v>
      </c>
      <c r="E115" t="b">
        <v>0</v>
      </c>
      <c r="F115" t="s">
        <v>10</v>
      </c>
      <c r="G115" s="28" t="s">
        <v>11</v>
      </c>
      <c r="H115" s="28" t="s">
        <v>12269</v>
      </c>
      <c r="I115" s="28" t="s">
        <v>12270</v>
      </c>
      <c r="J115" s="28" t="s">
        <v>12271</v>
      </c>
      <c r="K115">
        <v>3.2813888785107564E-6</v>
      </c>
      <c r="L115">
        <v>0.15008254804089424</v>
      </c>
      <c r="M115">
        <v>0.84991417057022722</v>
      </c>
    </row>
    <row r="116" spans="1:13" x14ac:dyDescent="0.2">
      <c r="A116" s="28" t="s">
        <v>12475</v>
      </c>
      <c r="B116" s="28" t="s">
        <v>12798</v>
      </c>
      <c r="C116" s="28" t="s">
        <v>4</v>
      </c>
      <c r="D116" s="28" t="s">
        <v>407</v>
      </c>
      <c r="E116" t="b">
        <v>1</v>
      </c>
      <c r="F116" t="s">
        <v>11</v>
      </c>
      <c r="G116" s="28" t="s">
        <v>11</v>
      </c>
      <c r="H116" s="28" t="s">
        <v>12799</v>
      </c>
      <c r="I116" s="28" t="s">
        <v>12800</v>
      </c>
      <c r="J116" s="28" t="s">
        <v>12801</v>
      </c>
      <c r="K116">
        <v>6.8025501275204955E-24</v>
      </c>
      <c r="L116">
        <v>4.5119179392971717E-9</v>
      </c>
      <c r="M116">
        <v>0.99999999548808205</v>
      </c>
    </row>
    <row r="117" spans="1:13" hidden="1" x14ac:dyDescent="0.2">
      <c r="A117" s="28" t="s">
        <v>12475</v>
      </c>
      <c r="B117" s="28" t="s">
        <v>12476</v>
      </c>
      <c r="C117" s="28" t="s">
        <v>14</v>
      </c>
      <c r="D117" s="28" t="s">
        <v>407</v>
      </c>
      <c r="E117" t="b">
        <v>0</v>
      </c>
      <c r="F117" t="s">
        <v>11</v>
      </c>
      <c r="G117" s="28" t="s">
        <v>11</v>
      </c>
      <c r="H117" s="28" t="s">
        <v>12477</v>
      </c>
      <c r="I117" s="28" t="s">
        <v>12478</v>
      </c>
      <c r="J117" s="28" t="s">
        <v>12479</v>
      </c>
      <c r="K117">
        <v>3.752907385764974E-4</v>
      </c>
      <c r="L117">
        <v>3.0304653653321332E-4</v>
      </c>
      <c r="M117">
        <v>0.9993216627248902</v>
      </c>
    </row>
    <row r="118" spans="1:13" hidden="1" x14ac:dyDescent="0.2">
      <c r="A118" s="28" t="s">
        <v>12475</v>
      </c>
      <c r="B118" s="28" t="s">
        <v>12476</v>
      </c>
      <c r="C118" s="28" t="s">
        <v>14</v>
      </c>
      <c r="D118" s="28" t="s">
        <v>407</v>
      </c>
      <c r="E118" t="b">
        <v>0</v>
      </c>
      <c r="F118" t="s">
        <v>11</v>
      </c>
      <c r="G118" s="28" t="s">
        <v>11</v>
      </c>
      <c r="H118" s="28" t="s">
        <v>12489</v>
      </c>
      <c r="I118" s="28" t="s">
        <v>12477</v>
      </c>
      <c r="J118" s="28" t="s">
        <v>12490</v>
      </c>
      <c r="K118">
        <v>5.5508327117008249E-5</v>
      </c>
      <c r="L118">
        <v>3.1319139382040579E-3</v>
      </c>
      <c r="M118">
        <v>0.99681257773467902</v>
      </c>
    </row>
    <row r="119" spans="1:13" hidden="1" x14ac:dyDescent="0.2">
      <c r="A119" s="28" t="s">
        <v>11686</v>
      </c>
      <c r="B119" s="28" t="s">
        <v>12183</v>
      </c>
      <c r="C119" s="28" t="s">
        <v>74</v>
      </c>
      <c r="D119" s="28" t="s">
        <v>2909</v>
      </c>
      <c r="E119" t="b">
        <v>0</v>
      </c>
      <c r="F119" t="s">
        <v>11</v>
      </c>
      <c r="G119" s="28" t="s">
        <v>11</v>
      </c>
      <c r="H119" s="28" t="s">
        <v>12184</v>
      </c>
      <c r="I119" s="28" t="s">
        <v>12185</v>
      </c>
      <c r="J119" s="28" t="s">
        <v>12186</v>
      </c>
      <c r="K119">
        <v>5.6455056726080346E-7</v>
      </c>
      <c r="L119">
        <v>4.0293479359993156E-9</v>
      </c>
      <c r="M119">
        <v>0.99999943142008485</v>
      </c>
    </row>
    <row r="120" spans="1:13" hidden="1" x14ac:dyDescent="0.2">
      <c r="A120" s="28" t="s">
        <v>11632</v>
      </c>
      <c r="B120" s="28" t="s">
        <v>11633</v>
      </c>
      <c r="C120" s="28" t="s">
        <v>14</v>
      </c>
      <c r="D120" s="28" t="s">
        <v>407</v>
      </c>
      <c r="E120" t="b">
        <v>0</v>
      </c>
      <c r="F120" t="s">
        <v>11</v>
      </c>
      <c r="G120" s="28" t="s">
        <v>11</v>
      </c>
      <c r="H120" s="28" t="s">
        <v>19</v>
      </c>
      <c r="I120" s="28" t="s">
        <v>11634</v>
      </c>
      <c r="J120" s="28" t="s">
        <v>11635</v>
      </c>
      <c r="K120">
        <v>1.0748993436868588E-4</v>
      </c>
      <c r="L120">
        <v>1.1520776140162871E-3</v>
      </c>
      <c r="M120">
        <v>0.99874043245161503</v>
      </c>
    </row>
    <row r="121" spans="1:13" hidden="1" x14ac:dyDescent="0.2">
      <c r="A121" s="28" t="s">
        <v>12245</v>
      </c>
      <c r="B121" s="28" t="s">
        <v>12246</v>
      </c>
      <c r="C121" s="28" t="s">
        <v>660</v>
      </c>
      <c r="D121" s="28" t="s">
        <v>4127</v>
      </c>
      <c r="E121" t="b">
        <v>0</v>
      </c>
      <c r="F121" t="s">
        <v>11</v>
      </c>
      <c r="G121" s="28" t="s">
        <v>11</v>
      </c>
      <c r="H121" s="28" t="s">
        <v>12247</v>
      </c>
      <c r="I121" s="28" t="s">
        <v>12248</v>
      </c>
      <c r="J121" s="28" t="s">
        <v>12249</v>
      </c>
      <c r="K121">
        <v>9.7733713007252067E-6</v>
      </c>
      <c r="L121">
        <v>2.691475130466493E-9</v>
      </c>
      <c r="M121">
        <v>0.99999022393722414</v>
      </c>
    </row>
    <row r="122" spans="1:13" hidden="1" x14ac:dyDescent="0.2">
      <c r="A122" s="28" t="s">
        <v>11660</v>
      </c>
      <c r="B122" s="28" t="s">
        <v>11825</v>
      </c>
      <c r="C122" s="28" t="s">
        <v>14</v>
      </c>
      <c r="D122" s="28" t="s">
        <v>4127</v>
      </c>
      <c r="E122" t="b">
        <v>0</v>
      </c>
      <c r="F122" t="s">
        <v>11</v>
      </c>
      <c r="G122" s="28" t="s">
        <v>11</v>
      </c>
      <c r="H122" s="28" t="s">
        <v>19</v>
      </c>
      <c r="I122" s="28" t="s">
        <v>11826</v>
      </c>
      <c r="J122" s="28" t="s">
        <v>11827</v>
      </c>
      <c r="K122">
        <v>1.8406243924706716E-6</v>
      </c>
      <c r="L122">
        <v>4.7984658451177227E-8</v>
      </c>
      <c r="M122">
        <v>0.99999811139094896</v>
      </c>
    </row>
    <row r="123" spans="1:13" hidden="1" x14ac:dyDescent="0.2">
      <c r="A123" s="28" t="s">
        <v>11557</v>
      </c>
      <c r="B123" s="28" t="s">
        <v>11558</v>
      </c>
      <c r="C123" s="28" t="s">
        <v>894</v>
      </c>
      <c r="D123" s="28" t="s">
        <v>4127</v>
      </c>
      <c r="E123" t="b">
        <v>0</v>
      </c>
      <c r="F123" t="s">
        <v>11</v>
      </c>
      <c r="G123" s="28" t="s">
        <v>11</v>
      </c>
      <c r="H123" s="28" t="s">
        <v>19</v>
      </c>
      <c r="I123" s="28" t="s">
        <v>11559</v>
      </c>
      <c r="J123" s="28" t="s">
        <v>19</v>
      </c>
      <c r="K123">
        <v>2.025477481641009E-6</v>
      </c>
      <c r="L123">
        <v>3.1851761562346565E-10</v>
      </c>
      <c r="M123">
        <v>0.99999797420400061</v>
      </c>
    </row>
    <row r="124" spans="1:13" hidden="1" x14ac:dyDescent="0.2">
      <c r="A124" s="28" t="s">
        <v>11557</v>
      </c>
      <c r="B124" s="28" t="s">
        <v>12693</v>
      </c>
      <c r="C124" s="28" t="s">
        <v>894</v>
      </c>
      <c r="D124" s="28" t="s">
        <v>4127</v>
      </c>
      <c r="E124" t="b">
        <v>0</v>
      </c>
      <c r="F124" t="s">
        <v>11</v>
      </c>
      <c r="G124" s="28" t="s">
        <v>11</v>
      </c>
      <c r="H124" s="28" t="s">
        <v>19</v>
      </c>
      <c r="I124" s="28" t="s">
        <v>12694</v>
      </c>
      <c r="J124" s="28" t="s">
        <v>19</v>
      </c>
      <c r="K124">
        <v>2.6357071954398265E-7</v>
      </c>
      <c r="L124">
        <v>1.6925758274034785E-12</v>
      </c>
      <c r="M124">
        <v>0.99999973642758788</v>
      </c>
    </row>
    <row r="125" spans="1:13" hidden="1" x14ac:dyDescent="0.2">
      <c r="A125" s="28" t="s">
        <v>11636</v>
      </c>
      <c r="B125" s="28" t="s">
        <v>11637</v>
      </c>
      <c r="C125" s="28" t="s">
        <v>14</v>
      </c>
      <c r="D125" s="28" t="s">
        <v>407</v>
      </c>
      <c r="E125" t="b">
        <v>0</v>
      </c>
      <c r="F125" t="s">
        <v>11</v>
      </c>
      <c r="G125" s="28" t="s">
        <v>11</v>
      </c>
      <c r="H125" s="28" t="s">
        <v>11638</v>
      </c>
      <c r="I125" s="28" t="s">
        <v>11639</v>
      </c>
      <c r="J125" s="28" t="s">
        <v>11640</v>
      </c>
      <c r="K125">
        <v>5.8154112387674345E-2</v>
      </c>
      <c r="L125">
        <v>0.22667526369071683</v>
      </c>
      <c r="M125">
        <v>0.71517062392160879</v>
      </c>
    </row>
    <row r="126" spans="1:13" hidden="1" x14ac:dyDescent="0.2">
      <c r="A126" s="28" t="s">
        <v>11509</v>
      </c>
      <c r="B126" s="28" t="s">
        <v>5496</v>
      </c>
      <c r="C126" s="28" t="s">
        <v>74</v>
      </c>
      <c r="D126" s="28" t="s">
        <v>4127</v>
      </c>
      <c r="E126" t="b">
        <v>1</v>
      </c>
      <c r="F126" t="s">
        <v>11</v>
      </c>
      <c r="G126" s="28" t="s">
        <v>11</v>
      </c>
      <c r="H126" s="28" t="s">
        <v>11849</v>
      </c>
      <c r="I126" s="28" t="s">
        <v>11850</v>
      </c>
      <c r="J126" s="28" t="s">
        <v>11851</v>
      </c>
      <c r="K126">
        <v>1.1144790329148584E-25</v>
      </c>
      <c r="L126">
        <v>2.7488918396792397E-11</v>
      </c>
      <c r="M126">
        <v>0.9999999999725111</v>
      </c>
    </row>
    <row r="127" spans="1:13" hidden="1" x14ac:dyDescent="0.2">
      <c r="A127" s="28" t="s">
        <v>11509</v>
      </c>
      <c r="B127" s="28" t="s">
        <v>5496</v>
      </c>
      <c r="C127" s="28" t="s">
        <v>74</v>
      </c>
      <c r="D127" s="28" t="s">
        <v>4127</v>
      </c>
      <c r="E127" t="b">
        <v>1</v>
      </c>
      <c r="F127" t="s">
        <v>11</v>
      </c>
      <c r="G127" s="28" t="s">
        <v>11</v>
      </c>
      <c r="H127" s="28" t="s">
        <v>11798</v>
      </c>
      <c r="I127" s="28" t="s">
        <v>11799</v>
      </c>
      <c r="J127" s="28" t="s">
        <v>11800</v>
      </c>
      <c r="K127">
        <v>5.673557929815358E-26</v>
      </c>
      <c r="L127">
        <v>3.8409646296450304E-12</v>
      </c>
      <c r="M127">
        <v>0.99999999999615907</v>
      </c>
    </row>
    <row r="128" spans="1:13" hidden="1" x14ac:dyDescent="0.2">
      <c r="A128" s="28" t="s">
        <v>11509</v>
      </c>
      <c r="B128" s="28" t="s">
        <v>11510</v>
      </c>
      <c r="C128" s="28" t="s">
        <v>14</v>
      </c>
      <c r="D128" s="28" t="s">
        <v>4127</v>
      </c>
      <c r="E128" t="b">
        <v>0</v>
      </c>
      <c r="F128" t="s">
        <v>11</v>
      </c>
      <c r="G128" s="28" t="s">
        <v>9</v>
      </c>
      <c r="H128" s="28" t="s">
        <v>12529</v>
      </c>
      <c r="I128" s="28" t="s">
        <v>12530</v>
      </c>
      <c r="J128" s="28" t="s">
        <v>19</v>
      </c>
      <c r="K128">
        <v>0.55325626345737566</v>
      </c>
      <c r="L128">
        <v>3.9815614909385743E-6</v>
      </c>
      <c r="M128">
        <v>0.44673975498113333</v>
      </c>
    </row>
    <row r="129" spans="1:13" hidden="1" x14ac:dyDescent="0.2">
      <c r="A129" s="28" t="s">
        <v>11509</v>
      </c>
      <c r="B129" s="28" t="s">
        <v>11510</v>
      </c>
      <c r="C129" s="28" t="s">
        <v>74</v>
      </c>
      <c r="D129" s="28" t="s">
        <v>4127</v>
      </c>
      <c r="E129" t="b">
        <v>1</v>
      </c>
      <c r="F129" t="s">
        <v>11</v>
      </c>
      <c r="G129" s="28" t="s">
        <v>11</v>
      </c>
      <c r="H129" s="28" t="s">
        <v>12440</v>
      </c>
      <c r="I129" s="28" t="s">
        <v>12441</v>
      </c>
      <c r="J129" s="28" t="s">
        <v>12442</v>
      </c>
      <c r="K129">
        <v>1.111476389050438E-28</v>
      </c>
      <c r="L129">
        <v>1.7766303318660073E-12</v>
      </c>
      <c r="M129">
        <v>0.99999999999822342</v>
      </c>
    </row>
    <row r="130" spans="1:13" hidden="1" x14ac:dyDescent="0.2">
      <c r="A130" s="28" t="s">
        <v>11509</v>
      </c>
      <c r="B130" s="28" t="s">
        <v>12324</v>
      </c>
      <c r="C130" s="28" t="s">
        <v>74</v>
      </c>
      <c r="D130" s="28" t="s">
        <v>4127</v>
      </c>
      <c r="E130" t="b">
        <v>0</v>
      </c>
      <c r="F130" t="s">
        <v>11</v>
      </c>
      <c r="G130" s="28" t="s">
        <v>11</v>
      </c>
      <c r="H130" s="28" t="s">
        <v>12325</v>
      </c>
      <c r="I130" s="28" t="s">
        <v>12326</v>
      </c>
      <c r="J130" s="28" t="s">
        <v>12327</v>
      </c>
      <c r="K130">
        <v>2.8554411960596219E-5</v>
      </c>
      <c r="L130">
        <v>3.9235423747487235E-7</v>
      </c>
      <c r="M130">
        <v>0.99997105323380198</v>
      </c>
    </row>
    <row r="131" spans="1:13" hidden="1" x14ac:dyDescent="0.2">
      <c r="A131" s="28" t="s">
        <v>11364</v>
      </c>
      <c r="B131" s="28" t="s">
        <v>8717</v>
      </c>
      <c r="C131" s="28" t="s">
        <v>74</v>
      </c>
      <c r="D131" s="28" t="s">
        <v>6339</v>
      </c>
      <c r="E131" t="b">
        <v>0</v>
      </c>
      <c r="F131" t="s">
        <v>11</v>
      </c>
      <c r="G131" s="28" t="s">
        <v>11</v>
      </c>
      <c r="H131" s="28" t="s">
        <v>12450</v>
      </c>
      <c r="I131" s="28" t="s">
        <v>12451</v>
      </c>
      <c r="J131" s="28" t="s">
        <v>12452</v>
      </c>
      <c r="K131">
        <v>2.412248749650815E-3</v>
      </c>
      <c r="L131">
        <v>7.2062891678797066E-8</v>
      </c>
      <c r="M131">
        <v>0.9975876791874575</v>
      </c>
    </row>
    <row r="132" spans="1:13" hidden="1" x14ac:dyDescent="0.2">
      <c r="A132" s="28" t="s">
        <v>11364</v>
      </c>
      <c r="B132" s="28" t="s">
        <v>11365</v>
      </c>
      <c r="C132" s="28" t="s">
        <v>613</v>
      </c>
      <c r="D132" s="28" t="s">
        <v>6339</v>
      </c>
      <c r="E132" t="b">
        <v>0</v>
      </c>
      <c r="F132" t="s">
        <v>11</v>
      </c>
      <c r="G132" s="28" t="s">
        <v>11</v>
      </c>
      <c r="H132" s="28" t="s">
        <v>12687</v>
      </c>
      <c r="I132" s="28" t="s">
        <v>12688</v>
      </c>
      <c r="J132" s="28" t="s">
        <v>12689</v>
      </c>
      <c r="K132">
        <v>1.465165904366471E-4</v>
      </c>
      <c r="L132">
        <v>6.6901214797185493E-9</v>
      </c>
      <c r="M132">
        <v>0.99985347671944191</v>
      </c>
    </row>
    <row r="133" spans="1:13" hidden="1" x14ac:dyDescent="0.2">
      <c r="A133" s="28" t="s">
        <v>11364</v>
      </c>
      <c r="B133" s="28" t="s">
        <v>12066</v>
      </c>
      <c r="C133" s="28" t="s">
        <v>14</v>
      </c>
      <c r="D133" s="28" t="s">
        <v>6339</v>
      </c>
      <c r="E133" t="b">
        <v>0</v>
      </c>
      <c r="F133" t="s">
        <v>11</v>
      </c>
      <c r="G133" s="28" t="s">
        <v>11</v>
      </c>
      <c r="H133" s="28" t="s">
        <v>12067</v>
      </c>
      <c r="I133" s="28" t="s">
        <v>12068</v>
      </c>
      <c r="J133" s="28" t="s">
        <v>12069</v>
      </c>
      <c r="K133">
        <v>8.2732531178901666E-9</v>
      </c>
      <c r="L133">
        <v>2.3009277405822018E-8</v>
      </c>
      <c r="M133">
        <v>0.99999996871746955</v>
      </c>
    </row>
    <row r="134" spans="1:13" hidden="1" x14ac:dyDescent="0.2">
      <c r="A134" s="28" t="s">
        <v>11364</v>
      </c>
      <c r="B134" s="28" t="s">
        <v>12629</v>
      </c>
      <c r="C134" s="28" t="s">
        <v>74</v>
      </c>
      <c r="D134" s="28" t="s">
        <v>6339</v>
      </c>
      <c r="E134" t="b">
        <v>0</v>
      </c>
      <c r="F134" t="s">
        <v>11</v>
      </c>
      <c r="G134" s="28" t="s">
        <v>11</v>
      </c>
      <c r="H134" s="28" t="s">
        <v>12630</v>
      </c>
      <c r="I134" s="28" t="s">
        <v>12631</v>
      </c>
      <c r="J134" s="28" t="s">
        <v>12632</v>
      </c>
      <c r="K134">
        <v>4.9494504289083665E-3</v>
      </c>
      <c r="L134">
        <v>1.0786064916821608E-6</v>
      </c>
      <c r="M134">
        <v>0.99504947096459984</v>
      </c>
    </row>
    <row r="135" spans="1:13" hidden="1" x14ac:dyDescent="0.2">
      <c r="A135" s="28" t="s">
        <v>12272</v>
      </c>
      <c r="B135" s="28" t="s">
        <v>12273</v>
      </c>
      <c r="C135" s="28" t="s">
        <v>660</v>
      </c>
      <c r="D135" s="28" t="s">
        <v>4127</v>
      </c>
      <c r="E135" t="b">
        <v>1</v>
      </c>
      <c r="F135" t="s">
        <v>11</v>
      </c>
      <c r="G135" s="28" t="s">
        <v>11</v>
      </c>
      <c r="H135" s="28" t="s">
        <v>19</v>
      </c>
      <c r="I135" s="28" t="s">
        <v>12274</v>
      </c>
      <c r="J135" s="28" t="s">
        <v>19</v>
      </c>
      <c r="K135">
        <v>1.1416323453183739E-28</v>
      </c>
      <c r="L135">
        <v>4.4090081655203919E-16</v>
      </c>
      <c r="M135">
        <v>0.99999999999999956</v>
      </c>
    </row>
    <row r="136" spans="1:13" hidden="1" x14ac:dyDescent="0.2">
      <c r="A136" s="28" t="s">
        <v>11773</v>
      </c>
      <c r="B136" s="28" t="s">
        <v>11774</v>
      </c>
      <c r="C136" s="28" t="s">
        <v>74</v>
      </c>
      <c r="D136" s="28" t="s">
        <v>4127</v>
      </c>
      <c r="E136" t="b">
        <v>0</v>
      </c>
      <c r="F136" t="s">
        <v>11</v>
      </c>
      <c r="G136" s="28" t="s">
        <v>11</v>
      </c>
      <c r="H136" s="28" t="s">
        <v>11775</v>
      </c>
      <c r="I136" s="28" t="s">
        <v>11776</v>
      </c>
      <c r="J136" s="28" t="s">
        <v>11777</v>
      </c>
      <c r="K136">
        <v>1.5202452661436182E-6</v>
      </c>
      <c r="L136">
        <v>7.319137880611799E-9</v>
      </c>
      <c r="M136">
        <v>0.99999847243559592</v>
      </c>
    </row>
    <row r="137" spans="1:13" hidden="1" x14ac:dyDescent="0.2">
      <c r="A137" s="28" t="s">
        <v>11700</v>
      </c>
      <c r="B137" s="28" t="s">
        <v>12650</v>
      </c>
      <c r="C137" s="28" t="s">
        <v>74</v>
      </c>
      <c r="D137" s="28" t="s">
        <v>407</v>
      </c>
      <c r="E137" t="b">
        <v>0</v>
      </c>
      <c r="F137" t="s">
        <v>11</v>
      </c>
      <c r="G137" s="28" t="s">
        <v>11</v>
      </c>
      <c r="H137" s="28" t="s">
        <v>12651</v>
      </c>
      <c r="I137" s="28" t="s">
        <v>12652</v>
      </c>
      <c r="J137" s="28" t="s">
        <v>12653</v>
      </c>
      <c r="K137">
        <v>7.4591238430461851E-2</v>
      </c>
      <c r="L137">
        <v>8.2237375326068543E-5</v>
      </c>
      <c r="M137">
        <v>0.92532652419421202</v>
      </c>
    </row>
    <row r="138" spans="1:13" hidden="1" x14ac:dyDescent="0.2">
      <c r="A138" s="28" t="s">
        <v>11577</v>
      </c>
      <c r="B138" s="28" t="s">
        <v>12300</v>
      </c>
      <c r="C138" s="28" t="s">
        <v>14</v>
      </c>
      <c r="D138" s="28" t="s">
        <v>407</v>
      </c>
      <c r="E138" t="b">
        <v>0</v>
      </c>
      <c r="F138" t="s">
        <v>11</v>
      </c>
      <c r="G138" s="28" t="s">
        <v>11</v>
      </c>
      <c r="H138" s="28" t="s">
        <v>19</v>
      </c>
      <c r="I138" s="28" t="s">
        <v>11627</v>
      </c>
      <c r="J138" s="28" t="s">
        <v>12301</v>
      </c>
      <c r="K138">
        <v>1.9441325114030708E-6</v>
      </c>
      <c r="L138">
        <v>1.2174613421332626E-6</v>
      </c>
      <c r="M138">
        <v>0.9999968384061465</v>
      </c>
    </row>
    <row r="139" spans="1:13" hidden="1" x14ac:dyDescent="0.2">
      <c r="A139" s="28" t="s">
        <v>11453</v>
      </c>
      <c r="B139" s="28" t="s">
        <v>12223</v>
      </c>
      <c r="C139" s="28" t="s">
        <v>14</v>
      </c>
      <c r="D139" s="28" t="s">
        <v>407</v>
      </c>
      <c r="E139" t="b">
        <v>0</v>
      </c>
      <c r="F139" t="s">
        <v>11</v>
      </c>
      <c r="G139" s="28" t="s">
        <v>11</v>
      </c>
      <c r="H139" s="28" t="s">
        <v>12224</v>
      </c>
      <c r="I139" s="28" t="s">
        <v>12225</v>
      </c>
      <c r="J139" s="28" t="s">
        <v>12226</v>
      </c>
      <c r="K139">
        <v>1.3797146292800536E-6</v>
      </c>
      <c r="L139">
        <v>2.9123258688811661E-3</v>
      </c>
      <c r="M139">
        <v>0.99708629441648966</v>
      </c>
    </row>
    <row r="140" spans="1:13" hidden="1" x14ac:dyDescent="0.2">
      <c r="A140" s="28" t="s">
        <v>11590</v>
      </c>
      <c r="B140" s="28" t="s">
        <v>12765</v>
      </c>
      <c r="C140" s="28" t="s">
        <v>26</v>
      </c>
      <c r="D140" s="28" t="s">
        <v>6339</v>
      </c>
      <c r="E140" t="b">
        <v>0</v>
      </c>
      <c r="F140" t="s">
        <v>9</v>
      </c>
      <c r="G140" s="28" t="s">
        <v>11</v>
      </c>
      <c r="H140" s="28" t="s">
        <v>12766</v>
      </c>
      <c r="I140" s="28" t="s">
        <v>12767</v>
      </c>
      <c r="J140" s="28" t="s">
        <v>12768</v>
      </c>
      <c r="K140">
        <v>1.6898113041333132E-3</v>
      </c>
      <c r="L140">
        <v>7.054134735404011E-7</v>
      </c>
      <c r="M140">
        <v>0.998309483282393</v>
      </c>
    </row>
    <row r="141" spans="1:13" hidden="1" x14ac:dyDescent="0.2">
      <c r="A141" s="28" t="s">
        <v>11751</v>
      </c>
      <c r="B141" s="28" t="s">
        <v>12162</v>
      </c>
      <c r="C141" s="28" t="s">
        <v>613</v>
      </c>
      <c r="D141" s="28" t="s">
        <v>4127</v>
      </c>
      <c r="E141" t="b">
        <v>0</v>
      </c>
      <c r="F141" t="s">
        <v>11</v>
      </c>
      <c r="G141" s="28" t="s">
        <v>11</v>
      </c>
      <c r="H141" s="28" t="s">
        <v>12163</v>
      </c>
      <c r="I141" s="28" t="s">
        <v>12164</v>
      </c>
      <c r="J141" s="28" t="s">
        <v>12165</v>
      </c>
      <c r="K141">
        <v>3.8383223151671648E-2</v>
      </c>
      <c r="L141">
        <v>6.757533555536103E-7</v>
      </c>
      <c r="M141">
        <v>0.96161610109497275</v>
      </c>
    </row>
    <row r="142" spans="1:13" hidden="1" x14ac:dyDescent="0.2">
      <c r="A142" s="28" t="s">
        <v>11831</v>
      </c>
      <c r="B142" s="28" t="s">
        <v>11832</v>
      </c>
      <c r="C142" s="28" t="s">
        <v>14</v>
      </c>
      <c r="D142" s="28" t="s">
        <v>407</v>
      </c>
      <c r="E142" t="b">
        <v>0</v>
      </c>
      <c r="F142" t="s">
        <v>11</v>
      </c>
      <c r="G142" s="28" t="s">
        <v>11</v>
      </c>
      <c r="H142" s="28" t="s">
        <v>19</v>
      </c>
      <c r="I142" s="28" t="s">
        <v>12012</v>
      </c>
      <c r="J142" s="28" t="s">
        <v>12013</v>
      </c>
      <c r="K142">
        <v>7.6136367718345501E-6</v>
      </c>
      <c r="L142">
        <v>9.5753764218157753E-5</v>
      </c>
      <c r="M142">
        <v>0.99989663259900996</v>
      </c>
    </row>
    <row r="143" spans="1:13" hidden="1" x14ac:dyDescent="0.2">
      <c r="A143" s="28" t="s">
        <v>11379</v>
      </c>
      <c r="B143" s="28" t="s">
        <v>11744</v>
      </c>
      <c r="C143" s="28" t="s">
        <v>74</v>
      </c>
      <c r="D143" s="28" t="s">
        <v>4127</v>
      </c>
      <c r="E143" t="b">
        <v>0</v>
      </c>
      <c r="F143" t="s">
        <v>11</v>
      </c>
      <c r="G143" s="28" t="s">
        <v>11</v>
      </c>
      <c r="H143" s="28" t="s">
        <v>11745</v>
      </c>
      <c r="I143" s="28" t="s">
        <v>11746</v>
      </c>
      <c r="J143" s="28" t="s">
        <v>11747</v>
      </c>
      <c r="K143">
        <v>3.9277324466588585E-6</v>
      </c>
      <c r="L143">
        <v>1.033982913814054E-9</v>
      </c>
      <c r="M143">
        <v>0.99999607123357037</v>
      </c>
    </row>
    <row r="144" spans="1:13" hidden="1" x14ac:dyDescent="0.2">
      <c r="A144" s="28" t="s">
        <v>11379</v>
      </c>
      <c r="B144" s="28" t="s">
        <v>11380</v>
      </c>
      <c r="C144" s="28" t="s">
        <v>74</v>
      </c>
      <c r="D144" s="28" t="s">
        <v>4127</v>
      </c>
      <c r="E144" t="b">
        <v>1</v>
      </c>
      <c r="F144" t="s">
        <v>11</v>
      </c>
      <c r="G144" s="28" t="s">
        <v>11</v>
      </c>
      <c r="H144" s="28" t="s">
        <v>11542</v>
      </c>
      <c r="I144" s="28" t="s">
        <v>11543</v>
      </c>
      <c r="J144" s="28" t="s">
        <v>11544</v>
      </c>
      <c r="K144">
        <v>2.9880579076439241E-29</v>
      </c>
      <c r="L144">
        <v>1.8391208957400313E-14</v>
      </c>
      <c r="M144">
        <v>0.99999999999998157</v>
      </c>
    </row>
    <row r="145" spans="1:13" hidden="1" x14ac:dyDescent="0.2">
      <c r="A145" s="28" t="s">
        <v>11379</v>
      </c>
      <c r="B145" s="28" t="s">
        <v>11380</v>
      </c>
      <c r="C145" s="28" t="s">
        <v>14</v>
      </c>
      <c r="D145" s="28" t="s">
        <v>4127</v>
      </c>
      <c r="E145" t="b">
        <v>0</v>
      </c>
      <c r="F145" t="s">
        <v>11</v>
      </c>
      <c r="G145" s="28" t="s">
        <v>11</v>
      </c>
      <c r="H145" s="28" t="s">
        <v>11940</v>
      </c>
      <c r="I145" s="28" t="s">
        <v>11941</v>
      </c>
      <c r="J145" s="28" t="s">
        <v>19</v>
      </c>
      <c r="K145">
        <v>8.5861210071672756E-9</v>
      </c>
      <c r="L145">
        <v>4.088518551328234E-8</v>
      </c>
      <c r="M145">
        <v>0.99999995052869339</v>
      </c>
    </row>
    <row r="146" spans="1:13" hidden="1" x14ac:dyDescent="0.2">
      <c r="A146" s="28" t="s">
        <v>11379</v>
      </c>
      <c r="B146" s="28" t="s">
        <v>11380</v>
      </c>
      <c r="C146" s="28" t="s">
        <v>74</v>
      </c>
      <c r="D146" s="28" t="s">
        <v>4127</v>
      </c>
      <c r="E146" t="b">
        <v>0</v>
      </c>
      <c r="F146" t="s">
        <v>11</v>
      </c>
      <c r="G146" s="28" t="s">
        <v>11</v>
      </c>
      <c r="H146" s="28" t="s">
        <v>11913</v>
      </c>
      <c r="I146" s="28" t="s">
        <v>11914</v>
      </c>
      <c r="J146" s="28" t="s">
        <v>19</v>
      </c>
      <c r="K146">
        <v>3.3628534993542205E-8</v>
      </c>
      <c r="L146">
        <v>1.3250237680870234E-6</v>
      </c>
      <c r="M146">
        <v>0.999998641347697</v>
      </c>
    </row>
    <row r="147" spans="1:13" hidden="1" x14ac:dyDescent="0.2">
      <c r="A147" s="28" t="s">
        <v>12859</v>
      </c>
      <c r="B147" s="28" t="s">
        <v>12860</v>
      </c>
      <c r="C147" s="28" t="s">
        <v>14</v>
      </c>
      <c r="D147" s="28" t="s">
        <v>2780</v>
      </c>
      <c r="E147" t="b">
        <v>0</v>
      </c>
      <c r="F147" t="s">
        <v>11</v>
      </c>
      <c r="G147" s="28" t="s">
        <v>11</v>
      </c>
      <c r="H147" s="28" t="s">
        <v>12861</v>
      </c>
      <c r="I147" s="28" t="s">
        <v>12862</v>
      </c>
      <c r="J147" s="28" t="s">
        <v>12863</v>
      </c>
      <c r="K147">
        <v>3.12048146102372E-4</v>
      </c>
      <c r="L147">
        <v>2.490396256587852E-4</v>
      </c>
      <c r="M147">
        <v>0.99943891222823888</v>
      </c>
    </row>
    <row r="148" spans="1:13" hidden="1" x14ac:dyDescent="0.2">
      <c r="A148" s="28" t="s">
        <v>11528</v>
      </c>
      <c r="B148" s="28" t="s">
        <v>12405</v>
      </c>
      <c r="C148" s="28" t="s">
        <v>74</v>
      </c>
      <c r="D148" s="28" t="s">
        <v>4127</v>
      </c>
      <c r="E148" t="b">
        <v>1</v>
      </c>
      <c r="F148" t="s">
        <v>11</v>
      </c>
      <c r="G148" s="28" t="s">
        <v>11</v>
      </c>
      <c r="H148" s="28" t="s">
        <v>12406</v>
      </c>
      <c r="I148" s="28" t="s">
        <v>12407</v>
      </c>
      <c r="J148" s="28" t="s">
        <v>12408</v>
      </c>
      <c r="K148">
        <v>1.4080996821410716E-22</v>
      </c>
      <c r="L148">
        <v>3.6166126378285421E-10</v>
      </c>
      <c r="M148">
        <v>0.99999999963833863</v>
      </c>
    </row>
    <row r="149" spans="1:13" hidden="1" x14ac:dyDescent="0.2">
      <c r="A149" s="28" t="s">
        <v>11528</v>
      </c>
      <c r="B149" s="28" t="s">
        <v>11529</v>
      </c>
      <c r="C149" s="28" t="s">
        <v>74</v>
      </c>
      <c r="D149" s="28" t="s">
        <v>4127</v>
      </c>
      <c r="E149" t="b">
        <v>1</v>
      </c>
      <c r="F149" t="s">
        <v>11</v>
      </c>
      <c r="G149" s="28" t="s">
        <v>11</v>
      </c>
      <c r="H149" s="28" t="s">
        <v>12777</v>
      </c>
      <c r="I149" s="28" t="s">
        <v>12778</v>
      </c>
      <c r="J149" s="28" t="s">
        <v>12779</v>
      </c>
      <c r="K149">
        <v>1.8582321197221395E-22</v>
      </c>
      <c r="L149">
        <v>1.0472652365026507E-10</v>
      </c>
      <c r="M149">
        <v>0.99999999989527355</v>
      </c>
    </row>
    <row r="150" spans="1:13" hidden="1" x14ac:dyDescent="0.2">
      <c r="A150" s="28" t="s">
        <v>11528</v>
      </c>
      <c r="B150" s="28" t="s">
        <v>11529</v>
      </c>
      <c r="C150" s="28" t="s">
        <v>74</v>
      </c>
      <c r="D150" s="28" t="s">
        <v>4127</v>
      </c>
      <c r="E150" t="b">
        <v>0</v>
      </c>
      <c r="F150" t="s">
        <v>11</v>
      </c>
      <c r="G150" s="28" t="s">
        <v>11</v>
      </c>
      <c r="H150" s="28" t="s">
        <v>11971</v>
      </c>
      <c r="I150" s="28" t="s">
        <v>11972</v>
      </c>
      <c r="J150" s="28" t="s">
        <v>11973</v>
      </c>
      <c r="K150">
        <v>1.9917306090788393E-2</v>
      </c>
      <c r="L150">
        <v>1.949276125553774E-3</v>
      </c>
      <c r="M150">
        <v>0.97813341778365792</v>
      </c>
    </row>
    <row r="151" spans="1:13" hidden="1" x14ac:dyDescent="0.2">
      <c r="A151" s="28" t="s">
        <v>11406</v>
      </c>
      <c r="B151" s="28" t="s">
        <v>11429</v>
      </c>
      <c r="C151" s="28" t="s">
        <v>613</v>
      </c>
      <c r="D151" s="28" t="s">
        <v>6339</v>
      </c>
      <c r="E151" t="b">
        <v>0</v>
      </c>
      <c r="F151" t="s">
        <v>11</v>
      </c>
      <c r="G151" s="28" t="s">
        <v>11</v>
      </c>
      <c r="H151" s="28" t="s">
        <v>11624</v>
      </c>
      <c r="I151" s="28" t="s">
        <v>11625</v>
      </c>
      <c r="J151" s="28" t="s">
        <v>11626</v>
      </c>
      <c r="K151">
        <v>0.13143795028331529</v>
      </c>
      <c r="L151">
        <v>9.4355079650734391E-7</v>
      </c>
      <c r="M151">
        <v>0.86856110616588822</v>
      </c>
    </row>
    <row r="152" spans="1:13" hidden="1" x14ac:dyDescent="0.2">
      <c r="A152" s="28" t="s">
        <v>11406</v>
      </c>
      <c r="B152" s="28" t="s">
        <v>11407</v>
      </c>
      <c r="C152" s="28" t="s">
        <v>74</v>
      </c>
      <c r="D152" s="28" t="s">
        <v>6339</v>
      </c>
      <c r="E152" t="b">
        <v>0</v>
      </c>
      <c r="F152" t="s">
        <v>11</v>
      </c>
      <c r="G152" s="28" t="s">
        <v>11</v>
      </c>
      <c r="H152" s="28" t="s">
        <v>11408</v>
      </c>
      <c r="I152" s="28" t="s">
        <v>11409</v>
      </c>
      <c r="J152" s="28" t="s">
        <v>11410</v>
      </c>
      <c r="K152">
        <v>1.3408791708704204E-3</v>
      </c>
      <c r="L152">
        <v>1.8559911473865092E-8</v>
      </c>
      <c r="M152">
        <v>0.99865910226921806</v>
      </c>
    </row>
    <row r="153" spans="1:13" hidden="1" x14ac:dyDescent="0.2">
      <c r="A153" s="28" t="s">
        <v>11406</v>
      </c>
      <c r="B153" s="28" t="s">
        <v>11429</v>
      </c>
      <c r="C153" s="28" t="s">
        <v>74</v>
      </c>
      <c r="D153" s="28" t="s">
        <v>6339</v>
      </c>
      <c r="E153" t="b">
        <v>0</v>
      </c>
      <c r="F153" t="s">
        <v>11</v>
      </c>
      <c r="G153" s="28" t="s">
        <v>11</v>
      </c>
      <c r="H153" s="28" t="s">
        <v>12187</v>
      </c>
      <c r="I153" s="28" t="s">
        <v>11430</v>
      </c>
      <c r="J153" s="28" t="s">
        <v>12188</v>
      </c>
      <c r="K153">
        <v>8.326774121540646E-6</v>
      </c>
      <c r="L153">
        <v>6.077481301766153E-9</v>
      </c>
      <c r="M153">
        <v>0.99999166714839716</v>
      </c>
    </row>
    <row r="154" spans="1:13" hidden="1" x14ac:dyDescent="0.2">
      <c r="A154" s="28" t="s">
        <v>11406</v>
      </c>
      <c r="B154" s="28" t="s">
        <v>11429</v>
      </c>
      <c r="C154" s="28" t="s">
        <v>74</v>
      </c>
      <c r="D154" s="28" t="s">
        <v>6339</v>
      </c>
      <c r="E154" t="b">
        <v>0</v>
      </c>
      <c r="F154" t="s">
        <v>11</v>
      </c>
      <c r="G154" s="28" t="s">
        <v>11</v>
      </c>
      <c r="H154" s="28" t="s">
        <v>12110</v>
      </c>
      <c r="I154" s="28" t="s">
        <v>12111</v>
      </c>
      <c r="J154" s="28" t="s">
        <v>12112</v>
      </c>
      <c r="K154">
        <v>1.0488394208996007E-9</v>
      </c>
      <c r="L154">
        <v>2.975841908229008E-11</v>
      </c>
      <c r="M154">
        <v>0.99999999892140212</v>
      </c>
    </row>
    <row r="155" spans="1:13" hidden="1" x14ac:dyDescent="0.2">
      <c r="A155" s="28" t="s">
        <v>11406</v>
      </c>
      <c r="B155" s="28" t="s">
        <v>11429</v>
      </c>
      <c r="C155" s="28" t="s">
        <v>500</v>
      </c>
      <c r="D155" s="28" t="s">
        <v>6339</v>
      </c>
      <c r="E155" t="b">
        <v>0</v>
      </c>
      <c r="F155" t="s">
        <v>11</v>
      </c>
      <c r="G155" s="28" t="s">
        <v>11</v>
      </c>
      <c r="H155" s="28" t="s">
        <v>12099</v>
      </c>
      <c r="I155" s="28" t="s">
        <v>12100</v>
      </c>
      <c r="J155" s="28" t="s">
        <v>12101</v>
      </c>
      <c r="K155">
        <v>2.6851666900260496E-7</v>
      </c>
      <c r="L155">
        <v>3.310520716450628E-13</v>
      </c>
      <c r="M155">
        <v>0.99999973148299992</v>
      </c>
    </row>
    <row r="156" spans="1:13" hidden="1" x14ac:dyDescent="0.2">
      <c r="A156" s="28" t="s">
        <v>11406</v>
      </c>
      <c r="B156" s="28" t="s">
        <v>11892</v>
      </c>
      <c r="C156" s="28" t="s">
        <v>74</v>
      </c>
      <c r="D156" s="28" t="s">
        <v>6339</v>
      </c>
      <c r="E156" t="b">
        <v>0</v>
      </c>
      <c r="F156" t="s">
        <v>11</v>
      </c>
      <c r="G156" s="28" t="s">
        <v>11</v>
      </c>
      <c r="H156" s="28" t="s">
        <v>11893</v>
      </c>
      <c r="I156" s="28" t="s">
        <v>11894</v>
      </c>
      <c r="J156" s="28" t="s">
        <v>11895</v>
      </c>
      <c r="K156">
        <v>2.2378360313698814E-6</v>
      </c>
      <c r="L156">
        <v>3.084141750315953E-9</v>
      </c>
      <c r="M156">
        <v>0.9999977590798268</v>
      </c>
    </row>
    <row r="157" spans="1:13" hidden="1" x14ac:dyDescent="0.2">
      <c r="A157" s="28" t="s">
        <v>11406</v>
      </c>
      <c r="B157" s="28" t="s">
        <v>11429</v>
      </c>
      <c r="C157" s="28" t="s">
        <v>74</v>
      </c>
      <c r="D157" s="28" t="s">
        <v>6339</v>
      </c>
      <c r="E157" t="b">
        <v>0</v>
      </c>
      <c r="F157" t="s">
        <v>11</v>
      </c>
      <c r="G157" s="28" t="s">
        <v>11</v>
      </c>
      <c r="H157" s="28" t="s">
        <v>11472</v>
      </c>
      <c r="I157" s="28" t="s">
        <v>12059</v>
      </c>
      <c r="J157" s="28" t="s">
        <v>12060</v>
      </c>
      <c r="K157">
        <v>4.3079704494876673E-7</v>
      </c>
      <c r="L157">
        <v>4.4231989499794643E-9</v>
      </c>
      <c r="M157">
        <v>0.99999956477975616</v>
      </c>
    </row>
    <row r="158" spans="1:13" hidden="1" x14ac:dyDescent="0.2">
      <c r="A158" s="28" t="s">
        <v>11406</v>
      </c>
      <c r="B158" s="28" t="s">
        <v>11429</v>
      </c>
      <c r="C158" s="28" t="s">
        <v>660</v>
      </c>
      <c r="D158" s="28" t="s">
        <v>6339</v>
      </c>
      <c r="E158" t="b">
        <v>0</v>
      </c>
      <c r="F158" t="s">
        <v>11</v>
      </c>
      <c r="G158" s="28" t="s">
        <v>9</v>
      </c>
      <c r="H158" s="28" t="s">
        <v>11530</v>
      </c>
      <c r="I158" s="28" t="s">
        <v>11531</v>
      </c>
      <c r="J158" s="28" t="s">
        <v>11532</v>
      </c>
      <c r="K158">
        <v>0.99424178283333009</v>
      </c>
      <c r="L158">
        <v>9.8723280545827479E-9</v>
      </c>
      <c r="M158">
        <v>5.7582072943418803E-3</v>
      </c>
    </row>
    <row r="159" spans="1:13" hidden="1" x14ac:dyDescent="0.2">
      <c r="A159" s="28" t="s">
        <v>11406</v>
      </c>
      <c r="B159" s="28" t="s">
        <v>11407</v>
      </c>
      <c r="C159" s="28" t="s">
        <v>500</v>
      </c>
      <c r="D159" s="28" t="s">
        <v>6339</v>
      </c>
      <c r="E159" t="b">
        <v>0</v>
      </c>
      <c r="F159" t="s">
        <v>11</v>
      </c>
      <c r="G159" s="28" t="s">
        <v>11</v>
      </c>
      <c r="H159" s="28" t="s">
        <v>12334</v>
      </c>
      <c r="I159" s="28" t="s">
        <v>12335</v>
      </c>
      <c r="J159" s="28" t="s">
        <v>12336</v>
      </c>
      <c r="K159">
        <v>1.267553590849034E-2</v>
      </c>
      <c r="L159">
        <v>5.0087908250413995E-11</v>
      </c>
      <c r="M159">
        <v>0.98732446404142182</v>
      </c>
    </row>
    <row r="160" spans="1:13" hidden="1" x14ac:dyDescent="0.2">
      <c r="A160" s="28" t="s">
        <v>11406</v>
      </c>
      <c r="B160" s="28" t="s">
        <v>11407</v>
      </c>
      <c r="C160" s="28" t="s">
        <v>660</v>
      </c>
      <c r="D160" s="28" t="s">
        <v>6339</v>
      </c>
      <c r="E160" t="b">
        <v>0</v>
      </c>
      <c r="F160" t="s">
        <v>11</v>
      </c>
      <c r="G160" s="28" t="s">
        <v>11</v>
      </c>
      <c r="H160" s="28" t="s">
        <v>12125</v>
      </c>
      <c r="I160" s="28" t="s">
        <v>11408</v>
      </c>
      <c r="J160" s="28" t="s">
        <v>12126</v>
      </c>
      <c r="K160">
        <v>5.2488922933113601E-2</v>
      </c>
      <c r="L160">
        <v>6.2058892102829152E-9</v>
      </c>
      <c r="M160">
        <v>0.94751107086099717</v>
      </c>
    </row>
    <row r="161" spans="1:13" hidden="1" x14ac:dyDescent="0.2">
      <c r="A161" s="28" t="s">
        <v>11406</v>
      </c>
      <c r="B161" s="28" t="s">
        <v>11505</v>
      </c>
      <c r="C161" s="28" t="s">
        <v>74</v>
      </c>
      <c r="D161" s="28" t="s">
        <v>6339</v>
      </c>
      <c r="E161" t="b">
        <v>0</v>
      </c>
      <c r="F161" t="s">
        <v>11</v>
      </c>
      <c r="G161" s="28" t="s">
        <v>11</v>
      </c>
      <c r="H161" s="28" t="s">
        <v>11506</v>
      </c>
      <c r="I161" s="28" t="s">
        <v>11507</v>
      </c>
      <c r="J161" s="28" t="s">
        <v>11508</v>
      </c>
      <c r="K161">
        <v>3.5856460026559745E-4</v>
      </c>
      <c r="L161">
        <v>2.4551359663796915E-8</v>
      </c>
      <c r="M161">
        <v>0.99964141084837477</v>
      </c>
    </row>
    <row r="162" spans="1:13" hidden="1" x14ac:dyDescent="0.2">
      <c r="A162" s="28" t="s">
        <v>11406</v>
      </c>
      <c r="B162" s="28" t="s">
        <v>11702</v>
      </c>
      <c r="C162" s="28" t="s">
        <v>74</v>
      </c>
      <c r="D162" s="28" t="s">
        <v>6339</v>
      </c>
      <c r="E162" t="b">
        <v>0</v>
      </c>
      <c r="F162" t="s">
        <v>11</v>
      </c>
      <c r="G162" s="28" t="s">
        <v>9</v>
      </c>
      <c r="H162" s="28" t="s">
        <v>11703</v>
      </c>
      <c r="I162" s="28" t="s">
        <v>11704</v>
      </c>
      <c r="J162" s="28" t="s">
        <v>11705</v>
      </c>
      <c r="K162">
        <v>0.99987813736188835</v>
      </c>
      <c r="L162">
        <v>5.9268349681460365E-6</v>
      </c>
      <c r="M162">
        <v>1.159358031434614E-4</v>
      </c>
    </row>
    <row r="163" spans="1:13" hidden="1" x14ac:dyDescent="0.2">
      <c r="A163" s="28" t="s">
        <v>11406</v>
      </c>
      <c r="B163" s="28" t="s">
        <v>11429</v>
      </c>
      <c r="C163" s="28" t="s">
        <v>500</v>
      </c>
      <c r="D163" s="28" t="s">
        <v>6339</v>
      </c>
      <c r="E163" t="b">
        <v>0</v>
      </c>
      <c r="F163" t="s">
        <v>11</v>
      </c>
      <c r="G163" s="28" t="s">
        <v>11</v>
      </c>
      <c r="H163" s="28" t="s">
        <v>12526</v>
      </c>
      <c r="I163" s="28" t="s">
        <v>12527</v>
      </c>
      <c r="J163" s="28" t="s">
        <v>12528</v>
      </c>
      <c r="K163">
        <v>1.7914947707786484E-6</v>
      </c>
      <c r="L163">
        <v>3.8227640945074114E-12</v>
      </c>
      <c r="M163">
        <v>0.99999820850140653</v>
      </c>
    </row>
    <row r="164" spans="1:13" hidden="1" x14ac:dyDescent="0.2">
      <c r="A164" s="28" t="s">
        <v>11406</v>
      </c>
      <c r="B164" s="28" t="s">
        <v>11505</v>
      </c>
      <c r="C164" s="28" t="s">
        <v>14</v>
      </c>
      <c r="D164" s="28" t="s">
        <v>6339</v>
      </c>
      <c r="E164" t="b">
        <v>0</v>
      </c>
      <c r="F164" t="s">
        <v>11</v>
      </c>
      <c r="G164" s="28" t="s">
        <v>11</v>
      </c>
      <c r="H164" s="28" t="s">
        <v>12571</v>
      </c>
      <c r="I164" s="28" t="s">
        <v>12572</v>
      </c>
      <c r="J164" s="28" t="s">
        <v>12573</v>
      </c>
      <c r="K164">
        <v>1.0263079808371241E-6</v>
      </c>
      <c r="L164">
        <v>5.4959855260955676E-9</v>
      </c>
      <c r="M164">
        <v>0.99999896819603362</v>
      </c>
    </row>
    <row r="165" spans="1:13" hidden="1" x14ac:dyDescent="0.2">
      <c r="A165" s="28" t="s">
        <v>12302</v>
      </c>
      <c r="B165" s="28" t="s">
        <v>12303</v>
      </c>
      <c r="C165" s="28" t="s">
        <v>74</v>
      </c>
      <c r="D165" s="28" t="s">
        <v>407</v>
      </c>
      <c r="E165" t="b">
        <v>0</v>
      </c>
      <c r="F165" t="s">
        <v>11</v>
      </c>
      <c r="G165" s="28" t="s">
        <v>11</v>
      </c>
      <c r="H165" s="28" t="s">
        <v>12304</v>
      </c>
      <c r="I165" s="28" t="s">
        <v>12305</v>
      </c>
      <c r="J165" s="28" t="s">
        <v>12306</v>
      </c>
      <c r="K165">
        <v>2.0232443286566907E-5</v>
      </c>
      <c r="L165">
        <v>1.5442726241087638E-5</v>
      </c>
      <c r="M165">
        <v>0.99996432483047226</v>
      </c>
    </row>
    <row r="166" spans="1:13" hidden="1" x14ac:dyDescent="0.2">
      <c r="A166" s="28" t="s">
        <v>12500</v>
      </c>
      <c r="B166" s="28" t="s">
        <v>12501</v>
      </c>
      <c r="C166" s="28" t="s">
        <v>14</v>
      </c>
      <c r="D166" s="28" t="s">
        <v>5924</v>
      </c>
      <c r="E166" t="b">
        <v>0</v>
      </c>
      <c r="F166" t="s">
        <v>11</v>
      </c>
      <c r="G166" s="28" t="s">
        <v>11</v>
      </c>
      <c r="H166" s="28" t="s">
        <v>12502</v>
      </c>
      <c r="I166" s="28" t="s">
        <v>12503</v>
      </c>
      <c r="J166" s="28" t="s">
        <v>12504</v>
      </c>
      <c r="K166">
        <v>2.3349790453712746E-6</v>
      </c>
      <c r="L166">
        <v>9.356831740893903E-8</v>
      </c>
      <c r="M166">
        <v>0.99999757145263712</v>
      </c>
    </row>
    <row r="167" spans="1:13" hidden="1" x14ac:dyDescent="0.2">
      <c r="A167" s="28" t="s">
        <v>11371</v>
      </c>
      <c r="B167" s="28" t="s">
        <v>12204</v>
      </c>
      <c r="C167" s="28" t="s">
        <v>660</v>
      </c>
      <c r="D167" s="28" t="s">
        <v>407</v>
      </c>
      <c r="E167" t="b">
        <v>1</v>
      </c>
      <c r="F167" t="s">
        <v>11</v>
      </c>
      <c r="G167" s="28" t="s">
        <v>11</v>
      </c>
      <c r="H167" s="28" t="s">
        <v>12205</v>
      </c>
      <c r="I167" s="28" t="s">
        <v>12206</v>
      </c>
      <c r="J167" s="28" t="s">
        <v>19</v>
      </c>
      <c r="K167">
        <v>2.3281799840756915E-24</v>
      </c>
      <c r="L167">
        <v>1.7499204444070848E-3</v>
      </c>
      <c r="M167">
        <v>0.99825007955559297</v>
      </c>
    </row>
    <row r="168" spans="1:13" hidden="1" x14ac:dyDescent="0.2">
      <c r="A168" s="28" t="s">
        <v>11371</v>
      </c>
      <c r="B168" s="28" t="s">
        <v>11760</v>
      </c>
      <c r="C168" s="28" t="s">
        <v>74</v>
      </c>
      <c r="D168" s="28" t="s">
        <v>407</v>
      </c>
      <c r="E168" t="b">
        <v>0</v>
      </c>
      <c r="F168" t="s">
        <v>11</v>
      </c>
      <c r="G168" s="28" t="s">
        <v>11</v>
      </c>
      <c r="H168" s="28" t="s">
        <v>11761</v>
      </c>
      <c r="I168" s="28" t="s">
        <v>11762</v>
      </c>
      <c r="J168" s="28" t="s">
        <v>11763</v>
      </c>
      <c r="K168">
        <v>2.6370282489738446E-5</v>
      </c>
      <c r="L168">
        <v>4.2119928971630919E-7</v>
      </c>
      <c r="M168">
        <v>0.99997320851822047</v>
      </c>
    </row>
    <row r="169" spans="1:13" hidden="1" x14ac:dyDescent="0.2">
      <c r="A169" s="28" t="s">
        <v>11371</v>
      </c>
      <c r="B169" s="28" t="s">
        <v>11760</v>
      </c>
      <c r="C169" s="28" t="s">
        <v>14</v>
      </c>
      <c r="D169" s="28" t="s">
        <v>407</v>
      </c>
      <c r="E169" t="b">
        <v>0</v>
      </c>
      <c r="F169" t="s">
        <v>11</v>
      </c>
      <c r="G169" s="28" t="s">
        <v>11</v>
      </c>
      <c r="H169" s="28" t="s">
        <v>12896</v>
      </c>
      <c r="I169" s="28" t="s">
        <v>12897</v>
      </c>
      <c r="J169" s="28" t="s">
        <v>12898</v>
      </c>
      <c r="K169">
        <v>3.0696845862281531E-4</v>
      </c>
      <c r="L169">
        <v>3.8488597240181827E-3</v>
      </c>
      <c r="M169">
        <v>0.99584417181735885</v>
      </c>
    </row>
    <row r="170" spans="1:13" hidden="1" x14ac:dyDescent="0.2">
      <c r="A170" s="28" t="s">
        <v>11608</v>
      </c>
      <c r="B170" s="28" t="s">
        <v>11609</v>
      </c>
      <c r="C170" s="28" t="s">
        <v>74</v>
      </c>
      <c r="D170" s="28" t="s">
        <v>5775</v>
      </c>
      <c r="E170" t="b">
        <v>0</v>
      </c>
      <c r="F170" t="s">
        <v>11</v>
      </c>
      <c r="G170" s="28" t="s">
        <v>11</v>
      </c>
      <c r="H170" s="28" t="s">
        <v>11610</v>
      </c>
      <c r="I170" s="28" t="s">
        <v>11611</v>
      </c>
      <c r="J170" s="28" t="s">
        <v>11612</v>
      </c>
      <c r="K170">
        <v>4.7399770988280785E-4</v>
      </c>
      <c r="L170">
        <v>2.5989301547699365E-7</v>
      </c>
      <c r="M170">
        <v>0.99952574239710168</v>
      </c>
    </row>
    <row r="171" spans="1:13" hidden="1" x14ac:dyDescent="0.2">
      <c r="A171" s="28" t="s">
        <v>11786</v>
      </c>
      <c r="B171" s="28" t="s">
        <v>11787</v>
      </c>
      <c r="C171" s="28" t="s">
        <v>8252</v>
      </c>
      <c r="D171" s="28" t="s">
        <v>6339</v>
      </c>
      <c r="E171" t="b">
        <v>0</v>
      </c>
      <c r="F171" t="s">
        <v>11</v>
      </c>
      <c r="G171" s="28" t="s">
        <v>11</v>
      </c>
      <c r="H171" s="28" t="s">
        <v>12389</v>
      </c>
      <c r="I171" s="28" t="s">
        <v>12390</v>
      </c>
      <c r="J171" s="28" t="s">
        <v>12391</v>
      </c>
      <c r="K171">
        <v>4.9736091131643159E-5</v>
      </c>
      <c r="L171">
        <v>9.092297166613747E-13</v>
      </c>
      <c r="M171">
        <v>0.99995026390795927</v>
      </c>
    </row>
    <row r="172" spans="1:13" hidden="1" x14ac:dyDescent="0.2">
      <c r="A172" s="28" t="s">
        <v>11575</v>
      </c>
      <c r="B172" s="28" t="s">
        <v>11738</v>
      </c>
      <c r="C172" s="28" t="s">
        <v>74</v>
      </c>
      <c r="D172" s="28" t="s">
        <v>4127</v>
      </c>
      <c r="E172" t="b">
        <v>0</v>
      </c>
      <c r="F172" t="s">
        <v>11</v>
      </c>
      <c r="G172" s="28" t="s">
        <v>11</v>
      </c>
      <c r="H172" s="28" t="s">
        <v>12076</v>
      </c>
      <c r="I172" s="28" t="s">
        <v>12077</v>
      </c>
      <c r="J172" s="28" t="s">
        <v>12078</v>
      </c>
      <c r="K172">
        <v>4.624261261903917E-2</v>
      </c>
      <c r="L172">
        <v>2.5418349970188301E-6</v>
      </c>
      <c r="M172">
        <v>0.9537548455459639</v>
      </c>
    </row>
    <row r="173" spans="1:13" hidden="1" x14ac:dyDescent="0.2">
      <c r="A173" s="28" t="s">
        <v>12113</v>
      </c>
      <c r="B173" s="28" t="s">
        <v>12114</v>
      </c>
      <c r="C173" s="28" t="s">
        <v>74</v>
      </c>
      <c r="D173" s="28" t="s">
        <v>4127</v>
      </c>
      <c r="E173" t="b">
        <v>0</v>
      </c>
      <c r="F173" t="s">
        <v>11</v>
      </c>
      <c r="G173" s="28" t="s">
        <v>11</v>
      </c>
      <c r="H173" s="28" t="s">
        <v>12115</v>
      </c>
      <c r="I173" s="28" t="s">
        <v>12116</v>
      </c>
      <c r="J173" s="28" t="s">
        <v>12117</v>
      </c>
      <c r="K173">
        <v>3.9260458184400767E-7</v>
      </c>
      <c r="L173">
        <v>1.828630229325326E-9</v>
      </c>
      <c r="M173">
        <v>0.9999996055667878</v>
      </c>
    </row>
    <row r="174" spans="1:13" hidden="1" x14ac:dyDescent="0.2">
      <c r="A174" s="28" t="s">
        <v>11400</v>
      </c>
      <c r="B174" s="28" t="s">
        <v>11401</v>
      </c>
      <c r="C174" s="28" t="s">
        <v>74</v>
      </c>
      <c r="D174" s="28" t="s">
        <v>4127</v>
      </c>
      <c r="E174" t="b">
        <v>1</v>
      </c>
      <c r="F174" t="s">
        <v>11</v>
      </c>
      <c r="G174" s="28" t="s">
        <v>11</v>
      </c>
      <c r="H174" s="28" t="s">
        <v>11402</v>
      </c>
      <c r="I174" s="28" t="s">
        <v>11403</v>
      </c>
      <c r="J174" s="28" t="s">
        <v>11404</v>
      </c>
      <c r="K174">
        <v>3.1656589989125797E-28</v>
      </c>
      <c r="L174">
        <v>2.7592244745256561E-14</v>
      </c>
      <c r="M174">
        <v>0.99999999999997247</v>
      </c>
    </row>
    <row r="175" spans="1:13" hidden="1" x14ac:dyDescent="0.2">
      <c r="A175" s="28" t="s">
        <v>12719</v>
      </c>
      <c r="B175" s="28" t="s">
        <v>12720</v>
      </c>
      <c r="C175" s="28" t="s">
        <v>14</v>
      </c>
      <c r="D175" s="28" t="s">
        <v>3906</v>
      </c>
      <c r="E175" t="b">
        <v>0</v>
      </c>
      <c r="F175" t="s">
        <v>11</v>
      </c>
      <c r="G175" s="28" t="s">
        <v>11</v>
      </c>
      <c r="H175" s="28" t="s">
        <v>12721</v>
      </c>
      <c r="I175" s="28" t="s">
        <v>12722</v>
      </c>
      <c r="J175" s="28" t="s">
        <v>12723</v>
      </c>
      <c r="K175">
        <v>4.6723564993574895E-5</v>
      </c>
      <c r="L175">
        <v>5.0564548693622397E-4</v>
      </c>
      <c r="M175">
        <v>0.99944763094807021</v>
      </c>
    </row>
    <row r="176" spans="1:13" hidden="1" x14ac:dyDescent="0.2">
      <c r="A176" s="28" t="s">
        <v>12732</v>
      </c>
      <c r="B176" s="28" t="s">
        <v>12773</v>
      </c>
      <c r="C176" s="28" t="s">
        <v>14</v>
      </c>
      <c r="D176" s="28" t="s">
        <v>407</v>
      </c>
      <c r="E176" t="b">
        <v>0</v>
      </c>
      <c r="F176" t="s">
        <v>11</v>
      </c>
      <c r="G176" s="28" t="s">
        <v>11</v>
      </c>
      <c r="H176" s="28" t="s">
        <v>12774</v>
      </c>
      <c r="I176" s="28" t="s">
        <v>12775</v>
      </c>
      <c r="J176" s="28" t="s">
        <v>12776</v>
      </c>
      <c r="K176">
        <v>2.8669210763112552E-7</v>
      </c>
      <c r="L176">
        <v>1.1380931629158122E-8</v>
      </c>
      <c r="M176">
        <v>0.99999970192696064</v>
      </c>
    </row>
    <row r="177" spans="1:13" hidden="1" x14ac:dyDescent="0.2">
      <c r="A177" s="28" t="s">
        <v>11844</v>
      </c>
      <c r="B177" s="28" t="s">
        <v>11845</v>
      </c>
      <c r="C177" s="28" t="s">
        <v>74</v>
      </c>
      <c r="D177" s="28" t="s">
        <v>8821</v>
      </c>
      <c r="E177" t="b">
        <v>0</v>
      </c>
      <c r="F177" t="s">
        <v>11</v>
      </c>
      <c r="G177" s="28" t="s">
        <v>11</v>
      </c>
      <c r="H177" s="28" t="s">
        <v>11846</v>
      </c>
      <c r="I177" s="28" t="s">
        <v>11847</v>
      </c>
      <c r="J177" s="28" t="s">
        <v>11848</v>
      </c>
      <c r="K177">
        <v>1.079797654681578E-5</v>
      </c>
      <c r="L177">
        <v>1.1041858907706746E-7</v>
      </c>
      <c r="M177">
        <v>0.99998909160486416</v>
      </c>
    </row>
    <row r="178" spans="1:13" hidden="1" x14ac:dyDescent="0.2">
      <c r="A178" s="28" t="s">
        <v>12368</v>
      </c>
      <c r="B178" s="28" t="s">
        <v>12369</v>
      </c>
      <c r="C178" s="28" t="s">
        <v>14</v>
      </c>
      <c r="D178" s="28" t="s">
        <v>407</v>
      </c>
      <c r="E178" t="b">
        <v>0</v>
      </c>
      <c r="F178" t="s">
        <v>11</v>
      </c>
      <c r="G178" s="28" t="s">
        <v>11</v>
      </c>
      <c r="H178" s="28" t="s">
        <v>12370</v>
      </c>
      <c r="I178" s="28" t="s">
        <v>12371</v>
      </c>
      <c r="J178" s="28" t="s">
        <v>12372</v>
      </c>
      <c r="K178">
        <v>2.6515047830883755E-4</v>
      </c>
      <c r="L178">
        <v>1.0313330101706857E-6</v>
      </c>
      <c r="M178">
        <v>0.99973381818868101</v>
      </c>
    </row>
    <row r="179" spans="1:13" hidden="1" x14ac:dyDescent="0.2">
      <c r="A179" s="28" t="s">
        <v>11583</v>
      </c>
      <c r="B179" s="28" t="s">
        <v>11740</v>
      </c>
      <c r="C179" s="28" t="s">
        <v>14</v>
      </c>
      <c r="D179" s="28" t="s">
        <v>4127</v>
      </c>
      <c r="E179" t="b">
        <v>0</v>
      </c>
      <c r="F179" t="s">
        <v>11</v>
      </c>
      <c r="G179" s="28" t="s">
        <v>11</v>
      </c>
      <c r="H179" s="28" t="s">
        <v>11986</v>
      </c>
      <c r="I179" s="28" t="s">
        <v>11584</v>
      </c>
      <c r="J179" s="28" t="s">
        <v>11987</v>
      </c>
      <c r="K179">
        <v>6.3210647296133228E-6</v>
      </c>
      <c r="L179">
        <v>9.2845810634792604E-7</v>
      </c>
      <c r="M179">
        <v>0.99999275047716396</v>
      </c>
    </row>
    <row r="180" spans="1:13" hidden="1" x14ac:dyDescent="0.2">
      <c r="A180" s="28" t="s">
        <v>12094</v>
      </c>
      <c r="B180" s="28" t="s">
        <v>12095</v>
      </c>
      <c r="C180" s="28" t="s">
        <v>74</v>
      </c>
      <c r="D180" s="28" t="s">
        <v>2909</v>
      </c>
      <c r="E180" t="b">
        <v>0</v>
      </c>
      <c r="F180" t="s">
        <v>11</v>
      </c>
      <c r="G180" s="28" t="s">
        <v>11</v>
      </c>
      <c r="H180" s="28" t="s">
        <v>12096</v>
      </c>
      <c r="I180" s="28" t="s">
        <v>12097</v>
      </c>
      <c r="J180" s="28" t="s">
        <v>12098</v>
      </c>
      <c r="K180">
        <v>1.1470688590285555E-3</v>
      </c>
      <c r="L180">
        <v>2.4930860497522818E-4</v>
      </c>
      <c r="M180">
        <v>0.99860362253599633</v>
      </c>
    </row>
    <row r="181" spans="1:13" hidden="1" x14ac:dyDescent="0.2">
      <c r="A181" s="28" t="s">
        <v>12307</v>
      </c>
      <c r="B181" s="28" t="s">
        <v>12308</v>
      </c>
      <c r="C181" s="28" t="s">
        <v>14</v>
      </c>
      <c r="D181" s="28" t="s">
        <v>407</v>
      </c>
      <c r="E181" t="b">
        <v>0</v>
      </c>
      <c r="F181" t="s">
        <v>11</v>
      </c>
      <c r="G181" s="28" t="s">
        <v>11</v>
      </c>
      <c r="H181" s="28" t="s">
        <v>12309</v>
      </c>
      <c r="I181" s="28" t="s">
        <v>12310</v>
      </c>
      <c r="J181" s="28" t="s">
        <v>12311</v>
      </c>
      <c r="K181">
        <v>4.2684273977489116E-6</v>
      </c>
      <c r="L181">
        <v>2.2681542852581407E-6</v>
      </c>
      <c r="M181">
        <v>0.99999346341831696</v>
      </c>
    </row>
    <row r="182" spans="1:13" hidden="1" x14ac:dyDescent="0.2">
      <c r="A182" s="28" t="s">
        <v>11778</v>
      </c>
      <c r="B182" s="28" t="s">
        <v>11779</v>
      </c>
      <c r="C182" s="28" t="s">
        <v>14</v>
      </c>
      <c r="D182" s="28" t="s">
        <v>15</v>
      </c>
      <c r="E182" t="b">
        <v>0</v>
      </c>
      <c r="F182" t="s">
        <v>11</v>
      </c>
      <c r="G182" s="28" t="s">
        <v>11</v>
      </c>
      <c r="H182" s="28" t="s">
        <v>19</v>
      </c>
      <c r="I182" s="28" t="s">
        <v>11780</v>
      </c>
      <c r="J182" s="28" t="s">
        <v>11781</v>
      </c>
      <c r="K182">
        <v>2.2675956119320922E-5</v>
      </c>
      <c r="L182">
        <v>1.2965062227794325E-7</v>
      </c>
      <c r="M182">
        <v>0.99997719439325827</v>
      </c>
    </row>
    <row r="183" spans="1:13" hidden="1" x14ac:dyDescent="0.2">
      <c r="A183" s="28" t="s">
        <v>12081</v>
      </c>
      <c r="B183" s="28" t="s">
        <v>12082</v>
      </c>
      <c r="C183" s="28" t="s">
        <v>14</v>
      </c>
      <c r="D183" s="28" t="s">
        <v>407</v>
      </c>
      <c r="E183" t="b">
        <v>0</v>
      </c>
      <c r="F183" t="s">
        <v>11</v>
      </c>
      <c r="G183" s="28" t="s">
        <v>11</v>
      </c>
      <c r="H183" s="28" t="s">
        <v>19</v>
      </c>
      <c r="I183" s="28" t="s">
        <v>12083</v>
      </c>
      <c r="J183" s="28" t="s">
        <v>12084</v>
      </c>
      <c r="K183">
        <v>1.6488671030350066E-4</v>
      </c>
      <c r="L183">
        <v>2.0131942144707869E-6</v>
      </c>
      <c r="M183">
        <v>0.99983310009548199</v>
      </c>
    </row>
    <row r="184" spans="1:13" hidden="1" x14ac:dyDescent="0.2">
      <c r="A184" s="28" t="s">
        <v>11567</v>
      </c>
      <c r="B184" s="28" t="s">
        <v>12149</v>
      </c>
      <c r="C184" s="28" t="s">
        <v>660</v>
      </c>
      <c r="D184" s="28" t="s">
        <v>407</v>
      </c>
      <c r="E184" t="b">
        <v>0</v>
      </c>
      <c r="F184" t="s">
        <v>11</v>
      </c>
      <c r="G184" s="28" t="s">
        <v>11</v>
      </c>
      <c r="H184" s="28" t="s">
        <v>12150</v>
      </c>
      <c r="I184" s="28" t="s">
        <v>12151</v>
      </c>
      <c r="J184" s="28" t="s">
        <v>12152</v>
      </c>
      <c r="K184">
        <v>6.5343569456721701E-5</v>
      </c>
      <c r="L184">
        <v>6.1296850690758361E-9</v>
      </c>
      <c r="M184">
        <v>0.99993465030085815</v>
      </c>
    </row>
    <row r="185" spans="1:13" hidden="1" x14ac:dyDescent="0.2">
      <c r="A185" s="28" t="s">
        <v>11498</v>
      </c>
      <c r="B185" s="28" t="s">
        <v>12812</v>
      </c>
      <c r="C185" s="28" t="s">
        <v>74</v>
      </c>
      <c r="D185" s="28" t="s">
        <v>407</v>
      </c>
      <c r="E185" t="b">
        <v>0</v>
      </c>
      <c r="F185" t="s">
        <v>11</v>
      </c>
      <c r="G185" s="28" t="s">
        <v>11</v>
      </c>
      <c r="H185" s="28" t="s">
        <v>12813</v>
      </c>
      <c r="I185" s="28" t="s">
        <v>12814</v>
      </c>
      <c r="J185" s="28" t="s">
        <v>12815</v>
      </c>
      <c r="K185">
        <v>2.2815194815954799E-7</v>
      </c>
      <c r="L185">
        <v>2.5119097922332047E-7</v>
      </c>
      <c r="M185">
        <v>0.99999952065707265</v>
      </c>
    </row>
    <row r="186" spans="1:13" hidden="1" x14ac:dyDescent="0.2">
      <c r="A186" s="28" t="s">
        <v>11991</v>
      </c>
      <c r="B186" s="28" t="s">
        <v>11992</v>
      </c>
      <c r="C186" s="28" t="s">
        <v>14</v>
      </c>
      <c r="D186" s="28" t="s">
        <v>3036</v>
      </c>
      <c r="E186" t="b">
        <v>0</v>
      </c>
      <c r="F186" t="s">
        <v>11</v>
      </c>
      <c r="G186" s="28" t="s">
        <v>11</v>
      </c>
      <c r="H186" s="28" t="s">
        <v>11993</v>
      </c>
      <c r="I186" s="28" t="s">
        <v>11994</v>
      </c>
      <c r="J186" s="28" t="s">
        <v>11995</v>
      </c>
      <c r="K186">
        <v>5.3179600536164424E-5</v>
      </c>
      <c r="L186">
        <v>3.6151811154751579E-3</v>
      </c>
      <c r="M186">
        <v>0.9963316392839886</v>
      </c>
    </row>
    <row r="187" spans="1:13" hidden="1" x14ac:dyDescent="0.2">
      <c r="A187" s="28" t="s">
        <v>12744</v>
      </c>
      <c r="B187" s="28" t="s">
        <v>5422</v>
      </c>
      <c r="C187" s="28" t="s">
        <v>14</v>
      </c>
      <c r="D187" s="28" t="s">
        <v>4127</v>
      </c>
      <c r="E187" t="b">
        <v>0</v>
      </c>
      <c r="F187" t="s">
        <v>11</v>
      </c>
      <c r="G187" s="28" t="s">
        <v>11</v>
      </c>
      <c r="H187" s="28" t="s">
        <v>12745</v>
      </c>
      <c r="I187" s="28" t="s">
        <v>12746</v>
      </c>
      <c r="J187" s="28" t="s">
        <v>12747</v>
      </c>
      <c r="K187">
        <v>1.032915508966367E-3</v>
      </c>
      <c r="L187">
        <v>2.6776719020591042E-7</v>
      </c>
      <c r="M187">
        <v>0.99896681672384335</v>
      </c>
    </row>
    <row r="188" spans="1:13" hidden="1" x14ac:dyDescent="0.2">
      <c r="A188" s="28" t="s">
        <v>11431</v>
      </c>
      <c r="B188" s="28" t="s">
        <v>11432</v>
      </c>
      <c r="C188" s="28" t="s">
        <v>14</v>
      </c>
      <c r="D188" s="28" t="s">
        <v>6339</v>
      </c>
      <c r="E188" t="b">
        <v>0</v>
      </c>
      <c r="F188" t="s">
        <v>11</v>
      </c>
      <c r="G188" s="28" t="s">
        <v>11</v>
      </c>
      <c r="H188" s="28" t="s">
        <v>11433</v>
      </c>
      <c r="I188" s="28" t="s">
        <v>11434</v>
      </c>
      <c r="J188" s="28" t="s">
        <v>11435</v>
      </c>
      <c r="K188">
        <v>3.4628189638804352E-7</v>
      </c>
      <c r="L188">
        <v>5.1918334538376162E-8</v>
      </c>
      <c r="M188">
        <v>0.99999960179976899</v>
      </c>
    </row>
    <row r="189" spans="1:13" hidden="1" x14ac:dyDescent="0.2">
      <c r="A189" s="28" t="s">
        <v>11431</v>
      </c>
      <c r="B189" s="28" t="s">
        <v>12683</v>
      </c>
      <c r="C189" s="28" t="s">
        <v>14</v>
      </c>
      <c r="D189" s="28" t="s">
        <v>6339</v>
      </c>
      <c r="E189" t="b">
        <v>0</v>
      </c>
      <c r="F189" t="s">
        <v>11</v>
      </c>
      <c r="G189" s="28" t="s">
        <v>11</v>
      </c>
      <c r="H189" s="28" t="s">
        <v>12684</v>
      </c>
      <c r="I189" s="28" t="s">
        <v>12685</v>
      </c>
      <c r="J189" s="28" t="s">
        <v>12686</v>
      </c>
      <c r="K189">
        <v>2.9045217504359556E-10</v>
      </c>
      <c r="L189">
        <v>9.7356728457098338E-9</v>
      </c>
      <c r="M189">
        <v>0.99999998997387507</v>
      </c>
    </row>
    <row r="190" spans="1:13" x14ac:dyDescent="0.2">
      <c r="A190" s="28" t="s">
        <v>11806</v>
      </c>
      <c r="B190" s="28" t="s">
        <v>12783</v>
      </c>
      <c r="C190" s="28" t="s">
        <v>4</v>
      </c>
      <c r="D190" s="28" t="s">
        <v>4127</v>
      </c>
      <c r="E190" t="b">
        <v>1</v>
      </c>
      <c r="F190" t="s">
        <v>11</v>
      </c>
      <c r="G190" s="28" t="s">
        <v>11</v>
      </c>
      <c r="H190" s="28" t="s">
        <v>19</v>
      </c>
      <c r="I190" s="28" t="s">
        <v>12784</v>
      </c>
      <c r="J190" s="28" t="s">
        <v>12785</v>
      </c>
      <c r="K190">
        <v>4.4178114979479795E-27</v>
      </c>
      <c r="L190">
        <v>7.6530681091254965E-16</v>
      </c>
      <c r="M190">
        <v>0.99999999999999933</v>
      </c>
    </row>
    <row r="191" spans="1:13" hidden="1" x14ac:dyDescent="0.2">
      <c r="A191" s="28" t="s">
        <v>12794</v>
      </c>
      <c r="B191" s="28" t="s">
        <v>12795</v>
      </c>
      <c r="C191" s="28" t="s">
        <v>894</v>
      </c>
      <c r="D191" s="28" t="s">
        <v>407</v>
      </c>
      <c r="E191" t="b">
        <v>0</v>
      </c>
      <c r="F191" t="s">
        <v>11</v>
      </c>
      <c r="G191" s="28" t="s">
        <v>11</v>
      </c>
      <c r="H191" s="28" t="s">
        <v>19</v>
      </c>
      <c r="I191" s="28" t="s">
        <v>12796</v>
      </c>
      <c r="J191" s="28" t="s">
        <v>12797</v>
      </c>
      <c r="K191">
        <v>1.101426440307207E-5</v>
      </c>
      <c r="L191">
        <v>2.2111640611808983E-9</v>
      </c>
      <c r="M191">
        <v>0.99998898352443288</v>
      </c>
    </row>
    <row r="192" spans="1:13" hidden="1" x14ac:dyDescent="0.2">
      <c r="A192" s="28" t="s">
        <v>11675</v>
      </c>
      <c r="B192" s="28" t="s">
        <v>12642</v>
      </c>
      <c r="C192" s="28" t="s">
        <v>14</v>
      </c>
      <c r="D192" s="28" t="s">
        <v>407</v>
      </c>
      <c r="E192" t="b">
        <v>0</v>
      </c>
      <c r="F192" t="s">
        <v>11</v>
      </c>
      <c r="G192" s="28" t="s">
        <v>11</v>
      </c>
      <c r="H192" s="28" t="s">
        <v>12643</v>
      </c>
      <c r="I192" s="28" t="s">
        <v>12644</v>
      </c>
      <c r="J192" s="28" t="s">
        <v>12645</v>
      </c>
      <c r="K192">
        <v>1.1071539436926983E-5</v>
      </c>
      <c r="L192">
        <v>6.0133912084489377E-3</v>
      </c>
      <c r="M192">
        <v>0.99397553725211407</v>
      </c>
    </row>
    <row r="193" spans="1:13" hidden="1" x14ac:dyDescent="0.2">
      <c r="A193" s="28" t="s">
        <v>11752</v>
      </c>
      <c r="B193" s="28" t="s">
        <v>12278</v>
      </c>
      <c r="C193" s="28" t="s">
        <v>14</v>
      </c>
      <c r="D193" s="28" t="s">
        <v>6339</v>
      </c>
      <c r="E193" t="b">
        <v>0</v>
      </c>
      <c r="F193" t="s">
        <v>11</v>
      </c>
      <c r="G193" s="28" t="s">
        <v>11</v>
      </c>
      <c r="H193" s="28" t="s">
        <v>12279</v>
      </c>
      <c r="I193" s="28" t="s">
        <v>12280</v>
      </c>
      <c r="J193" s="28" t="s">
        <v>12281</v>
      </c>
      <c r="K193">
        <v>2.9483939703115234E-6</v>
      </c>
      <c r="L193">
        <v>2.1781268552757698E-8</v>
      </c>
      <c r="M193">
        <v>0.99999702982476102</v>
      </c>
    </row>
    <row r="194" spans="1:13" hidden="1" x14ac:dyDescent="0.2">
      <c r="A194" s="28" t="s">
        <v>11699</v>
      </c>
      <c r="B194" s="28" t="s">
        <v>12828</v>
      </c>
      <c r="C194" s="28" t="s">
        <v>660</v>
      </c>
      <c r="D194" s="28" t="s">
        <v>6339</v>
      </c>
      <c r="E194" t="b">
        <v>0</v>
      </c>
      <c r="F194" t="s">
        <v>11</v>
      </c>
      <c r="G194" s="28" t="s">
        <v>9</v>
      </c>
      <c r="H194" s="28" t="s">
        <v>12829</v>
      </c>
      <c r="I194" s="28" t="s">
        <v>12830</v>
      </c>
      <c r="J194" s="28" t="s">
        <v>12831</v>
      </c>
      <c r="K194">
        <v>0.61364436647921439</v>
      </c>
      <c r="L194">
        <v>3.4966113578305185E-6</v>
      </c>
      <c r="M194">
        <v>0.38635213690942777</v>
      </c>
    </row>
    <row r="195" spans="1:13" hidden="1" x14ac:dyDescent="0.2">
      <c r="A195" s="28" t="s">
        <v>11488</v>
      </c>
      <c r="B195" s="28" t="s">
        <v>11931</v>
      </c>
      <c r="C195" s="28" t="s">
        <v>74</v>
      </c>
      <c r="D195" s="28" t="s">
        <v>4127</v>
      </c>
      <c r="E195" t="b">
        <v>0</v>
      </c>
      <c r="F195" t="s">
        <v>11</v>
      </c>
      <c r="G195" s="28" t="s">
        <v>11</v>
      </c>
      <c r="H195" s="28" t="s">
        <v>11932</v>
      </c>
      <c r="I195" s="28" t="s">
        <v>11933</v>
      </c>
      <c r="J195" s="28" t="s">
        <v>11934</v>
      </c>
      <c r="K195">
        <v>9.4619019121504697E-3</v>
      </c>
      <c r="L195">
        <v>4.6261753624807441E-7</v>
      </c>
      <c r="M195">
        <v>0.99053763547031337</v>
      </c>
    </row>
    <row r="196" spans="1:13" hidden="1" x14ac:dyDescent="0.2">
      <c r="A196" s="28" t="s">
        <v>11741</v>
      </c>
      <c r="B196" s="28" t="s">
        <v>12358</v>
      </c>
      <c r="C196" s="28" t="s">
        <v>74</v>
      </c>
      <c r="D196" s="28" t="s">
        <v>4127</v>
      </c>
      <c r="E196" t="b">
        <v>1</v>
      </c>
      <c r="F196" t="s">
        <v>11</v>
      </c>
      <c r="G196" s="28" t="s">
        <v>11</v>
      </c>
      <c r="H196" s="28" t="s">
        <v>12359</v>
      </c>
      <c r="I196" s="28" t="s">
        <v>11742</v>
      </c>
      <c r="J196" s="28" t="s">
        <v>12360</v>
      </c>
      <c r="K196">
        <v>9.4472179351956186E-27</v>
      </c>
      <c r="L196">
        <v>5.309664233019264E-13</v>
      </c>
      <c r="M196">
        <v>0.99999999999946909</v>
      </c>
    </row>
    <row r="197" spans="1:13" x14ac:dyDescent="0.2">
      <c r="A197" s="28" t="s">
        <v>11493</v>
      </c>
      <c r="B197" s="28" t="s">
        <v>12663</v>
      </c>
      <c r="C197" s="28" t="s">
        <v>4</v>
      </c>
      <c r="D197" s="28" t="s">
        <v>4127</v>
      </c>
      <c r="E197" t="b">
        <v>1</v>
      </c>
      <c r="F197" t="s">
        <v>11</v>
      </c>
      <c r="G197" s="28" t="s">
        <v>11</v>
      </c>
      <c r="H197" s="28" t="s">
        <v>19</v>
      </c>
      <c r="I197" s="28" t="s">
        <v>12664</v>
      </c>
      <c r="J197" s="28" t="s">
        <v>12665</v>
      </c>
      <c r="K197">
        <v>9.8882427618762966E-26</v>
      </c>
      <c r="L197">
        <v>8.4047014981867884E-16</v>
      </c>
      <c r="M197">
        <v>0.99999999999999911</v>
      </c>
    </row>
    <row r="198" spans="1:13" hidden="1" x14ac:dyDescent="0.2">
      <c r="A198" s="28" t="s">
        <v>11942</v>
      </c>
      <c r="B198" s="28" t="s">
        <v>11943</v>
      </c>
      <c r="C198" s="28" t="s">
        <v>26</v>
      </c>
      <c r="D198" s="28" t="s">
        <v>407</v>
      </c>
      <c r="E198" t="b">
        <v>0</v>
      </c>
      <c r="F198" t="s">
        <v>10</v>
      </c>
      <c r="G198" s="28" t="s">
        <v>11</v>
      </c>
      <c r="H198" s="28" t="s">
        <v>19</v>
      </c>
      <c r="I198" s="28" t="s">
        <v>11944</v>
      </c>
      <c r="J198" s="28" t="s">
        <v>19</v>
      </c>
      <c r="K198">
        <v>2.6047858132246393E-4</v>
      </c>
      <c r="L198">
        <v>3.169041775917369E-4</v>
      </c>
      <c r="M198">
        <v>0.99942261724108572</v>
      </c>
    </row>
    <row r="199" spans="1:13" hidden="1" x14ac:dyDescent="0.2">
      <c r="A199" s="28" t="s">
        <v>11540</v>
      </c>
      <c r="B199" s="28" t="s">
        <v>11616</v>
      </c>
      <c r="C199" s="28" t="s">
        <v>74</v>
      </c>
      <c r="D199" s="28" t="s">
        <v>4127</v>
      </c>
      <c r="E199" t="b">
        <v>0</v>
      </c>
      <c r="F199" t="s">
        <v>11</v>
      </c>
      <c r="G199" s="28" t="s">
        <v>11</v>
      </c>
      <c r="H199" s="28" t="s">
        <v>11617</v>
      </c>
      <c r="I199" s="28" t="s">
        <v>11618</v>
      </c>
      <c r="J199" s="28" t="s">
        <v>11619</v>
      </c>
      <c r="K199">
        <v>5.271161932358002E-5</v>
      </c>
      <c r="L199">
        <v>1.431085952934667E-4</v>
      </c>
      <c r="M199">
        <v>0.99980417978538294</v>
      </c>
    </row>
    <row r="200" spans="1:13" hidden="1" x14ac:dyDescent="0.2">
      <c r="A200" s="28" t="s">
        <v>11540</v>
      </c>
      <c r="B200" s="28" t="s">
        <v>11541</v>
      </c>
      <c r="C200" s="28" t="s">
        <v>74</v>
      </c>
      <c r="D200" s="28" t="s">
        <v>4127</v>
      </c>
      <c r="E200" t="b">
        <v>0</v>
      </c>
      <c r="F200" t="s">
        <v>11</v>
      </c>
      <c r="G200" s="28" t="s">
        <v>11</v>
      </c>
      <c r="H200" s="28" t="s">
        <v>11915</v>
      </c>
      <c r="I200" s="28" t="s">
        <v>11916</v>
      </c>
      <c r="J200" s="28" t="s">
        <v>11917</v>
      </c>
      <c r="K200">
        <v>1.4444765954181875E-4</v>
      </c>
      <c r="L200">
        <v>3.342583604827459E-7</v>
      </c>
      <c r="M200">
        <v>0.99985521808209776</v>
      </c>
    </row>
    <row r="201" spans="1:13" hidden="1" x14ac:dyDescent="0.2">
      <c r="A201" s="28" t="s">
        <v>12509</v>
      </c>
      <c r="B201" s="28" t="s">
        <v>12510</v>
      </c>
      <c r="C201" s="28" t="s">
        <v>74</v>
      </c>
      <c r="D201" s="28" t="s">
        <v>407</v>
      </c>
      <c r="E201" t="b">
        <v>0</v>
      </c>
      <c r="F201" t="s">
        <v>11</v>
      </c>
      <c r="G201" s="28" t="s">
        <v>11</v>
      </c>
      <c r="H201" s="28" t="s">
        <v>12511</v>
      </c>
      <c r="I201" s="28" t="s">
        <v>12512</v>
      </c>
      <c r="J201" s="28" t="s">
        <v>12513</v>
      </c>
      <c r="K201">
        <v>8.7454477865486986E-9</v>
      </c>
      <c r="L201">
        <v>6.1790685383122183E-8</v>
      </c>
      <c r="M201">
        <v>0.99999992946386695</v>
      </c>
    </row>
    <row r="202" spans="1:13" hidden="1" x14ac:dyDescent="0.2">
      <c r="A202" s="28" t="s">
        <v>12014</v>
      </c>
      <c r="B202" s="28" t="s">
        <v>12015</v>
      </c>
      <c r="C202" s="28" t="s">
        <v>500</v>
      </c>
      <c r="D202" s="28" t="s">
        <v>6339</v>
      </c>
      <c r="E202" t="b">
        <v>0</v>
      </c>
      <c r="F202" t="s">
        <v>11</v>
      </c>
      <c r="G202" s="28" t="s">
        <v>11</v>
      </c>
      <c r="H202" s="28" t="s">
        <v>12016</v>
      </c>
      <c r="I202" s="28" t="s">
        <v>12017</v>
      </c>
      <c r="J202" s="28" t="s">
        <v>12018</v>
      </c>
      <c r="K202">
        <v>1.7216211399208325E-7</v>
      </c>
      <c r="L202">
        <v>2.0681115010392795E-11</v>
      </c>
      <c r="M202">
        <v>0.99999982781720498</v>
      </c>
    </row>
    <row r="203" spans="1:13" hidden="1" x14ac:dyDescent="0.2">
      <c r="A203" s="28" t="s">
        <v>11714</v>
      </c>
      <c r="B203" s="28" t="s">
        <v>12385</v>
      </c>
      <c r="C203" s="28" t="s">
        <v>660</v>
      </c>
      <c r="D203" s="28" t="s">
        <v>407</v>
      </c>
      <c r="E203" t="b">
        <v>0</v>
      </c>
      <c r="F203" t="s">
        <v>11</v>
      </c>
      <c r="G203" s="28" t="s">
        <v>11</v>
      </c>
      <c r="H203" s="28" t="s">
        <v>12412</v>
      </c>
      <c r="I203" s="28" t="s">
        <v>12413</v>
      </c>
      <c r="J203" s="28" t="s">
        <v>12414</v>
      </c>
      <c r="K203">
        <v>5.8288368606586197E-4</v>
      </c>
      <c r="L203">
        <v>7.5648396803488401E-3</v>
      </c>
      <c r="M203">
        <v>0.99185227663358533</v>
      </c>
    </row>
    <row r="204" spans="1:13" x14ac:dyDescent="0.2">
      <c r="A204" s="28" t="s">
        <v>11714</v>
      </c>
      <c r="B204" s="28" t="s">
        <v>11715</v>
      </c>
      <c r="C204" s="28" t="s">
        <v>4</v>
      </c>
      <c r="D204" s="28" t="s">
        <v>407</v>
      </c>
      <c r="E204" t="b">
        <v>1</v>
      </c>
      <c r="F204" t="s">
        <v>11</v>
      </c>
      <c r="G204" s="28" t="s">
        <v>11</v>
      </c>
      <c r="H204" s="28" t="s">
        <v>11716</v>
      </c>
      <c r="I204" s="28" t="s">
        <v>11717</v>
      </c>
      <c r="J204" s="28" t="s">
        <v>11718</v>
      </c>
      <c r="K204">
        <v>1.765025938016547E-27</v>
      </c>
      <c r="L204">
        <v>1.8948920518578729E-13</v>
      </c>
      <c r="M204">
        <v>0.9999999999998106</v>
      </c>
    </row>
    <row r="205" spans="1:13" hidden="1" x14ac:dyDescent="0.2">
      <c r="A205" s="28" t="s">
        <v>11714</v>
      </c>
      <c r="B205" s="28" t="s">
        <v>12385</v>
      </c>
      <c r="C205" s="28" t="s">
        <v>660</v>
      </c>
      <c r="D205" s="28" t="s">
        <v>407</v>
      </c>
      <c r="E205" t="b">
        <v>0</v>
      </c>
      <c r="F205" t="s">
        <v>11</v>
      </c>
      <c r="G205" s="28" t="s">
        <v>11</v>
      </c>
      <c r="H205" s="28" t="s">
        <v>12386</v>
      </c>
      <c r="I205" s="28" t="s">
        <v>12387</v>
      </c>
      <c r="J205" s="28" t="s">
        <v>12388</v>
      </c>
      <c r="K205">
        <v>3.8106770290641807E-6</v>
      </c>
      <c r="L205">
        <v>2.5380786648570936E-6</v>
      </c>
      <c r="M205">
        <v>0.99999365124430606</v>
      </c>
    </row>
    <row r="206" spans="1:13" hidden="1" x14ac:dyDescent="0.2">
      <c r="A206" s="28" t="s">
        <v>11418</v>
      </c>
      <c r="B206" s="28" t="s">
        <v>12364</v>
      </c>
      <c r="C206" s="28" t="s">
        <v>74</v>
      </c>
      <c r="D206" s="28" t="s">
        <v>4127</v>
      </c>
      <c r="E206" t="b">
        <v>0</v>
      </c>
      <c r="F206" t="s">
        <v>11</v>
      </c>
      <c r="G206" s="28" t="s">
        <v>11</v>
      </c>
      <c r="H206" s="28" t="s">
        <v>12365</v>
      </c>
      <c r="I206" s="28" t="s">
        <v>12366</v>
      </c>
      <c r="J206" s="28" t="s">
        <v>12367</v>
      </c>
      <c r="K206">
        <v>1.107546828320985E-3</v>
      </c>
      <c r="L206">
        <v>1.5385072876757372E-7</v>
      </c>
      <c r="M206">
        <v>0.99889229932095036</v>
      </c>
    </row>
    <row r="207" spans="1:13" hidden="1" x14ac:dyDescent="0.2">
      <c r="A207" s="28" t="s">
        <v>11418</v>
      </c>
      <c r="B207" s="28" t="s">
        <v>11419</v>
      </c>
      <c r="C207" s="28" t="s">
        <v>74</v>
      </c>
      <c r="D207" s="28" t="s">
        <v>4127</v>
      </c>
      <c r="E207" t="b">
        <v>0</v>
      </c>
      <c r="F207" t="s">
        <v>11</v>
      </c>
      <c r="G207" s="28" t="s">
        <v>11</v>
      </c>
      <c r="H207" s="28" t="s">
        <v>11723</v>
      </c>
      <c r="I207" s="28" t="s">
        <v>11724</v>
      </c>
      <c r="J207" s="28" t="s">
        <v>11725</v>
      </c>
      <c r="K207">
        <v>4.2315931484938191E-4</v>
      </c>
      <c r="L207">
        <v>2.0838493652980693E-7</v>
      </c>
      <c r="M207">
        <v>0.9995766323002141</v>
      </c>
    </row>
    <row r="208" spans="1:13" hidden="1" x14ac:dyDescent="0.2">
      <c r="A208" s="28" t="s">
        <v>11418</v>
      </c>
      <c r="B208" s="28" t="s">
        <v>11419</v>
      </c>
      <c r="C208" s="28" t="s">
        <v>74</v>
      </c>
      <c r="D208" s="28" t="s">
        <v>4127</v>
      </c>
      <c r="E208" t="b">
        <v>1</v>
      </c>
      <c r="F208" t="s">
        <v>11</v>
      </c>
      <c r="G208" s="28" t="s">
        <v>11</v>
      </c>
      <c r="H208" s="28" t="s">
        <v>19</v>
      </c>
      <c r="I208" s="28" t="s">
        <v>11437</v>
      </c>
      <c r="J208" s="28" t="s">
        <v>11438</v>
      </c>
      <c r="K208">
        <v>1.8555170367872696E-27</v>
      </c>
      <c r="L208">
        <v>1.0974809217358575E-12</v>
      </c>
      <c r="M208">
        <v>0.99999999999890243</v>
      </c>
    </row>
    <row r="209" spans="1:13" hidden="1" x14ac:dyDescent="0.2">
      <c r="A209" s="28" t="s">
        <v>11418</v>
      </c>
      <c r="B209" s="28" t="s">
        <v>12145</v>
      </c>
      <c r="C209" s="28" t="s">
        <v>74</v>
      </c>
      <c r="D209" s="28" t="s">
        <v>4127</v>
      </c>
      <c r="E209" t="b">
        <v>0</v>
      </c>
      <c r="F209" t="s">
        <v>11</v>
      </c>
      <c r="G209" s="28" t="s">
        <v>11</v>
      </c>
      <c r="H209" s="28" t="s">
        <v>12146</v>
      </c>
      <c r="I209" s="28" t="s">
        <v>12147</v>
      </c>
      <c r="J209" s="28" t="s">
        <v>12148</v>
      </c>
      <c r="K209">
        <v>8.2612546189363427E-4</v>
      </c>
      <c r="L209">
        <v>4.1709807879774358E-7</v>
      </c>
      <c r="M209">
        <v>0.9991734574400275</v>
      </c>
    </row>
    <row r="210" spans="1:13" hidden="1" x14ac:dyDescent="0.2">
      <c r="A210" s="28" t="s">
        <v>12000</v>
      </c>
      <c r="B210" s="28" t="s">
        <v>12001</v>
      </c>
      <c r="C210" s="28" t="s">
        <v>14</v>
      </c>
      <c r="D210" s="28" t="s">
        <v>4127</v>
      </c>
      <c r="E210" t="b">
        <v>0</v>
      </c>
      <c r="F210" t="s">
        <v>11</v>
      </c>
      <c r="G210" s="28" t="s">
        <v>11</v>
      </c>
      <c r="H210" s="28" t="s">
        <v>19</v>
      </c>
      <c r="I210" s="28" t="s">
        <v>12002</v>
      </c>
      <c r="J210" s="28" t="s">
        <v>12003</v>
      </c>
      <c r="K210">
        <v>3.0605080467865437E-6</v>
      </c>
      <c r="L210">
        <v>2.6289237326451875E-8</v>
      </c>
      <c r="M210">
        <v>0.999996913202716</v>
      </c>
    </row>
    <row r="211" spans="1:13" hidden="1" x14ac:dyDescent="0.2">
      <c r="A211" s="28" t="s">
        <v>11585</v>
      </c>
      <c r="B211" s="28" t="s">
        <v>12756</v>
      </c>
      <c r="C211" s="28" t="s">
        <v>26</v>
      </c>
      <c r="D211" s="28" t="s">
        <v>407</v>
      </c>
      <c r="E211" t="b">
        <v>0</v>
      </c>
      <c r="F211" t="s">
        <v>11</v>
      </c>
      <c r="G211" s="28" t="s">
        <v>11</v>
      </c>
      <c r="H211" s="28" t="s">
        <v>12757</v>
      </c>
      <c r="I211" s="28" t="s">
        <v>12758</v>
      </c>
      <c r="J211" s="28" t="s">
        <v>12759</v>
      </c>
      <c r="K211">
        <v>0.10284167064825113</v>
      </c>
      <c r="L211">
        <v>3.5449333745006632E-3</v>
      </c>
      <c r="M211">
        <v>0.8936133959772482</v>
      </c>
    </row>
    <row r="212" spans="1:13" hidden="1" x14ac:dyDescent="0.2">
      <c r="A212" s="28" t="s">
        <v>11489</v>
      </c>
      <c r="B212" s="28" t="s">
        <v>11490</v>
      </c>
      <c r="C212" s="28" t="s">
        <v>26</v>
      </c>
      <c r="D212" s="28" t="s">
        <v>407</v>
      </c>
      <c r="E212" t="b">
        <v>0</v>
      </c>
      <c r="F212" t="s">
        <v>11</v>
      </c>
      <c r="G212" s="28" t="s">
        <v>11</v>
      </c>
      <c r="H212" s="28" t="s">
        <v>11491</v>
      </c>
      <c r="I212" s="28" t="s">
        <v>11492</v>
      </c>
      <c r="J212" s="28" t="s">
        <v>19</v>
      </c>
      <c r="K212">
        <v>5.5452514300522631E-5</v>
      </c>
      <c r="L212">
        <v>6.8824375022509829E-6</v>
      </c>
      <c r="M212">
        <v>0.99993766504819714</v>
      </c>
    </row>
    <row r="213" spans="1:13" hidden="1" x14ac:dyDescent="0.2">
      <c r="A213" s="28" t="s">
        <v>11956</v>
      </c>
      <c r="B213" s="28" t="s">
        <v>11957</v>
      </c>
      <c r="C213" s="28" t="s">
        <v>500</v>
      </c>
      <c r="D213" s="28" t="s">
        <v>407</v>
      </c>
      <c r="E213" t="b">
        <v>0</v>
      </c>
      <c r="F213" t="s">
        <v>11</v>
      </c>
      <c r="G213" s="28" t="s">
        <v>11</v>
      </c>
      <c r="H213" s="28" t="s">
        <v>19</v>
      </c>
      <c r="I213" s="28" t="s">
        <v>11958</v>
      </c>
      <c r="J213" s="28" t="s">
        <v>11959</v>
      </c>
      <c r="K213">
        <v>3.0694660572190254E-3</v>
      </c>
      <c r="L213">
        <v>6.8555441778711347E-5</v>
      </c>
      <c r="M213">
        <v>0.99686197850100233</v>
      </c>
    </row>
    <row r="214" spans="1:13" x14ac:dyDescent="0.2">
      <c r="A214" s="28" t="s">
        <v>11399</v>
      </c>
      <c r="B214" s="28" t="s">
        <v>12019</v>
      </c>
      <c r="C214" s="28" t="s">
        <v>4</v>
      </c>
      <c r="D214" s="28" t="s">
        <v>4127</v>
      </c>
      <c r="E214" t="b">
        <v>1</v>
      </c>
      <c r="F214" t="s">
        <v>11</v>
      </c>
      <c r="G214" s="28" t="s">
        <v>11</v>
      </c>
      <c r="H214" s="28" t="s">
        <v>12020</v>
      </c>
      <c r="I214" s="28" t="s">
        <v>12021</v>
      </c>
      <c r="J214" s="28" t="s">
        <v>12022</v>
      </c>
      <c r="K214">
        <v>7.5521237734468094E-26</v>
      </c>
      <c r="L214">
        <v>4.7597918548481719E-16</v>
      </c>
      <c r="M214">
        <v>0.99999999999999956</v>
      </c>
    </row>
    <row r="215" spans="1:13" hidden="1" x14ac:dyDescent="0.2">
      <c r="A215" s="28" t="s">
        <v>11399</v>
      </c>
      <c r="B215" s="28" t="s">
        <v>11782</v>
      </c>
      <c r="C215" s="28" t="s">
        <v>14</v>
      </c>
      <c r="D215" s="28" t="s">
        <v>4127</v>
      </c>
      <c r="E215" t="b">
        <v>0</v>
      </c>
      <c r="F215" t="s">
        <v>11</v>
      </c>
      <c r="G215" s="28" t="s">
        <v>11</v>
      </c>
      <c r="H215" s="28" t="s">
        <v>11783</v>
      </c>
      <c r="I215" s="28" t="s">
        <v>11784</v>
      </c>
      <c r="J215" s="28" t="s">
        <v>11785</v>
      </c>
      <c r="K215">
        <v>1.18553398029911E-2</v>
      </c>
      <c r="L215">
        <v>9.3840602695318395E-6</v>
      </c>
      <c r="M215">
        <v>0.98813527613673935</v>
      </c>
    </row>
    <row r="216" spans="1:13" hidden="1" x14ac:dyDescent="0.2">
      <c r="A216" s="28" t="s">
        <v>11405</v>
      </c>
      <c r="B216" s="28" t="s">
        <v>11516</v>
      </c>
      <c r="C216" s="28" t="s">
        <v>14</v>
      </c>
      <c r="D216" s="28" t="s">
        <v>4127</v>
      </c>
      <c r="E216" t="b">
        <v>0</v>
      </c>
      <c r="F216" t="s">
        <v>11</v>
      </c>
      <c r="G216" s="28" t="s">
        <v>11</v>
      </c>
      <c r="H216" s="28" t="s">
        <v>11517</v>
      </c>
      <c r="I216" s="28" t="s">
        <v>11518</v>
      </c>
      <c r="J216" s="28" t="s">
        <v>11519</v>
      </c>
      <c r="K216">
        <v>5.0054881414761799E-7</v>
      </c>
      <c r="L216">
        <v>2.348288337346857E-6</v>
      </c>
      <c r="M216">
        <v>0.99999715116284837</v>
      </c>
    </row>
    <row r="217" spans="1:13" hidden="1" x14ac:dyDescent="0.2">
      <c r="A217" s="28" t="s">
        <v>11405</v>
      </c>
      <c r="B217" s="28" t="s">
        <v>11856</v>
      </c>
      <c r="C217" s="28" t="s">
        <v>74</v>
      </c>
      <c r="D217" s="28" t="s">
        <v>407</v>
      </c>
      <c r="E217" t="b">
        <v>0</v>
      </c>
      <c r="F217" t="s">
        <v>11</v>
      </c>
      <c r="G217" s="28" t="s">
        <v>11</v>
      </c>
      <c r="H217" s="28" t="s">
        <v>11857</v>
      </c>
      <c r="I217" s="28" t="s">
        <v>11858</v>
      </c>
      <c r="J217" s="28" t="s">
        <v>11859</v>
      </c>
      <c r="K217">
        <v>5.2043089287949352E-5</v>
      </c>
      <c r="L217">
        <v>1.3624525111849012E-6</v>
      </c>
      <c r="M217">
        <v>0.99994659445820089</v>
      </c>
    </row>
    <row r="218" spans="1:13" hidden="1" x14ac:dyDescent="0.2">
      <c r="A218" s="28" t="s">
        <v>11405</v>
      </c>
      <c r="B218" s="28" t="s">
        <v>12468</v>
      </c>
      <c r="C218" s="28" t="s">
        <v>74</v>
      </c>
      <c r="D218" s="28" t="s">
        <v>407</v>
      </c>
      <c r="E218" t="b">
        <v>0</v>
      </c>
      <c r="F218" t="s">
        <v>11</v>
      </c>
      <c r="G218" s="28" t="s">
        <v>11</v>
      </c>
      <c r="H218" s="28" t="s">
        <v>19</v>
      </c>
      <c r="I218" s="28" t="s">
        <v>12469</v>
      </c>
      <c r="J218" s="28" t="s">
        <v>12470</v>
      </c>
      <c r="K218">
        <v>9.195440383833197E-3</v>
      </c>
      <c r="L218">
        <v>2.3346596412380111E-6</v>
      </c>
      <c r="M218">
        <v>0.99080222495652548</v>
      </c>
    </row>
    <row r="219" spans="1:13" hidden="1" x14ac:dyDescent="0.2">
      <c r="A219" s="28" t="s">
        <v>12790</v>
      </c>
      <c r="B219" s="28" t="s">
        <v>12791</v>
      </c>
      <c r="C219" s="28" t="s">
        <v>14</v>
      </c>
      <c r="D219" s="28" t="s">
        <v>4127</v>
      </c>
      <c r="E219" t="b">
        <v>0</v>
      </c>
      <c r="F219" t="s">
        <v>11</v>
      </c>
      <c r="G219" s="28" t="s">
        <v>11</v>
      </c>
      <c r="H219" s="28" t="s">
        <v>12792</v>
      </c>
      <c r="I219" s="28" t="s">
        <v>12793</v>
      </c>
      <c r="J219" s="28" t="s">
        <v>19</v>
      </c>
      <c r="K219">
        <v>4.4570223506577329E-5</v>
      </c>
      <c r="L219">
        <v>1.0452930190333238E-5</v>
      </c>
      <c r="M219">
        <v>0.99994497684630312</v>
      </c>
    </row>
    <row r="220" spans="1:13" x14ac:dyDescent="0.2">
      <c r="A220" s="28" t="s">
        <v>11811</v>
      </c>
      <c r="B220" s="28" t="s">
        <v>11812</v>
      </c>
      <c r="C220" s="28" t="s">
        <v>4</v>
      </c>
      <c r="D220" s="28" t="s">
        <v>407</v>
      </c>
      <c r="E220" t="b">
        <v>1</v>
      </c>
      <c r="F220" t="s">
        <v>11</v>
      </c>
      <c r="G220" s="28" t="s">
        <v>11</v>
      </c>
      <c r="H220" s="28" t="s">
        <v>11813</v>
      </c>
      <c r="I220" s="28" t="s">
        <v>11814</v>
      </c>
      <c r="J220" s="28" t="s">
        <v>11815</v>
      </c>
      <c r="K220">
        <v>1.0547987389124045E-27</v>
      </c>
      <c r="L220">
        <v>3.427130828994422E-15</v>
      </c>
      <c r="M220">
        <v>0.99999999999999667</v>
      </c>
    </row>
    <row r="221" spans="1:13" hidden="1" x14ac:dyDescent="0.2">
      <c r="A221" s="28" t="s">
        <v>11520</v>
      </c>
      <c r="B221" s="28" t="s">
        <v>11521</v>
      </c>
      <c r="C221" s="28" t="s">
        <v>613</v>
      </c>
      <c r="D221" s="28" t="s">
        <v>4127</v>
      </c>
      <c r="E221" t="b">
        <v>0</v>
      </c>
      <c r="F221" t="s">
        <v>11</v>
      </c>
      <c r="G221" s="28" t="s">
        <v>11</v>
      </c>
      <c r="H221" s="28" t="s">
        <v>11522</v>
      </c>
      <c r="I221" s="28" t="s">
        <v>11523</v>
      </c>
      <c r="J221" s="28" t="s">
        <v>11524</v>
      </c>
      <c r="K221">
        <v>2.4781015759056923E-4</v>
      </c>
      <c r="L221">
        <v>1.0626356699307309E-8</v>
      </c>
      <c r="M221">
        <v>0.99975217921605275</v>
      </c>
    </row>
    <row r="222" spans="1:13" hidden="1" x14ac:dyDescent="0.2">
      <c r="A222" s="28" t="s">
        <v>12907</v>
      </c>
      <c r="B222" s="28" t="s">
        <v>12908</v>
      </c>
      <c r="C222" s="28" t="s">
        <v>74</v>
      </c>
      <c r="D222" s="28" t="s">
        <v>5924</v>
      </c>
      <c r="E222" t="b">
        <v>0</v>
      </c>
      <c r="F222" t="s">
        <v>11</v>
      </c>
      <c r="G222" s="28" t="s">
        <v>11</v>
      </c>
      <c r="H222" s="28" t="s">
        <v>12909</v>
      </c>
      <c r="I222" s="28" t="s">
        <v>12910</v>
      </c>
      <c r="J222" s="28" t="s">
        <v>12911</v>
      </c>
      <c r="K222">
        <v>1.2451218799651884E-7</v>
      </c>
      <c r="L222">
        <v>3.7102309248103552E-6</v>
      </c>
      <c r="M222">
        <v>0.99999616525688717</v>
      </c>
    </row>
    <row r="223" spans="1:13" hidden="1" x14ac:dyDescent="0.2">
      <c r="A223" s="28" t="s">
        <v>11620</v>
      </c>
      <c r="B223" s="28" t="s">
        <v>11968</v>
      </c>
      <c r="C223" s="28" t="s">
        <v>74</v>
      </c>
      <c r="D223" s="28" t="s">
        <v>6339</v>
      </c>
      <c r="E223" t="b">
        <v>1</v>
      </c>
      <c r="F223" t="s">
        <v>11</v>
      </c>
      <c r="G223" s="28" t="s">
        <v>11</v>
      </c>
      <c r="H223" s="28" t="s">
        <v>11969</v>
      </c>
      <c r="I223" s="28" t="s">
        <v>11970</v>
      </c>
      <c r="J223" s="28" t="s">
        <v>19</v>
      </c>
      <c r="K223">
        <v>1.3708026595892128E-28</v>
      </c>
      <c r="L223">
        <v>1.2940632812918043E-13</v>
      </c>
      <c r="M223">
        <v>0.99999999999987055</v>
      </c>
    </row>
    <row r="224" spans="1:13" hidden="1" x14ac:dyDescent="0.2">
      <c r="A224" s="28" t="s">
        <v>12380</v>
      </c>
      <c r="B224" s="28" t="s">
        <v>12381</v>
      </c>
      <c r="C224" s="28" t="s">
        <v>14</v>
      </c>
      <c r="D224" s="28" t="s">
        <v>407</v>
      </c>
      <c r="E224" t="b">
        <v>0</v>
      </c>
      <c r="F224" t="s">
        <v>11</v>
      </c>
      <c r="G224" s="28" t="s">
        <v>9</v>
      </c>
      <c r="H224" s="28" t="s">
        <v>12382</v>
      </c>
      <c r="I224" s="28" t="s">
        <v>12383</v>
      </c>
      <c r="J224" s="28" t="s">
        <v>12384</v>
      </c>
      <c r="K224">
        <v>0.85529547491601732</v>
      </c>
      <c r="L224">
        <v>2.6263434162420809E-3</v>
      </c>
      <c r="M224">
        <v>0.14207818166774072</v>
      </c>
    </row>
    <row r="225" spans="1:13" x14ac:dyDescent="0.2">
      <c r="A225" s="28" t="s">
        <v>11511</v>
      </c>
      <c r="B225" s="28" t="s">
        <v>5323</v>
      </c>
      <c r="C225" s="28" t="s">
        <v>4</v>
      </c>
      <c r="D225" s="28" t="s">
        <v>4127</v>
      </c>
      <c r="E225" t="b">
        <v>1</v>
      </c>
      <c r="F225" t="s">
        <v>11</v>
      </c>
      <c r="G225" s="28" t="s">
        <v>11</v>
      </c>
      <c r="H225" s="28" t="s">
        <v>11586</v>
      </c>
      <c r="I225" s="28" t="s">
        <v>11587</v>
      </c>
      <c r="J225" s="28" t="s">
        <v>11588</v>
      </c>
      <c r="K225">
        <v>8.4864901508296592E-24</v>
      </c>
      <c r="L225">
        <v>1.3894977428528874E-13</v>
      </c>
      <c r="M225">
        <v>0.999999999999861</v>
      </c>
    </row>
    <row r="226" spans="1:13" x14ac:dyDescent="0.2">
      <c r="A226" s="28" t="s">
        <v>11511</v>
      </c>
      <c r="B226" s="28" t="s">
        <v>11512</v>
      </c>
      <c r="C226" s="28" t="s">
        <v>4</v>
      </c>
      <c r="D226" s="28" t="s">
        <v>4127</v>
      </c>
      <c r="E226" t="b">
        <v>1</v>
      </c>
      <c r="F226" t="s">
        <v>11</v>
      </c>
      <c r="G226" s="28" t="s">
        <v>11</v>
      </c>
      <c r="H226" s="28" t="s">
        <v>11513</v>
      </c>
      <c r="I226" s="28" t="s">
        <v>11514</v>
      </c>
      <c r="J226" s="28" t="s">
        <v>11515</v>
      </c>
      <c r="K226">
        <v>4.117702405763251E-27</v>
      </c>
      <c r="L226">
        <v>3.5457787210359559E-16</v>
      </c>
      <c r="M226">
        <v>0.99999999999999956</v>
      </c>
    </row>
    <row r="227" spans="1:13" x14ac:dyDescent="0.2">
      <c r="A227" s="28" t="s">
        <v>11511</v>
      </c>
      <c r="B227" s="28" t="s">
        <v>5323</v>
      </c>
      <c r="C227" s="28" t="s">
        <v>4</v>
      </c>
      <c r="D227" s="28" t="s">
        <v>4127</v>
      </c>
      <c r="E227" t="b">
        <v>1</v>
      </c>
      <c r="F227" t="s">
        <v>11</v>
      </c>
      <c r="G227" s="28" t="s">
        <v>11</v>
      </c>
      <c r="H227" s="28" t="s">
        <v>11889</v>
      </c>
      <c r="I227" s="28" t="s">
        <v>11890</v>
      </c>
      <c r="J227" s="28" t="s">
        <v>11891</v>
      </c>
      <c r="K227">
        <v>1.2211642834106876E-26</v>
      </c>
      <c r="L227">
        <v>1.3653075518602569E-13</v>
      </c>
      <c r="M227">
        <v>0.99999999999986344</v>
      </c>
    </row>
    <row r="228" spans="1:13" x14ac:dyDescent="0.2">
      <c r="A228" s="28" t="s">
        <v>11511</v>
      </c>
      <c r="B228" s="28" t="s">
        <v>5323</v>
      </c>
      <c r="C228" s="28" t="s">
        <v>4</v>
      </c>
      <c r="D228" s="28" t="s">
        <v>4127</v>
      </c>
      <c r="E228" t="b">
        <v>1</v>
      </c>
      <c r="F228" t="s">
        <v>11</v>
      </c>
      <c r="G228" s="28" t="s">
        <v>11</v>
      </c>
      <c r="H228" s="28" t="s">
        <v>19</v>
      </c>
      <c r="I228" s="28" t="s">
        <v>11829</v>
      </c>
      <c r="J228" s="28" t="s">
        <v>11830</v>
      </c>
      <c r="K228">
        <v>7.6940823377296433E-27</v>
      </c>
      <c r="L228">
        <v>1.7216348540464168E-14</v>
      </c>
      <c r="M228">
        <v>0.99999999999998268</v>
      </c>
    </row>
    <row r="229" spans="1:13" x14ac:dyDescent="0.2">
      <c r="A229" s="28" t="s">
        <v>11511</v>
      </c>
      <c r="B229" s="28" t="s">
        <v>11788</v>
      </c>
      <c r="C229" s="28" t="s">
        <v>4</v>
      </c>
      <c r="D229" s="28" t="s">
        <v>4127</v>
      </c>
      <c r="E229" t="b">
        <v>1</v>
      </c>
      <c r="F229" t="s">
        <v>11</v>
      </c>
      <c r="G229" s="28" t="s">
        <v>11</v>
      </c>
      <c r="H229" s="28" t="s">
        <v>11789</v>
      </c>
      <c r="I229" s="28" t="s">
        <v>11790</v>
      </c>
      <c r="J229" s="28" t="s">
        <v>11791</v>
      </c>
      <c r="K229">
        <v>5.644377049045125E-28</v>
      </c>
      <c r="L229">
        <v>2.1809208413912537E-16</v>
      </c>
      <c r="M229">
        <v>0.99999999999999978</v>
      </c>
    </row>
    <row r="230" spans="1:13" x14ac:dyDescent="0.2">
      <c r="A230" s="28" t="s">
        <v>11511</v>
      </c>
      <c r="B230" s="28" t="s">
        <v>12849</v>
      </c>
      <c r="C230" s="28" t="s">
        <v>4</v>
      </c>
      <c r="D230" s="28" t="s">
        <v>4127</v>
      </c>
      <c r="E230" t="b">
        <v>1</v>
      </c>
      <c r="F230" t="s">
        <v>11</v>
      </c>
      <c r="G230" s="28" t="s">
        <v>11</v>
      </c>
      <c r="H230" s="28" t="s">
        <v>11828</v>
      </c>
      <c r="I230" s="28" t="s">
        <v>11513</v>
      </c>
      <c r="J230" s="28" t="s">
        <v>12850</v>
      </c>
      <c r="K230">
        <v>2.9563537966317797E-28</v>
      </c>
      <c r="L230">
        <v>2.7956825346877231E-14</v>
      </c>
      <c r="M230">
        <v>0.99999999999997202</v>
      </c>
    </row>
    <row r="231" spans="1:13" x14ac:dyDescent="0.2">
      <c r="A231" s="28" t="s">
        <v>11511</v>
      </c>
      <c r="B231" s="28" t="s">
        <v>11788</v>
      </c>
      <c r="C231" s="28" t="s">
        <v>4</v>
      </c>
      <c r="D231" s="28" t="s">
        <v>4127</v>
      </c>
      <c r="E231" t="b">
        <v>1</v>
      </c>
      <c r="F231" t="s">
        <v>11</v>
      </c>
      <c r="G231" s="28" t="s">
        <v>11</v>
      </c>
      <c r="H231" s="28" t="s">
        <v>12552</v>
      </c>
      <c r="I231" s="28" t="s">
        <v>11586</v>
      </c>
      <c r="J231" s="28" t="s">
        <v>12553</v>
      </c>
      <c r="K231">
        <v>1.5869039414159661E-23</v>
      </c>
      <c r="L231">
        <v>2.9792032414572795E-13</v>
      </c>
      <c r="M231">
        <v>0.99999999999970202</v>
      </c>
    </row>
    <row r="232" spans="1:13" hidden="1" x14ac:dyDescent="0.2">
      <c r="A232" s="28" t="s">
        <v>11833</v>
      </c>
      <c r="B232" s="28" t="s">
        <v>11834</v>
      </c>
      <c r="C232" s="28" t="s">
        <v>74</v>
      </c>
      <c r="D232" s="28" t="s">
        <v>407</v>
      </c>
      <c r="E232" t="b">
        <v>0</v>
      </c>
      <c r="F232" t="s">
        <v>11</v>
      </c>
      <c r="G232" s="28" t="s">
        <v>11</v>
      </c>
      <c r="H232" s="28" t="s">
        <v>11835</v>
      </c>
      <c r="I232" s="28" t="s">
        <v>11836</v>
      </c>
      <c r="J232" s="28" t="s">
        <v>19</v>
      </c>
      <c r="K232">
        <v>1.5275156955488747E-2</v>
      </c>
      <c r="L232">
        <v>2.4456597291218915E-4</v>
      </c>
      <c r="M232">
        <v>0.98448027707159902</v>
      </c>
    </row>
    <row r="233" spans="1:13" hidden="1" x14ac:dyDescent="0.2">
      <c r="A233" s="28" t="s">
        <v>11545</v>
      </c>
      <c r="B233" s="28" t="s">
        <v>12328</v>
      </c>
      <c r="C233" s="28" t="s">
        <v>14</v>
      </c>
      <c r="D233" s="28" t="s">
        <v>407</v>
      </c>
      <c r="E233" t="b">
        <v>0</v>
      </c>
      <c r="F233" t="s">
        <v>11</v>
      </c>
      <c r="G233" s="28" t="s">
        <v>11</v>
      </c>
      <c r="H233" s="28" t="s">
        <v>245</v>
      </c>
      <c r="I233" s="28" t="s">
        <v>12329</v>
      </c>
      <c r="J233" s="28" t="s">
        <v>19</v>
      </c>
      <c r="K233">
        <v>1.4833369762601304E-2</v>
      </c>
      <c r="L233">
        <v>4.1807358580707669E-3</v>
      </c>
      <c r="M233">
        <v>0.98098589437932782</v>
      </c>
    </row>
    <row r="234" spans="1:13" hidden="1" x14ac:dyDescent="0.2">
      <c r="A234" s="28" t="s">
        <v>12514</v>
      </c>
      <c r="B234" s="28" t="s">
        <v>12515</v>
      </c>
      <c r="C234" s="28" t="s">
        <v>613</v>
      </c>
      <c r="D234" s="28" t="s">
        <v>4127</v>
      </c>
      <c r="E234" t="b">
        <v>0</v>
      </c>
      <c r="F234" t="s">
        <v>11</v>
      </c>
      <c r="G234" s="28" t="s">
        <v>11</v>
      </c>
      <c r="H234" s="28" t="s">
        <v>12516</v>
      </c>
      <c r="I234" s="28" t="s">
        <v>12517</v>
      </c>
      <c r="J234" s="28" t="s">
        <v>12518</v>
      </c>
      <c r="K234">
        <v>2.8145933225516332E-3</v>
      </c>
      <c r="L234">
        <v>1.2587347854047247E-8</v>
      </c>
      <c r="M234">
        <v>0.99718539409010043</v>
      </c>
    </row>
    <row r="235" spans="1:13" hidden="1" x14ac:dyDescent="0.2">
      <c r="A235" s="28" t="s">
        <v>11489</v>
      </c>
      <c r="B235" s="28" t="s">
        <v>12480</v>
      </c>
      <c r="C235" s="28" t="s">
        <v>26</v>
      </c>
      <c r="D235" s="28" t="s">
        <v>407</v>
      </c>
      <c r="E235" t="b">
        <v>0</v>
      </c>
      <c r="F235" t="s">
        <v>11</v>
      </c>
      <c r="G235" s="28" t="s">
        <v>11</v>
      </c>
      <c r="H235" s="28" t="s">
        <v>12481</v>
      </c>
      <c r="I235" s="28" t="s">
        <v>12482</v>
      </c>
      <c r="J235" s="28" t="s">
        <v>12483</v>
      </c>
      <c r="K235">
        <v>2.138343756730841E-6</v>
      </c>
      <c r="L235">
        <v>6.4468012837583396E-6</v>
      </c>
      <c r="M235">
        <v>0.99999141485495946</v>
      </c>
    </row>
    <row r="236" spans="1:13" hidden="1" x14ac:dyDescent="0.2">
      <c r="A236" s="28" t="s">
        <v>11442</v>
      </c>
      <c r="B236" s="28" t="s">
        <v>12174</v>
      </c>
      <c r="C236" s="28" t="s">
        <v>14</v>
      </c>
      <c r="D236" s="28" t="s">
        <v>4127</v>
      </c>
      <c r="E236" t="b">
        <v>0</v>
      </c>
      <c r="F236" t="s">
        <v>11</v>
      </c>
      <c r="G236" s="28" t="s">
        <v>11</v>
      </c>
      <c r="H236" s="28" t="s">
        <v>12175</v>
      </c>
      <c r="I236" s="28" t="s">
        <v>12176</v>
      </c>
      <c r="J236" s="28" t="s">
        <v>12177</v>
      </c>
      <c r="K236">
        <v>2.6196742022852411E-5</v>
      </c>
      <c r="L236">
        <v>8.4519847168376696E-7</v>
      </c>
      <c r="M236">
        <v>0.99997295805950559</v>
      </c>
    </row>
    <row r="237" spans="1:13" x14ac:dyDescent="0.2">
      <c r="A237" s="28" t="s">
        <v>12671</v>
      </c>
      <c r="B237" s="28" t="s">
        <v>12672</v>
      </c>
      <c r="C237" s="28" t="s">
        <v>4</v>
      </c>
      <c r="D237" s="28" t="s">
        <v>4127</v>
      </c>
      <c r="E237" t="b">
        <v>1</v>
      </c>
      <c r="F237" t="s">
        <v>11</v>
      </c>
      <c r="G237" s="28" t="s">
        <v>11</v>
      </c>
      <c r="H237" s="28" t="s">
        <v>19</v>
      </c>
      <c r="I237" s="28" t="s">
        <v>12673</v>
      </c>
      <c r="J237" s="28" t="s">
        <v>12674</v>
      </c>
      <c r="K237">
        <v>3.1586553761586363E-27</v>
      </c>
      <c r="L237">
        <v>7.5383015521878163E-16</v>
      </c>
      <c r="M237">
        <v>0.99999999999999933</v>
      </c>
    </row>
    <row r="238" spans="1:13" hidden="1" x14ac:dyDescent="0.2">
      <c r="A238" s="28" t="s">
        <v>11667</v>
      </c>
      <c r="B238" s="28" t="s">
        <v>3709</v>
      </c>
      <c r="C238" s="28" t="s">
        <v>74</v>
      </c>
      <c r="D238" s="28" t="s">
        <v>3710</v>
      </c>
      <c r="E238" t="b">
        <v>1</v>
      </c>
      <c r="F238" t="s">
        <v>11</v>
      </c>
      <c r="G238" s="28" t="s">
        <v>11</v>
      </c>
      <c r="H238" s="28" t="s">
        <v>19</v>
      </c>
      <c r="I238" s="28" t="s">
        <v>11668</v>
      </c>
      <c r="J238" s="28" t="s">
        <v>11669</v>
      </c>
      <c r="K238">
        <v>1.3001825220158465E-27</v>
      </c>
      <c r="L238">
        <v>1.457002344784561E-13</v>
      </c>
      <c r="M238">
        <v>0.99999999999985434</v>
      </c>
    </row>
    <row r="239" spans="1:13" hidden="1" x14ac:dyDescent="0.2">
      <c r="A239" s="28" t="s">
        <v>11667</v>
      </c>
      <c r="B239" s="28" t="s">
        <v>3709</v>
      </c>
      <c r="C239" s="28" t="s">
        <v>74</v>
      </c>
      <c r="D239" s="28" t="s">
        <v>3710</v>
      </c>
      <c r="E239" t="b">
        <v>1</v>
      </c>
      <c r="F239" t="s">
        <v>11</v>
      </c>
      <c r="G239" s="28" t="s">
        <v>11</v>
      </c>
      <c r="H239" s="28" t="s">
        <v>12107</v>
      </c>
      <c r="I239" s="28" t="s">
        <v>12108</v>
      </c>
      <c r="J239" s="28" t="s">
        <v>12109</v>
      </c>
      <c r="K239">
        <v>1.1227656088082791E-25</v>
      </c>
      <c r="L239">
        <v>1.2768951286777583E-12</v>
      </c>
      <c r="M239">
        <v>0.99999999999872302</v>
      </c>
    </row>
    <row r="240" spans="1:13" hidden="1" x14ac:dyDescent="0.2">
      <c r="A240" s="28" t="s">
        <v>12127</v>
      </c>
      <c r="B240" s="28" t="s">
        <v>12128</v>
      </c>
      <c r="C240" s="28" t="s">
        <v>14</v>
      </c>
      <c r="D240" s="28" t="s">
        <v>407</v>
      </c>
      <c r="E240" t="b">
        <v>0</v>
      </c>
      <c r="F240" t="s">
        <v>11</v>
      </c>
      <c r="G240" s="28" t="s">
        <v>11</v>
      </c>
      <c r="H240" s="28" t="s">
        <v>12129</v>
      </c>
      <c r="I240" s="28" t="s">
        <v>12130</v>
      </c>
      <c r="J240" s="28" t="s">
        <v>12131</v>
      </c>
      <c r="K240">
        <v>1.3149621398300382E-5</v>
      </c>
      <c r="L240">
        <v>1.3693894699194436E-3</v>
      </c>
      <c r="M240">
        <v>0.99861746090868242</v>
      </c>
    </row>
    <row r="241" spans="1:13" hidden="1" x14ac:dyDescent="0.2">
      <c r="A241" s="28" t="s">
        <v>12495</v>
      </c>
      <c r="B241" s="28" t="s">
        <v>12496</v>
      </c>
      <c r="C241" s="28" t="s">
        <v>74</v>
      </c>
      <c r="D241" s="28" t="s">
        <v>407</v>
      </c>
      <c r="E241" t="b">
        <v>0</v>
      </c>
      <c r="F241" t="s">
        <v>11</v>
      </c>
      <c r="G241" s="28" t="s">
        <v>11</v>
      </c>
      <c r="H241" s="28" t="s">
        <v>12497</v>
      </c>
      <c r="I241" s="28" t="s">
        <v>12498</v>
      </c>
      <c r="J241" s="28" t="s">
        <v>12499</v>
      </c>
      <c r="K241">
        <v>6.9928394007500438E-9</v>
      </c>
      <c r="L241">
        <v>4.7269626003335917E-6</v>
      </c>
      <c r="M241">
        <v>0.99999526604456024</v>
      </c>
    </row>
    <row r="242" spans="1:13" hidden="1" x14ac:dyDescent="0.2">
      <c r="A242" s="28" t="s">
        <v>11386</v>
      </c>
      <c r="B242" s="28" t="s">
        <v>11387</v>
      </c>
      <c r="C242" s="28" t="s">
        <v>74</v>
      </c>
      <c r="D242" s="28" t="s">
        <v>3906</v>
      </c>
      <c r="E242" t="b">
        <v>0</v>
      </c>
      <c r="F242" t="s">
        <v>11</v>
      </c>
      <c r="G242" s="28" t="s">
        <v>11</v>
      </c>
      <c r="H242" s="28" t="s">
        <v>11388</v>
      </c>
      <c r="I242" s="28" t="s">
        <v>11389</v>
      </c>
      <c r="J242" s="28" t="s">
        <v>11390</v>
      </c>
      <c r="K242">
        <v>1.3115306866236475E-7</v>
      </c>
      <c r="L242">
        <v>6.2927919622983088E-8</v>
      </c>
      <c r="M242">
        <v>0.99999980591901172</v>
      </c>
    </row>
    <row r="243" spans="1:13" hidden="1" x14ac:dyDescent="0.2">
      <c r="A243" s="28" t="s">
        <v>11503</v>
      </c>
      <c r="B243" s="28" t="s">
        <v>12780</v>
      </c>
      <c r="C243" s="28" t="s">
        <v>74</v>
      </c>
      <c r="D243" s="28" t="s">
        <v>407</v>
      </c>
      <c r="E243" t="b">
        <v>0</v>
      </c>
      <c r="F243" t="s">
        <v>11</v>
      </c>
      <c r="G243" s="28" t="s">
        <v>11</v>
      </c>
      <c r="H243" s="28" t="s">
        <v>12781</v>
      </c>
      <c r="I243" s="28" t="s">
        <v>12782</v>
      </c>
      <c r="J243" s="28" t="s">
        <v>19</v>
      </c>
      <c r="K243">
        <v>2.7193962704842312E-3</v>
      </c>
      <c r="L243">
        <v>2.2297987692734671E-5</v>
      </c>
      <c r="M243">
        <v>0.99725830574182295</v>
      </c>
    </row>
    <row r="244" spans="1:13" hidden="1" x14ac:dyDescent="0.2">
      <c r="A244" s="28" t="s">
        <v>11503</v>
      </c>
      <c r="B244" s="28" t="s">
        <v>11948</v>
      </c>
      <c r="C244" s="28" t="s">
        <v>74</v>
      </c>
      <c r="D244" s="28" t="s">
        <v>3823</v>
      </c>
      <c r="E244" t="b">
        <v>0</v>
      </c>
      <c r="F244" t="s">
        <v>11</v>
      </c>
      <c r="G244" s="28" t="s">
        <v>11</v>
      </c>
      <c r="H244" s="28" t="s">
        <v>11949</v>
      </c>
      <c r="I244" s="28" t="s">
        <v>11950</v>
      </c>
      <c r="J244" s="28" t="s">
        <v>11951</v>
      </c>
      <c r="K244">
        <v>3.6432949277937972E-6</v>
      </c>
      <c r="L244">
        <v>3.9473410474902748E-7</v>
      </c>
      <c r="M244">
        <v>0.99999596197096741</v>
      </c>
    </row>
    <row r="245" spans="1:13" hidden="1" x14ac:dyDescent="0.2">
      <c r="A245" s="28" t="s">
        <v>11595</v>
      </c>
      <c r="B245" s="28" t="s">
        <v>11596</v>
      </c>
      <c r="C245" s="28" t="s">
        <v>74</v>
      </c>
      <c r="D245" s="28" t="s">
        <v>2909</v>
      </c>
      <c r="E245" t="b">
        <v>0</v>
      </c>
      <c r="F245" t="s">
        <v>11</v>
      </c>
      <c r="G245" s="28" t="s">
        <v>11</v>
      </c>
      <c r="H245" s="28" t="s">
        <v>11597</v>
      </c>
      <c r="I245" s="28" t="s">
        <v>11598</v>
      </c>
      <c r="J245" s="28" t="s">
        <v>11599</v>
      </c>
      <c r="K245">
        <v>1.7927014415660728E-6</v>
      </c>
      <c r="L245">
        <v>1.8278502597049925E-8</v>
      </c>
      <c r="M245">
        <v>0.99999818902005577</v>
      </c>
    </row>
    <row r="246" spans="1:13" hidden="1" x14ac:dyDescent="0.2">
      <c r="A246" s="28" t="s">
        <v>11692</v>
      </c>
      <c r="B246" s="28" t="s">
        <v>11693</v>
      </c>
      <c r="C246" s="28" t="s">
        <v>74</v>
      </c>
      <c r="D246" s="28" t="s">
        <v>4127</v>
      </c>
      <c r="E246" t="b">
        <v>0</v>
      </c>
      <c r="F246" t="s">
        <v>11</v>
      </c>
      <c r="G246" s="28" t="s">
        <v>11</v>
      </c>
      <c r="H246" s="28" t="s">
        <v>11694</v>
      </c>
      <c r="I246" s="28" t="s">
        <v>11695</v>
      </c>
      <c r="J246" s="28" t="s">
        <v>11696</v>
      </c>
      <c r="K246">
        <v>5.3697880719726963E-7</v>
      </c>
      <c r="L246">
        <v>7.4639065600175715E-9</v>
      </c>
      <c r="M246">
        <v>0.9999994555572862</v>
      </c>
    </row>
    <row r="247" spans="1:13" hidden="1" x14ac:dyDescent="0.2">
      <c r="A247" s="28" t="s">
        <v>11692</v>
      </c>
      <c r="B247" s="28" t="s">
        <v>11693</v>
      </c>
      <c r="C247" s="28" t="s">
        <v>14</v>
      </c>
      <c r="D247" s="28" t="s">
        <v>4127</v>
      </c>
      <c r="E247" t="b">
        <v>0</v>
      </c>
      <c r="F247" t="s">
        <v>11</v>
      </c>
      <c r="G247" s="28" t="s">
        <v>11</v>
      </c>
      <c r="H247" s="28" t="s">
        <v>12377</v>
      </c>
      <c r="I247" s="28" t="s">
        <v>12378</v>
      </c>
      <c r="J247" s="28" t="s">
        <v>12379</v>
      </c>
      <c r="K247">
        <v>8.9092032090818576E-2</v>
      </c>
      <c r="L247">
        <v>1.6404486411084905E-4</v>
      </c>
      <c r="M247">
        <v>0.91074392304507057</v>
      </c>
    </row>
    <row r="248" spans="1:13" hidden="1" x14ac:dyDescent="0.2">
      <c r="A248" s="28" t="s">
        <v>11576</v>
      </c>
      <c r="B248" s="28" t="s">
        <v>12612</v>
      </c>
      <c r="C248" s="28" t="s">
        <v>14</v>
      </c>
      <c r="D248" s="28" t="s">
        <v>5924</v>
      </c>
      <c r="E248" t="b">
        <v>0</v>
      </c>
      <c r="F248" t="s">
        <v>11</v>
      </c>
      <c r="G248" s="28" t="s">
        <v>11</v>
      </c>
      <c r="H248" s="28" t="s">
        <v>12613</v>
      </c>
      <c r="I248" s="28" t="s">
        <v>12614</v>
      </c>
      <c r="J248" s="28" t="s">
        <v>12615</v>
      </c>
      <c r="K248">
        <v>2.5196147949725537E-5</v>
      </c>
      <c r="L248">
        <v>4.2129942194833327E-6</v>
      </c>
      <c r="M248">
        <v>0.9999705908578308</v>
      </c>
    </row>
    <row r="249" spans="1:13" hidden="1" x14ac:dyDescent="0.2">
      <c r="A249" s="28" t="s">
        <v>11504</v>
      </c>
      <c r="B249" s="28" t="s">
        <v>12443</v>
      </c>
      <c r="C249" s="28" t="s">
        <v>74</v>
      </c>
      <c r="D249" s="28" t="s">
        <v>3823</v>
      </c>
      <c r="E249" t="b">
        <v>0</v>
      </c>
      <c r="F249" t="s">
        <v>11</v>
      </c>
      <c r="G249" s="28" t="s">
        <v>11</v>
      </c>
      <c r="H249" s="28" t="s">
        <v>12444</v>
      </c>
      <c r="I249" s="28" t="s">
        <v>12445</v>
      </c>
      <c r="J249" s="28" t="s">
        <v>12446</v>
      </c>
      <c r="K249">
        <v>2.1708630522038682E-4</v>
      </c>
      <c r="L249">
        <v>4.2431236680534937E-7</v>
      </c>
      <c r="M249">
        <v>0.99978248938241276</v>
      </c>
    </row>
    <row r="250" spans="1:13" hidden="1" x14ac:dyDescent="0.2">
      <c r="A250" s="28" t="s">
        <v>11504</v>
      </c>
      <c r="B250" s="28" t="s">
        <v>12316</v>
      </c>
      <c r="C250" s="28" t="s">
        <v>14</v>
      </c>
      <c r="D250" s="28" t="s">
        <v>2860</v>
      </c>
      <c r="E250" t="b">
        <v>0</v>
      </c>
      <c r="F250" t="s">
        <v>11</v>
      </c>
      <c r="G250" s="28" t="s">
        <v>11</v>
      </c>
      <c r="H250" s="28" t="s">
        <v>12317</v>
      </c>
      <c r="I250" s="28" t="s">
        <v>12318</v>
      </c>
      <c r="J250" s="28" t="s">
        <v>12319</v>
      </c>
      <c r="K250">
        <v>1.7338175670988654E-6</v>
      </c>
      <c r="L250">
        <v>1.1200575812146461E-3</v>
      </c>
      <c r="M250">
        <v>0.99887820860121834</v>
      </c>
    </row>
    <row r="251" spans="1:13" hidden="1" x14ac:dyDescent="0.2">
      <c r="A251" s="28" t="s">
        <v>11525</v>
      </c>
      <c r="B251" s="28" t="s">
        <v>11988</v>
      </c>
      <c r="C251" s="28" t="s">
        <v>14</v>
      </c>
      <c r="D251" s="28" t="s">
        <v>2860</v>
      </c>
      <c r="E251" t="b">
        <v>0</v>
      </c>
      <c r="F251" t="s">
        <v>11</v>
      </c>
      <c r="G251" s="28" t="s">
        <v>10</v>
      </c>
      <c r="H251" s="28" t="s">
        <v>19</v>
      </c>
      <c r="I251" s="28" t="s">
        <v>11989</v>
      </c>
      <c r="J251" s="28" t="s">
        <v>11990</v>
      </c>
      <c r="K251">
        <v>0.35526090057632159</v>
      </c>
      <c r="L251">
        <v>0.58224342129156059</v>
      </c>
      <c r="M251">
        <v>6.2495678132117857E-2</v>
      </c>
    </row>
    <row r="252" spans="1:13" hidden="1" x14ac:dyDescent="0.2">
      <c r="A252" s="28" t="s">
        <v>11425</v>
      </c>
      <c r="B252" s="28" t="s">
        <v>12153</v>
      </c>
      <c r="C252" s="28" t="s">
        <v>14</v>
      </c>
      <c r="D252" s="28" t="s">
        <v>3906</v>
      </c>
      <c r="E252" t="b">
        <v>0</v>
      </c>
      <c r="F252" t="s">
        <v>11</v>
      </c>
      <c r="G252" s="28" t="s">
        <v>11</v>
      </c>
      <c r="H252" s="28" t="s">
        <v>12154</v>
      </c>
      <c r="I252" s="28" t="s">
        <v>12155</v>
      </c>
      <c r="J252" s="28" t="s">
        <v>12156</v>
      </c>
      <c r="K252">
        <v>8.5723778883632279E-2</v>
      </c>
      <c r="L252">
        <v>4.5281263219751431E-5</v>
      </c>
      <c r="M252">
        <v>0.91423093985314796</v>
      </c>
    </row>
    <row r="253" spans="1:13" hidden="1" x14ac:dyDescent="0.2">
      <c r="A253" s="28" t="s">
        <v>11372</v>
      </c>
      <c r="B253" s="28" t="s">
        <v>11373</v>
      </c>
      <c r="C253" s="28" t="s">
        <v>74</v>
      </c>
      <c r="D253" s="28" t="s">
        <v>407</v>
      </c>
      <c r="E253" t="b">
        <v>0</v>
      </c>
      <c r="F253" t="s">
        <v>11</v>
      </c>
      <c r="G253" s="28" t="s">
        <v>11</v>
      </c>
      <c r="H253" s="28" t="s">
        <v>11374</v>
      </c>
      <c r="I253" s="28" t="s">
        <v>11375</v>
      </c>
      <c r="J253" s="28" t="s">
        <v>11376</v>
      </c>
      <c r="K253">
        <v>3.2454213992224527E-2</v>
      </c>
      <c r="L253">
        <v>8.2059264871434974E-5</v>
      </c>
      <c r="M253">
        <v>0.96746372674290415</v>
      </c>
    </row>
    <row r="254" spans="1:13" hidden="1" x14ac:dyDescent="0.2">
      <c r="A254" s="28" t="s">
        <v>12607</v>
      </c>
      <c r="B254" s="28" t="s">
        <v>12608</v>
      </c>
      <c r="C254" s="28" t="s">
        <v>14</v>
      </c>
      <c r="D254" s="28" t="s">
        <v>407</v>
      </c>
      <c r="E254" t="b">
        <v>0</v>
      </c>
      <c r="F254" t="s">
        <v>11</v>
      </c>
      <c r="G254" s="28" t="s">
        <v>11</v>
      </c>
      <c r="H254" s="28" t="s">
        <v>12609</v>
      </c>
      <c r="I254" s="28" t="s">
        <v>12610</v>
      </c>
      <c r="J254" s="28" t="s">
        <v>12611</v>
      </c>
      <c r="K254">
        <v>3.4251404424798993E-7</v>
      </c>
      <c r="L254">
        <v>8.1144030054652993E-8</v>
      </c>
      <c r="M254">
        <v>0.99999957634192571</v>
      </c>
    </row>
    <row r="255" spans="1:13" hidden="1" x14ac:dyDescent="0.2">
      <c r="A255" s="28" t="s">
        <v>12090</v>
      </c>
      <c r="B255" s="28" t="s">
        <v>12091</v>
      </c>
      <c r="C255" s="28" t="s">
        <v>14</v>
      </c>
      <c r="D255" s="28" t="s">
        <v>3036</v>
      </c>
      <c r="E255" t="b">
        <v>0</v>
      </c>
      <c r="F255" t="s">
        <v>11</v>
      </c>
      <c r="G255" s="28" t="s">
        <v>10</v>
      </c>
      <c r="H255" s="28" t="s">
        <v>19</v>
      </c>
      <c r="I255" s="28" t="s">
        <v>12092</v>
      </c>
      <c r="J255" s="28" t="s">
        <v>12093</v>
      </c>
      <c r="K255">
        <v>2.1247673763387521E-5</v>
      </c>
      <c r="L255">
        <v>0.76407756830443907</v>
      </c>
      <c r="M255">
        <v>0.23590118402179755</v>
      </c>
    </row>
    <row r="256" spans="1:13" hidden="1" x14ac:dyDescent="0.2">
      <c r="A256" s="28" t="s">
        <v>11687</v>
      </c>
      <c r="B256" s="28" t="s">
        <v>12531</v>
      </c>
      <c r="C256" s="28" t="s">
        <v>14</v>
      </c>
      <c r="D256" s="28" t="s">
        <v>407</v>
      </c>
      <c r="E256" t="b">
        <v>0</v>
      </c>
      <c r="F256" t="s">
        <v>11</v>
      </c>
      <c r="G256" s="28" t="s">
        <v>11</v>
      </c>
      <c r="H256" s="28" t="s">
        <v>12532</v>
      </c>
      <c r="I256" s="28" t="s">
        <v>12533</v>
      </c>
      <c r="J256" s="28" t="s">
        <v>12534</v>
      </c>
      <c r="K256">
        <v>6.4209290847491761E-4</v>
      </c>
      <c r="L256">
        <v>1.7125915566208632E-5</v>
      </c>
      <c r="M256">
        <v>0.99934078117595893</v>
      </c>
    </row>
    <row r="257" spans="1:13" hidden="1" x14ac:dyDescent="0.2">
      <c r="A257" s="28" t="s">
        <v>11687</v>
      </c>
      <c r="B257" s="28" t="s">
        <v>11688</v>
      </c>
      <c r="C257" s="28" t="s">
        <v>14</v>
      </c>
      <c r="D257" s="28" t="s">
        <v>407</v>
      </c>
      <c r="E257" t="b">
        <v>0</v>
      </c>
      <c r="F257" t="s">
        <v>11</v>
      </c>
      <c r="G257" s="28" t="s">
        <v>11</v>
      </c>
      <c r="H257" s="28" t="s">
        <v>11689</v>
      </c>
      <c r="I257" s="28" t="s">
        <v>11690</v>
      </c>
      <c r="J257" s="28" t="s">
        <v>11691</v>
      </c>
      <c r="K257">
        <v>7.4993522836589782E-10</v>
      </c>
      <c r="L257">
        <v>1.9353315171426977E-5</v>
      </c>
      <c r="M257">
        <v>0.99998064593489333</v>
      </c>
    </row>
    <row r="258" spans="1:13" hidden="1" x14ac:dyDescent="0.2">
      <c r="A258" s="28" t="s">
        <v>11649</v>
      </c>
      <c r="B258" s="28" t="s">
        <v>12808</v>
      </c>
      <c r="C258" s="28" t="s">
        <v>74</v>
      </c>
      <c r="D258" s="28" t="s">
        <v>407</v>
      </c>
      <c r="E258" t="b">
        <v>0</v>
      </c>
      <c r="F258" t="s">
        <v>11</v>
      </c>
      <c r="G258" s="28" t="s">
        <v>11</v>
      </c>
      <c r="H258" s="28" t="s">
        <v>12809</v>
      </c>
      <c r="I258" s="28" t="s">
        <v>12810</v>
      </c>
      <c r="J258" s="28" t="s">
        <v>12811</v>
      </c>
      <c r="K258">
        <v>1.6632651086177384E-4</v>
      </c>
      <c r="L258">
        <v>1.4181888751526838E-5</v>
      </c>
      <c r="M258">
        <v>0.99981949160038663</v>
      </c>
    </row>
    <row r="259" spans="1:13" hidden="1" x14ac:dyDescent="0.2">
      <c r="A259" s="28" t="s">
        <v>11649</v>
      </c>
      <c r="B259" s="28" t="s">
        <v>12579</v>
      </c>
      <c r="C259" s="28" t="s">
        <v>74</v>
      </c>
      <c r="D259" s="28" t="s">
        <v>407</v>
      </c>
      <c r="E259" t="b">
        <v>0</v>
      </c>
      <c r="F259" t="s">
        <v>11</v>
      </c>
      <c r="G259" s="28" t="s">
        <v>11</v>
      </c>
      <c r="H259" s="28" t="s">
        <v>12580</v>
      </c>
      <c r="I259" s="28" t="s">
        <v>12581</v>
      </c>
      <c r="J259" s="28" t="s">
        <v>12582</v>
      </c>
      <c r="K259">
        <v>2.8086750764710113E-4</v>
      </c>
      <c r="L259">
        <v>3.9167974610138594E-2</v>
      </c>
      <c r="M259">
        <v>0.96055115788221423</v>
      </c>
    </row>
    <row r="260" spans="1:13" hidden="1" x14ac:dyDescent="0.2">
      <c r="A260" s="28" t="s">
        <v>11649</v>
      </c>
      <c r="B260" s="28" t="s">
        <v>11877</v>
      </c>
      <c r="C260" s="28" t="s">
        <v>74</v>
      </c>
      <c r="D260" s="28" t="s">
        <v>407</v>
      </c>
      <c r="E260" t="b">
        <v>0</v>
      </c>
      <c r="F260" t="s">
        <v>11</v>
      </c>
      <c r="G260" s="28" t="s">
        <v>11</v>
      </c>
      <c r="H260" s="28" t="s">
        <v>11878</v>
      </c>
      <c r="I260" s="28" t="s">
        <v>11879</v>
      </c>
      <c r="J260" s="28" t="s">
        <v>11880</v>
      </c>
      <c r="K260">
        <v>2.8714526149287295E-6</v>
      </c>
      <c r="L260">
        <v>2.1953052999314909E-5</v>
      </c>
      <c r="M260">
        <v>0.99997517549438564</v>
      </c>
    </row>
    <row r="261" spans="1:13" hidden="1" x14ac:dyDescent="0.2">
      <c r="A261" s="28" t="s">
        <v>12587</v>
      </c>
      <c r="B261" s="28" t="s">
        <v>12588</v>
      </c>
      <c r="C261" s="28" t="s">
        <v>14</v>
      </c>
      <c r="D261" s="28" t="s">
        <v>2909</v>
      </c>
      <c r="E261" t="b">
        <v>0</v>
      </c>
      <c r="F261" t="s">
        <v>11</v>
      </c>
      <c r="G261" s="28" t="s">
        <v>11</v>
      </c>
      <c r="H261" s="28" t="s">
        <v>12589</v>
      </c>
      <c r="I261" s="28" t="s">
        <v>12590</v>
      </c>
      <c r="J261" s="28" t="s">
        <v>12591</v>
      </c>
      <c r="K261">
        <v>3.4906410336728782E-5</v>
      </c>
      <c r="L261">
        <v>1.3401691864609399E-4</v>
      </c>
      <c r="M261">
        <v>0.99983107667101712</v>
      </c>
    </row>
    <row r="262" spans="1:13" hidden="1" x14ac:dyDescent="0.2">
      <c r="A262" s="28" t="s">
        <v>11726</v>
      </c>
      <c r="B262" s="28" t="s">
        <v>11727</v>
      </c>
      <c r="C262" s="28" t="s">
        <v>74</v>
      </c>
      <c r="D262" s="28" t="s">
        <v>5775</v>
      </c>
      <c r="E262" t="b">
        <v>1</v>
      </c>
      <c r="F262" t="s">
        <v>11</v>
      </c>
      <c r="G262" s="28" t="s">
        <v>11</v>
      </c>
      <c r="H262" s="28" t="s">
        <v>11728</v>
      </c>
      <c r="I262" s="28" t="s">
        <v>11729</v>
      </c>
      <c r="J262" s="28" t="s">
        <v>11730</v>
      </c>
      <c r="K262">
        <v>3.774823188669418E-26</v>
      </c>
      <c r="L262">
        <v>2.1879728593338358E-12</v>
      </c>
      <c r="M262">
        <v>0.99999999999781197</v>
      </c>
    </row>
    <row r="263" spans="1:13" hidden="1" x14ac:dyDescent="0.2">
      <c r="A263" s="28" t="s">
        <v>12166</v>
      </c>
      <c r="B263" s="28" t="s">
        <v>12167</v>
      </c>
      <c r="C263" s="28" t="s">
        <v>14</v>
      </c>
      <c r="D263" s="28" t="s">
        <v>96</v>
      </c>
      <c r="E263" t="b">
        <v>0</v>
      </c>
      <c r="F263" t="s">
        <v>11</v>
      </c>
      <c r="G263" s="28" t="s">
        <v>10</v>
      </c>
      <c r="H263" s="28" t="s">
        <v>19</v>
      </c>
      <c r="I263" s="28" t="s">
        <v>12168</v>
      </c>
      <c r="J263" s="28" t="s">
        <v>12169</v>
      </c>
      <c r="K263">
        <v>6.6169593717153558E-2</v>
      </c>
      <c r="L263">
        <v>0.87427109808302095</v>
      </c>
      <c r="M263">
        <v>5.9559308199825384E-2</v>
      </c>
    </row>
    <row r="264" spans="1:13" hidden="1" x14ac:dyDescent="0.2">
      <c r="A264" s="28" t="s">
        <v>11568</v>
      </c>
      <c r="B264" s="28" t="s">
        <v>12004</v>
      </c>
      <c r="C264" s="28" t="s">
        <v>74</v>
      </c>
      <c r="D264" s="28" t="s">
        <v>4127</v>
      </c>
      <c r="E264" t="b">
        <v>0</v>
      </c>
      <c r="F264" t="s">
        <v>11</v>
      </c>
      <c r="G264" s="28" t="s">
        <v>11</v>
      </c>
      <c r="H264" s="28" t="s">
        <v>19</v>
      </c>
      <c r="I264" s="28" t="s">
        <v>12005</v>
      </c>
      <c r="J264" s="28" t="s">
        <v>12006</v>
      </c>
      <c r="K264">
        <v>6.6542210174821666E-5</v>
      </c>
      <c r="L264">
        <v>3.3236059560876051E-8</v>
      </c>
      <c r="M264">
        <v>0.99993342455376566</v>
      </c>
    </row>
    <row r="265" spans="1:13" hidden="1" x14ac:dyDescent="0.2">
      <c r="A265" s="28" t="s">
        <v>12823</v>
      </c>
      <c r="B265" s="28" t="s">
        <v>12824</v>
      </c>
      <c r="C265" s="28" t="s">
        <v>74</v>
      </c>
      <c r="D265" s="28" t="s">
        <v>407</v>
      </c>
      <c r="E265" t="b">
        <v>0</v>
      </c>
      <c r="F265" t="s">
        <v>11</v>
      </c>
      <c r="G265" s="28" t="s">
        <v>11</v>
      </c>
      <c r="H265" s="28" t="s">
        <v>12825</v>
      </c>
      <c r="I265" s="28" t="s">
        <v>12826</v>
      </c>
      <c r="J265" s="28" t="s">
        <v>12827</v>
      </c>
      <c r="K265">
        <v>7.3981823289008997E-5</v>
      </c>
      <c r="L265">
        <v>5.1141998081264177E-8</v>
      </c>
      <c r="M265">
        <v>0.99992596703471281</v>
      </c>
    </row>
    <row r="266" spans="1:13" hidden="1" x14ac:dyDescent="0.2">
      <c r="A266" s="28" t="s">
        <v>12567</v>
      </c>
      <c r="B266" s="28" t="s">
        <v>12568</v>
      </c>
      <c r="C266" s="28" t="s">
        <v>14</v>
      </c>
      <c r="D266" s="28" t="s">
        <v>407</v>
      </c>
      <c r="E266" t="b">
        <v>0</v>
      </c>
      <c r="F266" t="s">
        <v>11</v>
      </c>
      <c r="G266" s="28" t="s">
        <v>11</v>
      </c>
      <c r="H266" s="28" t="s">
        <v>12569</v>
      </c>
      <c r="I266" s="28" t="s">
        <v>12570</v>
      </c>
      <c r="J266" s="28" t="s">
        <v>19</v>
      </c>
      <c r="K266">
        <v>1.2398799488676929E-4</v>
      </c>
      <c r="L266">
        <v>6.8661076706027547E-4</v>
      </c>
      <c r="M266">
        <v>0.999189401238053</v>
      </c>
    </row>
    <row r="267" spans="1:13" hidden="1" x14ac:dyDescent="0.2">
      <c r="A267" s="28" t="s">
        <v>11560</v>
      </c>
      <c r="B267" s="28" t="s">
        <v>11561</v>
      </c>
      <c r="C267" s="28" t="s">
        <v>613</v>
      </c>
      <c r="D267" s="28" t="s">
        <v>6339</v>
      </c>
      <c r="E267" t="b">
        <v>0</v>
      </c>
      <c r="F267" t="s">
        <v>11</v>
      </c>
      <c r="G267" s="28" t="s">
        <v>11</v>
      </c>
      <c r="H267" s="28" t="s">
        <v>12266</v>
      </c>
      <c r="I267" s="28" t="s">
        <v>12267</v>
      </c>
      <c r="J267" s="28" t="s">
        <v>12268</v>
      </c>
      <c r="K267">
        <v>8.6289572320483025E-5</v>
      </c>
      <c r="L267">
        <v>2.8384671787825918E-7</v>
      </c>
      <c r="M267">
        <v>0.99991342658096161</v>
      </c>
    </row>
    <row r="268" spans="1:13" hidden="1" x14ac:dyDescent="0.2">
      <c r="A268" s="28" t="s">
        <v>11872</v>
      </c>
      <c r="B268" s="28" t="s">
        <v>11873</v>
      </c>
      <c r="C268" s="28" t="s">
        <v>74</v>
      </c>
      <c r="D268" s="28" t="s">
        <v>407</v>
      </c>
      <c r="E268" t="b">
        <v>0</v>
      </c>
      <c r="F268" t="s">
        <v>11</v>
      </c>
      <c r="G268" s="28" t="s">
        <v>11</v>
      </c>
      <c r="H268" s="28" t="s">
        <v>11874</v>
      </c>
      <c r="I268" s="28" t="s">
        <v>11875</v>
      </c>
      <c r="J268" s="28" t="s">
        <v>11876</v>
      </c>
      <c r="K268">
        <v>3.0717074503013335E-6</v>
      </c>
      <c r="L268">
        <v>1.8365553919438525E-2</v>
      </c>
      <c r="M268">
        <v>0.98163137437311121</v>
      </c>
    </row>
    <row r="269" spans="1:13" hidden="1" x14ac:dyDescent="0.2">
      <c r="A269" s="28" t="s">
        <v>12540</v>
      </c>
      <c r="B269" s="28" t="s">
        <v>12654</v>
      </c>
      <c r="C269" s="28" t="s">
        <v>74</v>
      </c>
      <c r="D269" s="28" t="s">
        <v>4127</v>
      </c>
      <c r="E269" t="b">
        <v>0</v>
      </c>
      <c r="F269" t="s">
        <v>11</v>
      </c>
      <c r="G269" s="28" t="s">
        <v>11</v>
      </c>
      <c r="H269" s="28" t="s">
        <v>12655</v>
      </c>
      <c r="I269" s="28" t="s">
        <v>12656</v>
      </c>
      <c r="J269" s="28" t="s">
        <v>12657</v>
      </c>
      <c r="K269">
        <v>9.9859837745964444E-5</v>
      </c>
      <c r="L269">
        <v>2.2140547816580288E-5</v>
      </c>
      <c r="M269">
        <v>0.99987799961443746</v>
      </c>
    </row>
    <row r="270" spans="1:13" x14ac:dyDescent="0.2">
      <c r="A270" s="28" t="s">
        <v>12540</v>
      </c>
      <c r="B270" s="28" t="s">
        <v>12541</v>
      </c>
      <c r="C270" s="28" t="s">
        <v>4</v>
      </c>
      <c r="D270" s="28" t="s">
        <v>4127</v>
      </c>
      <c r="E270" t="b">
        <v>1</v>
      </c>
      <c r="F270" t="s">
        <v>11</v>
      </c>
      <c r="G270" s="28" t="s">
        <v>11</v>
      </c>
      <c r="H270" s="28" t="s">
        <v>19</v>
      </c>
      <c r="I270" s="28" t="s">
        <v>12542</v>
      </c>
      <c r="J270" s="28" t="s">
        <v>12543</v>
      </c>
      <c r="K270">
        <v>6.2763068526923359E-27</v>
      </c>
      <c r="L270">
        <v>4.5749944678256499E-15</v>
      </c>
      <c r="M270">
        <v>0.99999999999999534</v>
      </c>
    </row>
    <row r="271" spans="1:13" hidden="1" x14ac:dyDescent="0.2">
      <c r="A271" s="28" t="s">
        <v>11459</v>
      </c>
      <c r="B271" s="28" t="s">
        <v>11460</v>
      </c>
      <c r="C271" s="28" t="s">
        <v>14</v>
      </c>
      <c r="D271" s="28" t="s">
        <v>407</v>
      </c>
      <c r="E271" t="b">
        <v>0</v>
      </c>
      <c r="F271" t="s">
        <v>11</v>
      </c>
      <c r="G271" s="28" t="s">
        <v>11</v>
      </c>
      <c r="H271" s="28" t="s">
        <v>11461</v>
      </c>
      <c r="I271" s="28" t="s">
        <v>11462</v>
      </c>
      <c r="J271" s="28" t="s">
        <v>11463</v>
      </c>
      <c r="K271">
        <v>4.4576427676899539E-5</v>
      </c>
      <c r="L271">
        <v>1.7011973159839702E-6</v>
      </c>
      <c r="M271">
        <v>0.99995372237500701</v>
      </c>
    </row>
    <row r="272" spans="1:13" hidden="1" x14ac:dyDescent="0.2">
      <c r="A272" s="28" t="s">
        <v>12562</v>
      </c>
      <c r="B272" s="28" t="s">
        <v>12563</v>
      </c>
      <c r="C272" s="28" t="s">
        <v>74</v>
      </c>
      <c r="D272" s="28" t="s">
        <v>3906</v>
      </c>
      <c r="E272" t="b">
        <v>0</v>
      </c>
      <c r="F272" t="s">
        <v>11</v>
      </c>
      <c r="G272" s="28" t="s">
        <v>11</v>
      </c>
      <c r="H272" s="28" t="s">
        <v>12564</v>
      </c>
      <c r="I272" s="28" t="s">
        <v>12565</v>
      </c>
      <c r="J272" s="28" t="s">
        <v>12566</v>
      </c>
      <c r="K272">
        <v>3.3938006100909579E-2</v>
      </c>
      <c r="L272">
        <v>1.1592659403579775E-6</v>
      </c>
      <c r="M272">
        <v>0.96606083463315018</v>
      </c>
    </row>
    <row r="273" spans="1:13" hidden="1" x14ac:dyDescent="0.2">
      <c r="A273" s="28" t="s">
        <v>11963</v>
      </c>
      <c r="B273" s="28" t="s">
        <v>11964</v>
      </c>
      <c r="C273" s="28" t="s">
        <v>14</v>
      </c>
      <c r="D273" s="28" t="s">
        <v>4127</v>
      </c>
      <c r="E273" t="b">
        <v>0</v>
      </c>
      <c r="F273" t="s">
        <v>11</v>
      </c>
      <c r="G273" s="28" t="s">
        <v>11</v>
      </c>
      <c r="H273" s="28" t="s">
        <v>11965</v>
      </c>
      <c r="I273" s="28" t="s">
        <v>11966</v>
      </c>
      <c r="J273" s="28" t="s">
        <v>11967</v>
      </c>
      <c r="K273">
        <v>1.6193371655466233E-6</v>
      </c>
      <c r="L273">
        <v>4.9970966044766628E-9</v>
      </c>
      <c r="M273">
        <v>0.9999983756657379</v>
      </c>
    </row>
    <row r="274" spans="1:13" hidden="1" x14ac:dyDescent="0.2">
      <c r="A274" s="28" t="s">
        <v>12724</v>
      </c>
      <c r="B274" s="28" t="s">
        <v>12725</v>
      </c>
      <c r="C274" s="28" t="s">
        <v>74</v>
      </c>
      <c r="D274" s="28" t="s">
        <v>3036</v>
      </c>
      <c r="E274" t="b">
        <v>1</v>
      </c>
      <c r="F274" t="s">
        <v>11</v>
      </c>
      <c r="G274" s="28" t="s">
        <v>11</v>
      </c>
      <c r="H274" s="28" t="s">
        <v>12726</v>
      </c>
      <c r="I274" s="28" t="s">
        <v>12727</v>
      </c>
      <c r="J274" s="28" t="s">
        <v>12728</v>
      </c>
      <c r="K274">
        <v>7.3150842053407098E-26</v>
      </c>
      <c r="L274">
        <v>1.0740305074146573E-11</v>
      </c>
      <c r="M274">
        <v>0.9999999999892597</v>
      </c>
    </row>
    <row r="275" spans="1:13" hidden="1" x14ac:dyDescent="0.2">
      <c r="A275" s="28" t="s">
        <v>12620</v>
      </c>
      <c r="B275" s="28" t="s">
        <v>12621</v>
      </c>
      <c r="C275" s="28" t="s">
        <v>74</v>
      </c>
      <c r="D275" s="28" t="s">
        <v>4127</v>
      </c>
      <c r="E275" t="b">
        <v>0</v>
      </c>
      <c r="F275" t="s">
        <v>11</v>
      </c>
      <c r="G275" s="28" t="s">
        <v>11</v>
      </c>
      <c r="H275" s="28" t="s">
        <v>12622</v>
      </c>
      <c r="I275" s="28" t="s">
        <v>12623</v>
      </c>
      <c r="J275" s="28" t="s">
        <v>12624</v>
      </c>
      <c r="K275">
        <v>1.9761613049963192E-6</v>
      </c>
      <c r="L275">
        <v>5.4299839773482249E-6</v>
      </c>
      <c r="M275">
        <v>0.9999925938547175</v>
      </c>
    </row>
    <row r="276" spans="1:13" hidden="1" x14ac:dyDescent="0.2">
      <c r="A276" s="28" t="s">
        <v>11551</v>
      </c>
      <c r="B276" s="28" t="s">
        <v>11901</v>
      </c>
      <c r="C276" s="28" t="s">
        <v>14</v>
      </c>
      <c r="D276" s="28" t="s">
        <v>407</v>
      </c>
      <c r="E276" t="b">
        <v>0</v>
      </c>
      <c r="F276" t="s">
        <v>11</v>
      </c>
      <c r="G276" s="28" t="s">
        <v>11</v>
      </c>
      <c r="H276" s="28" t="s">
        <v>11902</v>
      </c>
      <c r="I276" s="28" t="s">
        <v>11903</v>
      </c>
      <c r="J276" s="28" t="s">
        <v>11904</v>
      </c>
      <c r="K276">
        <v>3.0310923236561593E-4</v>
      </c>
      <c r="L276">
        <v>8.3897936826498372E-6</v>
      </c>
      <c r="M276">
        <v>0.99968850097395179</v>
      </c>
    </row>
    <row r="277" spans="1:13" hidden="1" x14ac:dyDescent="0.2">
      <c r="A277" s="28" t="s">
        <v>11456</v>
      </c>
      <c r="B277" s="28" t="s">
        <v>11457</v>
      </c>
      <c r="C277" s="28" t="s">
        <v>894</v>
      </c>
      <c r="D277" s="28" t="s">
        <v>4127</v>
      </c>
      <c r="E277" t="b">
        <v>0</v>
      </c>
      <c r="F277" t="s">
        <v>11</v>
      </c>
      <c r="G277" s="28" t="s">
        <v>11</v>
      </c>
      <c r="H277" s="28" t="s">
        <v>1219</v>
      </c>
      <c r="I277" s="28" t="s">
        <v>11458</v>
      </c>
      <c r="J277" s="28" t="s">
        <v>19</v>
      </c>
      <c r="K277">
        <v>6.1481120864428738E-7</v>
      </c>
      <c r="L277">
        <v>1.0122000960954082E-10</v>
      </c>
      <c r="M277">
        <v>0.99999938508757147</v>
      </c>
    </row>
    <row r="278" spans="1:13" hidden="1" x14ac:dyDescent="0.2">
      <c r="A278" s="28" t="s">
        <v>12054</v>
      </c>
      <c r="B278" s="28" t="s">
        <v>12055</v>
      </c>
      <c r="C278" s="28" t="s">
        <v>14</v>
      </c>
      <c r="D278" s="28" t="s">
        <v>3036</v>
      </c>
      <c r="E278" t="b">
        <v>0</v>
      </c>
      <c r="F278" t="s">
        <v>11</v>
      </c>
      <c r="G278" s="28" t="s">
        <v>11</v>
      </c>
      <c r="H278" s="28" t="s">
        <v>12056</v>
      </c>
      <c r="I278" s="28" t="s">
        <v>12057</v>
      </c>
      <c r="J278" s="28" t="s">
        <v>12058</v>
      </c>
      <c r="K278">
        <v>7.0288596807759686E-6</v>
      </c>
      <c r="L278">
        <v>2.6930469843247593E-6</v>
      </c>
      <c r="M278">
        <v>0.99999027809333496</v>
      </c>
    </row>
    <row r="279" spans="1:13" x14ac:dyDescent="0.2">
      <c r="A279" s="28" t="s">
        <v>12347</v>
      </c>
      <c r="B279" s="28" t="s">
        <v>12348</v>
      </c>
      <c r="C279" s="28" t="s">
        <v>4</v>
      </c>
      <c r="D279" s="28" t="s">
        <v>4127</v>
      </c>
      <c r="E279" t="b">
        <v>1</v>
      </c>
      <c r="F279" t="s">
        <v>11</v>
      </c>
      <c r="G279" s="28" t="s">
        <v>11</v>
      </c>
      <c r="H279" s="28" t="s">
        <v>12349</v>
      </c>
      <c r="I279" s="28" t="s">
        <v>12350</v>
      </c>
      <c r="J279" s="28" t="s">
        <v>12351</v>
      </c>
      <c r="K279">
        <v>4.1243059743745512E-26</v>
      </c>
      <c r="L279">
        <v>1.7296361465317902E-14</v>
      </c>
      <c r="M279">
        <v>0.99999999999998268</v>
      </c>
    </row>
    <row r="280" spans="1:13" hidden="1" x14ac:dyDescent="0.2">
      <c r="A280" s="28" t="s">
        <v>11411</v>
      </c>
      <c r="B280" s="28" t="s">
        <v>11412</v>
      </c>
      <c r="C280" s="28" t="s">
        <v>74</v>
      </c>
      <c r="D280" s="28" t="s">
        <v>6339</v>
      </c>
      <c r="E280" t="b">
        <v>0</v>
      </c>
      <c r="F280" t="s">
        <v>11</v>
      </c>
      <c r="G280" s="28" t="s">
        <v>11</v>
      </c>
      <c r="H280" s="28" t="s">
        <v>12073</v>
      </c>
      <c r="I280" s="28" t="s">
        <v>12074</v>
      </c>
      <c r="J280" s="28" t="s">
        <v>12075</v>
      </c>
      <c r="K280">
        <v>9.1483401098642136E-7</v>
      </c>
      <c r="L280">
        <v>3.0369520712827014E-9</v>
      </c>
      <c r="M280">
        <v>0.99999908212903699</v>
      </c>
    </row>
    <row r="281" spans="1:13" hidden="1" x14ac:dyDescent="0.2">
      <c r="A281" s="28" t="s">
        <v>11411</v>
      </c>
      <c r="B281" s="28" t="s">
        <v>11412</v>
      </c>
      <c r="C281" s="28" t="s">
        <v>74</v>
      </c>
      <c r="D281" s="28" t="s">
        <v>6339</v>
      </c>
      <c r="E281" t="b">
        <v>0</v>
      </c>
      <c r="F281" t="s">
        <v>11</v>
      </c>
      <c r="G281" s="28" t="s">
        <v>11</v>
      </c>
      <c r="H281" s="28" t="s">
        <v>11439</v>
      </c>
      <c r="I281" s="28" t="s">
        <v>11440</v>
      </c>
      <c r="J281" s="28" t="s">
        <v>11441</v>
      </c>
      <c r="K281">
        <v>6.070845653201376E-6</v>
      </c>
      <c r="L281">
        <v>1.3112706578958961E-7</v>
      </c>
      <c r="M281">
        <v>0.99999379802728094</v>
      </c>
    </row>
    <row r="282" spans="1:13" hidden="1" x14ac:dyDescent="0.2">
      <c r="A282" s="28" t="s">
        <v>12709</v>
      </c>
      <c r="B282" s="28" t="s">
        <v>12710</v>
      </c>
      <c r="C282" s="28" t="s">
        <v>74</v>
      </c>
      <c r="D282" s="28" t="s">
        <v>3637</v>
      </c>
      <c r="E282" t="b">
        <v>0</v>
      </c>
      <c r="F282" t="s">
        <v>11</v>
      </c>
      <c r="G282" s="28" t="s">
        <v>11</v>
      </c>
      <c r="H282" s="28" t="s">
        <v>12711</v>
      </c>
      <c r="I282" s="28" t="s">
        <v>12712</v>
      </c>
      <c r="J282" s="28" t="s">
        <v>12713</v>
      </c>
      <c r="K282">
        <v>1.1222588268654994E-3</v>
      </c>
      <c r="L282">
        <v>3.5923995384854197E-6</v>
      </c>
      <c r="M282">
        <v>0.99887414877359604</v>
      </c>
    </row>
    <row r="283" spans="1:13" hidden="1" x14ac:dyDescent="0.2">
      <c r="A283" s="28" t="s">
        <v>12040</v>
      </c>
      <c r="B283" s="28" t="s">
        <v>12041</v>
      </c>
      <c r="C283" s="28" t="s">
        <v>613</v>
      </c>
      <c r="D283" s="28" t="s">
        <v>3906</v>
      </c>
      <c r="E283" t="b">
        <v>0</v>
      </c>
      <c r="F283" t="s">
        <v>11</v>
      </c>
      <c r="G283" s="28" t="s">
        <v>11</v>
      </c>
      <c r="H283" s="28" t="s">
        <v>12042</v>
      </c>
      <c r="I283" s="28" t="s">
        <v>12043</v>
      </c>
      <c r="J283" s="28" t="s">
        <v>12044</v>
      </c>
      <c r="K283">
        <v>0.36052040373687699</v>
      </c>
      <c r="L283">
        <v>1.547040728254221E-7</v>
      </c>
      <c r="M283">
        <v>0.63947944155905012</v>
      </c>
    </row>
    <row r="284" spans="1:13" hidden="1" x14ac:dyDescent="0.2">
      <c r="A284" s="28" t="s">
        <v>11860</v>
      </c>
      <c r="B284" s="28" t="s">
        <v>11861</v>
      </c>
      <c r="C284" s="28" t="s">
        <v>14</v>
      </c>
      <c r="D284" s="28" t="s">
        <v>8766</v>
      </c>
      <c r="E284" t="b">
        <v>0</v>
      </c>
      <c r="F284" t="s">
        <v>11</v>
      </c>
      <c r="G284" s="28" t="s">
        <v>11</v>
      </c>
      <c r="H284" s="28" t="s">
        <v>11862</v>
      </c>
      <c r="I284" s="28" t="s">
        <v>11863</v>
      </c>
      <c r="J284" s="28" t="s">
        <v>11864</v>
      </c>
      <c r="K284">
        <v>6.7347236404049457E-5</v>
      </c>
      <c r="L284">
        <v>1.6153955366851306E-5</v>
      </c>
      <c r="M284">
        <v>0.99991649880822897</v>
      </c>
    </row>
    <row r="285" spans="1:13" hidden="1" x14ac:dyDescent="0.2">
      <c r="A285" s="28" t="s">
        <v>12535</v>
      </c>
      <c r="B285" s="28" t="s">
        <v>12536</v>
      </c>
      <c r="C285" s="28" t="s">
        <v>14</v>
      </c>
      <c r="D285" s="28" t="s">
        <v>407</v>
      </c>
      <c r="E285" t="b">
        <v>0</v>
      </c>
      <c r="F285" t="s">
        <v>11</v>
      </c>
      <c r="G285" s="28" t="s">
        <v>11</v>
      </c>
      <c r="H285" s="28" t="s">
        <v>12537</v>
      </c>
      <c r="I285" s="28" t="s">
        <v>12538</v>
      </c>
      <c r="J285" s="28" t="s">
        <v>12539</v>
      </c>
      <c r="K285">
        <v>3.2844126176466616E-4</v>
      </c>
      <c r="L285">
        <v>1.8087022775921478E-4</v>
      </c>
      <c r="M285">
        <v>0.99949068851047618</v>
      </c>
    </row>
    <row r="286" spans="1:13" hidden="1" x14ac:dyDescent="0.2">
      <c r="A286" s="28" t="s">
        <v>12045</v>
      </c>
      <c r="B286" s="28" t="s">
        <v>12046</v>
      </c>
      <c r="C286" s="28" t="s">
        <v>14</v>
      </c>
      <c r="D286" s="28" t="s">
        <v>407</v>
      </c>
      <c r="E286" t="b">
        <v>0</v>
      </c>
      <c r="F286" t="s">
        <v>11</v>
      </c>
      <c r="G286" s="28" t="s">
        <v>11</v>
      </c>
      <c r="H286" s="28" t="s">
        <v>12047</v>
      </c>
      <c r="I286" s="28" t="s">
        <v>12048</v>
      </c>
      <c r="J286" s="28" t="s">
        <v>19</v>
      </c>
      <c r="K286">
        <v>2.0753047461511097E-3</v>
      </c>
      <c r="L286">
        <v>2.8033567345513296E-5</v>
      </c>
      <c r="M286">
        <v>0.99789666168650348</v>
      </c>
    </row>
    <row r="287" spans="1:13" hidden="1" x14ac:dyDescent="0.2">
      <c r="A287" s="28" t="s">
        <v>12435</v>
      </c>
      <c r="B287" s="28" t="s">
        <v>12436</v>
      </c>
      <c r="C287" s="28" t="s">
        <v>14</v>
      </c>
      <c r="D287" s="28" t="s">
        <v>4127</v>
      </c>
      <c r="E287" t="b">
        <v>0</v>
      </c>
      <c r="F287" t="s">
        <v>11</v>
      </c>
      <c r="G287" s="28" t="s">
        <v>11</v>
      </c>
      <c r="H287" s="28" t="s">
        <v>12437</v>
      </c>
      <c r="I287" s="28" t="s">
        <v>12438</v>
      </c>
      <c r="J287" s="28" t="s">
        <v>12439</v>
      </c>
      <c r="K287">
        <v>2.4907593741359089E-9</v>
      </c>
      <c r="L287">
        <v>9.4341086673554989E-11</v>
      </c>
      <c r="M287">
        <v>0.99999999741489942</v>
      </c>
    </row>
    <row r="288" spans="1:13" hidden="1" x14ac:dyDescent="0.2">
      <c r="A288" s="28" t="s">
        <v>12921</v>
      </c>
      <c r="B288" s="28" t="s">
        <v>12922</v>
      </c>
      <c r="C288" s="28" t="s">
        <v>14</v>
      </c>
      <c r="D288" s="28" t="s">
        <v>407</v>
      </c>
      <c r="E288" t="b">
        <v>0</v>
      </c>
      <c r="F288" t="s">
        <v>11</v>
      </c>
      <c r="G288" s="28" t="s">
        <v>11</v>
      </c>
      <c r="H288" s="28" t="s">
        <v>19</v>
      </c>
      <c r="I288" s="28" t="s">
        <v>12923</v>
      </c>
      <c r="J288" s="28" t="s">
        <v>19</v>
      </c>
      <c r="K288">
        <v>1.308165953610505E-3</v>
      </c>
      <c r="L288">
        <v>1.5877127552924403E-5</v>
      </c>
      <c r="M288">
        <v>0.99867595691883659</v>
      </c>
    </row>
    <row r="289" spans="1:13" hidden="1" x14ac:dyDescent="0.2">
      <c r="A289" s="28" t="s">
        <v>12739</v>
      </c>
      <c r="B289" s="28" t="s">
        <v>12740</v>
      </c>
      <c r="C289" s="28" t="s">
        <v>74</v>
      </c>
      <c r="D289" s="28" t="s">
        <v>4127</v>
      </c>
      <c r="E289" t="b">
        <v>1</v>
      </c>
      <c r="F289" t="s">
        <v>11</v>
      </c>
      <c r="G289" s="28" t="s">
        <v>11</v>
      </c>
      <c r="H289" s="28" t="s">
        <v>12741</v>
      </c>
      <c r="I289" s="28" t="s">
        <v>12742</v>
      </c>
      <c r="J289" s="28" t="s">
        <v>12743</v>
      </c>
      <c r="K289">
        <v>1.4004926136017978E-27</v>
      </c>
      <c r="L289">
        <v>2.9739558720872681E-13</v>
      </c>
      <c r="M289">
        <v>0.99999999999970268</v>
      </c>
    </row>
    <row r="290" spans="1:13" hidden="1" x14ac:dyDescent="0.2">
      <c r="A290" s="28" t="s">
        <v>12337</v>
      </c>
      <c r="B290" s="28" t="s">
        <v>12819</v>
      </c>
      <c r="C290" s="28" t="s">
        <v>74</v>
      </c>
      <c r="D290" s="28" t="s">
        <v>3036</v>
      </c>
      <c r="E290" t="b">
        <v>0</v>
      </c>
      <c r="F290" t="s">
        <v>11</v>
      </c>
      <c r="G290" s="28" t="s">
        <v>11</v>
      </c>
      <c r="H290" s="28" t="s">
        <v>12820</v>
      </c>
      <c r="I290" s="28" t="s">
        <v>12821</v>
      </c>
      <c r="J290" s="28" t="s">
        <v>12822</v>
      </c>
      <c r="K290">
        <v>6.3063566201836275E-7</v>
      </c>
      <c r="L290">
        <v>2.1559736745285745E-5</v>
      </c>
      <c r="M290">
        <v>0.99997780962759275</v>
      </c>
    </row>
    <row r="291" spans="1:13" hidden="1" x14ac:dyDescent="0.2">
      <c r="A291" s="28" t="s">
        <v>12337</v>
      </c>
      <c r="B291" s="28" t="s">
        <v>12338</v>
      </c>
      <c r="C291" s="28" t="s">
        <v>74</v>
      </c>
      <c r="D291" s="28" t="s">
        <v>5924</v>
      </c>
      <c r="E291" t="b">
        <v>1</v>
      </c>
      <c r="F291" t="s">
        <v>11</v>
      </c>
      <c r="G291" s="28" t="s">
        <v>11</v>
      </c>
      <c r="H291" s="28" t="s">
        <v>12339</v>
      </c>
      <c r="I291" s="28" t="s">
        <v>12340</v>
      </c>
      <c r="J291" s="28" t="s">
        <v>12341</v>
      </c>
      <c r="K291">
        <v>6.7050506778723369E-27</v>
      </c>
      <c r="L291">
        <v>3.7106669111896561E-14</v>
      </c>
      <c r="M291">
        <v>0.99999999999996292</v>
      </c>
    </row>
    <row r="292" spans="1:13" hidden="1" x14ac:dyDescent="0.2">
      <c r="A292" s="28" t="s">
        <v>12396</v>
      </c>
      <c r="B292" s="28" t="s">
        <v>12397</v>
      </c>
      <c r="C292" s="28" t="s">
        <v>660</v>
      </c>
      <c r="D292" s="28" t="s">
        <v>3036</v>
      </c>
      <c r="E292" t="b">
        <v>0</v>
      </c>
      <c r="F292" t="s">
        <v>11</v>
      </c>
      <c r="G292" s="28" t="s">
        <v>11</v>
      </c>
      <c r="H292" s="28" t="s">
        <v>12398</v>
      </c>
      <c r="I292" s="28" t="s">
        <v>12399</v>
      </c>
      <c r="J292" s="28" t="s">
        <v>12400</v>
      </c>
      <c r="K292">
        <v>6.4265840276176079E-10</v>
      </c>
      <c r="L292">
        <v>1.354190655316528E-8</v>
      </c>
      <c r="M292">
        <v>0.99999998581543514</v>
      </c>
    </row>
    <row r="293" spans="1:13" hidden="1" x14ac:dyDescent="0.2">
      <c r="A293" s="28" t="s">
        <v>11731</v>
      </c>
      <c r="B293" s="28" t="s">
        <v>12330</v>
      </c>
      <c r="C293" s="28" t="s">
        <v>14</v>
      </c>
      <c r="D293" s="28" t="s">
        <v>407</v>
      </c>
      <c r="E293" t="b">
        <v>0</v>
      </c>
      <c r="F293" t="s">
        <v>11</v>
      </c>
      <c r="G293" s="28" t="s">
        <v>11</v>
      </c>
      <c r="H293" s="28" t="s">
        <v>12331</v>
      </c>
      <c r="I293" s="28" t="s">
        <v>12332</v>
      </c>
      <c r="J293" s="28" t="s">
        <v>12333</v>
      </c>
      <c r="K293">
        <v>1.2149066767612076E-9</v>
      </c>
      <c r="L293">
        <v>8.9278251412889783E-5</v>
      </c>
      <c r="M293">
        <v>0.99991072053368035</v>
      </c>
    </row>
    <row r="294" spans="1:13" hidden="1" x14ac:dyDescent="0.2">
      <c r="A294" s="28" t="s">
        <v>12061</v>
      </c>
      <c r="B294" s="28" t="s">
        <v>12062</v>
      </c>
      <c r="C294" s="28" t="s">
        <v>74</v>
      </c>
      <c r="D294" s="28" t="s">
        <v>5775</v>
      </c>
      <c r="E294" t="b">
        <v>0</v>
      </c>
      <c r="F294" t="s">
        <v>11</v>
      </c>
      <c r="G294" s="28" t="s">
        <v>11</v>
      </c>
      <c r="H294" s="28" t="s">
        <v>12063</v>
      </c>
      <c r="I294" s="28" t="s">
        <v>12064</v>
      </c>
      <c r="J294" s="28" t="s">
        <v>12065</v>
      </c>
      <c r="K294">
        <v>7.4980323917669058E-5</v>
      </c>
      <c r="L294">
        <v>3.2993970460932541E-8</v>
      </c>
      <c r="M294">
        <v>0.99992498668211194</v>
      </c>
    </row>
    <row r="295" spans="1:13" hidden="1" x14ac:dyDescent="0.2">
      <c r="A295" s="28" t="s">
        <v>12132</v>
      </c>
      <c r="B295" s="28" t="s">
        <v>12133</v>
      </c>
      <c r="C295" s="28" t="s">
        <v>26</v>
      </c>
      <c r="D295" s="28" t="s">
        <v>407</v>
      </c>
      <c r="E295" t="b">
        <v>0</v>
      </c>
      <c r="F295" t="s">
        <v>11</v>
      </c>
      <c r="G295" s="28" t="s">
        <v>11</v>
      </c>
      <c r="H295" s="28" t="s">
        <v>12134</v>
      </c>
      <c r="I295" s="28" t="s">
        <v>12135</v>
      </c>
      <c r="J295" s="28" t="s">
        <v>12136</v>
      </c>
      <c r="K295">
        <v>3.7348881587939616E-4</v>
      </c>
      <c r="L295">
        <v>4.2813147688945213E-4</v>
      </c>
      <c r="M295">
        <v>0.99919837970723124</v>
      </c>
    </row>
    <row r="296" spans="1:13" hidden="1" x14ac:dyDescent="0.2">
      <c r="A296" s="28" t="s">
        <v>11381</v>
      </c>
      <c r="B296" s="28" t="s">
        <v>11759</v>
      </c>
      <c r="C296" s="28" t="s">
        <v>213</v>
      </c>
      <c r="D296" s="28" t="s">
        <v>6339</v>
      </c>
      <c r="E296" t="b">
        <v>0</v>
      </c>
      <c r="F296" t="s">
        <v>11</v>
      </c>
      <c r="G296" s="28" t="s">
        <v>9</v>
      </c>
      <c r="H296" s="28" t="s">
        <v>19</v>
      </c>
      <c r="I296" s="28" t="s">
        <v>12137</v>
      </c>
      <c r="J296" s="28" t="s">
        <v>12357</v>
      </c>
      <c r="K296">
        <v>0.886714736563878</v>
      </c>
      <c r="L296">
        <v>3.2121960350809672E-4</v>
      </c>
      <c r="M296">
        <v>0.11296404383261395</v>
      </c>
    </row>
    <row r="297" spans="1:13" hidden="1" x14ac:dyDescent="0.2">
      <c r="A297" s="28" t="s">
        <v>11436</v>
      </c>
      <c r="B297" s="28" t="s">
        <v>12401</v>
      </c>
      <c r="C297" s="28" t="s">
        <v>14</v>
      </c>
      <c r="D297" s="28" t="s">
        <v>5775</v>
      </c>
      <c r="E297" t="b">
        <v>0</v>
      </c>
      <c r="F297" t="s">
        <v>11</v>
      </c>
      <c r="G297" s="28" t="s">
        <v>11</v>
      </c>
      <c r="H297" s="28" t="s">
        <v>12402</v>
      </c>
      <c r="I297" s="28" t="s">
        <v>12403</v>
      </c>
      <c r="J297" s="28" t="s">
        <v>12404</v>
      </c>
      <c r="K297">
        <v>7.3735359618498516E-7</v>
      </c>
      <c r="L297">
        <v>4.5458920762522951E-6</v>
      </c>
      <c r="M297">
        <v>0.9999947167543275</v>
      </c>
    </row>
    <row r="298" spans="1:13" hidden="1" x14ac:dyDescent="0.2">
      <c r="A298" s="28" t="s">
        <v>11979</v>
      </c>
      <c r="B298" s="28" t="s">
        <v>11980</v>
      </c>
      <c r="C298" s="28" t="s">
        <v>74</v>
      </c>
      <c r="D298" s="28" t="s">
        <v>6339</v>
      </c>
      <c r="E298" t="b">
        <v>0</v>
      </c>
      <c r="F298" t="s">
        <v>11</v>
      </c>
      <c r="G298" s="28" t="s">
        <v>11</v>
      </c>
      <c r="H298" s="28" t="s">
        <v>11981</v>
      </c>
      <c r="I298" s="28" t="s">
        <v>11982</v>
      </c>
      <c r="J298" s="28" t="s">
        <v>11983</v>
      </c>
      <c r="K298">
        <v>2.0354395793351063E-6</v>
      </c>
      <c r="L298">
        <v>1.089503789485938E-8</v>
      </c>
      <c r="M298">
        <v>0.99999795366538291</v>
      </c>
    </row>
    <row r="299" spans="1:13" hidden="1" x14ac:dyDescent="0.2">
      <c r="A299" s="28" t="s">
        <v>12453</v>
      </c>
      <c r="B299" s="28" t="s">
        <v>12454</v>
      </c>
      <c r="C299" s="28" t="s">
        <v>14</v>
      </c>
      <c r="D299" s="28" t="s">
        <v>407</v>
      </c>
      <c r="E299" t="b">
        <v>0</v>
      </c>
      <c r="F299" t="s">
        <v>11</v>
      </c>
      <c r="G299" s="28" t="s">
        <v>11</v>
      </c>
      <c r="H299" s="28" t="s">
        <v>12455</v>
      </c>
      <c r="I299" s="28" t="s">
        <v>12456</v>
      </c>
      <c r="J299" s="28" t="s">
        <v>12457</v>
      </c>
      <c r="K299">
        <v>6.7814272578950864E-5</v>
      </c>
      <c r="L299">
        <v>4.545882953878979E-2</v>
      </c>
      <c r="M299">
        <v>0.95447335618863127</v>
      </c>
    </row>
    <row r="300" spans="1:13" hidden="1" x14ac:dyDescent="0.2">
      <c r="A300" s="28" t="s">
        <v>11613</v>
      </c>
      <c r="B300" s="28" t="s">
        <v>12888</v>
      </c>
      <c r="C300" s="28" t="s">
        <v>74</v>
      </c>
      <c r="D300" s="28" t="s">
        <v>407</v>
      </c>
      <c r="E300" t="b">
        <v>0</v>
      </c>
      <c r="F300" t="s">
        <v>11</v>
      </c>
      <c r="G300" s="28" t="s">
        <v>11</v>
      </c>
      <c r="H300" s="28" t="s">
        <v>12889</v>
      </c>
      <c r="I300" s="28" t="s">
        <v>12890</v>
      </c>
      <c r="J300" s="28" t="s">
        <v>12891</v>
      </c>
      <c r="K300">
        <v>2.1501284907966787E-4</v>
      </c>
      <c r="L300">
        <v>5.0309790365943261E-6</v>
      </c>
      <c r="M300">
        <v>0.99977995617188375</v>
      </c>
    </row>
    <row r="301" spans="1:13" hidden="1" x14ac:dyDescent="0.2">
      <c r="A301" s="28" t="s">
        <v>12760</v>
      </c>
      <c r="B301" s="28" t="s">
        <v>12761</v>
      </c>
      <c r="C301" s="28" t="s">
        <v>74</v>
      </c>
      <c r="D301" s="28" t="s">
        <v>407</v>
      </c>
      <c r="E301" t="b">
        <v>0</v>
      </c>
      <c r="F301" t="s">
        <v>11</v>
      </c>
      <c r="G301" s="28" t="s">
        <v>11</v>
      </c>
      <c r="H301" s="28" t="s">
        <v>12762</v>
      </c>
      <c r="I301" s="28" t="s">
        <v>12763</v>
      </c>
      <c r="J301" s="28" t="s">
        <v>12764</v>
      </c>
      <c r="K301">
        <v>4.8543393741801988E-6</v>
      </c>
      <c r="L301">
        <v>8.1206415896044408E-10</v>
      </c>
      <c r="M301">
        <v>0.99999514484856167</v>
      </c>
    </row>
    <row r="302" spans="1:13" hidden="1" x14ac:dyDescent="0.2">
      <c r="A302" s="28" t="s">
        <v>11697</v>
      </c>
      <c r="B302" s="28" t="s">
        <v>11698</v>
      </c>
      <c r="C302" s="28" t="s">
        <v>74</v>
      </c>
      <c r="D302" s="28" t="s">
        <v>407</v>
      </c>
      <c r="E302" t="b">
        <v>0</v>
      </c>
      <c r="F302" t="s">
        <v>11</v>
      </c>
      <c r="G302" s="28" t="s">
        <v>11</v>
      </c>
      <c r="H302" s="28" t="s">
        <v>11869</v>
      </c>
      <c r="I302" s="28" t="s">
        <v>11870</v>
      </c>
      <c r="J302" s="28" t="s">
        <v>11871</v>
      </c>
      <c r="K302">
        <v>7.0133774121089429E-5</v>
      </c>
      <c r="L302">
        <v>6.8418826603451385E-5</v>
      </c>
      <c r="M302">
        <v>0.99986144739927552</v>
      </c>
    </row>
    <row r="303" spans="1:13" hidden="1" x14ac:dyDescent="0.2">
      <c r="A303" s="28" t="s">
        <v>12678</v>
      </c>
      <c r="B303" s="28" t="s">
        <v>12679</v>
      </c>
      <c r="C303" s="28" t="s">
        <v>14</v>
      </c>
      <c r="D303" s="28" t="s">
        <v>2860</v>
      </c>
      <c r="E303" t="b">
        <v>0</v>
      </c>
      <c r="F303" t="s">
        <v>11</v>
      </c>
      <c r="G303" s="28" t="s">
        <v>11</v>
      </c>
      <c r="H303" s="28" t="s">
        <v>12680</v>
      </c>
      <c r="I303" s="28" t="s">
        <v>12681</v>
      </c>
      <c r="J303" s="28" t="s">
        <v>12682</v>
      </c>
      <c r="K303">
        <v>1.6201383905827869E-4</v>
      </c>
      <c r="L303">
        <v>9.1807158603936825E-5</v>
      </c>
      <c r="M303">
        <v>0.99974617900233775</v>
      </c>
    </row>
    <row r="304" spans="1:13" hidden="1" x14ac:dyDescent="0.2">
      <c r="A304" s="28" t="s">
        <v>12352</v>
      </c>
      <c r="B304" s="28" t="s">
        <v>12353</v>
      </c>
      <c r="C304" s="28" t="s">
        <v>14</v>
      </c>
      <c r="D304" s="28" t="s">
        <v>6339</v>
      </c>
      <c r="E304" t="b">
        <v>0</v>
      </c>
      <c r="F304" t="s">
        <v>11</v>
      </c>
      <c r="G304" s="28" t="s">
        <v>11</v>
      </c>
      <c r="H304" s="28" t="s">
        <v>12354</v>
      </c>
      <c r="I304" s="28" t="s">
        <v>12355</v>
      </c>
      <c r="J304" s="28" t="s">
        <v>12356</v>
      </c>
      <c r="K304">
        <v>1.0242987291635362E-7</v>
      </c>
      <c r="L304">
        <v>2.4876391717358488E-7</v>
      </c>
      <c r="M304">
        <v>0.99999964880620984</v>
      </c>
    </row>
    <row r="305" spans="1:13" hidden="1" x14ac:dyDescent="0.2">
      <c r="A305" s="28" t="s">
        <v>11413</v>
      </c>
      <c r="B305" s="28" t="s">
        <v>11414</v>
      </c>
      <c r="C305" s="28" t="s">
        <v>74</v>
      </c>
      <c r="D305" s="28" t="s">
        <v>407</v>
      </c>
      <c r="E305" t="b">
        <v>0</v>
      </c>
      <c r="F305" t="s">
        <v>11</v>
      </c>
      <c r="G305" s="28" t="s">
        <v>11</v>
      </c>
      <c r="H305" s="28" t="s">
        <v>11415</v>
      </c>
      <c r="I305" s="28" t="s">
        <v>11416</v>
      </c>
      <c r="J305" s="28" t="s">
        <v>11417</v>
      </c>
      <c r="K305">
        <v>1.091041006289151E-2</v>
      </c>
      <c r="L305">
        <v>2.5794641790578664E-4</v>
      </c>
      <c r="M305">
        <v>0.98883164351920261</v>
      </c>
    </row>
    <row r="306" spans="1:13" hidden="1" x14ac:dyDescent="0.2">
      <c r="A306" s="28" t="s">
        <v>12769</v>
      </c>
      <c r="B306" s="28" t="s">
        <v>11701</v>
      </c>
      <c r="C306" s="28" t="s">
        <v>14</v>
      </c>
      <c r="D306" s="28" t="s">
        <v>407</v>
      </c>
      <c r="E306" t="b">
        <v>0</v>
      </c>
      <c r="F306" t="s">
        <v>11</v>
      </c>
      <c r="G306" s="28" t="s">
        <v>11</v>
      </c>
      <c r="H306" s="28" t="s">
        <v>12770</v>
      </c>
      <c r="I306" s="28" t="s">
        <v>12771</v>
      </c>
      <c r="J306" s="28" t="s">
        <v>12772</v>
      </c>
      <c r="K306">
        <v>1.2006421272226313E-7</v>
      </c>
      <c r="L306">
        <v>3.0467039687249069E-6</v>
      </c>
      <c r="M306">
        <v>0.99999683323181854</v>
      </c>
    </row>
    <row r="307" spans="1:13" hidden="1" x14ac:dyDescent="0.2">
      <c r="A307" s="28" t="s">
        <v>11377</v>
      </c>
      <c r="B307" s="28" t="s">
        <v>11378</v>
      </c>
      <c r="C307" s="28" t="s">
        <v>500</v>
      </c>
      <c r="D307" s="28" t="s">
        <v>6339</v>
      </c>
      <c r="E307" t="b">
        <v>0</v>
      </c>
      <c r="F307" t="s">
        <v>11</v>
      </c>
      <c r="G307" s="28" t="s">
        <v>11</v>
      </c>
      <c r="H307" s="28" t="s">
        <v>11960</v>
      </c>
      <c r="I307" s="28" t="s">
        <v>11961</v>
      </c>
      <c r="J307" s="28" t="s">
        <v>11962</v>
      </c>
      <c r="K307">
        <v>1.1597294319104026E-8</v>
      </c>
      <c r="L307">
        <v>1.9836500080721547E-13</v>
      </c>
      <c r="M307">
        <v>0.99999998840250737</v>
      </c>
    </row>
    <row r="308" spans="1:13" hidden="1" x14ac:dyDescent="0.2">
      <c r="A308" s="28" t="s">
        <v>11377</v>
      </c>
      <c r="B308" s="28" t="s">
        <v>11378</v>
      </c>
      <c r="C308" s="28" t="s">
        <v>74</v>
      </c>
      <c r="D308" s="28" t="s">
        <v>6339</v>
      </c>
      <c r="E308" t="b">
        <v>0</v>
      </c>
      <c r="F308" t="s">
        <v>11</v>
      </c>
      <c r="G308" s="28" t="s">
        <v>11</v>
      </c>
      <c r="H308" s="28" t="s">
        <v>11469</v>
      </c>
      <c r="I308" s="28" t="s">
        <v>11470</v>
      </c>
      <c r="J308" s="28" t="s">
        <v>11471</v>
      </c>
      <c r="K308">
        <v>3.2294121789038357E-10</v>
      </c>
      <c r="L308">
        <v>9.5938167288686907E-10</v>
      </c>
      <c r="M308">
        <v>0.99999999871767709</v>
      </c>
    </row>
    <row r="309" spans="1:13" hidden="1" x14ac:dyDescent="0.2">
      <c r="A309" s="28" t="s">
        <v>11377</v>
      </c>
      <c r="B309" s="28" t="s">
        <v>11378</v>
      </c>
      <c r="C309" s="28" t="s">
        <v>500</v>
      </c>
      <c r="D309" s="28" t="s">
        <v>6339</v>
      </c>
      <c r="E309" t="b">
        <v>0</v>
      </c>
      <c r="F309" t="s">
        <v>11</v>
      </c>
      <c r="G309" s="28" t="s">
        <v>11</v>
      </c>
      <c r="H309" s="28" t="s">
        <v>12258</v>
      </c>
      <c r="I309" s="28" t="s">
        <v>12259</v>
      </c>
      <c r="J309" s="28" t="s">
        <v>12260</v>
      </c>
      <c r="K309">
        <v>4.6420062084917954E-9</v>
      </c>
      <c r="L309">
        <v>9.326388838508825E-14</v>
      </c>
      <c r="M309">
        <v>0.99999999535790041</v>
      </c>
    </row>
    <row r="310" spans="1:13" hidden="1" x14ac:dyDescent="0.2">
      <c r="A310" s="28" t="s">
        <v>12899</v>
      </c>
      <c r="B310" s="28" t="s">
        <v>12900</v>
      </c>
      <c r="C310" s="28" t="s">
        <v>74</v>
      </c>
      <c r="D310" s="28" t="s">
        <v>407</v>
      </c>
      <c r="E310" t="b">
        <v>0</v>
      </c>
      <c r="F310" t="s">
        <v>11</v>
      </c>
      <c r="G310" s="28" t="s">
        <v>9</v>
      </c>
      <c r="H310" s="28" t="s">
        <v>12901</v>
      </c>
      <c r="I310" s="28" t="s">
        <v>12902</v>
      </c>
      <c r="J310" s="28" t="s">
        <v>12903</v>
      </c>
      <c r="K310">
        <v>0.56253561004014063</v>
      </c>
      <c r="L310">
        <v>4.428713840553162E-4</v>
      </c>
      <c r="M310">
        <v>0.43702151857580407</v>
      </c>
    </row>
    <row r="311" spans="1:13" hidden="1" x14ac:dyDescent="0.2">
      <c r="A311" s="28" t="s">
        <v>12912</v>
      </c>
      <c r="B311" s="28" t="s">
        <v>4394</v>
      </c>
      <c r="C311" s="28" t="s">
        <v>613</v>
      </c>
      <c r="D311" s="28" t="s">
        <v>4127</v>
      </c>
      <c r="E311" t="b">
        <v>0</v>
      </c>
      <c r="F311" t="s">
        <v>11</v>
      </c>
      <c r="G311" s="28" t="s">
        <v>11</v>
      </c>
      <c r="H311" s="28" t="s">
        <v>12913</v>
      </c>
      <c r="I311" s="28" t="s">
        <v>12914</v>
      </c>
      <c r="J311" s="28" t="s">
        <v>12915</v>
      </c>
      <c r="K311">
        <v>5.1553442560016797E-7</v>
      </c>
      <c r="L311">
        <v>3.7148813266453888E-8</v>
      </c>
      <c r="M311">
        <v>0.99999944731676116</v>
      </c>
    </row>
    <row r="312" spans="1:13" hidden="1" x14ac:dyDescent="0.2">
      <c r="A312" s="28" t="s">
        <v>11526</v>
      </c>
      <c r="B312" s="28" t="s">
        <v>11527</v>
      </c>
      <c r="C312" s="28" t="s">
        <v>14</v>
      </c>
      <c r="D312" s="28" t="s">
        <v>2860</v>
      </c>
      <c r="E312" t="b">
        <v>0</v>
      </c>
      <c r="F312" t="s">
        <v>11</v>
      </c>
      <c r="G312" s="28" t="s">
        <v>11</v>
      </c>
      <c r="H312" s="28" t="s">
        <v>19</v>
      </c>
      <c r="I312" s="28" t="s">
        <v>12289</v>
      </c>
      <c r="J312" s="28" t="s">
        <v>12290</v>
      </c>
      <c r="K312">
        <v>1.310679436414727E-3</v>
      </c>
      <c r="L312">
        <v>1.474166949930521E-3</v>
      </c>
      <c r="M312">
        <v>0.99721515361365476</v>
      </c>
    </row>
    <row r="313" spans="1:13" hidden="1" x14ac:dyDescent="0.2">
      <c r="A313" s="28" t="s">
        <v>12714</v>
      </c>
      <c r="B313" s="28" t="s">
        <v>12715</v>
      </c>
      <c r="C313" s="28" t="s">
        <v>14</v>
      </c>
      <c r="D313" s="28" t="s">
        <v>4127</v>
      </c>
      <c r="E313" t="b">
        <v>0</v>
      </c>
      <c r="F313" t="s">
        <v>11</v>
      </c>
      <c r="G313" s="28" t="s">
        <v>11</v>
      </c>
      <c r="H313" s="28" t="s">
        <v>12716</v>
      </c>
      <c r="I313" s="28" t="s">
        <v>12717</v>
      </c>
      <c r="J313" s="28" t="s">
        <v>12718</v>
      </c>
      <c r="K313">
        <v>8.8534661733198833E-4</v>
      </c>
      <c r="L313">
        <v>6.4208288037348451E-6</v>
      </c>
      <c r="M313">
        <v>0.99910823255386427</v>
      </c>
    </row>
    <row r="314" spans="1:13" hidden="1" x14ac:dyDescent="0.2">
      <c r="A314" s="28" t="s">
        <v>11655</v>
      </c>
      <c r="B314" s="28" t="s">
        <v>12596</v>
      </c>
      <c r="C314" s="28" t="s">
        <v>74</v>
      </c>
      <c r="D314" s="28" t="s">
        <v>96</v>
      </c>
      <c r="E314" t="b">
        <v>0</v>
      </c>
      <c r="F314" t="s">
        <v>11</v>
      </c>
      <c r="G314" s="28" t="s">
        <v>11</v>
      </c>
      <c r="H314" s="28" t="s">
        <v>12597</v>
      </c>
      <c r="I314" s="28" t="s">
        <v>12598</v>
      </c>
      <c r="J314" s="28" t="s">
        <v>19</v>
      </c>
      <c r="K314">
        <v>2.1117299642363714E-7</v>
      </c>
      <c r="L314">
        <v>2.64664060900228E-3</v>
      </c>
      <c r="M314">
        <v>0.99735314821800114</v>
      </c>
    </row>
    <row r="315" spans="1:13" hidden="1" x14ac:dyDescent="0.2">
      <c r="A315" s="28" t="s">
        <v>11655</v>
      </c>
      <c r="B315" s="28" t="s">
        <v>11656</v>
      </c>
      <c r="C315" s="28" t="s">
        <v>14</v>
      </c>
      <c r="D315" s="28" t="s">
        <v>2860</v>
      </c>
      <c r="E315" t="b">
        <v>0</v>
      </c>
      <c r="F315" t="s">
        <v>11</v>
      </c>
      <c r="G315" s="28" t="s">
        <v>11</v>
      </c>
      <c r="H315" s="28" t="s">
        <v>11657</v>
      </c>
      <c r="I315" s="28" t="s">
        <v>11658</v>
      </c>
      <c r="J315" s="28" t="s">
        <v>11659</v>
      </c>
      <c r="K315">
        <v>3.1725146586716761E-6</v>
      </c>
      <c r="L315">
        <v>3.990233362037392E-5</v>
      </c>
      <c r="M315">
        <v>0.99995692515172097</v>
      </c>
    </row>
    <row r="316" spans="1:13" hidden="1" x14ac:dyDescent="0.2">
      <c r="A316" s="28" t="s">
        <v>11569</v>
      </c>
      <c r="B316" s="28" t="s">
        <v>11570</v>
      </c>
      <c r="C316" s="28" t="s">
        <v>74</v>
      </c>
      <c r="D316" s="28" t="s">
        <v>407</v>
      </c>
      <c r="E316" t="b">
        <v>0</v>
      </c>
      <c r="F316" t="s">
        <v>11</v>
      </c>
      <c r="G316" s="28" t="s">
        <v>11</v>
      </c>
      <c r="H316" s="28" t="s">
        <v>11571</v>
      </c>
      <c r="I316" s="28" t="s">
        <v>11572</v>
      </c>
      <c r="J316" s="28" t="s">
        <v>11573</v>
      </c>
      <c r="K316">
        <v>2.1836338227839778E-5</v>
      </c>
      <c r="L316">
        <v>2.9504996822502943E-6</v>
      </c>
      <c r="M316">
        <v>0.99997521316208982</v>
      </c>
    </row>
    <row r="317" spans="1:13" hidden="1" x14ac:dyDescent="0.2">
      <c r="A317" s="28" t="s">
        <v>11905</v>
      </c>
      <c r="B317" s="28" t="s">
        <v>11906</v>
      </c>
      <c r="C317" s="28" t="s">
        <v>74</v>
      </c>
      <c r="D317" s="28" t="s">
        <v>5924</v>
      </c>
      <c r="E317" t="b">
        <v>0</v>
      </c>
      <c r="F317" t="s">
        <v>11</v>
      </c>
      <c r="G317" s="28" t="s">
        <v>11</v>
      </c>
      <c r="H317" s="28" t="s">
        <v>11907</v>
      </c>
      <c r="I317" s="28" t="s">
        <v>11908</v>
      </c>
      <c r="J317" s="28" t="s">
        <v>11909</v>
      </c>
      <c r="K317">
        <v>2.3891043599861502E-3</v>
      </c>
      <c r="L317">
        <v>5.2339690409769158E-5</v>
      </c>
      <c r="M317">
        <v>0.99755855594960396</v>
      </c>
    </row>
    <row r="318" spans="1:13" hidden="1" x14ac:dyDescent="0.2">
      <c r="A318" s="28" t="s">
        <v>11935</v>
      </c>
      <c r="B318" s="28" t="s">
        <v>11936</v>
      </c>
      <c r="C318" s="28" t="s">
        <v>14</v>
      </c>
      <c r="D318" s="28" t="s">
        <v>4127</v>
      </c>
      <c r="E318" t="b">
        <v>0</v>
      </c>
      <c r="F318" t="s">
        <v>11</v>
      </c>
      <c r="G318" s="28" t="s">
        <v>11</v>
      </c>
      <c r="H318" s="28" t="s">
        <v>11937</v>
      </c>
      <c r="I318" s="28" t="s">
        <v>11938</v>
      </c>
      <c r="J318" s="28" t="s">
        <v>11939</v>
      </c>
      <c r="K318">
        <v>7.9574065983612069E-6</v>
      </c>
      <c r="L318">
        <v>2.2314525370070778E-8</v>
      </c>
      <c r="M318">
        <v>0.99999202027887624</v>
      </c>
    </row>
    <row r="319" spans="1:13" x14ac:dyDescent="0.2">
      <c r="A319" s="28" t="s">
        <v>11391</v>
      </c>
      <c r="B319" s="28" t="s">
        <v>12786</v>
      </c>
      <c r="C319" s="28" t="s">
        <v>4</v>
      </c>
      <c r="D319" s="28" t="s">
        <v>4127</v>
      </c>
      <c r="E319" t="b">
        <v>1</v>
      </c>
      <c r="F319" t="s">
        <v>11</v>
      </c>
      <c r="G319" s="28" t="s">
        <v>11</v>
      </c>
      <c r="H319" s="28" t="s">
        <v>12787</v>
      </c>
      <c r="I319" s="28" t="s">
        <v>12788</v>
      </c>
      <c r="J319" s="28" t="s">
        <v>12789</v>
      </c>
      <c r="K319">
        <v>4.6213793217796456E-28</v>
      </c>
      <c r="L319">
        <v>1.4168267865166457E-17</v>
      </c>
      <c r="M319">
        <v>1</v>
      </c>
    </row>
    <row r="320" spans="1:13" hidden="1" x14ac:dyDescent="0.2">
      <c r="A320" s="28" t="s">
        <v>11391</v>
      </c>
      <c r="B320" s="28" t="s">
        <v>11392</v>
      </c>
      <c r="C320" s="28" t="s">
        <v>14</v>
      </c>
      <c r="D320" s="28" t="s">
        <v>4127</v>
      </c>
      <c r="E320" t="b">
        <v>0</v>
      </c>
      <c r="F320" t="s">
        <v>11</v>
      </c>
      <c r="G320" s="28" t="s">
        <v>11</v>
      </c>
      <c r="H320" s="28" t="s">
        <v>11393</v>
      </c>
      <c r="I320" s="28" t="s">
        <v>11394</v>
      </c>
      <c r="J320" s="28" t="s">
        <v>11395</v>
      </c>
      <c r="K320">
        <v>8.1204828809958781E-8</v>
      </c>
      <c r="L320">
        <v>1.334772921926655E-7</v>
      </c>
      <c r="M320">
        <v>0.99999978531787892</v>
      </c>
    </row>
    <row r="321" spans="1:13" hidden="1" x14ac:dyDescent="0.2">
      <c r="A321" s="28" t="s">
        <v>11391</v>
      </c>
      <c r="B321" s="28" t="s">
        <v>11392</v>
      </c>
      <c r="C321" s="28" t="s">
        <v>74</v>
      </c>
      <c r="D321" s="28" t="s">
        <v>4127</v>
      </c>
      <c r="E321" t="b">
        <v>0</v>
      </c>
      <c r="F321" t="s">
        <v>11</v>
      </c>
      <c r="G321" s="28" t="s">
        <v>11</v>
      </c>
      <c r="H321" s="28" t="s">
        <v>11646</v>
      </c>
      <c r="I321" s="28" t="s">
        <v>11647</v>
      </c>
      <c r="J321" s="28" t="s">
        <v>11648</v>
      </c>
      <c r="K321">
        <v>2.783514939950201E-7</v>
      </c>
      <c r="L321">
        <v>7.2176175581436775E-10</v>
      </c>
      <c r="M321">
        <v>0.99999972092674427</v>
      </c>
    </row>
    <row r="322" spans="1:13" hidden="1" x14ac:dyDescent="0.2">
      <c r="A322" s="28" t="s">
        <v>11391</v>
      </c>
      <c r="B322" s="28" t="s">
        <v>11392</v>
      </c>
      <c r="C322" s="28" t="s">
        <v>14</v>
      </c>
      <c r="D322" s="28" t="s">
        <v>4127</v>
      </c>
      <c r="E322" t="b">
        <v>0</v>
      </c>
      <c r="F322" t="s">
        <v>11</v>
      </c>
      <c r="G322" s="28" t="s">
        <v>11</v>
      </c>
      <c r="H322" s="28" t="s">
        <v>12473</v>
      </c>
      <c r="I322" s="28" t="s">
        <v>11393</v>
      </c>
      <c r="J322" s="28" t="s">
        <v>12474</v>
      </c>
      <c r="K322">
        <v>5.7485767858531219E-8</v>
      </c>
      <c r="L322">
        <v>7.0592709327809607E-7</v>
      </c>
      <c r="M322">
        <v>0.99999923658713874</v>
      </c>
    </row>
    <row r="323" spans="1:13" x14ac:dyDescent="0.2">
      <c r="A323" s="28" t="s">
        <v>11582</v>
      </c>
      <c r="B323" s="28" t="s">
        <v>11600</v>
      </c>
      <c r="C323" s="28" t="s">
        <v>4</v>
      </c>
      <c r="D323" s="28" t="s">
        <v>4127</v>
      </c>
      <c r="E323" t="b">
        <v>1</v>
      </c>
      <c r="F323" t="s">
        <v>11</v>
      </c>
      <c r="G323" s="28" t="s">
        <v>11</v>
      </c>
      <c r="H323" s="28" t="s">
        <v>12748</v>
      </c>
      <c r="I323" s="28" t="s">
        <v>12749</v>
      </c>
      <c r="J323" s="28" t="s">
        <v>12750</v>
      </c>
      <c r="K323">
        <v>5.8874263130534001E-24</v>
      </c>
      <c r="L323">
        <v>3.2254325410038582E-14</v>
      </c>
      <c r="M323">
        <v>0.9999999999999678</v>
      </c>
    </row>
    <row r="324" spans="1:13" hidden="1" x14ac:dyDescent="0.2">
      <c r="A324" s="28" t="s">
        <v>11582</v>
      </c>
      <c r="B324" s="28" t="s">
        <v>12361</v>
      </c>
      <c r="C324" s="28" t="s">
        <v>14</v>
      </c>
      <c r="D324" s="28" t="s">
        <v>4127</v>
      </c>
      <c r="E324" t="b">
        <v>0</v>
      </c>
      <c r="F324" t="s">
        <v>11</v>
      </c>
      <c r="G324" s="28" t="s">
        <v>11</v>
      </c>
      <c r="H324" s="28" t="s">
        <v>19</v>
      </c>
      <c r="I324" s="28" t="s">
        <v>12362</v>
      </c>
      <c r="J324" s="28" t="s">
        <v>12363</v>
      </c>
      <c r="K324">
        <v>1.6138706121110978E-3</v>
      </c>
      <c r="L324">
        <v>3.4073782539303414E-5</v>
      </c>
      <c r="M324">
        <v>0.99835205560534968</v>
      </c>
    </row>
    <row r="325" spans="1:13" hidden="1" x14ac:dyDescent="0.2">
      <c r="A325" s="28" t="s">
        <v>11582</v>
      </c>
      <c r="B325" s="28" t="s">
        <v>12361</v>
      </c>
      <c r="C325" s="28" t="s">
        <v>74</v>
      </c>
      <c r="D325" s="28" t="s">
        <v>4127</v>
      </c>
      <c r="E325" t="b">
        <v>0</v>
      </c>
      <c r="F325" t="s">
        <v>11</v>
      </c>
      <c r="G325" s="28" t="s">
        <v>11</v>
      </c>
      <c r="H325" s="28" t="s">
        <v>11601</v>
      </c>
      <c r="I325" s="28" t="s">
        <v>11602</v>
      </c>
      <c r="J325" s="28" t="s">
        <v>19</v>
      </c>
      <c r="K325">
        <v>1.5199296609115766E-2</v>
      </c>
      <c r="L325">
        <v>2.9322613486293665E-8</v>
      </c>
      <c r="M325">
        <v>0.98480067406827088</v>
      </c>
    </row>
    <row r="326" spans="1:13" hidden="1" x14ac:dyDescent="0.2">
      <c r="A326" s="28" t="s">
        <v>11582</v>
      </c>
      <c r="B326" s="28" t="s">
        <v>12361</v>
      </c>
      <c r="C326" s="28" t="s">
        <v>613</v>
      </c>
      <c r="D326" s="28" t="s">
        <v>4127</v>
      </c>
      <c r="E326" t="b">
        <v>0</v>
      </c>
      <c r="F326" t="s">
        <v>11</v>
      </c>
      <c r="G326" s="28" t="s">
        <v>11</v>
      </c>
      <c r="H326" s="28" t="s">
        <v>12832</v>
      </c>
      <c r="I326" s="28" t="s">
        <v>12833</v>
      </c>
      <c r="J326" s="28" t="s">
        <v>12834</v>
      </c>
      <c r="K326">
        <v>8.2892331669384561E-3</v>
      </c>
      <c r="L326">
        <v>2.9233179110192E-9</v>
      </c>
      <c r="M326">
        <v>0.99171076390974355</v>
      </c>
    </row>
    <row r="327" spans="1:13" hidden="1" x14ac:dyDescent="0.2">
      <c r="A327" s="28" t="s">
        <v>11732</v>
      </c>
      <c r="B327" s="28" t="s">
        <v>12296</v>
      </c>
      <c r="C327" s="28" t="s">
        <v>660</v>
      </c>
      <c r="D327" s="28" t="s">
        <v>4127</v>
      </c>
      <c r="E327" t="b">
        <v>1</v>
      </c>
      <c r="F327" t="s">
        <v>11</v>
      </c>
      <c r="G327" s="28" t="s">
        <v>11</v>
      </c>
      <c r="H327" s="28" t="s">
        <v>12297</v>
      </c>
      <c r="I327" s="28" t="s">
        <v>12298</v>
      </c>
      <c r="J327" s="28" t="s">
        <v>12299</v>
      </c>
      <c r="K327">
        <v>3.7019281826361766E-28</v>
      </c>
      <c r="L327">
        <v>2.1860522990563722E-15</v>
      </c>
      <c r="M327">
        <v>0.99999999999999778</v>
      </c>
    </row>
    <row r="328" spans="1:13" hidden="1" x14ac:dyDescent="0.2">
      <c r="A328" s="28" t="s">
        <v>11732</v>
      </c>
      <c r="B328" s="28" t="s">
        <v>12544</v>
      </c>
      <c r="C328" s="28" t="s">
        <v>660</v>
      </c>
      <c r="D328" s="28" t="s">
        <v>4127</v>
      </c>
      <c r="E328" t="b">
        <v>1</v>
      </c>
      <c r="F328" t="s">
        <v>11</v>
      </c>
      <c r="G328" s="28" t="s">
        <v>11</v>
      </c>
      <c r="H328" s="28" t="s">
        <v>12298</v>
      </c>
      <c r="I328" s="28" t="s">
        <v>12545</v>
      </c>
      <c r="J328" s="28" t="s">
        <v>12546</v>
      </c>
      <c r="K328">
        <v>6.1045402126546693E-29</v>
      </c>
      <c r="L328">
        <v>2.4615393526728338E-15</v>
      </c>
      <c r="M328">
        <v>0.99999999999999756</v>
      </c>
    </row>
    <row r="329" spans="1:13" hidden="1" x14ac:dyDescent="0.2">
      <c r="A329" s="28" t="s">
        <v>11546</v>
      </c>
      <c r="B329" s="28" t="s">
        <v>12690</v>
      </c>
      <c r="C329" s="28" t="s">
        <v>14</v>
      </c>
      <c r="D329" s="28" t="s">
        <v>3036</v>
      </c>
      <c r="E329" t="b">
        <v>0</v>
      </c>
      <c r="F329" t="s">
        <v>11</v>
      </c>
      <c r="G329" s="28" t="s">
        <v>11</v>
      </c>
      <c r="H329" s="28" t="s">
        <v>12691</v>
      </c>
      <c r="I329" s="28" t="s">
        <v>11548</v>
      </c>
      <c r="J329" s="28" t="s">
        <v>12692</v>
      </c>
      <c r="K329">
        <v>1.5151943543747773E-7</v>
      </c>
      <c r="L329">
        <v>3.8267906640913839E-3</v>
      </c>
      <c r="M329">
        <v>0.99617305781647325</v>
      </c>
    </row>
    <row r="330" spans="1:13" hidden="1" x14ac:dyDescent="0.2">
      <c r="A330" s="28" t="s">
        <v>11546</v>
      </c>
      <c r="B330" s="28" t="s">
        <v>12554</v>
      </c>
      <c r="C330" s="28" t="s">
        <v>74</v>
      </c>
      <c r="D330" s="28" t="s">
        <v>2909</v>
      </c>
      <c r="E330" t="b">
        <v>0</v>
      </c>
      <c r="F330" t="s">
        <v>11</v>
      </c>
      <c r="G330" s="28" t="s">
        <v>11</v>
      </c>
      <c r="H330" s="28" t="s">
        <v>12555</v>
      </c>
      <c r="I330" s="28" t="s">
        <v>12556</v>
      </c>
      <c r="J330" s="28" t="s">
        <v>12557</v>
      </c>
      <c r="K330">
        <v>7.2187780898191404E-7</v>
      </c>
      <c r="L330">
        <v>2.4100597124995224E-6</v>
      </c>
      <c r="M330">
        <v>0.99999686806247845</v>
      </c>
    </row>
    <row r="331" spans="1:13" hidden="1" x14ac:dyDescent="0.2">
      <c r="A331" s="28" t="s">
        <v>11447</v>
      </c>
      <c r="B331" s="28" t="s">
        <v>7634</v>
      </c>
      <c r="C331" s="28" t="s">
        <v>74</v>
      </c>
      <c r="D331" s="28" t="s">
        <v>6339</v>
      </c>
      <c r="E331" t="b">
        <v>0</v>
      </c>
      <c r="F331" t="s">
        <v>11</v>
      </c>
      <c r="G331" s="28" t="s">
        <v>11</v>
      </c>
      <c r="H331" s="28" t="s">
        <v>12118</v>
      </c>
      <c r="I331" s="28" t="s">
        <v>12119</v>
      </c>
      <c r="J331" s="28" t="s">
        <v>12120</v>
      </c>
      <c r="K331">
        <v>5.3107935152130187E-10</v>
      </c>
      <c r="L331">
        <v>2.864943240154494E-12</v>
      </c>
      <c r="M331">
        <v>0.99999999946605578</v>
      </c>
    </row>
    <row r="332" spans="1:13" hidden="1" x14ac:dyDescent="0.2">
      <c r="A332" s="28" t="s">
        <v>11793</v>
      </c>
      <c r="B332" s="28" t="s">
        <v>12422</v>
      </c>
      <c r="C332" s="28" t="s">
        <v>74</v>
      </c>
      <c r="D332" s="28" t="s">
        <v>96</v>
      </c>
      <c r="E332" t="b">
        <v>0</v>
      </c>
      <c r="F332" t="s">
        <v>11</v>
      </c>
      <c r="G332" s="28" t="s">
        <v>11</v>
      </c>
      <c r="H332" s="28" t="s">
        <v>12423</v>
      </c>
      <c r="I332" s="28" t="s">
        <v>12424</v>
      </c>
      <c r="J332" s="28" t="s">
        <v>12425</v>
      </c>
      <c r="K332">
        <v>1.5052935371460056E-6</v>
      </c>
      <c r="L332">
        <v>2.1052796525154884E-6</v>
      </c>
      <c r="M332">
        <v>0.99999638942681024</v>
      </c>
    </row>
    <row r="333" spans="1:13" hidden="1" x14ac:dyDescent="0.2">
      <c r="A333" s="28" t="s">
        <v>11793</v>
      </c>
      <c r="B333" s="28" t="s">
        <v>11794</v>
      </c>
      <c r="C333" s="28" t="s">
        <v>14</v>
      </c>
      <c r="D333" s="28" t="s">
        <v>407</v>
      </c>
      <c r="E333" t="b">
        <v>0</v>
      </c>
      <c r="F333" t="s">
        <v>11</v>
      </c>
      <c r="G333" s="28" t="s">
        <v>11</v>
      </c>
      <c r="H333" s="28" t="s">
        <v>11795</v>
      </c>
      <c r="I333" s="28" t="s">
        <v>11796</v>
      </c>
      <c r="J333" s="28" t="s">
        <v>11797</v>
      </c>
      <c r="K333">
        <v>1.0705112539489831E-6</v>
      </c>
      <c r="L333">
        <v>1.7176572612440333E-6</v>
      </c>
      <c r="M333">
        <v>0.99999721183148471</v>
      </c>
    </row>
    <row r="334" spans="1:13" hidden="1" x14ac:dyDescent="0.2">
      <c r="A334" s="28" t="s">
        <v>11681</v>
      </c>
      <c r="B334" s="28" t="s">
        <v>11682</v>
      </c>
      <c r="C334" s="28" t="s">
        <v>14</v>
      </c>
      <c r="D334" s="28" t="s">
        <v>407</v>
      </c>
      <c r="E334" t="b">
        <v>0</v>
      </c>
      <c r="F334" t="s">
        <v>11</v>
      </c>
      <c r="G334" s="28" t="s">
        <v>11</v>
      </c>
      <c r="H334" s="28" t="s">
        <v>11683</v>
      </c>
      <c r="I334" s="28" t="s">
        <v>11684</v>
      </c>
      <c r="J334" s="28" t="s">
        <v>11685</v>
      </c>
      <c r="K334">
        <v>2.4734677402046808E-6</v>
      </c>
      <c r="L334">
        <v>1.2505269360352006E-4</v>
      </c>
      <c r="M334">
        <v>0.99987247383865618</v>
      </c>
    </row>
    <row r="335" spans="1:13" hidden="1" x14ac:dyDescent="0.2">
      <c r="A335" s="28" t="s">
        <v>11709</v>
      </c>
      <c r="B335" s="28" t="s">
        <v>12583</v>
      </c>
      <c r="C335" s="28" t="s">
        <v>14</v>
      </c>
      <c r="D335" s="28" t="s">
        <v>407</v>
      </c>
      <c r="E335" t="b">
        <v>0</v>
      </c>
      <c r="F335" t="s">
        <v>11</v>
      </c>
      <c r="G335" s="28" t="s">
        <v>11</v>
      </c>
      <c r="H335" s="28" t="s">
        <v>12584</v>
      </c>
      <c r="I335" s="28" t="s">
        <v>12585</v>
      </c>
      <c r="J335" s="28" t="s">
        <v>12586</v>
      </c>
      <c r="K335">
        <v>8.1844720964028789E-7</v>
      </c>
      <c r="L335">
        <v>8.1648520067993002E-6</v>
      </c>
      <c r="M335">
        <v>0.9999910167007835</v>
      </c>
    </row>
    <row r="336" spans="1:13" x14ac:dyDescent="0.2">
      <c r="A336" s="28" t="s">
        <v>11709</v>
      </c>
      <c r="B336" s="28" t="s">
        <v>11710</v>
      </c>
      <c r="C336" s="28" t="s">
        <v>4</v>
      </c>
      <c r="D336" s="28" t="s">
        <v>4127</v>
      </c>
      <c r="E336" t="b">
        <v>1</v>
      </c>
      <c r="F336" t="s">
        <v>11</v>
      </c>
      <c r="G336" s="28" t="s">
        <v>11</v>
      </c>
      <c r="H336" s="28" t="s">
        <v>11711</v>
      </c>
      <c r="I336" s="28" t="s">
        <v>11712</v>
      </c>
      <c r="J336" s="28" t="s">
        <v>11713</v>
      </c>
      <c r="K336">
        <v>1.3476203098729783E-23</v>
      </c>
      <c r="L336">
        <v>6.0744867014735839E-15</v>
      </c>
      <c r="M336">
        <v>0.999999999999994</v>
      </c>
    </row>
    <row r="337" spans="1:13" hidden="1" x14ac:dyDescent="0.2">
      <c r="A337" s="28" t="s">
        <v>11665</v>
      </c>
      <c r="B337" s="28" t="s">
        <v>11945</v>
      </c>
      <c r="C337" s="28" t="s">
        <v>14</v>
      </c>
      <c r="D337" s="28" t="s">
        <v>407</v>
      </c>
      <c r="E337" t="b">
        <v>0</v>
      </c>
      <c r="F337" t="s">
        <v>11</v>
      </c>
      <c r="G337" s="28" t="s">
        <v>11</v>
      </c>
      <c r="H337" s="28" t="s">
        <v>11666</v>
      </c>
      <c r="I337" s="28" t="s">
        <v>11946</v>
      </c>
      <c r="J337" s="28" t="s">
        <v>11947</v>
      </c>
      <c r="K337">
        <v>2.5986605285152554E-7</v>
      </c>
      <c r="L337">
        <v>1.0098962075066114E-4</v>
      </c>
      <c r="M337">
        <v>0.99989875051319643</v>
      </c>
    </row>
    <row r="338" spans="1:13" hidden="1" x14ac:dyDescent="0.2">
      <c r="A338" s="28" t="s">
        <v>12102</v>
      </c>
      <c r="B338" s="28" t="s">
        <v>12373</v>
      </c>
      <c r="C338" s="28" t="s">
        <v>14</v>
      </c>
      <c r="D338" s="28" t="s">
        <v>3036</v>
      </c>
      <c r="E338" t="b">
        <v>0</v>
      </c>
      <c r="F338" t="s">
        <v>11</v>
      </c>
      <c r="G338" s="28" t="s">
        <v>11</v>
      </c>
      <c r="H338" s="28" t="s">
        <v>12374</v>
      </c>
      <c r="I338" s="28" t="s">
        <v>12375</v>
      </c>
      <c r="J338" s="28" t="s">
        <v>12376</v>
      </c>
      <c r="K338">
        <v>2.0776566044171078E-5</v>
      </c>
      <c r="L338">
        <v>2.997381834050049E-3</v>
      </c>
      <c r="M338">
        <v>0.99698184159990588</v>
      </c>
    </row>
    <row r="339" spans="1:13" hidden="1" x14ac:dyDescent="0.2">
      <c r="A339" s="28" t="s">
        <v>12178</v>
      </c>
      <c r="B339" s="28" t="s">
        <v>12179</v>
      </c>
      <c r="C339" s="28" t="s">
        <v>26</v>
      </c>
      <c r="D339" s="28" t="s">
        <v>4127</v>
      </c>
      <c r="E339" t="b">
        <v>0</v>
      </c>
      <c r="F339" t="s">
        <v>11</v>
      </c>
      <c r="G339" s="28" t="s">
        <v>11</v>
      </c>
      <c r="H339" s="28" t="s">
        <v>12180</v>
      </c>
      <c r="I339" s="28" t="s">
        <v>12181</v>
      </c>
      <c r="J339" s="28" t="s">
        <v>12182</v>
      </c>
      <c r="K339">
        <v>8.9413018937266546E-7</v>
      </c>
      <c r="L339">
        <v>5.248881620350466E-9</v>
      </c>
      <c r="M339">
        <v>0.999999100620929</v>
      </c>
    </row>
    <row r="340" spans="1:13" x14ac:dyDescent="0.2">
      <c r="A340" s="28" t="s">
        <v>11621</v>
      </c>
      <c r="B340" s="28" t="s">
        <v>11622</v>
      </c>
      <c r="C340" s="28" t="s">
        <v>4</v>
      </c>
      <c r="D340" s="28" t="s">
        <v>4127</v>
      </c>
      <c r="E340" t="b">
        <v>1</v>
      </c>
      <c r="F340" t="s">
        <v>11</v>
      </c>
      <c r="G340" s="28" t="s">
        <v>11</v>
      </c>
      <c r="H340" s="28" t="s">
        <v>19</v>
      </c>
      <c r="I340" s="28" t="s">
        <v>11623</v>
      </c>
      <c r="J340" s="28" t="s">
        <v>19</v>
      </c>
      <c r="K340">
        <v>1.501496641165441E-30</v>
      </c>
      <c r="L340">
        <v>3.6749518206512122E-20</v>
      </c>
      <c r="M340">
        <v>1</v>
      </c>
    </row>
    <row r="341" spans="1:13" hidden="1" x14ac:dyDescent="0.2">
      <c r="A341" s="28" t="s">
        <v>11764</v>
      </c>
      <c r="B341" s="28" t="s">
        <v>12458</v>
      </c>
      <c r="C341" s="28" t="s">
        <v>14</v>
      </c>
      <c r="D341" s="28" t="s">
        <v>3036</v>
      </c>
      <c r="E341" t="b">
        <v>0</v>
      </c>
      <c r="F341" t="s">
        <v>11</v>
      </c>
      <c r="G341" s="28" t="s">
        <v>11</v>
      </c>
      <c r="H341" s="28" t="s">
        <v>12459</v>
      </c>
      <c r="I341" s="28" t="s">
        <v>12460</v>
      </c>
      <c r="J341" s="28" t="s">
        <v>12461</v>
      </c>
      <c r="K341">
        <v>4.995145500525989E-4</v>
      </c>
      <c r="L341">
        <v>1.0603227673943812E-6</v>
      </c>
      <c r="M341">
        <v>0.99949942512718004</v>
      </c>
    </row>
    <row r="342" spans="1:13" hidden="1" x14ac:dyDescent="0.2">
      <c r="A342" s="28" t="s">
        <v>11764</v>
      </c>
      <c r="B342" s="28" t="s">
        <v>11765</v>
      </c>
      <c r="C342" s="28" t="s">
        <v>14</v>
      </c>
      <c r="D342" s="28" t="s">
        <v>3036</v>
      </c>
      <c r="E342" t="b">
        <v>0</v>
      </c>
      <c r="F342" t="s">
        <v>11</v>
      </c>
      <c r="G342" s="28" t="s">
        <v>11</v>
      </c>
      <c r="H342" s="28" t="s">
        <v>11766</v>
      </c>
      <c r="I342" s="28" t="s">
        <v>11767</v>
      </c>
      <c r="J342" s="28" t="s">
        <v>11768</v>
      </c>
      <c r="K342">
        <v>1.1169748776504443E-2</v>
      </c>
      <c r="L342">
        <v>1.2959018042716156E-4</v>
      </c>
      <c r="M342">
        <v>0.98870066104306831</v>
      </c>
    </row>
    <row r="343" spans="1:13" hidden="1" x14ac:dyDescent="0.2">
      <c r="A343" s="28" t="s">
        <v>11764</v>
      </c>
      <c r="B343" s="28" t="s">
        <v>12633</v>
      </c>
      <c r="C343" s="28" t="s">
        <v>14</v>
      </c>
      <c r="D343" s="28" t="s">
        <v>3036</v>
      </c>
      <c r="E343" t="b">
        <v>0</v>
      </c>
      <c r="F343" t="s">
        <v>11</v>
      </c>
      <c r="G343" s="28" t="s">
        <v>11</v>
      </c>
      <c r="H343" s="28" t="s">
        <v>12634</v>
      </c>
      <c r="I343" s="28" t="s">
        <v>12635</v>
      </c>
      <c r="J343" s="28" t="s">
        <v>12636</v>
      </c>
      <c r="K343">
        <v>4.3494990377463673E-8</v>
      </c>
      <c r="L343">
        <v>1.6900144039502735E-5</v>
      </c>
      <c r="M343">
        <v>0.99998305636097007</v>
      </c>
    </row>
    <row r="344" spans="1:13" hidden="1" x14ac:dyDescent="0.2">
      <c r="A344" s="28" t="s">
        <v>12194</v>
      </c>
      <c r="B344" s="28" t="s">
        <v>12195</v>
      </c>
      <c r="C344" s="28" t="s">
        <v>14</v>
      </c>
      <c r="D344" s="28" t="s">
        <v>3036</v>
      </c>
      <c r="E344" t="b">
        <v>0</v>
      </c>
      <c r="F344" t="s">
        <v>11</v>
      </c>
      <c r="G344" s="28" t="s">
        <v>11</v>
      </c>
      <c r="H344" s="28" t="s">
        <v>12196</v>
      </c>
      <c r="I344" s="28" t="s">
        <v>12197</v>
      </c>
      <c r="J344" s="28" t="s">
        <v>12198</v>
      </c>
      <c r="K344">
        <v>1.82846477348321E-5</v>
      </c>
      <c r="L344">
        <v>3.6860706515861965E-6</v>
      </c>
      <c r="M344">
        <v>0.9999780292816135</v>
      </c>
    </row>
    <row r="345" spans="1:13" hidden="1" x14ac:dyDescent="0.2">
      <c r="A345" s="28" t="s">
        <v>12751</v>
      </c>
      <c r="B345" s="28" t="s">
        <v>12752</v>
      </c>
      <c r="C345" s="28" t="s">
        <v>74</v>
      </c>
      <c r="D345" s="28" t="s">
        <v>407</v>
      </c>
      <c r="E345" t="b">
        <v>0</v>
      </c>
      <c r="F345" t="s">
        <v>11</v>
      </c>
      <c r="G345" s="28" t="s">
        <v>11</v>
      </c>
      <c r="H345" s="28" t="s">
        <v>12753</v>
      </c>
      <c r="I345" s="28" t="s">
        <v>12754</v>
      </c>
      <c r="J345" s="28" t="s">
        <v>12755</v>
      </c>
      <c r="K345">
        <v>0.17057185882282644</v>
      </c>
      <c r="L345">
        <v>6.8614134241412932E-6</v>
      </c>
      <c r="M345">
        <v>0.82942127976374946</v>
      </c>
    </row>
    <row r="346" spans="1:13" hidden="1" x14ac:dyDescent="0.2">
      <c r="A346" s="28" t="s">
        <v>11769</v>
      </c>
      <c r="B346" s="28" t="s">
        <v>11807</v>
      </c>
      <c r="C346" s="28" t="s">
        <v>74</v>
      </c>
      <c r="D346" s="28" t="s">
        <v>407</v>
      </c>
      <c r="E346" t="b">
        <v>0</v>
      </c>
      <c r="F346" t="s">
        <v>11</v>
      </c>
      <c r="G346" s="28" t="s">
        <v>11</v>
      </c>
      <c r="H346" s="28" t="s">
        <v>11808</v>
      </c>
      <c r="I346" s="28" t="s">
        <v>11809</v>
      </c>
      <c r="J346" s="28" t="s">
        <v>11810</v>
      </c>
      <c r="K346">
        <v>7.6169779095555852E-4</v>
      </c>
      <c r="L346">
        <v>1.4307690046712134E-5</v>
      </c>
      <c r="M346">
        <v>0.99922399451899779</v>
      </c>
    </row>
    <row r="347" spans="1:13" hidden="1" x14ac:dyDescent="0.2">
      <c r="A347" s="28" t="s">
        <v>11769</v>
      </c>
      <c r="B347" s="28" t="s">
        <v>11770</v>
      </c>
      <c r="C347" s="28" t="s">
        <v>74</v>
      </c>
      <c r="D347" s="28" t="s">
        <v>407</v>
      </c>
      <c r="E347" t="b">
        <v>0</v>
      </c>
      <c r="F347" t="s">
        <v>11</v>
      </c>
      <c r="G347" s="28" t="s">
        <v>11</v>
      </c>
      <c r="H347" s="28" t="s">
        <v>19</v>
      </c>
      <c r="I347" s="28" t="s">
        <v>11771</v>
      </c>
      <c r="J347" s="28" t="s">
        <v>11772</v>
      </c>
      <c r="K347">
        <v>1.4807388560177041E-2</v>
      </c>
      <c r="L347">
        <v>2.329308648233737E-6</v>
      </c>
      <c r="M347">
        <v>0.98519028213117477</v>
      </c>
    </row>
    <row r="348" spans="1:13" hidden="1" x14ac:dyDescent="0.2">
      <c r="A348" s="28" t="s">
        <v>11670</v>
      </c>
      <c r="B348" s="28" t="s">
        <v>11671</v>
      </c>
      <c r="C348" s="28" t="s">
        <v>14</v>
      </c>
      <c r="D348" s="28" t="s">
        <v>3637</v>
      </c>
      <c r="E348" t="b">
        <v>0</v>
      </c>
      <c r="F348" t="s">
        <v>11</v>
      </c>
      <c r="G348" s="28" t="s">
        <v>11</v>
      </c>
      <c r="H348" s="28" t="s">
        <v>11672</v>
      </c>
      <c r="I348" s="28" t="s">
        <v>11673</v>
      </c>
      <c r="J348" s="28" t="s">
        <v>11674</v>
      </c>
      <c r="K348">
        <v>2.9418954083030202E-3</v>
      </c>
      <c r="L348">
        <v>1.5035595962636351E-3</v>
      </c>
      <c r="M348">
        <v>0.99555454499543339</v>
      </c>
    </row>
    <row r="349" spans="1:13" hidden="1" x14ac:dyDescent="0.2">
      <c r="A349" s="28" t="s">
        <v>11574</v>
      </c>
      <c r="B349" s="28" t="s">
        <v>11758</v>
      </c>
      <c r="C349" s="28" t="s">
        <v>14</v>
      </c>
      <c r="D349" s="28" t="s">
        <v>96</v>
      </c>
      <c r="E349" t="b">
        <v>0</v>
      </c>
      <c r="F349" t="s">
        <v>11</v>
      </c>
      <c r="G349" s="28" t="s">
        <v>10</v>
      </c>
      <c r="H349" s="28" t="s">
        <v>12447</v>
      </c>
      <c r="I349" s="28" t="s">
        <v>12448</v>
      </c>
      <c r="J349" s="28" t="s">
        <v>12449</v>
      </c>
      <c r="K349">
        <v>2.4235143961968209E-8</v>
      </c>
      <c r="L349">
        <v>0.99999993978463253</v>
      </c>
      <c r="M349">
        <v>3.5980223544094357E-8</v>
      </c>
    </row>
    <row r="350" spans="1:13" hidden="1" x14ac:dyDescent="0.2">
      <c r="A350" s="28" t="s">
        <v>12916</v>
      </c>
      <c r="B350" s="28" t="s">
        <v>12917</v>
      </c>
      <c r="C350" s="28" t="s">
        <v>14</v>
      </c>
      <c r="D350" s="28" t="s">
        <v>407</v>
      </c>
      <c r="E350" t="b">
        <v>0</v>
      </c>
      <c r="F350" t="s">
        <v>11</v>
      </c>
      <c r="G350" s="28" t="s">
        <v>11</v>
      </c>
      <c r="H350" s="28" t="s">
        <v>12918</v>
      </c>
      <c r="I350" s="28" t="s">
        <v>12919</v>
      </c>
      <c r="J350" s="28" t="s">
        <v>12920</v>
      </c>
      <c r="K350">
        <v>1.229421016073757E-3</v>
      </c>
      <c r="L350">
        <v>7.0793421536690412E-4</v>
      </c>
      <c r="M350">
        <v>0.99806264476855922</v>
      </c>
    </row>
    <row r="351" spans="1:13" hidden="1" x14ac:dyDescent="0.2">
      <c r="A351" s="28" t="s">
        <v>11733</v>
      </c>
      <c r="B351" s="28" t="s">
        <v>11734</v>
      </c>
      <c r="C351" s="28" t="s">
        <v>14</v>
      </c>
      <c r="D351" s="28" t="s">
        <v>4127</v>
      </c>
      <c r="E351" t="b">
        <v>0</v>
      </c>
      <c r="F351" t="s">
        <v>11</v>
      </c>
      <c r="G351" s="28" t="s">
        <v>11</v>
      </c>
      <c r="H351" s="28" t="s">
        <v>11735</v>
      </c>
      <c r="I351" s="28" t="s">
        <v>11736</v>
      </c>
      <c r="J351" s="28" t="s">
        <v>11737</v>
      </c>
      <c r="K351">
        <v>6.9691884292653327E-8</v>
      </c>
      <c r="L351">
        <v>2.7958320601662741E-6</v>
      </c>
      <c r="M351">
        <v>0.99999713447605543</v>
      </c>
    </row>
    <row r="352" spans="1:13" hidden="1" x14ac:dyDescent="0.2">
      <c r="A352" s="28" t="s">
        <v>11366</v>
      </c>
      <c r="B352" s="28" t="s">
        <v>11367</v>
      </c>
      <c r="C352" s="28" t="s">
        <v>613</v>
      </c>
      <c r="D352" s="28" t="s">
        <v>6339</v>
      </c>
      <c r="E352" t="b">
        <v>0</v>
      </c>
      <c r="F352" t="s">
        <v>11</v>
      </c>
      <c r="G352" s="28" t="s">
        <v>11</v>
      </c>
      <c r="H352" s="28" t="s">
        <v>11368</v>
      </c>
      <c r="I352" s="28" t="s">
        <v>11369</v>
      </c>
      <c r="J352" s="28" t="s">
        <v>11370</v>
      </c>
      <c r="K352">
        <v>7.2234525891250905E-4</v>
      </c>
      <c r="L352">
        <v>7.0780070875268012E-10</v>
      </c>
      <c r="M352">
        <v>0.99927765403328672</v>
      </c>
    </row>
    <row r="353" spans="1:13" hidden="1" x14ac:dyDescent="0.2">
      <c r="A353" s="28" t="s">
        <v>11753</v>
      </c>
      <c r="B353" s="28" t="s">
        <v>12881</v>
      </c>
      <c r="C353" s="28" t="s">
        <v>660</v>
      </c>
      <c r="D353" s="28" t="s">
        <v>4127</v>
      </c>
      <c r="E353" t="b">
        <v>1</v>
      </c>
      <c r="F353" t="s">
        <v>11</v>
      </c>
      <c r="G353" s="28" t="s">
        <v>11</v>
      </c>
      <c r="H353" s="28" t="s">
        <v>12882</v>
      </c>
      <c r="I353" s="28" t="s">
        <v>12883</v>
      </c>
      <c r="J353" s="28" t="s">
        <v>12884</v>
      </c>
      <c r="K353">
        <v>1.4264403925093014E-25</v>
      </c>
      <c r="L353">
        <v>3.6335412579301406E-14</v>
      </c>
      <c r="M353">
        <v>0.99999999999996358</v>
      </c>
    </row>
    <row r="354" spans="1:13" hidden="1" x14ac:dyDescent="0.2">
      <c r="A354" s="28" t="s">
        <v>11753</v>
      </c>
      <c r="B354" s="28" t="s">
        <v>12877</v>
      </c>
      <c r="C354" s="28" t="s">
        <v>660</v>
      </c>
      <c r="D354" s="28" t="s">
        <v>4127</v>
      </c>
      <c r="E354" t="b">
        <v>1</v>
      </c>
      <c r="F354" t="s">
        <v>11</v>
      </c>
      <c r="G354" s="28" t="s">
        <v>11</v>
      </c>
      <c r="H354" s="28" t="s">
        <v>12878</v>
      </c>
      <c r="I354" s="28" t="s">
        <v>12879</v>
      </c>
      <c r="J354" s="28" t="s">
        <v>12880</v>
      </c>
      <c r="K354">
        <v>7.5368182991309816E-26</v>
      </c>
      <c r="L354">
        <v>1.929385015745129E-13</v>
      </c>
      <c r="M354">
        <v>0.99999999999980704</v>
      </c>
    </row>
    <row r="355" spans="1:13" hidden="1" x14ac:dyDescent="0.2">
      <c r="A355" s="28" t="s">
        <v>11748</v>
      </c>
      <c r="B355" s="28" t="s">
        <v>12806</v>
      </c>
      <c r="C355" s="28" t="s">
        <v>74</v>
      </c>
      <c r="D355" s="28" t="s">
        <v>407</v>
      </c>
      <c r="E355" t="b">
        <v>1</v>
      </c>
      <c r="F355" t="s">
        <v>11</v>
      </c>
      <c r="G355" s="28" t="s">
        <v>10</v>
      </c>
      <c r="H355" s="28" t="s">
        <v>12807</v>
      </c>
      <c r="I355" s="28" t="s">
        <v>11749</v>
      </c>
      <c r="J355" s="28" t="s">
        <v>11750</v>
      </c>
      <c r="K355">
        <v>1.5302856444074672E-23</v>
      </c>
      <c r="L355">
        <v>0.9501459306512311</v>
      </c>
      <c r="M355">
        <v>4.9854069348768855E-2</v>
      </c>
    </row>
    <row r="356" spans="1:13" hidden="1" x14ac:dyDescent="0.2">
      <c r="A356" s="28" t="s">
        <v>11480</v>
      </c>
      <c r="B356" s="28" t="s">
        <v>12409</v>
      </c>
      <c r="C356" s="28" t="s">
        <v>88</v>
      </c>
      <c r="D356" s="28" t="s">
        <v>407</v>
      </c>
      <c r="E356" t="b">
        <v>0</v>
      </c>
      <c r="F356" t="s">
        <v>11</v>
      </c>
      <c r="G356" s="28" t="s">
        <v>10</v>
      </c>
      <c r="H356" s="28" t="s">
        <v>11486</v>
      </c>
      <c r="I356" s="28" t="s">
        <v>12410</v>
      </c>
      <c r="J356" s="28" t="s">
        <v>12411</v>
      </c>
      <c r="K356">
        <v>3.6309311242071874E-7</v>
      </c>
      <c r="L356">
        <v>0.99984293111103495</v>
      </c>
      <c r="M356">
        <v>1.5670579585253655E-4</v>
      </c>
    </row>
    <row r="357" spans="1:13" hidden="1" x14ac:dyDescent="0.2">
      <c r="A357" s="28" t="s">
        <v>11480</v>
      </c>
      <c r="B357" s="28" t="s">
        <v>11481</v>
      </c>
      <c r="C357" s="28" t="s">
        <v>14</v>
      </c>
      <c r="D357" s="28" t="s">
        <v>407</v>
      </c>
      <c r="E357" t="b">
        <v>0</v>
      </c>
      <c r="F357" t="s">
        <v>11</v>
      </c>
      <c r="G357" s="28" t="s">
        <v>11</v>
      </c>
      <c r="H357" s="28" t="s">
        <v>11482</v>
      </c>
      <c r="I357" s="28" t="s">
        <v>11483</v>
      </c>
      <c r="J357" s="28" t="s">
        <v>19</v>
      </c>
      <c r="K357">
        <v>4.4067029367003251E-4</v>
      </c>
      <c r="L357">
        <v>4.9756707866385015E-4</v>
      </c>
      <c r="M357">
        <v>0.99906176262766622</v>
      </c>
    </row>
    <row r="358" spans="1:13" hidden="1" x14ac:dyDescent="0.2">
      <c r="A358" s="28" t="s">
        <v>11650</v>
      </c>
      <c r="B358" s="28" t="s">
        <v>11651</v>
      </c>
      <c r="C358" s="28" t="s">
        <v>74</v>
      </c>
      <c r="D358" s="28" t="s">
        <v>4127</v>
      </c>
      <c r="E358" t="b">
        <v>0</v>
      </c>
      <c r="F358" t="s">
        <v>11</v>
      </c>
      <c r="G358" s="28" t="s">
        <v>11</v>
      </c>
      <c r="H358" s="28" t="s">
        <v>11652</v>
      </c>
      <c r="I358" s="28" t="s">
        <v>11653</v>
      </c>
      <c r="J358" s="28" t="s">
        <v>11654</v>
      </c>
      <c r="K358">
        <v>1.8787840772301775E-7</v>
      </c>
      <c r="L358">
        <v>1.6895199116692598E-9</v>
      </c>
      <c r="M358">
        <v>0.99999981043207242</v>
      </c>
    </row>
    <row r="359" spans="1:13" hidden="1" x14ac:dyDescent="0.2">
      <c r="A359" s="28" t="s">
        <v>12261</v>
      </c>
      <c r="B359" s="28" t="s">
        <v>12262</v>
      </c>
      <c r="C359" s="28" t="s">
        <v>74</v>
      </c>
      <c r="D359" s="28" t="s">
        <v>3036</v>
      </c>
      <c r="E359" t="b">
        <v>0</v>
      </c>
      <c r="F359" t="s">
        <v>11</v>
      </c>
      <c r="G359" s="28" t="s">
        <v>11</v>
      </c>
      <c r="H359" s="28" t="s">
        <v>12263</v>
      </c>
      <c r="I359" s="28" t="s">
        <v>12264</v>
      </c>
      <c r="J359" s="28" t="s">
        <v>12265</v>
      </c>
      <c r="K359">
        <v>3.9036475101959585E-6</v>
      </c>
      <c r="L359">
        <v>9.5785137441385005E-8</v>
      </c>
      <c r="M359">
        <v>0.99999600056735238</v>
      </c>
    </row>
    <row r="360" spans="1:13" hidden="1" x14ac:dyDescent="0.2">
      <c r="A360" s="28" t="s">
        <v>1024</v>
      </c>
      <c r="B360" s="28" t="s">
        <v>1029</v>
      </c>
      <c r="C360" s="28" t="s">
        <v>14</v>
      </c>
      <c r="D360" s="28" t="s">
        <v>407</v>
      </c>
      <c r="E360" t="b">
        <v>0</v>
      </c>
      <c r="F360" t="s">
        <v>11</v>
      </c>
      <c r="G360" s="28" t="s">
        <v>11</v>
      </c>
      <c r="H360" s="28" t="s">
        <v>1030</v>
      </c>
      <c r="I360" s="28" t="s">
        <v>9248</v>
      </c>
      <c r="J360" s="28" t="s">
        <v>9249</v>
      </c>
      <c r="K360">
        <v>6.0516398415798229E-7</v>
      </c>
      <c r="L360">
        <v>1.3496514184620748E-5</v>
      </c>
      <c r="M360">
        <v>0.99998589832183116</v>
      </c>
    </row>
    <row r="361" spans="1:13" hidden="1" x14ac:dyDescent="0.2">
      <c r="A361" s="28" t="s">
        <v>12854</v>
      </c>
      <c r="B361" s="28" t="s">
        <v>12855</v>
      </c>
      <c r="C361" s="28" t="s">
        <v>74</v>
      </c>
      <c r="D361" s="28" t="s">
        <v>4127</v>
      </c>
      <c r="E361" t="b">
        <v>0</v>
      </c>
      <c r="F361" t="s">
        <v>11</v>
      </c>
      <c r="G361" s="28" t="s">
        <v>11</v>
      </c>
      <c r="H361" s="28" t="s">
        <v>12856</v>
      </c>
      <c r="I361" s="28" t="s">
        <v>12857</v>
      </c>
      <c r="J361" s="28" t="s">
        <v>12858</v>
      </c>
      <c r="K361">
        <v>7.7316267492219043E-8</v>
      </c>
      <c r="L361">
        <v>4.5329675995705735E-10</v>
      </c>
      <c r="M361">
        <v>0.99999992223043566</v>
      </c>
    </row>
    <row r="362" spans="1:13" hidden="1" x14ac:dyDescent="0.2">
      <c r="A362" s="28" t="s">
        <v>11420</v>
      </c>
      <c r="B362" s="28" t="s">
        <v>11927</v>
      </c>
      <c r="C362" s="28" t="s">
        <v>74</v>
      </c>
      <c r="D362" s="28" t="s">
        <v>8821</v>
      </c>
      <c r="E362" t="b">
        <v>0</v>
      </c>
      <c r="F362" t="s">
        <v>11</v>
      </c>
      <c r="G362" s="28" t="s">
        <v>11</v>
      </c>
      <c r="H362" s="28" t="s">
        <v>11928</v>
      </c>
      <c r="I362" s="28" t="s">
        <v>11929</v>
      </c>
      <c r="J362" s="28" t="s">
        <v>11930</v>
      </c>
      <c r="K362">
        <v>1.1257488217458346E-5</v>
      </c>
      <c r="L362">
        <v>1.4888698061461949E-6</v>
      </c>
      <c r="M362">
        <v>0.99998725364197638</v>
      </c>
    </row>
    <row r="363" spans="1:13" hidden="1" x14ac:dyDescent="0.2">
      <c r="A363" s="28" t="s">
        <v>11420</v>
      </c>
      <c r="B363" s="28" t="s">
        <v>11421</v>
      </c>
      <c r="C363" s="28" t="s">
        <v>74</v>
      </c>
      <c r="D363" s="28" t="s">
        <v>407</v>
      </c>
      <c r="E363" t="b">
        <v>0</v>
      </c>
      <c r="F363" t="s">
        <v>11</v>
      </c>
      <c r="G363" s="28" t="s">
        <v>11</v>
      </c>
      <c r="H363" s="28" t="s">
        <v>11422</v>
      </c>
      <c r="I363" s="28" t="s">
        <v>11423</v>
      </c>
      <c r="J363" s="28" t="s">
        <v>11424</v>
      </c>
      <c r="K363">
        <v>1.1055764759615457E-2</v>
      </c>
      <c r="L363">
        <v>2.6395080904741523E-6</v>
      </c>
      <c r="M363">
        <v>0.98894159573229412</v>
      </c>
    </row>
    <row r="364" spans="1:13" hidden="1" x14ac:dyDescent="0.2">
      <c r="A364" s="28" t="s">
        <v>11420</v>
      </c>
      <c r="B364" s="28" t="s">
        <v>11662</v>
      </c>
      <c r="C364" s="28" t="s">
        <v>74</v>
      </c>
      <c r="D364" s="28" t="s">
        <v>4127</v>
      </c>
      <c r="E364" t="b">
        <v>0</v>
      </c>
      <c r="F364" t="s">
        <v>11</v>
      </c>
      <c r="G364" s="28" t="s">
        <v>11</v>
      </c>
      <c r="H364" s="28" t="s">
        <v>11423</v>
      </c>
      <c r="I364" s="28" t="s">
        <v>11663</v>
      </c>
      <c r="J364" s="28" t="s">
        <v>11664</v>
      </c>
      <c r="K364">
        <v>5.5759754606422526E-4</v>
      </c>
      <c r="L364">
        <v>2.2549137238936033E-9</v>
      </c>
      <c r="M364">
        <v>0.99944240019902209</v>
      </c>
    </row>
    <row r="365" spans="1:13" x14ac:dyDescent="0.2">
      <c r="A365" s="28" t="s">
        <v>11420</v>
      </c>
      <c r="B365" s="28" t="s">
        <v>11996</v>
      </c>
      <c r="C365" s="28" t="s">
        <v>4</v>
      </c>
      <c r="D365" s="28" t="s">
        <v>407</v>
      </c>
      <c r="E365" t="b">
        <v>1</v>
      </c>
      <c r="F365" t="s">
        <v>11</v>
      </c>
      <c r="G365" s="28" t="s">
        <v>11</v>
      </c>
      <c r="H365" s="28" t="s">
        <v>11997</v>
      </c>
      <c r="I365" s="28" t="s">
        <v>11998</v>
      </c>
      <c r="J365" s="28" t="s">
        <v>11999</v>
      </c>
      <c r="K365">
        <v>3.1846819307252919E-29</v>
      </c>
      <c r="L365">
        <v>6.4566314304671477E-16</v>
      </c>
      <c r="M365">
        <v>0.99999999999999933</v>
      </c>
    </row>
    <row r="366" spans="1:13" hidden="1" x14ac:dyDescent="0.2">
      <c r="A366" s="28" t="s">
        <v>11792</v>
      </c>
      <c r="B366" s="28" t="s">
        <v>12838</v>
      </c>
      <c r="C366" s="28" t="s">
        <v>14</v>
      </c>
      <c r="D366" s="28" t="s">
        <v>3906</v>
      </c>
      <c r="E366" t="b">
        <v>0</v>
      </c>
      <c r="F366" t="s">
        <v>11</v>
      </c>
      <c r="G366" s="28" t="s">
        <v>11</v>
      </c>
      <c r="H366" s="28" t="s">
        <v>12839</v>
      </c>
      <c r="I366" s="28" t="s">
        <v>12840</v>
      </c>
      <c r="J366" s="28" t="s">
        <v>12841</v>
      </c>
      <c r="K366">
        <v>0.47514767005769359</v>
      </c>
      <c r="L366">
        <v>5.4583017962421592E-6</v>
      </c>
      <c r="M366">
        <v>0.52484687164051014</v>
      </c>
    </row>
    <row r="367" spans="1:13" hidden="1" x14ac:dyDescent="0.2">
      <c r="A367" s="28" t="s">
        <v>11739</v>
      </c>
      <c r="B367" s="28" t="s">
        <v>12892</v>
      </c>
      <c r="C367" s="28" t="s">
        <v>14</v>
      </c>
      <c r="D367" s="28" t="s">
        <v>407</v>
      </c>
      <c r="E367" t="b">
        <v>0</v>
      </c>
      <c r="F367" t="s">
        <v>11</v>
      </c>
      <c r="G367" s="28" t="s">
        <v>11</v>
      </c>
      <c r="H367" s="28" t="s">
        <v>12893</v>
      </c>
      <c r="I367" s="28" t="s">
        <v>12894</v>
      </c>
      <c r="J367" s="28" t="s">
        <v>12895</v>
      </c>
      <c r="K367">
        <v>4.2533084768867981E-8</v>
      </c>
      <c r="L367">
        <v>7.9424762045136057E-7</v>
      </c>
      <c r="M367">
        <v>0.99999916321929472</v>
      </c>
    </row>
    <row r="368" spans="1:13" hidden="1" x14ac:dyDescent="0.2">
      <c r="A368" s="28" t="s">
        <v>12227</v>
      </c>
      <c r="B368" s="28" t="s">
        <v>12228</v>
      </c>
      <c r="C368" s="28" t="s">
        <v>14</v>
      </c>
      <c r="D368" s="28" t="s">
        <v>4127</v>
      </c>
      <c r="E368" t="b">
        <v>0</v>
      </c>
      <c r="F368" t="s">
        <v>11</v>
      </c>
      <c r="G368" s="28" t="s">
        <v>11</v>
      </c>
      <c r="H368" s="28" t="s">
        <v>19</v>
      </c>
      <c r="I368" s="28" t="s">
        <v>12229</v>
      </c>
      <c r="J368" s="28" t="s">
        <v>12230</v>
      </c>
      <c r="K368">
        <v>7.4089111770160761E-4</v>
      </c>
      <c r="L368">
        <v>1.4272338898513497E-3</v>
      </c>
      <c r="M368">
        <v>0.99783187499244708</v>
      </c>
    </row>
    <row r="369" spans="1:13" x14ac:dyDescent="0.2">
      <c r="A369" s="28" t="s">
        <v>12227</v>
      </c>
      <c r="B369" s="28" t="s">
        <v>12228</v>
      </c>
      <c r="C369" s="28" t="s">
        <v>4</v>
      </c>
      <c r="D369" s="28" t="s">
        <v>4127</v>
      </c>
      <c r="E369" t="b">
        <v>1</v>
      </c>
      <c r="F369" t="s">
        <v>11</v>
      </c>
      <c r="G369" s="28" t="s">
        <v>11</v>
      </c>
      <c r="H369" s="28" t="s">
        <v>19</v>
      </c>
      <c r="I369" s="28" t="s">
        <v>12484</v>
      </c>
      <c r="J369" s="28" t="s">
        <v>12485</v>
      </c>
      <c r="K369">
        <v>1.1622521957681973E-28</v>
      </c>
      <c r="L369">
        <v>6.1953959381083675E-18</v>
      </c>
      <c r="M369">
        <v>1</v>
      </c>
    </row>
    <row r="370" spans="1:13" hidden="1" x14ac:dyDescent="0.2">
      <c r="A370" s="28" t="s">
        <v>11477</v>
      </c>
      <c r="B370" s="28" t="s">
        <v>11478</v>
      </c>
      <c r="C370" s="28" t="s">
        <v>14</v>
      </c>
      <c r="D370" s="28" t="s">
        <v>407</v>
      </c>
      <c r="E370" t="b">
        <v>0</v>
      </c>
      <c r="F370" t="s">
        <v>11</v>
      </c>
      <c r="G370" s="28" t="s">
        <v>10</v>
      </c>
      <c r="H370" s="28" t="s">
        <v>19</v>
      </c>
      <c r="I370" s="28" t="s">
        <v>11479</v>
      </c>
      <c r="J370" s="28" t="s">
        <v>19</v>
      </c>
      <c r="K370">
        <v>1.9066650333278722E-7</v>
      </c>
      <c r="L370">
        <v>0.9999669636179539</v>
      </c>
      <c r="M370">
        <v>3.2845715542783772E-5</v>
      </c>
    </row>
    <row r="371" spans="1:13" x14ac:dyDescent="0.2">
      <c r="A371" s="28" t="s">
        <v>11614</v>
      </c>
      <c r="B371" s="28" t="s">
        <v>11820</v>
      </c>
      <c r="C371" s="28" t="s">
        <v>4</v>
      </c>
      <c r="D371" s="28" t="s">
        <v>4127</v>
      </c>
      <c r="E371" t="b">
        <v>1</v>
      </c>
      <c r="F371" t="s">
        <v>11</v>
      </c>
      <c r="G371" s="28" t="s">
        <v>11</v>
      </c>
      <c r="H371" s="28" t="s">
        <v>11821</v>
      </c>
      <c r="I371" s="28" t="s">
        <v>11822</v>
      </c>
      <c r="J371" s="28" t="s">
        <v>11823</v>
      </c>
      <c r="K371">
        <v>7.6934298720920678E-27</v>
      </c>
      <c r="L371">
        <v>2.2380093684031856E-16</v>
      </c>
      <c r="M371">
        <v>0.99999999999999978</v>
      </c>
    </row>
    <row r="372" spans="1:13" x14ac:dyDescent="0.2">
      <c r="A372" s="28" t="s">
        <v>11614</v>
      </c>
      <c r="B372" s="28" t="s">
        <v>12851</v>
      </c>
      <c r="C372" s="28" t="s">
        <v>4</v>
      </c>
      <c r="D372" s="28" t="s">
        <v>4127</v>
      </c>
      <c r="E372" t="b">
        <v>1</v>
      </c>
      <c r="F372" t="s">
        <v>11</v>
      </c>
      <c r="G372" s="28" t="s">
        <v>11</v>
      </c>
      <c r="H372" s="28" t="s">
        <v>12852</v>
      </c>
      <c r="I372" s="28" t="s">
        <v>11615</v>
      </c>
      <c r="J372" s="28" t="s">
        <v>12853</v>
      </c>
      <c r="K372">
        <v>3.7814939494393976E-28</v>
      </c>
      <c r="L372">
        <v>1.1997532518262379E-15</v>
      </c>
      <c r="M372">
        <v>0.99999999999999889</v>
      </c>
    </row>
    <row r="373" spans="1:13" hidden="1" x14ac:dyDescent="0.2">
      <c r="A373" s="28" t="s">
        <v>1057</v>
      </c>
      <c r="B373" s="28" t="s">
        <v>3714</v>
      </c>
      <c r="C373" s="28" t="s">
        <v>14</v>
      </c>
      <c r="D373" s="28" t="s">
        <v>3710</v>
      </c>
      <c r="E373" t="b">
        <v>0</v>
      </c>
      <c r="F373" t="s">
        <v>11</v>
      </c>
      <c r="G373" s="28" t="s">
        <v>11</v>
      </c>
      <c r="H373" s="28" t="s">
        <v>9735</v>
      </c>
      <c r="I373" s="28" t="s">
        <v>3728</v>
      </c>
      <c r="J373" s="28" t="s">
        <v>9736</v>
      </c>
      <c r="K373">
        <v>2.3832611543960337E-6</v>
      </c>
      <c r="L373">
        <v>1.0807272934426534E-6</v>
      </c>
      <c r="M373">
        <v>0.99999653601155214</v>
      </c>
    </row>
    <row r="374" spans="1:13" hidden="1" x14ac:dyDescent="0.2">
      <c r="A374" s="28" t="s">
        <v>11398</v>
      </c>
      <c r="B374" s="28" t="s">
        <v>11910</v>
      </c>
      <c r="C374" s="28" t="s">
        <v>74</v>
      </c>
      <c r="D374" s="28" t="s">
        <v>407</v>
      </c>
      <c r="E374" t="b">
        <v>0</v>
      </c>
      <c r="F374" t="s">
        <v>11</v>
      </c>
      <c r="G374" s="28" t="s">
        <v>11</v>
      </c>
      <c r="H374" s="28" t="s">
        <v>19</v>
      </c>
      <c r="I374" s="28" t="s">
        <v>11911</v>
      </c>
      <c r="J374" s="28" t="s">
        <v>11912</v>
      </c>
      <c r="K374">
        <v>5.4337386813571131E-4</v>
      </c>
      <c r="L374">
        <v>3.6112045506344101E-2</v>
      </c>
      <c r="M374">
        <v>0.9633445806255202</v>
      </c>
    </row>
    <row r="375" spans="1:13" hidden="1" x14ac:dyDescent="0.2">
      <c r="A375" s="28" t="s">
        <v>11852</v>
      </c>
      <c r="B375" s="28" t="s">
        <v>11853</v>
      </c>
      <c r="C375" s="28" t="s">
        <v>74</v>
      </c>
      <c r="D375" s="28" t="s">
        <v>6339</v>
      </c>
      <c r="E375" t="b">
        <v>0</v>
      </c>
      <c r="F375" t="s">
        <v>11</v>
      </c>
      <c r="G375" s="28" t="s">
        <v>11</v>
      </c>
      <c r="H375" s="28" t="s">
        <v>11854</v>
      </c>
      <c r="I375" s="28" t="s">
        <v>11855</v>
      </c>
      <c r="J375" s="28" t="s">
        <v>19</v>
      </c>
      <c r="K375">
        <v>8.7409875868174534E-7</v>
      </c>
      <c r="L375">
        <v>1.8340114454149156E-8</v>
      </c>
      <c r="M375">
        <v>0.99999910756112698</v>
      </c>
    </row>
    <row r="376" spans="1:13" hidden="1" x14ac:dyDescent="0.2">
      <c r="A376" s="28" t="s">
        <v>12284</v>
      </c>
      <c r="B376" s="28" t="s">
        <v>12285</v>
      </c>
      <c r="C376" s="28" t="s">
        <v>14</v>
      </c>
      <c r="D376" s="28" t="s">
        <v>4127</v>
      </c>
      <c r="E376" t="b">
        <v>0</v>
      </c>
      <c r="F376" t="s">
        <v>11</v>
      </c>
      <c r="G376" s="28" t="s">
        <v>11</v>
      </c>
      <c r="H376" s="28" t="s">
        <v>12286</v>
      </c>
      <c r="I376" s="28" t="s">
        <v>12287</v>
      </c>
      <c r="J376" s="28" t="s">
        <v>12288</v>
      </c>
      <c r="K376">
        <v>1.3632882281512071E-5</v>
      </c>
      <c r="L376">
        <v>2.7579473451740063E-7</v>
      </c>
      <c r="M376">
        <v>0.99998609132298399</v>
      </c>
    </row>
    <row r="377" spans="1:13" hidden="1" x14ac:dyDescent="0.2">
      <c r="A377" s="28" t="s">
        <v>12242</v>
      </c>
      <c r="B377" s="28" t="s">
        <v>12243</v>
      </c>
      <c r="C377" s="28" t="s">
        <v>26</v>
      </c>
      <c r="D377" s="28" t="s">
        <v>407</v>
      </c>
      <c r="E377" t="b">
        <v>0</v>
      </c>
      <c r="F377" t="s">
        <v>11</v>
      </c>
      <c r="G377" s="28" t="s">
        <v>11</v>
      </c>
      <c r="H377" s="28" t="s">
        <v>19</v>
      </c>
      <c r="I377" s="28" t="s">
        <v>12244</v>
      </c>
      <c r="J377" s="28" t="s">
        <v>19</v>
      </c>
      <c r="K377">
        <v>1.3688411693732179E-2</v>
      </c>
      <c r="L377">
        <v>1.1433125676958118E-4</v>
      </c>
      <c r="M377">
        <v>0.98619725704949834</v>
      </c>
    </row>
    <row r="378" spans="1:13" hidden="1" x14ac:dyDescent="0.2">
      <c r="A378" s="28" t="s">
        <v>12157</v>
      </c>
      <c r="B378" s="28" t="s">
        <v>12158</v>
      </c>
      <c r="C378" s="28" t="s">
        <v>74</v>
      </c>
      <c r="D378" s="28" t="s">
        <v>4127</v>
      </c>
      <c r="E378" t="b">
        <v>0</v>
      </c>
      <c r="F378" t="s">
        <v>11</v>
      </c>
      <c r="G378" s="28" t="s">
        <v>11</v>
      </c>
      <c r="H378" s="28" t="s">
        <v>12159</v>
      </c>
      <c r="I378" s="28" t="s">
        <v>12160</v>
      </c>
      <c r="J378" s="28" t="s">
        <v>12161</v>
      </c>
      <c r="K378">
        <v>1.1844674996003376E-6</v>
      </c>
      <c r="L378">
        <v>3.1898027206750331E-8</v>
      </c>
      <c r="M378">
        <v>0.99999878363447314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28482-8A3A-47D1-9435-E067FE113EDE}">
  <dimension ref="A1:W259"/>
  <sheetViews>
    <sheetView topLeftCell="B248" workbookViewId="0">
      <selection activeCell="S270" sqref="S270"/>
    </sheetView>
  </sheetViews>
  <sheetFormatPr defaultRowHeight="12.75" x14ac:dyDescent="0.2"/>
  <cols>
    <col min="3" max="3" width="10" customWidth="1"/>
    <col min="4" max="5" width="13" customWidth="1"/>
    <col min="9" max="9" width="10" customWidth="1"/>
    <col min="10" max="10" width="13" customWidth="1"/>
    <col min="15" max="15" width="10" customWidth="1"/>
    <col min="16" max="17" width="13" customWidth="1"/>
    <col min="21" max="21" width="10" customWidth="1"/>
    <col min="22" max="22" width="13" customWidth="1"/>
  </cols>
  <sheetData>
    <row r="1" spans="1:23" x14ac:dyDescent="0.2">
      <c r="A1" s="41" t="s">
        <v>12936</v>
      </c>
      <c r="B1" s="41"/>
      <c r="C1" s="41"/>
      <c r="D1" s="41"/>
      <c r="E1" s="41"/>
      <c r="G1" s="41" t="s">
        <v>12937</v>
      </c>
      <c r="H1" s="41"/>
      <c r="I1" s="41"/>
      <c r="J1" s="41"/>
      <c r="K1" s="41"/>
      <c r="M1" s="41" t="s">
        <v>12936</v>
      </c>
      <c r="N1" s="41"/>
      <c r="O1" s="41"/>
      <c r="P1" s="41"/>
      <c r="Q1" s="41"/>
      <c r="S1" s="41" t="s">
        <v>12937</v>
      </c>
      <c r="T1" s="41"/>
      <c r="U1" s="41"/>
      <c r="V1" s="41"/>
      <c r="W1" s="41"/>
    </row>
    <row r="2" spans="1:23" x14ac:dyDescent="0.2">
      <c r="A2" t="s">
        <v>0</v>
      </c>
      <c r="B2" t="s">
        <v>11</v>
      </c>
      <c r="C2" t="s">
        <v>10</v>
      </c>
      <c r="D2" t="s">
        <v>9</v>
      </c>
      <c r="E2" t="s">
        <v>9076</v>
      </c>
      <c r="G2" t="s">
        <v>0</v>
      </c>
      <c r="H2" t="s">
        <v>11</v>
      </c>
      <c r="I2" t="s">
        <v>10</v>
      </c>
      <c r="J2" t="s">
        <v>9</v>
      </c>
      <c r="K2" s="2" t="s">
        <v>9076</v>
      </c>
      <c r="M2" t="s">
        <v>0</v>
      </c>
      <c r="N2" t="s">
        <v>11</v>
      </c>
      <c r="O2" t="s">
        <v>10</v>
      </c>
      <c r="P2" t="s">
        <v>9</v>
      </c>
      <c r="Q2" s="2" t="s">
        <v>9076</v>
      </c>
      <c r="S2" t="s">
        <v>0</v>
      </c>
      <c r="T2" t="s">
        <v>11</v>
      </c>
      <c r="U2" t="s">
        <v>10</v>
      </c>
      <c r="V2" t="s">
        <v>9</v>
      </c>
      <c r="W2" s="2" t="s">
        <v>9076</v>
      </c>
    </row>
    <row r="3" spans="1:23" x14ac:dyDescent="0.2">
      <c r="A3" t="s">
        <v>12207</v>
      </c>
      <c r="B3">
        <v>1</v>
      </c>
      <c r="C3">
        <v>1</v>
      </c>
      <c r="D3">
        <v>0</v>
      </c>
      <c r="E3">
        <f>SUM(Table20[[#This Row],[Use]:[Background]])</f>
        <v>2</v>
      </c>
      <c r="G3" t="s">
        <v>12207</v>
      </c>
      <c r="H3">
        <v>1</v>
      </c>
      <c r="I3">
        <v>1</v>
      </c>
      <c r="J3">
        <v>0</v>
      </c>
      <c r="K3" s="2">
        <f>SUM(Table21[[#This Row],[Use]:[Background]])</f>
        <v>2</v>
      </c>
      <c r="M3" t="s">
        <v>12207</v>
      </c>
      <c r="N3">
        <f>Table20[[#This Row],[Use]]/Table20[[#This Row],[TOTAL]]</f>
        <v>0.5</v>
      </c>
      <c r="O3">
        <f>Table20[[#This Row],[Creation]]/Table20[[#This Row],[TOTAL]]</f>
        <v>0.5</v>
      </c>
      <c r="P3">
        <f>Table20[[#This Row],[Background]]/Table20[[#This Row],[TOTAL]]</f>
        <v>0</v>
      </c>
      <c r="Q3" s="2">
        <f>SUM(Table2023[[#This Row],[Use]:[Background]])</f>
        <v>1</v>
      </c>
      <c r="S3" t="s">
        <v>12207</v>
      </c>
      <c r="T3">
        <f>Table21[[#This Row],[Use]]/Table21[[#This Row],[TOTAL]]</f>
        <v>0.5</v>
      </c>
      <c r="U3">
        <f>Table21[[#This Row],[Creation]]/Table21[[#This Row],[TOTAL]]</f>
        <v>0.5</v>
      </c>
      <c r="V3">
        <f>Table21[[#This Row],[Background]]/Table21[[#This Row],[TOTAL]]</f>
        <v>0</v>
      </c>
      <c r="W3" s="2">
        <f>SUM(Table2125[[#This Row],[Use]:[Background]])</f>
        <v>1</v>
      </c>
    </row>
    <row r="4" spans="1:23" x14ac:dyDescent="0.2">
      <c r="A4" t="s">
        <v>11841</v>
      </c>
      <c r="B4">
        <v>0</v>
      </c>
      <c r="C4">
        <v>1</v>
      </c>
      <c r="D4">
        <v>0</v>
      </c>
      <c r="E4">
        <f>SUM(Table20[[#This Row],[Use]:[Background]])</f>
        <v>1</v>
      </c>
      <c r="G4" t="s">
        <v>11841</v>
      </c>
      <c r="H4">
        <v>0</v>
      </c>
      <c r="I4">
        <v>1</v>
      </c>
      <c r="J4">
        <v>0</v>
      </c>
      <c r="K4" s="2">
        <f>SUM(Table21[[#This Row],[Use]:[Background]])</f>
        <v>1</v>
      </c>
      <c r="M4" t="s">
        <v>11841</v>
      </c>
      <c r="N4">
        <f>Table20[[#This Row],[Use]]/Table20[[#This Row],[TOTAL]]</f>
        <v>0</v>
      </c>
      <c r="O4">
        <f>Table20[[#This Row],[Creation]]/Table20[[#This Row],[TOTAL]]</f>
        <v>1</v>
      </c>
      <c r="P4">
        <f>Table20[[#This Row],[Background]]/Table20[[#This Row],[TOTAL]]</f>
        <v>0</v>
      </c>
      <c r="Q4" s="2">
        <f>SUM(Table2023[[#This Row],[Use]:[Background]])</f>
        <v>1</v>
      </c>
      <c r="S4" t="s">
        <v>11841</v>
      </c>
      <c r="T4">
        <f>Table21[[#This Row],[Use]]/Table21[[#This Row],[TOTAL]]</f>
        <v>0</v>
      </c>
      <c r="U4">
        <f>Table21[[#This Row],[Creation]]/Table21[[#This Row],[TOTAL]]</f>
        <v>1</v>
      </c>
      <c r="V4">
        <f>Table21[[#This Row],[Background]]/Table21[[#This Row],[TOTAL]]</f>
        <v>0</v>
      </c>
      <c r="W4" s="2">
        <f>SUM(Table2125[[#This Row],[Use]:[Background]])</f>
        <v>1</v>
      </c>
    </row>
    <row r="5" spans="1:23" x14ac:dyDescent="0.2">
      <c r="A5" t="s">
        <v>12794</v>
      </c>
      <c r="B5">
        <v>1</v>
      </c>
      <c r="C5">
        <v>0</v>
      </c>
      <c r="D5">
        <v>0</v>
      </c>
      <c r="E5">
        <f>SUM(Table20[[#This Row],[Use]:[Background]])</f>
        <v>1</v>
      </c>
      <c r="G5" t="s">
        <v>12794</v>
      </c>
      <c r="H5">
        <v>1</v>
      </c>
      <c r="I5">
        <v>0</v>
      </c>
      <c r="J5">
        <v>0</v>
      </c>
      <c r="K5" s="2">
        <f>SUM(Table21[[#This Row],[Use]:[Background]])</f>
        <v>1</v>
      </c>
      <c r="M5" t="s">
        <v>12794</v>
      </c>
      <c r="N5">
        <f>Table20[[#This Row],[Use]]/Table20[[#This Row],[TOTAL]]</f>
        <v>1</v>
      </c>
      <c r="O5">
        <f>Table20[[#This Row],[Creation]]/Table20[[#This Row],[TOTAL]]</f>
        <v>0</v>
      </c>
      <c r="P5">
        <f>Table20[[#This Row],[Background]]/Table20[[#This Row],[TOTAL]]</f>
        <v>0</v>
      </c>
      <c r="Q5" s="2">
        <f>SUM(Table2023[[#This Row],[Use]:[Background]])</f>
        <v>1</v>
      </c>
      <c r="S5" t="s">
        <v>12794</v>
      </c>
      <c r="T5">
        <f>Table21[[#This Row],[Use]]/Table21[[#This Row],[TOTAL]]</f>
        <v>1</v>
      </c>
      <c r="U5">
        <f>Table21[[#This Row],[Creation]]/Table21[[#This Row],[TOTAL]]</f>
        <v>0</v>
      </c>
      <c r="V5">
        <f>Table21[[#This Row],[Background]]/Table21[[#This Row],[TOTAL]]</f>
        <v>0</v>
      </c>
      <c r="W5" s="2">
        <f>SUM(Table2125[[#This Row],[Use]:[Background]])</f>
        <v>1</v>
      </c>
    </row>
    <row r="6" spans="1:23" x14ac:dyDescent="0.2">
      <c r="A6" t="s">
        <v>12189</v>
      </c>
      <c r="B6">
        <v>1</v>
      </c>
      <c r="C6">
        <v>0</v>
      </c>
      <c r="D6">
        <v>0</v>
      </c>
      <c r="E6">
        <f>SUM(Table20[[#This Row],[Use]:[Background]])</f>
        <v>1</v>
      </c>
      <c r="G6" t="s">
        <v>12189</v>
      </c>
      <c r="H6">
        <v>0</v>
      </c>
      <c r="I6">
        <v>1</v>
      </c>
      <c r="J6">
        <v>0</v>
      </c>
      <c r="K6" s="2">
        <f>SUM(Table21[[#This Row],[Use]:[Background]])</f>
        <v>1</v>
      </c>
      <c r="M6" t="s">
        <v>12189</v>
      </c>
      <c r="N6">
        <f>Table20[[#This Row],[Use]]/Table20[[#This Row],[TOTAL]]</f>
        <v>1</v>
      </c>
      <c r="O6">
        <f>Table20[[#This Row],[Creation]]/Table20[[#This Row],[TOTAL]]</f>
        <v>0</v>
      </c>
      <c r="P6">
        <f>Table20[[#This Row],[Background]]/Table20[[#This Row],[TOTAL]]</f>
        <v>0</v>
      </c>
      <c r="Q6" s="2">
        <f>SUM(Table2023[[#This Row],[Use]:[Background]])</f>
        <v>1</v>
      </c>
      <c r="S6" t="s">
        <v>12189</v>
      </c>
      <c r="T6">
        <f>Table21[[#This Row],[Use]]/Table21[[#This Row],[TOTAL]]</f>
        <v>0</v>
      </c>
      <c r="U6">
        <f>Table21[[#This Row],[Creation]]/Table21[[#This Row],[TOTAL]]</f>
        <v>1</v>
      </c>
      <c r="V6">
        <f>Table21[[#This Row],[Background]]/Table21[[#This Row],[TOTAL]]</f>
        <v>0</v>
      </c>
      <c r="W6" s="2">
        <f>SUM(Table2125[[#This Row],[Use]:[Background]])</f>
        <v>1</v>
      </c>
    </row>
    <row r="7" spans="1:23" x14ac:dyDescent="0.2">
      <c r="A7" t="s">
        <v>11583</v>
      </c>
      <c r="B7">
        <v>1</v>
      </c>
      <c r="C7">
        <v>0</v>
      </c>
      <c r="D7">
        <v>0</v>
      </c>
      <c r="E7">
        <f>SUM(Table20[[#This Row],[Use]:[Background]])</f>
        <v>1</v>
      </c>
      <c r="G7" t="s">
        <v>11583</v>
      </c>
      <c r="H7">
        <v>1</v>
      </c>
      <c r="I7">
        <v>0</v>
      </c>
      <c r="J7">
        <v>0</v>
      </c>
      <c r="K7" s="2">
        <f>SUM(Table21[[#This Row],[Use]:[Background]])</f>
        <v>1</v>
      </c>
      <c r="M7" t="s">
        <v>11583</v>
      </c>
      <c r="N7">
        <f>Table20[[#This Row],[Use]]/Table20[[#This Row],[TOTAL]]</f>
        <v>1</v>
      </c>
      <c r="O7">
        <f>Table20[[#This Row],[Creation]]/Table20[[#This Row],[TOTAL]]</f>
        <v>0</v>
      </c>
      <c r="P7">
        <f>Table20[[#This Row],[Background]]/Table20[[#This Row],[TOTAL]]</f>
        <v>0</v>
      </c>
      <c r="Q7" s="2">
        <f>SUM(Table2023[[#This Row],[Use]:[Background]])</f>
        <v>1</v>
      </c>
      <c r="S7" t="s">
        <v>11583</v>
      </c>
      <c r="T7">
        <f>Table21[[#This Row],[Use]]/Table21[[#This Row],[TOTAL]]</f>
        <v>1</v>
      </c>
      <c r="U7">
        <f>Table21[[#This Row],[Creation]]/Table21[[#This Row],[TOTAL]]</f>
        <v>0</v>
      </c>
      <c r="V7">
        <f>Table21[[#This Row],[Background]]/Table21[[#This Row],[TOTAL]]</f>
        <v>0</v>
      </c>
      <c r="W7" s="2">
        <f>SUM(Table2125[[#This Row],[Use]:[Background]])</f>
        <v>1</v>
      </c>
    </row>
    <row r="8" spans="1:23" x14ac:dyDescent="0.2">
      <c r="A8" t="s">
        <v>12113</v>
      </c>
      <c r="B8">
        <v>1</v>
      </c>
      <c r="C8">
        <v>0</v>
      </c>
      <c r="D8">
        <v>0</v>
      </c>
      <c r="E8">
        <f>SUM(Table20[[#This Row],[Use]:[Background]])</f>
        <v>1</v>
      </c>
      <c r="G8" t="s">
        <v>12113</v>
      </c>
      <c r="H8">
        <v>1</v>
      </c>
      <c r="I8">
        <v>0</v>
      </c>
      <c r="J8">
        <v>0</v>
      </c>
      <c r="K8" s="2">
        <f>SUM(Table21[[#This Row],[Use]:[Background]])</f>
        <v>1</v>
      </c>
      <c r="M8" t="s">
        <v>12113</v>
      </c>
      <c r="N8">
        <f>Table20[[#This Row],[Use]]/Table20[[#This Row],[TOTAL]]</f>
        <v>1</v>
      </c>
      <c r="O8">
        <f>Table20[[#This Row],[Creation]]/Table20[[#This Row],[TOTAL]]</f>
        <v>0</v>
      </c>
      <c r="P8">
        <f>Table20[[#This Row],[Background]]/Table20[[#This Row],[TOTAL]]</f>
        <v>0</v>
      </c>
      <c r="Q8" s="2">
        <f>SUM(Table2023[[#This Row],[Use]:[Background]])</f>
        <v>1</v>
      </c>
      <c r="S8" t="s">
        <v>12113</v>
      </c>
      <c r="T8">
        <f>Table21[[#This Row],[Use]]/Table21[[#This Row],[TOTAL]]</f>
        <v>1</v>
      </c>
      <c r="U8">
        <f>Table21[[#This Row],[Creation]]/Table21[[#This Row],[TOTAL]]</f>
        <v>0</v>
      </c>
      <c r="V8">
        <f>Table21[[#This Row],[Background]]/Table21[[#This Row],[TOTAL]]</f>
        <v>0</v>
      </c>
      <c r="W8" s="2">
        <f>SUM(Table2125[[#This Row],[Use]:[Background]])</f>
        <v>1</v>
      </c>
    </row>
    <row r="9" spans="1:23" x14ac:dyDescent="0.2">
      <c r="A9" t="s">
        <v>12729</v>
      </c>
      <c r="B9">
        <v>0</v>
      </c>
      <c r="C9">
        <v>1</v>
      </c>
      <c r="D9">
        <v>0</v>
      </c>
      <c r="E9">
        <f>SUM(Table20[[#This Row],[Use]:[Background]])</f>
        <v>1</v>
      </c>
      <c r="G9" t="s">
        <v>12729</v>
      </c>
      <c r="H9">
        <v>0</v>
      </c>
      <c r="I9">
        <v>1</v>
      </c>
      <c r="J9">
        <v>0</v>
      </c>
      <c r="K9" s="2">
        <f>SUM(Table21[[#This Row],[Use]:[Background]])</f>
        <v>1</v>
      </c>
      <c r="M9" t="s">
        <v>12729</v>
      </c>
      <c r="N9">
        <f>Table20[[#This Row],[Use]]/Table20[[#This Row],[TOTAL]]</f>
        <v>0</v>
      </c>
      <c r="O9">
        <f>Table20[[#This Row],[Creation]]/Table20[[#This Row],[TOTAL]]</f>
        <v>1</v>
      </c>
      <c r="P9">
        <f>Table20[[#This Row],[Background]]/Table20[[#This Row],[TOTAL]]</f>
        <v>0</v>
      </c>
      <c r="Q9" s="2">
        <f>SUM(Table2023[[#This Row],[Use]:[Background]])</f>
        <v>1</v>
      </c>
      <c r="S9" t="s">
        <v>12729</v>
      </c>
      <c r="T9">
        <f>Table21[[#This Row],[Use]]/Table21[[#This Row],[TOTAL]]</f>
        <v>0</v>
      </c>
      <c r="U9">
        <f>Table21[[#This Row],[Creation]]/Table21[[#This Row],[TOTAL]]</f>
        <v>1</v>
      </c>
      <c r="V9">
        <f>Table21[[#This Row],[Background]]/Table21[[#This Row],[TOTAL]]</f>
        <v>0</v>
      </c>
      <c r="W9" s="2">
        <f>SUM(Table2125[[#This Row],[Use]:[Background]])</f>
        <v>1</v>
      </c>
    </row>
    <row r="10" spans="1:23" x14ac:dyDescent="0.2">
      <c r="A10" t="s">
        <v>11860</v>
      </c>
      <c r="B10">
        <v>1</v>
      </c>
      <c r="C10">
        <v>0</v>
      </c>
      <c r="D10">
        <v>0</v>
      </c>
      <c r="E10">
        <f>SUM(Table20[[#This Row],[Use]:[Background]])</f>
        <v>1</v>
      </c>
      <c r="G10" t="s">
        <v>11860</v>
      </c>
      <c r="H10">
        <v>1</v>
      </c>
      <c r="I10">
        <v>0</v>
      </c>
      <c r="J10">
        <v>0</v>
      </c>
      <c r="K10" s="2">
        <f>SUM(Table21[[#This Row],[Use]:[Background]])</f>
        <v>1</v>
      </c>
      <c r="M10" t="s">
        <v>11860</v>
      </c>
      <c r="N10">
        <f>Table20[[#This Row],[Use]]/Table20[[#This Row],[TOTAL]]</f>
        <v>1</v>
      </c>
      <c r="O10">
        <f>Table20[[#This Row],[Creation]]/Table20[[#This Row],[TOTAL]]</f>
        <v>0</v>
      </c>
      <c r="P10">
        <f>Table20[[#This Row],[Background]]/Table20[[#This Row],[TOTAL]]</f>
        <v>0</v>
      </c>
      <c r="Q10" s="2">
        <f>SUM(Table2023[[#This Row],[Use]:[Background]])</f>
        <v>1</v>
      </c>
      <c r="S10" t="s">
        <v>11860</v>
      </c>
      <c r="T10">
        <f>Table21[[#This Row],[Use]]/Table21[[#This Row],[TOTAL]]</f>
        <v>1</v>
      </c>
      <c r="U10">
        <f>Table21[[#This Row],[Creation]]/Table21[[#This Row],[TOTAL]]</f>
        <v>0</v>
      </c>
      <c r="V10">
        <f>Table21[[#This Row],[Background]]/Table21[[#This Row],[TOTAL]]</f>
        <v>0</v>
      </c>
      <c r="W10" s="2">
        <f>SUM(Table2125[[#This Row],[Use]:[Background]])</f>
        <v>1</v>
      </c>
    </row>
    <row r="11" spans="1:23" x14ac:dyDescent="0.2">
      <c r="A11" t="s">
        <v>12587</v>
      </c>
      <c r="B11">
        <v>1</v>
      </c>
      <c r="C11">
        <v>0</v>
      </c>
      <c r="D11">
        <v>0</v>
      </c>
      <c r="E11">
        <f>SUM(Table20[[#This Row],[Use]:[Background]])</f>
        <v>1</v>
      </c>
      <c r="G11" t="s">
        <v>12587</v>
      </c>
      <c r="H11">
        <v>1</v>
      </c>
      <c r="I11">
        <v>0</v>
      </c>
      <c r="J11">
        <v>0</v>
      </c>
      <c r="K11" s="2">
        <f>SUM(Table21[[#This Row],[Use]:[Background]])</f>
        <v>1</v>
      </c>
      <c r="M11" t="s">
        <v>12587</v>
      </c>
      <c r="N11">
        <f>Table20[[#This Row],[Use]]/Table20[[#This Row],[TOTAL]]</f>
        <v>1</v>
      </c>
      <c r="O11">
        <f>Table20[[#This Row],[Creation]]/Table20[[#This Row],[TOTAL]]</f>
        <v>0</v>
      </c>
      <c r="P11">
        <f>Table20[[#This Row],[Background]]/Table20[[#This Row],[TOTAL]]</f>
        <v>0</v>
      </c>
      <c r="Q11" s="2">
        <f>SUM(Table2023[[#This Row],[Use]:[Background]])</f>
        <v>1</v>
      </c>
      <c r="S11" t="s">
        <v>12587</v>
      </c>
      <c r="T11">
        <f>Table21[[#This Row],[Use]]/Table21[[#This Row],[TOTAL]]</f>
        <v>1</v>
      </c>
      <c r="U11">
        <f>Table21[[#This Row],[Creation]]/Table21[[#This Row],[TOTAL]]</f>
        <v>0</v>
      </c>
      <c r="V11">
        <f>Table21[[#This Row],[Background]]/Table21[[#This Row],[TOTAL]]</f>
        <v>0</v>
      </c>
      <c r="W11" s="2">
        <f>SUM(Table2125[[#This Row],[Use]:[Background]])</f>
        <v>1</v>
      </c>
    </row>
    <row r="12" spans="1:23" x14ac:dyDescent="0.2">
      <c r="A12" t="s">
        <v>12854</v>
      </c>
      <c r="B12">
        <v>1</v>
      </c>
      <c r="C12">
        <v>0</v>
      </c>
      <c r="D12">
        <v>0</v>
      </c>
      <c r="E12">
        <f>SUM(Table20[[#This Row],[Use]:[Background]])</f>
        <v>1</v>
      </c>
      <c r="G12" t="s">
        <v>12854</v>
      </c>
      <c r="H12">
        <v>1</v>
      </c>
      <c r="I12">
        <v>0</v>
      </c>
      <c r="J12">
        <v>0</v>
      </c>
      <c r="K12" s="2">
        <f>SUM(Table21[[#This Row],[Use]:[Background]])</f>
        <v>1</v>
      </c>
      <c r="M12" t="s">
        <v>12854</v>
      </c>
      <c r="N12">
        <f>Table20[[#This Row],[Use]]/Table20[[#This Row],[TOTAL]]</f>
        <v>1</v>
      </c>
      <c r="O12">
        <f>Table20[[#This Row],[Creation]]/Table20[[#This Row],[TOTAL]]</f>
        <v>0</v>
      </c>
      <c r="P12">
        <f>Table20[[#This Row],[Background]]/Table20[[#This Row],[TOTAL]]</f>
        <v>0</v>
      </c>
      <c r="Q12" s="2">
        <f>SUM(Table2023[[#This Row],[Use]:[Background]])</f>
        <v>1</v>
      </c>
      <c r="S12" t="s">
        <v>12854</v>
      </c>
      <c r="T12">
        <f>Table21[[#This Row],[Use]]/Table21[[#This Row],[TOTAL]]</f>
        <v>1</v>
      </c>
      <c r="U12">
        <f>Table21[[#This Row],[Creation]]/Table21[[#This Row],[TOTAL]]</f>
        <v>0</v>
      </c>
      <c r="V12">
        <f>Table21[[#This Row],[Background]]/Table21[[#This Row],[TOTAL]]</f>
        <v>0</v>
      </c>
      <c r="W12" s="2">
        <f>SUM(Table2125[[#This Row],[Use]:[Background]])</f>
        <v>1</v>
      </c>
    </row>
    <row r="13" spans="1:23" x14ac:dyDescent="0.2">
      <c r="A13" t="s">
        <v>12242</v>
      </c>
      <c r="B13">
        <v>1</v>
      </c>
      <c r="C13">
        <v>0</v>
      </c>
      <c r="D13">
        <v>0</v>
      </c>
      <c r="E13">
        <f>SUM(Table20[[#This Row],[Use]:[Background]])</f>
        <v>1</v>
      </c>
      <c r="G13" t="s">
        <v>12242</v>
      </c>
      <c r="H13">
        <v>1</v>
      </c>
      <c r="I13">
        <v>0</v>
      </c>
      <c r="J13">
        <v>0</v>
      </c>
      <c r="K13" s="2">
        <f>SUM(Table21[[#This Row],[Use]:[Background]])</f>
        <v>1</v>
      </c>
      <c r="M13" t="s">
        <v>12242</v>
      </c>
      <c r="N13">
        <f>Table20[[#This Row],[Use]]/Table20[[#This Row],[TOTAL]]</f>
        <v>1</v>
      </c>
      <c r="O13">
        <f>Table20[[#This Row],[Creation]]/Table20[[#This Row],[TOTAL]]</f>
        <v>0</v>
      </c>
      <c r="P13">
        <f>Table20[[#This Row],[Background]]/Table20[[#This Row],[TOTAL]]</f>
        <v>0</v>
      </c>
      <c r="Q13" s="2">
        <f>SUM(Table2023[[#This Row],[Use]:[Background]])</f>
        <v>1</v>
      </c>
      <c r="S13" t="s">
        <v>12242</v>
      </c>
      <c r="T13">
        <f>Table21[[#This Row],[Use]]/Table21[[#This Row],[TOTAL]]</f>
        <v>1</v>
      </c>
      <c r="U13">
        <f>Table21[[#This Row],[Creation]]/Table21[[#This Row],[TOTAL]]</f>
        <v>0</v>
      </c>
      <c r="V13">
        <f>Table21[[#This Row],[Background]]/Table21[[#This Row],[TOTAL]]</f>
        <v>0</v>
      </c>
      <c r="W13" s="2">
        <f>SUM(Table2125[[#This Row],[Use]:[Background]])</f>
        <v>1</v>
      </c>
    </row>
    <row r="14" spans="1:23" x14ac:dyDescent="0.2">
      <c r="A14" t="s">
        <v>11504</v>
      </c>
      <c r="B14">
        <v>2</v>
      </c>
      <c r="C14">
        <v>1</v>
      </c>
      <c r="D14">
        <v>0</v>
      </c>
      <c r="E14">
        <f>SUM(Table20[[#This Row],[Use]:[Background]])</f>
        <v>3</v>
      </c>
      <c r="G14" t="s">
        <v>11504</v>
      </c>
      <c r="H14">
        <v>2</v>
      </c>
      <c r="I14">
        <v>1</v>
      </c>
      <c r="J14">
        <v>0</v>
      </c>
      <c r="K14" s="2">
        <f>SUM(Table21[[#This Row],[Use]:[Background]])</f>
        <v>3</v>
      </c>
      <c r="M14" t="s">
        <v>11504</v>
      </c>
      <c r="N14">
        <f>Table20[[#This Row],[Use]]/Table20[[#This Row],[TOTAL]]</f>
        <v>0.66666666666666663</v>
      </c>
      <c r="O14">
        <f>Table20[[#This Row],[Creation]]/Table20[[#This Row],[TOTAL]]</f>
        <v>0.33333333333333331</v>
      </c>
      <c r="P14">
        <f>Table20[[#This Row],[Background]]/Table20[[#This Row],[TOTAL]]</f>
        <v>0</v>
      </c>
      <c r="Q14" s="2">
        <f>SUM(Table2023[[#This Row],[Use]:[Background]])</f>
        <v>1</v>
      </c>
      <c r="S14" t="s">
        <v>11504</v>
      </c>
      <c r="T14">
        <f>Table21[[#This Row],[Use]]/Table21[[#This Row],[TOTAL]]</f>
        <v>0.66666666666666663</v>
      </c>
      <c r="U14">
        <f>Table21[[#This Row],[Creation]]/Table21[[#This Row],[TOTAL]]</f>
        <v>0.33333333333333331</v>
      </c>
      <c r="V14">
        <f>Table21[[#This Row],[Background]]/Table21[[#This Row],[TOTAL]]</f>
        <v>0</v>
      </c>
      <c r="W14" s="2">
        <f>SUM(Table2125[[#This Row],[Use]:[Background]])</f>
        <v>1</v>
      </c>
    </row>
    <row r="15" spans="1:23" x14ac:dyDescent="0.2">
      <c r="A15" t="s">
        <v>12007</v>
      </c>
      <c r="B15">
        <v>1</v>
      </c>
      <c r="C15">
        <v>0</v>
      </c>
      <c r="D15">
        <v>0</v>
      </c>
      <c r="E15">
        <f>SUM(Table20[[#This Row],[Use]:[Background]])</f>
        <v>1</v>
      </c>
      <c r="G15" t="s">
        <v>12007</v>
      </c>
      <c r="H15">
        <v>0</v>
      </c>
      <c r="I15">
        <v>1</v>
      </c>
      <c r="J15">
        <v>0</v>
      </c>
      <c r="K15" s="2">
        <f>SUM(Table21[[#This Row],[Use]:[Background]])</f>
        <v>1</v>
      </c>
      <c r="M15" t="s">
        <v>12007</v>
      </c>
      <c r="N15">
        <f>Table20[[#This Row],[Use]]/Table20[[#This Row],[TOTAL]]</f>
        <v>1</v>
      </c>
      <c r="O15">
        <f>Table20[[#This Row],[Creation]]/Table20[[#This Row],[TOTAL]]</f>
        <v>0</v>
      </c>
      <c r="P15">
        <f>Table20[[#This Row],[Background]]/Table20[[#This Row],[TOTAL]]</f>
        <v>0</v>
      </c>
      <c r="Q15" s="2">
        <f>SUM(Table2023[[#This Row],[Use]:[Background]])</f>
        <v>1</v>
      </c>
      <c r="S15" t="s">
        <v>12007</v>
      </c>
      <c r="T15">
        <f>Table21[[#This Row],[Use]]/Table21[[#This Row],[TOTAL]]</f>
        <v>0</v>
      </c>
      <c r="U15">
        <f>Table21[[#This Row],[Creation]]/Table21[[#This Row],[TOTAL]]</f>
        <v>1</v>
      </c>
      <c r="V15">
        <f>Table21[[#This Row],[Background]]/Table21[[#This Row],[TOTAL]]</f>
        <v>0</v>
      </c>
      <c r="W15" s="2">
        <f>SUM(Table2125[[#This Row],[Use]:[Background]])</f>
        <v>1</v>
      </c>
    </row>
    <row r="16" spans="1:23" x14ac:dyDescent="0.2">
      <c r="A16" t="s">
        <v>11681</v>
      </c>
      <c r="B16">
        <v>1</v>
      </c>
      <c r="C16">
        <v>0</v>
      </c>
      <c r="D16">
        <v>0</v>
      </c>
      <c r="E16">
        <f>SUM(Table20[[#This Row],[Use]:[Background]])</f>
        <v>1</v>
      </c>
      <c r="G16" t="s">
        <v>11681</v>
      </c>
      <c r="H16">
        <v>1</v>
      </c>
      <c r="I16">
        <v>0</v>
      </c>
      <c r="J16">
        <v>0</v>
      </c>
      <c r="K16" s="2">
        <f>SUM(Table21[[#This Row],[Use]:[Background]])</f>
        <v>1</v>
      </c>
      <c r="M16" t="s">
        <v>11681</v>
      </c>
      <c r="N16">
        <f>Table20[[#This Row],[Use]]/Table20[[#This Row],[TOTAL]]</f>
        <v>1</v>
      </c>
      <c r="O16">
        <f>Table20[[#This Row],[Creation]]/Table20[[#This Row],[TOTAL]]</f>
        <v>0</v>
      </c>
      <c r="P16">
        <f>Table20[[#This Row],[Background]]/Table20[[#This Row],[TOTAL]]</f>
        <v>0</v>
      </c>
      <c r="Q16" s="2">
        <f>SUM(Table2023[[#This Row],[Use]:[Background]])</f>
        <v>1</v>
      </c>
      <c r="S16" t="s">
        <v>11681</v>
      </c>
      <c r="T16">
        <f>Table21[[#This Row],[Use]]/Table21[[#This Row],[TOTAL]]</f>
        <v>1</v>
      </c>
      <c r="U16">
        <f>Table21[[#This Row],[Creation]]/Table21[[#This Row],[TOTAL]]</f>
        <v>0</v>
      </c>
      <c r="V16">
        <f>Table21[[#This Row],[Background]]/Table21[[#This Row],[TOTAL]]</f>
        <v>0</v>
      </c>
      <c r="W16" s="2">
        <f>SUM(Table2125[[#This Row],[Use]:[Background]])</f>
        <v>1</v>
      </c>
    </row>
    <row r="17" spans="1:23" x14ac:dyDescent="0.2">
      <c r="A17" t="s">
        <v>11979</v>
      </c>
      <c r="B17">
        <v>1</v>
      </c>
      <c r="C17">
        <v>0</v>
      </c>
      <c r="D17">
        <v>0</v>
      </c>
      <c r="E17">
        <f>SUM(Table20[[#This Row],[Use]:[Background]])</f>
        <v>1</v>
      </c>
      <c r="G17" t="s">
        <v>11979</v>
      </c>
      <c r="H17">
        <v>1</v>
      </c>
      <c r="I17">
        <v>0</v>
      </c>
      <c r="J17">
        <v>0</v>
      </c>
      <c r="K17" s="2">
        <f>SUM(Table21[[#This Row],[Use]:[Background]])</f>
        <v>1</v>
      </c>
      <c r="M17" t="s">
        <v>11979</v>
      </c>
      <c r="N17">
        <f>Table20[[#This Row],[Use]]/Table20[[#This Row],[TOTAL]]</f>
        <v>1</v>
      </c>
      <c r="O17">
        <f>Table20[[#This Row],[Creation]]/Table20[[#This Row],[TOTAL]]</f>
        <v>0</v>
      </c>
      <c r="P17">
        <f>Table20[[#This Row],[Background]]/Table20[[#This Row],[TOTAL]]</f>
        <v>0</v>
      </c>
      <c r="Q17" s="2">
        <f>SUM(Table2023[[#This Row],[Use]:[Background]])</f>
        <v>1</v>
      </c>
      <c r="S17" t="s">
        <v>11979</v>
      </c>
      <c r="T17">
        <f>Table21[[#This Row],[Use]]/Table21[[#This Row],[TOTAL]]</f>
        <v>1</v>
      </c>
      <c r="U17">
        <f>Table21[[#This Row],[Creation]]/Table21[[#This Row],[TOTAL]]</f>
        <v>0</v>
      </c>
      <c r="V17">
        <f>Table21[[#This Row],[Background]]/Table21[[#This Row],[TOTAL]]</f>
        <v>0</v>
      </c>
      <c r="W17" s="2">
        <f>SUM(Table2125[[#This Row],[Use]:[Background]])</f>
        <v>1</v>
      </c>
    </row>
    <row r="18" spans="1:23" x14ac:dyDescent="0.2">
      <c r="A18" t="s">
        <v>12166</v>
      </c>
      <c r="B18">
        <v>0</v>
      </c>
      <c r="C18">
        <v>1</v>
      </c>
      <c r="D18">
        <v>0</v>
      </c>
      <c r="E18">
        <f>SUM(Table20[[#This Row],[Use]:[Background]])</f>
        <v>1</v>
      </c>
      <c r="G18" t="s">
        <v>12166</v>
      </c>
      <c r="H18">
        <v>1</v>
      </c>
      <c r="I18">
        <v>0</v>
      </c>
      <c r="J18">
        <v>0</v>
      </c>
      <c r="K18" s="2">
        <f>SUM(Table21[[#This Row],[Use]:[Background]])</f>
        <v>1</v>
      </c>
      <c r="M18" t="s">
        <v>12166</v>
      </c>
      <c r="N18">
        <f>Table20[[#This Row],[Use]]/Table20[[#This Row],[TOTAL]]</f>
        <v>0</v>
      </c>
      <c r="O18">
        <f>Table20[[#This Row],[Creation]]/Table20[[#This Row],[TOTAL]]</f>
        <v>1</v>
      </c>
      <c r="P18">
        <f>Table20[[#This Row],[Background]]/Table20[[#This Row],[TOTAL]]</f>
        <v>0</v>
      </c>
      <c r="Q18" s="2">
        <f>SUM(Table2023[[#This Row],[Use]:[Background]])</f>
        <v>1</v>
      </c>
      <c r="S18" t="s">
        <v>12166</v>
      </c>
      <c r="T18">
        <f>Table21[[#This Row],[Use]]/Table21[[#This Row],[TOTAL]]</f>
        <v>1</v>
      </c>
      <c r="U18">
        <f>Table21[[#This Row],[Creation]]/Table21[[#This Row],[TOTAL]]</f>
        <v>0</v>
      </c>
      <c r="V18">
        <f>Table21[[#This Row],[Background]]/Table21[[#This Row],[TOTAL]]</f>
        <v>0</v>
      </c>
      <c r="W18" s="2">
        <f>SUM(Table2125[[#This Row],[Use]:[Background]])</f>
        <v>1</v>
      </c>
    </row>
    <row r="19" spans="1:23" x14ac:dyDescent="0.2">
      <c r="A19" t="s">
        <v>11665</v>
      </c>
      <c r="B19">
        <v>1</v>
      </c>
      <c r="C19">
        <v>0</v>
      </c>
      <c r="D19">
        <v>0</v>
      </c>
      <c r="E19">
        <f>SUM(Table20[[#This Row],[Use]:[Background]])</f>
        <v>1</v>
      </c>
      <c r="G19" t="s">
        <v>11665</v>
      </c>
      <c r="H19">
        <v>1</v>
      </c>
      <c r="I19">
        <v>0</v>
      </c>
      <c r="J19">
        <v>0</v>
      </c>
      <c r="K19" s="2">
        <f>SUM(Table21[[#This Row],[Use]:[Background]])</f>
        <v>1</v>
      </c>
      <c r="M19" t="s">
        <v>11665</v>
      </c>
      <c r="N19">
        <f>Table20[[#This Row],[Use]]/Table20[[#This Row],[TOTAL]]</f>
        <v>1</v>
      </c>
      <c r="O19">
        <f>Table20[[#This Row],[Creation]]/Table20[[#This Row],[TOTAL]]</f>
        <v>0</v>
      </c>
      <c r="P19">
        <f>Table20[[#This Row],[Background]]/Table20[[#This Row],[TOTAL]]</f>
        <v>0</v>
      </c>
      <c r="Q19" s="2">
        <f>SUM(Table2023[[#This Row],[Use]:[Background]])</f>
        <v>1</v>
      </c>
      <c r="S19" t="s">
        <v>11665</v>
      </c>
      <c r="T19">
        <f>Table21[[#This Row],[Use]]/Table21[[#This Row],[TOTAL]]</f>
        <v>1</v>
      </c>
      <c r="U19">
        <f>Table21[[#This Row],[Creation]]/Table21[[#This Row],[TOTAL]]</f>
        <v>0</v>
      </c>
      <c r="V19">
        <f>Table21[[#This Row],[Background]]/Table21[[#This Row],[TOTAL]]</f>
        <v>0</v>
      </c>
      <c r="W19" s="2">
        <f>SUM(Table2125[[#This Row],[Use]:[Background]])</f>
        <v>1</v>
      </c>
    </row>
    <row r="20" spans="1:23" x14ac:dyDescent="0.2">
      <c r="A20" t="s">
        <v>11464</v>
      </c>
      <c r="B20">
        <v>0</v>
      </c>
      <c r="C20">
        <v>0</v>
      </c>
      <c r="D20">
        <v>1</v>
      </c>
      <c r="E20">
        <f>SUM(Table20[[#This Row],[Use]:[Background]])</f>
        <v>1</v>
      </c>
      <c r="G20" t="s">
        <v>11464</v>
      </c>
      <c r="H20">
        <v>0</v>
      </c>
      <c r="I20">
        <v>0</v>
      </c>
      <c r="J20">
        <v>1</v>
      </c>
      <c r="K20" s="2">
        <f>SUM(Table21[[#This Row],[Use]:[Background]])</f>
        <v>1</v>
      </c>
      <c r="M20" t="s">
        <v>11464</v>
      </c>
      <c r="N20">
        <f>Table20[[#This Row],[Use]]/Table20[[#This Row],[TOTAL]]</f>
        <v>0</v>
      </c>
      <c r="O20">
        <f>Table20[[#This Row],[Creation]]/Table20[[#This Row],[TOTAL]]</f>
        <v>0</v>
      </c>
      <c r="P20">
        <f>Table20[[#This Row],[Background]]/Table20[[#This Row],[TOTAL]]</f>
        <v>1</v>
      </c>
      <c r="Q20" s="2">
        <f>SUM(Table2023[[#This Row],[Use]:[Background]])</f>
        <v>1</v>
      </c>
      <c r="S20" t="s">
        <v>11464</v>
      </c>
      <c r="T20">
        <f>Table21[[#This Row],[Use]]/Table21[[#This Row],[TOTAL]]</f>
        <v>0</v>
      </c>
      <c r="U20">
        <f>Table21[[#This Row],[Creation]]/Table21[[#This Row],[TOTAL]]</f>
        <v>0</v>
      </c>
      <c r="V20">
        <f>Table21[[#This Row],[Background]]/Table21[[#This Row],[TOTAL]]</f>
        <v>1</v>
      </c>
      <c r="W20" s="2">
        <f>SUM(Table2125[[#This Row],[Use]:[Background]])</f>
        <v>1</v>
      </c>
    </row>
    <row r="21" spans="1:23" x14ac:dyDescent="0.2">
      <c r="A21" t="s">
        <v>12132</v>
      </c>
      <c r="B21">
        <v>1</v>
      </c>
      <c r="C21">
        <v>0</v>
      </c>
      <c r="D21">
        <v>0</v>
      </c>
      <c r="E21">
        <f>SUM(Table20[[#This Row],[Use]:[Background]])</f>
        <v>1</v>
      </c>
      <c r="G21" t="s">
        <v>12132</v>
      </c>
      <c r="H21">
        <v>1</v>
      </c>
      <c r="I21">
        <v>0</v>
      </c>
      <c r="J21">
        <v>0</v>
      </c>
      <c r="K21" s="2">
        <f>SUM(Table21[[#This Row],[Use]:[Background]])</f>
        <v>1</v>
      </c>
      <c r="M21" t="s">
        <v>12132</v>
      </c>
      <c r="N21">
        <f>Table20[[#This Row],[Use]]/Table20[[#This Row],[TOTAL]]</f>
        <v>1</v>
      </c>
      <c r="O21">
        <f>Table20[[#This Row],[Creation]]/Table20[[#This Row],[TOTAL]]</f>
        <v>0</v>
      </c>
      <c r="P21">
        <f>Table20[[#This Row],[Background]]/Table20[[#This Row],[TOTAL]]</f>
        <v>0</v>
      </c>
      <c r="Q21" s="2">
        <f>SUM(Table2023[[#This Row],[Use]:[Background]])</f>
        <v>1</v>
      </c>
      <c r="S21" t="s">
        <v>12132</v>
      </c>
      <c r="T21">
        <f>Table21[[#This Row],[Use]]/Table21[[#This Row],[TOTAL]]</f>
        <v>1</v>
      </c>
      <c r="U21">
        <f>Table21[[#This Row],[Creation]]/Table21[[#This Row],[TOTAL]]</f>
        <v>0</v>
      </c>
      <c r="V21">
        <f>Table21[[#This Row],[Background]]/Table21[[#This Row],[TOTAL]]</f>
        <v>0</v>
      </c>
      <c r="W21" s="2">
        <f>SUM(Table2125[[#This Row],[Use]:[Background]])</f>
        <v>1</v>
      </c>
    </row>
    <row r="22" spans="1:23" x14ac:dyDescent="0.2">
      <c r="A22" t="s">
        <v>12178</v>
      </c>
      <c r="B22">
        <v>1</v>
      </c>
      <c r="C22">
        <v>0</v>
      </c>
      <c r="D22">
        <v>0</v>
      </c>
      <c r="E22">
        <f>SUM(Table20[[#This Row],[Use]:[Background]])</f>
        <v>1</v>
      </c>
      <c r="G22" t="s">
        <v>12178</v>
      </c>
      <c r="H22">
        <v>1</v>
      </c>
      <c r="I22">
        <v>0</v>
      </c>
      <c r="J22">
        <v>0</v>
      </c>
      <c r="K22" s="2">
        <f>SUM(Table21[[#This Row],[Use]:[Background]])</f>
        <v>1</v>
      </c>
      <c r="M22" t="s">
        <v>12178</v>
      </c>
      <c r="N22">
        <f>Table20[[#This Row],[Use]]/Table20[[#This Row],[TOTAL]]</f>
        <v>1</v>
      </c>
      <c r="O22">
        <f>Table20[[#This Row],[Creation]]/Table20[[#This Row],[TOTAL]]</f>
        <v>0</v>
      </c>
      <c r="P22">
        <f>Table20[[#This Row],[Background]]/Table20[[#This Row],[TOTAL]]</f>
        <v>0</v>
      </c>
      <c r="Q22" s="2">
        <f>SUM(Table2023[[#This Row],[Use]:[Background]])</f>
        <v>1</v>
      </c>
      <c r="S22" t="s">
        <v>12178</v>
      </c>
      <c r="T22">
        <f>Table21[[#This Row],[Use]]/Table21[[#This Row],[TOTAL]]</f>
        <v>1</v>
      </c>
      <c r="U22">
        <f>Table21[[#This Row],[Creation]]/Table21[[#This Row],[TOTAL]]</f>
        <v>0</v>
      </c>
      <c r="V22">
        <f>Table21[[#This Row],[Background]]/Table21[[#This Row],[TOTAL]]</f>
        <v>0</v>
      </c>
      <c r="W22" s="2">
        <f>SUM(Table2125[[#This Row],[Use]:[Background]])</f>
        <v>1</v>
      </c>
    </row>
    <row r="23" spans="1:23" x14ac:dyDescent="0.2">
      <c r="A23" t="s">
        <v>12337</v>
      </c>
      <c r="B23">
        <v>2</v>
      </c>
      <c r="C23">
        <v>0</v>
      </c>
      <c r="D23">
        <v>0</v>
      </c>
      <c r="E23">
        <f>SUM(Table20[[#This Row],[Use]:[Background]])</f>
        <v>2</v>
      </c>
      <c r="G23" t="s">
        <v>12337</v>
      </c>
      <c r="H23">
        <v>2</v>
      </c>
      <c r="I23">
        <v>0</v>
      </c>
      <c r="J23">
        <v>0</v>
      </c>
      <c r="K23" s="2">
        <f>SUM(Table21[[#This Row],[Use]:[Background]])</f>
        <v>2</v>
      </c>
      <c r="M23" t="s">
        <v>12337</v>
      </c>
      <c r="N23">
        <f>Table20[[#This Row],[Use]]/Table20[[#This Row],[TOTAL]]</f>
        <v>1</v>
      </c>
      <c r="O23">
        <f>Table20[[#This Row],[Creation]]/Table20[[#This Row],[TOTAL]]</f>
        <v>0</v>
      </c>
      <c r="P23">
        <f>Table20[[#This Row],[Background]]/Table20[[#This Row],[TOTAL]]</f>
        <v>0</v>
      </c>
      <c r="Q23" s="2">
        <f>SUM(Table2023[[#This Row],[Use]:[Background]])</f>
        <v>1</v>
      </c>
      <c r="S23" t="s">
        <v>12337</v>
      </c>
      <c r="T23">
        <f>Table21[[#This Row],[Use]]/Table21[[#This Row],[TOTAL]]</f>
        <v>1</v>
      </c>
      <c r="U23">
        <f>Table21[[#This Row],[Creation]]/Table21[[#This Row],[TOTAL]]</f>
        <v>0</v>
      </c>
      <c r="V23">
        <f>Table21[[#This Row],[Background]]/Table21[[#This Row],[TOTAL]]</f>
        <v>0</v>
      </c>
      <c r="W23" s="2">
        <f>SUM(Table2125[[#This Row],[Use]:[Background]])</f>
        <v>1</v>
      </c>
    </row>
    <row r="24" spans="1:23" x14ac:dyDescent="0.2">
      <c r="A24" t="s">
        <v>12625</v>
      </c>
      <c r="B24">
        <v>0</v>
      </c>
      <c r="C24">
        <v>1</v>
      </c>
      <c r="D24">
        <v>0</v>
      </c>
      <c r="E24">
        <f>SUM(Table20[[#This Row],[Use]:[Background]])</f>
        <v>1</v>
      </c>
      <c r="G24" t="s">
        <v>12625</v>
      </c>
      <c r="H24">
        <v>0</v>
      </c>
      <c r="I24">
        <v>1</v>
      </c>
      <c r="J24">
        <v>0</v>
      </c>
      <c r="K24" s="2">
        <f>SUM(Table21[[#This Row],[Use]:[Background]])</f>
        <v>1</v>
      </c>
      <c r="M24" t="s">
        <v>12625</v>
      </c>
      <c r="N24">
        <f>Table20[[#This Row],[Use]]/Table20[[#This Row],[TOTAL]]</f>
        <v>0</v>
      </c>
      <c r="O24">
        <f>Table20[[#This Row],[Creation]]/Table20[[#This Row],[TOTAL]]</f>
        <v>1</v>
      </c>
      <c r="P24">
        <f>Table20[[#This Row],[Background]]/Table20[[#This Row],[TOTAL]]</f>
        <v>0</v>
      </c>
      <c r="Q24" s="2">
        <f>SUM(Table2023[[#This Row],[Use]:[Background]])</f>
        <v>1</v>
      </c>
      <c r="S24" t="s">
        <v>12625</v>
      </c>
      <c r="T24">
        <f>Table21[[#This Row],[Use]]/Table21[[#This Row],[TOTAL]]</f>
        <v>0</v>
      </c>
      <c r="U24">
        <f>Table21[[#This Row],[Creation]]/Table21[[#This Row],[TOTAL]]</f>
        <v>1</v>
      </c>
      <c r="V24">
        <f>Table21[[#This Row],[Background]]/Table21[[#This Row],[TOTAL]]</f>
        <v>0</v>
      </c>
      <c r="W24" s="2">
        <f>SUM(Table2125[[#This Row],[Use]:[Background]])</f>
        <v>1</v>
      </c>
    </row>
    <row r="25" spans="1:23" x14ac:dyDescent="0.2">
      <c r="A25" t="s">
        <v>12396</v>
      </c>
      <c r="B25">
        <v>1</v>
      </c>
      <c r="C25">
        <v>0</v>
      </c>
      <c r="D25">
        <v>0</v>
      </c>
      <c r="E25">
        <f>SUM(Table20[[#This Row],[Use]:[Background]])</f>
        <v>1</v>
      </c>
      <c r="G25" t="s">
        <v>12396</v>
      </c>
      <c r="H25">
        <v>1</v>
      </c>
      <c r="I25">
        <v>0</v>
      </c>
      <c r="J25">
        <v>0</v>
      </c>
      <c r="K25" s="2">
        <f>SUM(Table21[[#This Row],[Use]:[Background]])</f>
        <v>1</v>
      </c>
      <c r="M25" t="s">
        <v>12396</v>
      </c>
      <c r="N25">
        <f>Table20[[#This Row],[Use]]/Table20[[#This Row],[TOTAL]]</f>
        <v>1</v>
      </c>
      <c r="O25">
        <f>Table20[[#This Row],[Creation]]/Table20[[#This Row],[TOTAL]]</f>
        <v>0</v>
      </c>
      <c r="P25">
        <f>Table20[[#This Row],[Background]]/Table20[[#This Row],[TOTAL]]</f>
        <v>0</v>
      </c>
      <c r="Q25" s="2">
        <f>SUM(Table2023[[#This Row],[Use]:[Background]])</f>
        <v>1</v>
      </c>
      <c r="S25" t="s">
        <v>12396</v>
      </c>
      <c r="T25">
        <f>Table21[[#This Row],[Use]]/Table21[[#This Row],[TOTAL]]</f>
        <v>1</v>
      </c>
      <c r="U25">
        <f>Table21[[#This Row],[Creation]]/Table21[[#This Row],[TOTAL]]</f>
        <v>0</v>
      </c>
      <c r="V25">
        <f>Table21[[#This Row],[Background]]/Table21[[#This Row],[TOTAL]]</f>
        <v>0</v>
      </c>
      <c r="W25" s="2">
        <f>SUM(Table2125[[#This Row],[Use]:[Background]])</f>
        <v>1</v>
      </c>
    </row>
    <row r="26" spans="1:23" x14ac:dyDescent="0.2">
      <c r="A26" t="s">
        <v>12907</v>
      </c>
      <c r="B26">
        <v>1</v>
      </c>
      <c r="C26">
        <v>0</v>
      </c>
      <c r="D26">
        <v>0</v>
      </c>
      <c r="E26">
        <f>SUM(Table20[[#This Row],[Use]:[Background]])</f>
        <v>1</v>
      </c>
      <c r="G26" t="s">
        <v>12907</v>
      </c>
      <c r="H26">
        <v>1</v>
      </c>
      <c r="I26">
        <v>0</v>
      </c>
      <c r="J26">
        <v>0</v>
      </c>
      <c r="K26" s="2">
        <f>SUM(Table21[[#This Row],[Use]:[Background]])</f>
        <v>1</v>
      </c>
      <c r="M26" t="s">
        <v>12907</v>
      </c>
      <c r="N26">
        <f>Table20[[#This Row],[Use]]/Table20[[#This Row],[TOTAL]]</f>
        <v>1</v>
      </c>
      <c r="O26">
        <f>Table20[[#This Row],[Creation]]/Table20[[#This Row],[TOTAL]]</f>
        <v>0</v>
      </c>
      <c r="P26">
        <f>Table20[[#This Row],[Background]]/Table20[[#This Row],[TOTAL]]</f>
        <v>0</v>
      </c>
      <c r="Q26" s="2">
        <f>SUM(Table2023[[#This Row],[Use]:[Background]])</f>
        <v>1</v>
      </c>
      <c r="S26" t="s">
        <v>12907</v>
      </c>
      <c r="T26">
        <f>Table21[[#This Row],[Use]]/Table21[[#This Row],[TOTAL]]</f>
        <v>1</v>
      </c>
      <c r="U26">
        <f>Table21[[#This Row],[Creation]]/Table21[[#This Row],[TOTAL]]</f>
        <v>0</v>
      </c>
      <c r="V26">
        <f>Table21[[#This Row],[Background]]/Table21[[#This Row],[TOTAL]]</f>
        <v>0</v>
      </c>
      <c r="W26" s="2">
        <f>SUM(Table2125[[#This Row],[Use]:[Background]])</f>
        <v>1</v>
      </c>
    </row>
    <row r="27" spans="1:23" x14ac:dyDescent="0.2">
      <c r="A27" t="s">
        <v>12090</v>
      </c>
      <c r="B27">
        <v>0</v>
      </c>
      <c r="C27">
        <v>1</v>
      </c>
      <c r="D27">
        <v>0</v>
      </c>
      <c r="E27">
        <f>SUM(Table20[[#This Row],[Use]:[Background]])</f>
        <v>1</v>
      </c>
      <c r="G27" t="s">
        <v>12090</v>
      </c>
      <c r="H27">
        <v>1</v>
      </c>
      <c r="I27">
        <v>0</v>
      </c>
      <c r="J27">
        <v>0</v>
      </c>
      <c r="K27" s="2">
        <f>SUM(Table21[[#This Row],[Use]:[Background]])</f>
        <v>1</v>
      </c>
      <c r="M27" t="s">
        <v>12090</v>
      </c>
      <c r="N27">
        <f>Table20[[#This Row],[Use]]/Table20[[#This Row],[TOTAL]]</f>
        <v>0</v>
      </c>
      <c r="O27">
        <f>Table20[[#This Row],[Creation]]/Table20[[#This Row],[TOTAL]]</f>
        <v>1</v>
      </c>
      <c r="P27">
        <f>Table20[[#This Row],[Background]]/Table20[[#This Row],[TOTAL]]</f>
        <v>0</v>
      </c>
      <c r="Q27" s="2">
        <f>SUM(Table2023[[#This Row],[Use]:[Background]])</f>
        <v>1</v>
      </c>
      <c r="S27" t="s">
        <v>12090</v>
      </c>
      <c r="T27">
        <f>Table21[[#This Row],[Use]]/Table21[[#This Row],[TOTAL]]</f>
        <v>1</v>
      </c>
      <c r="U27">
        <f>Table21[[#This Row],[Creation]]/Table21[[#This Row],[TOTAL]]</f>
        <v>0</v>
      </c>
      <c r="V27">
        <f>Table21[[#This Row],[Background]]/Table21[[#This Row],[TOTAL]]</f>
        <v>0</v>
      </c>
      <c r="W27" s="2">
        <f>SUM(Table2125[[#This Row],[Use]:[Background]])</f>
        <v>1</v>
      </c>
    </row>
    <row r="28" spans="1:23" x14ac:dyDescent="0.2">
      <c r="A28" t="s">
        <v>11442</v>
      </c>
      <c r="B28">
        <v>1</v>
      </c>
      <c r="C28">
        <v>0</v>
      </c>
      <c r="D28">
        <v>0</v>
      </c>
      <c r="E28">
        <f>SUM(Table20[[#This Row],[Use]:[Background]])</f>
        <v>1</v>
      </c>
      <c r="G28" t="s">
        <v>11442</v>
      </c>
      <c r="H28">
        <v>1</v>
      </c>
      <c r="I28">
        <v>0</v>
      </c>
      <c r="J28">
        <v>0</v>
      </c>
      <c r="K28" s="2">
        <f>SUM(Table21[[#This Row],[Use]:[Background]])</f>
        <v>1</v>
      </c>
      <c r="M28" t="s">
        <v>11442</v>
      </c>
      <c r="N28">
        <f>Table20[[#This Row],[Use]]/Table20[[#This Row],[TOTAL]]</f>
        <v>1</v>
      </c>
      <c r="O28">
        <f>Table20[[#This Row],[Creation]]/Table20[[#This Row],[TOTAL]]</f>
        <v>0</v>
      </c>
      <c r="P28">
        <f>Table20[[#This Row],[Background]]/Table20[[#This Row],[TOTAL]]</f>
        <v>0</v>
      </c>
      <c r="Q28" s="2">
        <f>SUM(Table2023[[#This Row],[Use]:[Background]])</f>
        <v>1</v>
      </c>
      <c r="S28" t="s">
        <v>11442</v>
      </c>
      <c r="T28">
        <f>Table21[[#This Row],[Use]]/Table21[[#This Row],[TOTAL]]</f>
        <v>1</v>
      </c>
      <c r="U28">
        <f>Table21[[#This Row],[Creation]]/Table21[[#This Row],[TOTAL]]</f>
        <v>0</v>
      </c>
      <c r="V28">
        <f>Table21[[#This Row],[Background]]/Table21[[#This Row],[TOTAL]]</f>
        <v>0</v>
      </c>
      <c r="W28" s="2">
        <f>SUM(Table2125[[#This Row],[Use]:[Background]])</f>
        <v>1</v>
      </c>
    </row>
    <row r="29" spans="1:23" x14ac:dyDescent="0.2">
      <c r="A29" t="s">
        <v>12302</v>
      </c>
      <c r="B29">
        <v>1</v>
      </c>
      <c r="C29">
        <v>0</v>
      </c>
      <c r="D29">
        <v>0</v>
      </c>
      <c r="E29">
        <f>SUM(Table20[[#This Row],[Use]:[Background]])</f>
        <v>1</v>
      </c>
      <c r="G29" t="s">
        <v>12302</v>
      </c>
      <c r="H29">
        <v>1</v>
      </c>
      <c r="I29">
        <v>0</v>
      </c>
      <c r="J29">
        <v>0</v>
      </c>
      <c r="K29" s="2">
        <f>SUM(Table21[[#This Row],[Use]:[Background]])</f>
        <v>1</v>
      </c>
      <c r="M29" t="s">
        <v>12302</v>
      </c>
      <c r="N29">
        <f>Table20[[#This Row],[Use]]/Table20[[#This Row],[TOTAL]]</f>
        <v>1</v>
      </c>
      <c r="O29">
        <f>Table20[[#This Row],[Creation]]/Table20[[#This Row],[TOTAL]]</f>
        <v>0</v>
      </c>
      <c r="P29">
        <f>Table20[[#This Row],[Background]]/Table20[[#This Row],[TOTAL]]</f>
        <v>0</v>
      </c>
      <c r="Q29" s="2">
        <f>SUM(Table2023[[#This Row],[Use]:[Background]])</f>
        <v>1</v>
      </c>
      <c r="S29" t="s">
        <v>12302</v>
      </c>
      <c r="T29">
        <f>Table21[[#This Row],[Use]]/Table21[[#This Row],[TOTAL]]</f>
        <v>1</v>
      </c>
      <c r="U29">
        <f>Table21[[#This Row],[Creation]]/Table21[[#This Row],[TOTAL]]</f>
        <v>0</v>
      </c>
      <c r="V29">
        <f>Table21[[#This Row],[Background]]/Table21[[#This Row],[TOTAL]]</f>
        <v>0</v>
      </c>
      <c r="W29" s="2">
        <f>SUM(Table2125[[#This Row],[Use]:[Background]])</f>
        <v>1</v>
      </c>
    </row>
    <row r="30" spans="1:23" x14ac:dyDescent="0.2">
      <c r="A30" t="s">
        <v>11493</v>
      </c>
      <c r="B30">
        <v>2</v>
      </c>
      <c r="C30">
        <v>0</v>
      </c>
      <c r="D30">
        <v>0</v>
      </c>
      <c r="E30">
        <f>SUM(Table20[[#This Row],[Use]:[Background]])</f>
        <v>2</v>
      </c>
      <c r="G30" t="s">
        <v>11493</v>
      </c>
      <c r="H30">
        <v>1</v>
      </c>
      <c r="I30">
        <v>0</v>
      </c>
      <c r="J30">
        <v>1</v>
      </c>
      <c r="K30" s="2">
        <f>SUM(Table21[[#This Row],[Use]:[Background]])</f>
        <v>2</v>
      </c>
      <c r="M30" t="s">
        <v>11493</v>
      </c>
      <c r="N30">
        <f>Table20[[#This Row],[Use]]/Table20[[#This Row],[TOTAL]]</f>
        <v>1</v>
      </c>
      <c r="O30">
        <f>Table20[[#This Row],[Creation]]/Table20[[#This Row],[TOTAL]]</f>
        <v>0</v>
      </c>
      <c r="P30">
        <f>Table20[[#This Row],[Background]]/Table20[[#This Row],[TOTAL]]</f>
        <v>0</v>
      </c>
      <c r="Q30" s="2">
        <f>SUM(Table2023[[#This Row],[Use]:[Background]])</f>
        <v>1</v>
      </c>
      <c r="S30" t="s">
        <v>11493</v>
      </c>
      <c r="T30">
        <f>Table21[[#This Row],[Use]]/Table21[[#This Row],[TOTAL]]</f>
        <v>0.5</v>
      </c>
      <c r="U30">
        <f>Table21[[#This Row],[Creation]]/Table21[[#This Row],[TOTAL]]</f>
        <v>0</v>
      </c>
      <c r="V30">
        <f>Table21[[#This Row],[Background]]/Table21[[#This Row],[TOTAL]]</f>
        <v>0.5</v>
      </c>
      <c r="W30" s="2">
        <f>SUM(Table2125[[#This Row],[Use]:[Background]])</f>
        <v>1</v>
      </c>
    </row>
    <row r="31" spans="1:23" x14ac:dyDescent="0.2">
      <c r="A31" t="s">
        <v>11603</v>
      </c>
      <c r="B31">
        <v>0</v>
      </c>
      <c r="C31">
        <v>1</v>
      </c>
      <c r="D31">
        <v>0</v>
      </c>
      <c r="E31">
        <f>SUM(Table20[[#This Row],[Use]:[Background]])</f>
        <v>1</v>
      </c>
      <c r="G31" t="s">
        <v>11603</v>
      </c>
      <c r="H31">
        <v>0</v>
      </c>
      <c r="I31">
        <v>1</v>
      </c>
      <c r="J31">
        <v>0</v>
      </c>
      <c r="K31" s="2">
        <f>SUM(Table21[[#This Row],[Use]:[Background]])</f>
        <v>1</v>
      </c>
      <c r="M31" t="s">
        <v>11603</v>
      </c>
      <c r="N31">
        <f>Table20[[#This Row],[Use]]/Table20[[#This Row],[TOTAL]]</f>
        <v>0</v>
      </c>
      <c r="O31">
        <f>Table20[[#This Row],[Creation]]/Table20[[#This Row],[TOTAL]]</f>
        <v>1</v>
      </c>
      <c r="P31">
        <f>Table20[[#This Row],[Background]]/Table20[[#This Row],[TOTAL]]</f>
        <v>0</v>
      </c>
      <c r="Q31" s="2">
        <f>SUM(Table2023[[#This Row],[Use]:[Background]])</f>
        <v>1</v>
      </c>
      <c r="S31" t="s">
        <v>11603</v>
      </c>
      <c r="T31">
        <f>Table21[[#This Row],[Use]]/Table21[[#This Row],[TOTAL]]</f>
        <v>0</v>
      </c>
      <c r="U31">
        <f>Table21[[#This Row],[Creation]]/Table21[[#This Row],[TOTAL]]</f>
        <v>1</v>
      </c>
      <c r="V31">
        <f>Table21[[#This Row],[Background]]/Table21[[#This Row],[TOTAL]]</f>
        <v>0</v>
      </c>
      <c r="W31" s="2">
        <f>SUM(Table2125[[#This Row],[Use]:[Background]])</f>
        <v>1</v>
      </c>
    </row>
    <row r="32" spans="1:23" x14ac:dyDescent="0.2">
      <c r="A32" t="s">
        <v>11526</v>
      </c>
      <c r="B32">
        <v>2</v>
      </c>
      <c r="C32">
        <v>0</v>
      </c>
      <c r="D32">
        <v>0</v>
      </c>
      <c r="E32">
        <f>SUM(Table20[[#This Row],[Use]:[Background]])</f>
        <v>2</v>
      </c>
      <c r="G32" t="s">
        <v>11526</v>
      </c>
      <c r="H32">
        <v>1</v>
      </c>
      <c r="I32">
        <v>1</v>
      </c>
      <c r="J32">
        <v>0</v>
      </c>
      <c r="K32" s="2">
        <f>SUM(Table21[[#This Row],[Use]:[Background]])</f>
        <v>2</v>
      </c>
      <c r="M32" t="s">
        <v>11526</v>
      </c>
      <c r="N32">
        <f>Table20[[#This Row],[Use]]/Table20[[#This Row],[TOTAL]]</f>
        <v>1</v>
      </c>
      <c r="O32">
        <f>Table20[[#This Row],[Creation]]/Table20[[#This Row],[TOTAL]]</f>
        <v>0</v>
      </c>
      <c r="P32">
        <f>Table20[[#This Row],[Background]]/Table20[[#This Row],[TOTAL]]</f>
        <v>0</v>
      </c>
      <c r="Q32" s="2">
        <f>SUM(Table2023[[#This Row],[Use]:[Background]])</f>
        <v>1</v>
      </c>
      <c r="S32" t="s">
        <v>11526</v>
      </c>
      <c r="T32">
        <f>Table21[[#This Row],[Use]]/Table21[[#This Row],[TOTAL]]</f>
        <v>0.5</v>
      </c>
      <c r="U32">
        <f>Table21[[#This Row],[Creation]]/Table21[[#This Row],[TOTAL]]</f>
        <v>0.5</v>
      </c>
      <c r="V32">
        <f>Table21[[#This Row],[Background]]/Table21[[#This Row],[TOTAL]]</f>
        <v>0</v>
      </c>
      <c r="W32" s="2">
        <f>SUM(Table2125[[#This Row],[Use]:[Background]])</f>
        <v>1</v>
      </c>
    </row>
    <row r="33" spans="1:23" x14ac:dyDescent="0.2">
      <c r="A33" t="s">
        <v>11377</v>
      </c>
      <c r="B33">
        <v>3</v>
      </c>
      <c r="C33">
        <v>0</v>
      </c>
      <c r="D33">
        <v>0</v>
      </c>
      <c r="E33">
        <f>SUM(Table20[[#This Row],[Use]:[Background]])</f>
        <v>3</v>
      </c>
      <c r="G33" t="s">
        <v>11377</v>
      </c>
      <c r="H33">
        <v>3</v>
      </c>
      <c r="I33">
        <v>0</v>
      </c>
      <c r="J33">
        <v>0</v>
      </c>
      <c r="K33" s="2">
        <f>SUM(Table21[[#This Row],[Use]:[Background]])</f>
        <v>3</v>
      </c>
      <c r="M33" t="s">
        <v>11377</v>
      </c>
      <c r="N33">
        <f>Table20[[#This Row],[Use]]/Table20[[#This Row],[TOTAL]]</f>
        <v>1</v>
      </c>
      <c r="O33">
        <f>Table20[[#This Row],[Creation]]/Table20[[#This Row],[TOTAL]]</f>
        <v>0</v>
      </c>
      <c r="P33">
        <f>Table20[[#This Row],[Background]]/Table20[[#This Row],[TOTAL]]</f>
        <v>0</v>
      </c>
      <c r="Q33" s="2">
        <f>SUM(Table2023[[#This Row],[Use]:[Background]])</f>
        <v>1</v>
      </c>
      <c r="S33" t="s">
        <v>11377</v>
      </c>
      <c r="T33">
        <f>Table21[[#This Row],[Use]]/Table21[[#This Row],[TOTAL]]</f>
        <v>1</v>
      </c>
      <c r="U33">
        <f>Table21[[#This Row],[Creation]]/Table21[[#This Row],[TOTAL]]</f>
        <v>0</v>
      </c>
      <c r="V33">
        <f>Table21[[#This Row],[Background]]/Table21[[#This Row],[TOTAL]]</f>
        <v>0</v>
      </c>
      <c r="W33" s="2">
        <f>SUM(Table2125[[#This Row],[Use]:[Background]])</f>
        <v>1</v>
      </c>
    </row>
    <row r="34" spans="1:23" x14ac:dyDescent="0.2">
      <c r="A34" t="s">
        <v>11528</v>
      </c>
      <c r="B34">
        <v>3</v>
      </c>
      <c r="C34">
        <v>0</v>
      </c>
      <c r="D34">
        <v>0</v>
      </c>
      <c r="E34">
        <f>SUM(Table20[[#This Row],[Use]:[Background]])</f>
        <v>3</v>
      </c>
      <c r="G34" t="s">
        <v>11528</v>
      </c>
      <c r="H34">
        <v>3</v>
      </c>
      <c r="I34">
        <v>0</v>
      </c>
      <c r="J34">
        <v>0</v>
      </c>
      <c r="K34" s="2">
        <f>SUM(Table21[[#This Row],[Use]:[Background]])</f>
        <v>3</v>
      </c>
      <c r="M34" t="s">
        <v>11528</v>
      </c>
      <c r="N34">
        <f>Table20[[#This Row],[Use]]/Table20[[#This Row],[TOTAL]]</f>
        <v>1</v>
      </c>
      <c r="O34">
        <f>Table20[[#This Row],[Creation]]/Table20[[#This Row],[TOTAL]]</f>
        <v>0</v>
      </c>
      <c r="P34">
        <f>Table20[[#This Row],[Background]]/Table20[[#This Row],[TOTAL]]</f>
        <v>0</v>
      </c>
      <c r="Q34" s="2">
        <f>SUM(Table2023[[#This Row],[Use]:[Background]])</f>
        <v>1</v>
      </c>
      <c r="S34" t="s">
        <v>11528</v>
      </c>
      <c r="T34">
        <f>Table21[[#This Row],[Use]]/Table21[[#This Row],[TOTAL]]</f>
        <v>1</v>
      </c>
      <c r="U34">
        <f>Table21[[#This Row],[Creation]]/Table21[[#This Row],[TOTAL]]</f>
        <v>0</v>
      </c>
      <c r="V34">
        <f>Table21[[#This Row],[Background]]/Table21[[#This Row],[TOTAL]]</f>
        <v>0</v>
      </c>
      <c r="W34" s="2">
        <f>SUM(Table2125[[#This Row],[Use]:[Background]])</f>
        <v>1</v>
      </c>
    </row>
    <row r="35" spans="1:23" x14ac:dyDescent="0.2">
      <c r="A35" t="s">
        <v>11391</v>
      </c>
      <c r="B35">
        <v>4</v>
      </c>
      <c r="C35">
        <v>0</v>
      </c>
      <c r="D35">
        <v>0</v>
      </c>
      <c r="E35">
        <f>SUM(Table20[[#This Row],[Use]:[Background]])</f>
        <v>4</v>
      </c>
      <c r="G35" t="s">
        <v>11391</v>
      </c>
      <c r="H35">
        <v>4</v>
      </c>
      <c r="I35">
        <v>0</v>
      </c>
      <c r="J35">
        <v>0</v>
      </c>
      <c r="K35" s="2">
        <f>SUM(Table21[[#This Row],[Use]:[Background]])</f>
        <v>4</v>
      </c>
      <c r="M35" t="s">
        <v>11391</v>
      </c>
      <c r="N35">
        <f>Table20[[#This Row],[Use]]/Table20[[#This Row],[TOTAL]]</f>
        <v>1</v>
      </c>
      <c r="O35">
        <f>Table20[[#This Row],[Creation]]/Table20[[#This Row],[TOTAL]]</f>
        <v>0</v>
      </c>
      <c r="P35">
        <f>Table20[[#This Row],[Background]]/Table20[[#This Row],[TOTAL]]</f>
        <v>0</v>
      </c>
      <c r="Q35" s="2">
        <f>SUM(Table2023[[#This Row],[Use]:[Background]])</f>
        <v>1</v>
      </c>
      <c r="S35" t="s">
        <v>11391</v>
      </c>
      <c r="T35">
        <f>Table21[[#This Row],[Use]]/Table21[[#This Row],[TOTAL]]</f>
        <v>1</v>
      </c>
      <c r="U35">
        <f>Table21[[#This Row],[Creation]]/Table21[[#This Row],[TOTAL]]</f>
        <v>0</v>
      </c>
      <c r="V35">
        <f>Table21[[#This Row],[Background]]/Table21[[#This Row],[TOTAL]]</f>
        <v>0</v>
      </c>
      <c r="W35" s="2">
        <f>SUM(Table2125[[#This Row],[Use]:[Background]])</f>
        <v>1</v>
      </c>
    </row>
    <row r="36" spans="1:23" x14ac:dyDescent="0.2">
      <c r="A36" t="s">
        <v>11443</v>
      </c>
      <c r="B36">
        <v>0</v>
      </c>
      <c r="C36">
        <v>1</v>
      </c>
      <c r="D36">
        <v>0</v>
      </c>
      <c r="E36">
        <f>SUM(Table20[[#This Row],[Use]:[Background]])</f>
        <v>1</v>
      </c>
      <c r="G36" t="s">
        <v>11443</v>
      </c>
      <c r="H36">
        <v>0</v>
      </c>
      <c r="I36">
        <v>1</v>
      </c>
      <c r="J36">
        <v>0</v>
      </c>
      <c r="K36" s="2">
        <f>SUM(Table21[[#This Row],[Use]:[Background]])</f>
        <v>1</v>
      </c>
      <c r="M36" t="s">
        <v>11443</v>
      </c>
      <c r="N36">
        <f>Table20[[#This Row],[Use]]/Table20[[#This Row],[TOTAL]]</f>
        <v>0</v>
      </c>
      <c r="O36">
        <f>Table20[[#This Row],[Creation]]/Table20[[#This Row],[TOTAL]]</f>
        <v>1</v>
      </c>
      <c r="P36">
        <f>Table20[[#This Row],[Background]]/Table20[[#This Row],[TOTAL]]</f>
        <v>0</v>
      </c>
      <c r="Q36" s="2">
        <f>SUM(Table2023[[#This Row],[Use]:[Background]])</f>
        <v>1</v>
      </c>
      <c r="S36" t="s">
        <v>11443</v>
      </c>
      <c r="T36">
        <f>Table21[[#This Row],[Use]]/Table21[[#This Row],[TOTAL]]</f>
        <v>0</v>
      </c>
      <c r="U36">
        <f>Table21[[#This Row],[Creation]]/Table21[[#This Row],[TOTAL]]</f>
        <v>1</v>
      </c>
      <c r="V36">
        <f>Table21[[#This Row],[Background]]/Table21[[#This Row],[TOTAL]]</f>
        <v>0</v>
      </c>
      <c r="W36" s="2">
        <f>SUM(Table2125[[#This Row],[Use]:[Background]])</f>
        <v>1</v>
      </c>
    </row>
    <row r="37" spans="1:23" x14ac:dyDescent="0.2">
      <c r="A37" t="s">
        <v>11477</v>
      </c>
      <c r="B37">
        <v>0</v>
      </c>
      <c r="C37">
        <v>1</v>
      </c>
      <c r="D37">
        <v>0</v>
      </c>
      <c r="E37">
        <f>SUM(Table20[[#This Row],[Use]:[Background]])</f>
        <v>1</v>
      </c>
      <c r="G37" t="s">
        <v>11477</v>
      </c>
      <c r="H37">
        <v>1</v>
      </c>
      <c r="I37">
        <v>0</v>
      </c>
      <c r="J37">
        <v>0</v>
      </c>
      <c r="K37" s="2">
        <f>SUM(Table21[[#This Row],[Use]:[Background]])</f>
        <v>1</v>
      </c>
      <c r="M37" t="s">
        <v>11477</v>
      </c>
      <c r="N37">
        <f>Table20[[#This Row],[Use]]/Table20[[#This Row],[TOTAL]]</f>
        <v>0</v>
      </c>
      <c r="O37">
        <f>Table20[[#This Row],[Creation]]/Table20[[#This Row],[TOTAL]]</f>
        <v>1</v>
      </c>
      <c r="P37">
        <f>Table20[[#This Row],[Background]]/Table20[[#This Row],[TOTAL]]</f>
        <v>0</v>
      </c>
      <c r="Q37" s="2">
        <f>SUM(Table2023[[#This Row],[Use]:[Background]])</f>
        <v>1</v>
      </c>
      <c r="S37" t="s">
        <v>11477</v>
      </c>
      <c r="T37">
        <f>Table21[[#This Row],[Use]]/Table21[[#This Row],[TOTAL]]</f>
        <v>1</v>
      </c>
      <c r="U37">
        <f>Table21[[#This Row],[Creation]]/Table21[[#This Row],[TOTAL]]</f>
        <v>0</v>
      </c>
      <c r="V37">
        <f>Table21[[#This Row],[Background]]/Table21[[#This Row],[TOTAL]]</f>
        <v>0</v>
      </c>
      <c r="W37" s="2">
        <f>SUM(Table2125[[#This Row],[Use]:[Background]])</f>
        <v>1</v>
      </c>
    </row>
    <row r="38" spans="1:23" x14ac:dyDescent="0.2">
      <c r="A38" t="s">
        <v>12014</v>
      </c>
      <c r="B38">
        <v>1</v>
      </c>
      <c r="C38">
        <v>0</v>
      </c>
      <c r="D38">
        <v>0</v>
      </c>
      <c r="E38">
        <f>SUM(Table20[[#This Row],[Use]:[Background]])</f>
        <v>1</v>
      </c>
      <c r="G38" t="s">
        <v>12014</v>
      </c>
      <c r="H38">
        <v>1</v>
      </c>
      <c r="I38">
        <v>0</v>
      </c>
      <c r="J38">
        <v>0</v>
      </c>
      <c r="K38" s="2">
        <f>SUM(Table21[[#This Row],[Use]:[Background]])</f>
        <v>1</v>
      </c>
      <c r="M38" t="s">
        <v>12014</v>
      </c>
      <c r="N38">
        <f>Table20[[#This Row],[Use]]/Table20[[#This Row],[TOTAL]]</f>
        <v>1</v>
      </c>
      <c r="O38">
        <f>Table20[[#This Row],[Creation]]/Table20[[#This Row],[TOTAL]]</f>
        <v>0</v>
      </c>
      <c r="P38">
        <f>Table20[[#This Row],[Background]]/Table20[[#This Row],[TOTAL]]</f>
        <v>0</v>
      </c>
      <c r="Q38" s="2">
        <f>SUM(Table2023[[#This Row],[Use]:[Background]])</f>
        <v>1</v>
      </c>
      <c r="S38" t="s">
        <v>12014</v>
      </c>
      <c r="T38">
        <f>Table21[[#This Row],[Use]]/Table21[[#This Row],[TOTAL]]</f>
        <v>1</v>
      </c>
      <c r="U38">
        <f>Table21[[#This Row],[Creation]]/Table21[[#This Row],[TOTAL]]</f>
        <v>0</v>
      </c>
      <c r="V38">
        <f>Table21[[#This Row],[Background]]/Table21[[#This Row],[TOTAL]]</f>
        <v>0</v>
      </c>
      <c r="W38" s="2">
        <f>SUM(Table2125[[#This Row],[Use]:[Background]])</f>
        <v>1</v>
      </c>
    </row>
    <row r="39" spans="1:23" x14ac:dyDescent="0.2">
      <c r="A39" t="s">
        <v>11650</v>
      </c>
      <c r="B39">
        <v>1</v>
      </c>
      <c r="C39">
        <v>0</v>
      </c>
      <c r="D39">
        <v>0</v>
      </c>
      <c r="E39">
        <f>SUM(Table20[[#This Row],[Use]:[Background]])</f>
        <v>1</v>
      </c>
      <c r="G39" t="s">
        <v>11650</v>
      </c>
      <c r="H39">
        <v>1</v>
      </c>
      <c r="I39">
        <v>0</v>
      </c>
      <c r="J39">
        <v>0</v>
      </c>
      <c r="K39" s="2">
        <f>SUM(Table21[[#This Row],[Use]:[Background]])</f>
        <v>1</v>
      </c>
      <c r="M39" t="s">
        <v>11650</v>
      </c>
      <c r="N39">
        <f>Table20[[#This Row],[Use]]/Table20[[#This Row],[TOTAL]]</f>
        <v>1</v>
      </c>
      <c r="O39">
        <f>Table20[[#This Row],[Creation]]/Table20[[#This Row],[TOTAL]]</f>
        <v>0</v>
      </c>
      <c r="P39">
        <f>Table20[[#This Row],[Background]]/Table20[[#This Row],[TOTAL]]</f>
        <v>0</v>
      </c>
      <c r="Q39" s="2">
        <f>SUM(Table2023[[#This Row],[Use]:[Background]])</f>
        <v>1</v>
      </c>
      <c r="S39" t="s">
        <v>11650</v>
      </c>
      <c r="T39">
        <f>Table21[[#This Row],[Use]]/Table21[[#This Row],[TOTAL]]</f>
        <v>1</v>
      </c>
      <c r="U39">
        <f>Table21[[#This Row],[Creation]]/Table21[[#This Row],[TOTAL]]</f>
        <v>0</v>
      </c>
      <c r="V39">
        <f>Table21[[#This Row],[Background]]/Table21[[#This Row],[TOTAL]]</f>
        <v>0</v>
      </c>
      <c r="W39" s="2">
        <f>SUM(Table2125[[#This Row],[Use]:[Background]])</f>
        <v>1</v>
      </c>
    </row>
    <row r="40" spans="1:23" x14ac:dyDescent="0.2">
      <c r="A40" t="s">
        <v>12211</v>
      </c>
      <c r="B40">
        <v>0</v>
      </c>
      <c r="C40">
        <v>1</v>
      </c>
      <c r="D40">
        <v>0</v>
      </c>
      <c r="E40">
        <f>SUM(Table20[[#This Row],[Use]:[Background]])</f>
        <v>1</v>
      </c>
      <c r="G40" t="s">
        <v>12211</v>
      </c>
      <c r="H40">
        <v>0</v>
      </c>
      <c r="I40">
        <v>1</v>
      </c>
      <c r="J40">
        <v>0</v>
      </c>
      <c r="K40" s="2">
        <f>SUM(Table21[[#This Row],[Use]:[Background]])</f>
        <v>1</v>
      </c>
      <c r="M40" t="s">
        <v>12211</v>
      </c>
      <c r="N40">
        <f>Table20[[#This Row],[Use]]/Table20[[#This Row],[TOTAL]]</f>
        <v>0</v>
      </c>
      <c r="O40">
        <f>Table20[[#This Row],[Creation]]/Table20[[#This Row],[TOTAL]]</f>
        <v>1</v>
      </c>
      <c r="P40">
        <f>Table20[[#This Row],[Background]]/Table20[[#This Row],[TOTAL]]</f>
        <v>0</v>
      </c>
      <c r="Q40" s="2">
        <f>SUM(Table2023[[#This Row],[Use]:[Background]])</f>
        <v>1</v>
      </c>
      <c r="S40" t="s">
        <v>12211</v>
      </c>
      <c r="T40">
        <f>Table21[[#This Row],[Use]]/Table21[[#This Row],[TOTAL]]</f>
        <v>0</v>
      </c>
      <c r="U40">
        <f>Table21[[#This Row],[Creation]]/Table21[[#This Row],[TOTAL]]</f>
        <v>1</v>
      </c>
      <c r="V40">
        <f>Table21[[#This Row],[Background]]/Table21[[#This Row],[TOTAL]]</f>
        <v>0</v>
      </c>
      <c r="W40" s="2">
        <f>SUM(Table2125[[#This Row],[Use]:[Background]])</f>
        <v>1</v>
      </c>
    </row>
    <row r="41" spans="1:23" x14ac:dyDescent="0.2">
      <c r="A41" t="s">
        <v>11568</v>
      </c>
      <c r="B41">
        <v>1</v>
      </c>
      <c r="C41">
        <v>0</v>
      </c>
      <c r="D41">
        <v>0</v>
      </c>
      <c r="E41">
        <f>SUM(Table20[[#This Row],[Use]:[Background]])</f>
        <v>1</v>
      </c>
      <c r="G41" t="s">
        <v>11568</v>
      </c>
      <c r="H41">
        <v>1</v>
      </c>
      <c r="I41">
        <v>0</v>
      </c>
      <c r="J41">
        <v>0</v>
      </c>
      <c r="K41" s="2">
        <f>SUM(Table21[[#This Row],[Use]:[Background]])</f>
        <v>1</v>
      </c>
      <c r="M41" t="s">
        <v>11568</v>
      </c>
      <c r="N41">
        <f>Table20[[#This Row],[Use]]/Table20[[#This Row],[TOTAL]]</f>
        <v>1</v>
      </c>
      <c r="O41">
        <f>Table20[[#This Row],[Creation]]/Table20[[#This Row],[TOTAL]]</f>
        <v>0</v>
      </c>
      <c r="P41">
        <f>Table20[[#This Row],[Background]]/Table20[[#This Row],[TOTAL]]</f>
        <v>0</v>
      </c>
      <c r="Q41" s="2">
        <f>SUM(Table2023[[#This Row],[Use]:[Background]])</f>
        <v>1</v>
      </c>
      <c r="S41" t="s">
        <v>11568</v>
      </c>
      <c r="T41">
        <f>Table21[[#This Row],[Use]]/Table21[[#This Row],[TOTAL]]</f>
        <v>1</v>
      </c>
      <c r="U41">
        <f>Table21[[#This Row],[Creation]]/Table21[[#This Row],[TOTAL]]</f>
        <v>0</v>
      </c>
      <c r="V41">
        <f>Table21[[#This Row],[Background]]/Table21[[#This Row],[TOTAL]]</f>
        <v>0</v>
      </c>
      <c r="W41" s="2">
        <f>SUM(Table2125[[#This Row],[Use]:[Background]])</f>
        <v>1</v>
      </c>
    </row>
    <row r="42" spans="1:23" x14ac:dyDescent="0.2">
      <c r="A42" t="s">
        <v>11844</v>
      </c>
      <c r="B42">
        <v>1</v>
      </c>
      <c r="C42">
        <v>0</v>
      </c>
      <c r="D42">
        <v>0</v>
      </c>
      <c r="E42">
        <f>SUM(Table20[[#This Row],[Use]:[Background]])</f>
        <v>1</v>
      </c>
      <c r="G42" t="s">
        <v>11844</v>
      </c>
      <c r="H42">
        <v>1</v>
      </c>
      <c r="I42">
        <v>0</v>
      </c>
      <c r="J42">
        <v>0</v>
      </c>
      <c r="K42" s="2">
        <f>SUM(Table21[[#This Row],[Use]:[Background]])</f>
        <v>1</v>
      </c>
      <c r="M42" t="s">
        <v>11844</v>
      </c>
      <c r="N42">
        <f>Table20[[#This Row],[Use]]/Table20[[#This Row],[TOTAL]]</f>
        <v>1</v>
      </c>
      <c r="O42">
        <f>Table20[[#This Row],[Creation]]/Table20[[#This Row],[TOTAL]]</f>
        <v>0</v>
      </c>
      <c r="P42">
        <f>Table20[[#This Row],[Background]]/Table20[[#This Row],[TOTAL]]</f>
        <v>0</v>
      </c>
      <c r="Q42" s="2">
        <f>SUM(Table2023[[#This Row],[Use]:[Background]])</f>
        <v>1</v>
      </c>
      <c r="S42" t="s">
        <v>11844</v>
      </c>
      <c r="T42">
        <f>Table21[[#This Row],[Use]]/Table21[[#This Row],[TOTAL]]</f>
        <v>1</v>
      </c>
      <c r="U42">
        <f>Table21[[#This Row],[Creation]]/Table21[[#This Row],[TOTAL]]</f>
        <v>0</v>
      </c>
      <c r="V42">
        <f>Table21[[#This Row],[Background]]/Table21[[#This Row],[TOTAL]]</f>
        <v>0</v>
      </c>
      <c r="W42" s="2">
        <f>SUM(Table2125[[#This Row],[Use]:[Background]])</f>
        <v>1</v>
      </c>
    </row>
    <row r="43" spans="1:23" x14ac:dyDescent="0.2">
      <c r="A43" t="s">
        <v>11686</v>
      </c>
      <c r="B43">
        <v>1</v>
      </c>
      <c r="C43">
        <v>0</v>
      </c>
      <c r="D43">
        <v>0</v>
      </c>
      <c r="E43">
        <f>SUM(Table20[[#This Row],[Use]:[Background]])</f>
        <v>1</v>
      </c>
      <c r="G43" t="s">
        <v>11686</v>
      </c>
      <c r="H43">
        <v>1</v>
      </c>
      <c r="I43">
        <v>0</v>
      </c>
      <c r="J43">
        <v>0</v>
      </c>
      <c r="K43" s="2">
        <f>SUM(Table21[[#This Row],[Use]:[Background]])</f>
        <v>1</v>
      </c>
      <c r="M43" t="s">
        <v>11686</v>
      </c>
      <c r="N43">
        <f>Table20[[#This Row],[Use]]/Table20[[#This Row],[TOTAL]]</f>
        <v>1</v>
      </c>
      <c r="O43">
        <f>Table20[[#This Row],[Creation]]/Table20[[#This Row],[TOTAL]]</f>
        <v>0</v>
      </c>
      <c r="P43">
        <f>Table20[[#This Row],[Background]]/Table20[[#This Row],[TOTAL]]</f>
        <v>0</v>
      </c>
      <c r="Q43" s="2">
        <f>SUM(Table2023[[#This Row],[Use]:[Background]])</f>
        <v>1</v>
      </c>
      <c r="S43" t="s">
        <v>11686</v>
      </c>
      <c r="T43">
        <f>Table21[[#This Row],[Use]]/Table21[[#This Row],[TOTAL]]</f>
        <v>1</v>
      </c>
      <c r="U43">
        <f>Table21[[#This Row],[Creation]]/Table21[[#This Row],[TOTAL]]</f>
        <v>0</v>
      </c>
      <c r="V43">
        <f>Table21[[#This Row],[Background]]/Table21[[#This Row],[TOTAL]]</f>
        <v>0</v>
      </c>
      <c r="W43" s="2">
        <f>SUM(Table2125[[#This Row],[Use]:[Background]])</f>
        <v>1</v>
      </c>
    </row>
    <row r="44" spans="1:23" x14ac:dyDescent="0.2">
      <c r="A44" t="s">
        <v>11590</v>
      </c>
      <c r="B44">
        <v>1</v>
      </c>
      <c r="C44">
        <v>0</v>
      </c>
      <c r="D44">
        <v>1</v>
      </c>
      <c r="E44">
        <f>SUM(Table20[[#This Row],[Use]:[Background]])</f>
        <v>2</v>
      </c>
      <c r="G44" t="s">
        <v>11590</v>
      </c>
      <c r="H44">
        <v>0</v>
      </c>
      <c r="I44">
        <v>0</v>
      </c>
      <c r="J44">
        <v>2</v>
      </c>
      <c r="K44" s="2">
        <f>SUM(Table21[[#This Row],[Use]:[Background]])</f>
        <v>2</v>
      </c>
      <c r="M44" t="s">
        <v>11590</v>
      </c>
      <c r="N44">
        <f>Table20[[#This Row],[Use]]/Table20[[#This Row],[TOTAL]]</f>
        <v>0.5</v>
      </c>
      <c r="O44">
        <f>Table20[[#This Row],[Creation]]/Table20[[#This Row],[TOTAL]]</f>
        <v>0</v>
      </c>
      <c r="P44">
        <f>Table20[[#This Row],[Background]]/Table20[[#This Row],[TOTAL]]</f>
        <v>0.5</v>
      </c>
      <c r="Q44" s="2">
        <f>SUM(Table2023[[#This Row],[Use]:[Background]])</f>
        <v>1</v>
      </c>
      <c r="S44" t="s">
        <v>11590</v>
      </c>
      <c r="T44">
        <f>Table21[[#This Row],[Use]]/Table21[[#This Row],[TOTAL]]</f>
        <v>0</v>
      </c>
      <c r="U44">
        <f>Table21[[#This Row],[Creation]]/Table21[[#This Row],[TOTAL]]</f>
        <v>0</v>
      </c>
      <c r="V44">
        <f>Table21[[#This Row],[Background]]/Table21[[#This Row],[TOTAL]]</f>
        <v>1</v>
      </c>
      <c r="W44" s="2">
        <f>SUM(Table2125[[#This Row],[Use]:[Background]])</f>
        <v>1</v>
      </c>
    </row>
    <row r="45" spans="1:23" x14ac:dyDescent="0.2">
      <c r="A45" t="s">
        <v>11884</v>
      </c>
      <c r="B45">
        <v>1</v>
      </c>
      <c r="C45">
        <v>1</v>
      </c>
      <c r="D45">
        <v>0</v>
      </c>
      <c r="E45">
        <f>SUM(Table20[[#This Row],[Use]:[Background]])</f>
        <v>2</v>
      </c>
      <c r="G45" t="s">
        <v>11884</v>
      </c>
      <c r="H45">
        <v>0</v>
      </c>
      <c r="I45">
        <v>2</v>
      </c>
      <c r="J45">
        <v>0</v>
      </c>
      <c r="K45" s="2">
        <f>SUM(Table21[[#This Row],[Use]:[Background]])</f>
        <v>2</v>
      </c>
      <c r="M45" t="s">
        <v>11884</v>
      </c>
      <c r="N45">
        <f>Table20[[#This Row],[Use]]/Table20[[#This Row],[TOTAL]]</f>
        <v>0.5</v>
      </c>
      <c r="O45">
        <f>Table20[[#This Row],[Creation]]/Table20[[#This Row],[TOTAL]]</f>
        <v>0.5</v>
      </c>
      <c r="P45">
        <f>Table20[[#This Row],[Background]]/Table20[[#This Row],[TOTAL]]</f>
        <v>0</v>
      </c>
      <c r="Q45" s="2">
        <f>SUM(Table2023[[#This Row],[Use]:[Background]])</f>
        <v>1</v>
      </c>
      <c r="S45" t="s">
        <v>11884</v>
      </c>
      <c r="T45">
        <f>Table21[[#This Row],[Use]]/Table21[[#This Row],[TOTAL]]</f>
        <v>0</v>
      </c>
      <c r="U45">
        <f>Table21[[#This Row],[Creation]]/Table21[[#This Row],[TOTAL]]</f>
        <v>1</v>
      </c>
      <c r="V45">
        <f>Table21[[#This Row],[Background]]/Table21[[#This Row],[TOTAL]]</f>
        <v>0</v>
      </c>
      <c r="W45" s="2">
        <f>SUM(Table2125[[#This Row],[Use]:[Background]])</f>
        <v>1</v>
      </c>
    </row>
    <row r="46" spans="1:23" x14ac:dyDescent="0.2">
      <c r="A46" t="s">
        <v>11792</v>
      </c>
      <c r="B46">
        <v>1</v>
      </c>
      <c r="C46">
        <v>0</v>
      </c>
      <c r="D46">
        <v>0</v>
      </c>
      <c r="E46">
        <f>SUM(Table20[[#This Row],[Use]:[Background]])</f>
        <v>1</v>
      </c>
      <c r="G46" t="s">
        <v>11792</v>
      </c>
      <c r="H46">
        <v>1</v>
      </c>
      <c r="I46">
        <v>0</v>
      </c>
      <c r="J46">
        <v>0</v>
      </c>
      <c r="K46" s="2">
        <f>SUM(Table21[[#This Row],[Use]:[Background]])</f>
        <v>1</v>
      </c>
      <c r="M46" t="s">
        <v>11792</v>
      </c>
      <c r="N46">
        <f>Table20[[#This Row],[Use]]/Table20[[#This Row],[TOTAL]]</f>
        <v>1</v>
      </c>
      <c r="O46">
        <f>Table20[[#This Row],[Creation]]/Table20[[#This Row],[TOTAL]]</f>
        <v>0</v>
      </c>
      <c r="P46">
        <f>Table20[[#This Row],[Background]]/Table20[[#This Row],[TOTAL]]</f>
        <v>0</v>
      </c>
      <c r="Q46" s="2">
        <f>SUM(Table2023[[#This Row],[Use]:[Background]])</f>
        <v>1</v>
      </c>
      <c r="S46" t="s">
        <v>11792</v>
      </c>
      <c r="T46">
        <f>Table21[[#This Row],[Use]]/Table21[[#This Row],[TOTAL]]</f>
        <v>1</v>
      </c>
      <c r="U46">
        <f>Table21[[#This Row],[Creation]]/Table21[[#This Row],[TOTAL]]</f>
        <v>0</v>
      </c>
      <c r="V46">
        <f>Table21[[#This Row],[Background]]/Table21[[#This Row],[TOTAL]]</f>
        <v>0</v>
      </c>
      <c r="W46" s="2">
        <f>SUM(Table2125[[#This Row],[Use]:[Background]])</f>
        <v>1</v>
      </c>
    </row>
    <row r="47" spans="1:23" x14ac:dyDescent="0.2">
      <c r="A47" t="s">
        <v>11582</v>
      </c>
      <c r="B47">
        <v>4</v>
      </c>
      <c r="C47">
        <v>0</v>
      </c>
      <c r="D47">
        <v>0</v>
      </c>
      <c r="E47">
        <f>SUM(Table20[[#This Row],[Use]:[Background]])</f>
        <v>4</v>
      </c>
      <c r="G47" t="s">
        <v>11582</v>
      </c>
      <c r="H47">
        <v>4</v>
      </c>
      <c r="I47">
        <v>0</v>
      </c>
      <c r="J47">
        <v>0</v>
      </c>
      <c r="K47" s="2">
        <f>SUM(Table21[[#This Row],[Use]:[Background]])</f>
        <v>4</v>
      </c>
      <c r="M47" t="s">
        <v>11582</v>
      </c>
      <c r="N47">
        <f>Table20[[#This Row],[Use]]/Table20[[#This Row],[TOTAL]]</f>
        <v>1</v>
      </c>
      <c r="O47">
        <f>Table20[[#This Row],[Creation]]/Table20[[#This Row],[TOTAL]]</f>
        <v>0</v>
      </c>
      <c r="P47">
        <f>Table20[[#This Row],[Background]]/Table20[[#This Row],[TOTAL]]</f>
        <v>0</v>
      </c>
      <c r="Q47" s="2">
        <f>SUM(Table2023[[#This Row],[Use]:[Background]])</f>
        <v>1</v>
      </c>
      <c r="S47" t="s">
        <v>11582</v>
      </c>
      <c r="T47">
        <f>Table21[[#This Row],[Use]]/Table21[[#This Row],[TOTAL]]</f>
        <v>1</v>
      </c>
      <c r="U47">
        <f>Table21[[#This Row],[Creation]]/Table21[[#This Row],[TOTAL]]</f>
        <v>0</v>
      </c>
      <c r="V47">
        <f>Table21[[#This Row],[Background]]/Table21[[#This Row],[TOTAL]]</f>
        <v>0</v>
      </c>
      <c r="W47" s="2">
        <f>SUM(Table2125[[#This Row],[Use]:[Background]])</f>
        <v>1</v>
      </c>
    </row>
    <row r="48" spans="1:23" x14ac:dyDescent="0.2">
      <c r="A48" t="s">
        <v>11511</v>
      </c>
      <c r="B48">
        <v>7</v>
      </c>
      <c r="C48">
        <v>0</v>
      </c>
      <c r="D48">
        <v>0</v>
      </c>
      <c r="E48">
        <f>SUM(Table20[[#This Row],[Use]:[Background]])</f>
        <v>7</v>
      </c>
      <c r="G48" t="s">
        <v>11511</v>
      </c>
      <c r="H48">
        <v>7</v>
      </c>
      <c r="I48">
        <v>0</v>
      </c>
      <c r="J48">
        <v>0</v>
      </c>
      <c r="K48" s="2">
        <f>SUM(Table21[[#This Row],[Use]:[Background]])</f>
        <v>7</v>
      </c>
      <c r="M48" t="s">
        <v>11511</v>
      </c>
      <c r="N48">
        <f>Table20[[#This Row],[Use]]/Table20[[#This Row],[TOTAL]]</f>
        <v>1</v>
      </c>
      <c r="O48">
        <f>Table20[[#This Row],[Creation]]/Table20[[#This Row],[TOTAL]]</f>
        <v>0</v>
      </c>
      <c r="P48">
        <f>Table20[[#This Row],[Background]]/Table20[[#This Row],[TOTAL]]</f>
        <v>0</v>
      </c>
      <c r="Q48" s="2">
        <f>SUM(Table2023[[#This Row],[Use]:[Background]])</f>
        <v>1</v>
      </c>
      <c r="S48" t="s">
        <v>11511</v>
      </c>
      <c r="T48">
        <f>Table21[[#This Row],[Use]]/Table21[[#This Row],[TOTAL]]</f>
        <v>1</v>
      </c>
      <c r="U48">
        <f>Table21[[#This Row],[Creation]]/Table21[[#This Row],[TOTAL]]</f>
        <v>0</v>
      </c>
      <c r="V48">
        <f>Table21[[#This Row],[Background]]/Table21[[#This Row],[TOTAL]]</f>
        <v>0</v>
      </c>
      <c r="W48" s="2">
        <f>SUM(Table2125[[#This Row],[Use]:[Background]])</f>
        <v>1</v>
      </c>
    </row>
    <row r="49" spans="1:23" x14ac:dyDescent="0.2">
      <c r="A49" t="s">
        <v>12540</v>
      </c>
      <c r="B49">
        <v>2</v>
      </c>
      <c r="C49">
        <v>0</v>
      </c>
      <c r="D49">
        <v>0</v>
      </c>
      <c r="E49">
        <f>SUM(Table20[[#This Row],[Use]:[Background]])</f>
        <v>2</v>
      </c>
      <c r="G49" t="s">
        <v>12540</v>
      </c>
      <c r="H49">
        <v>2</v>
      </c>
      <c r="I49">
        <v>0</v>
      </c>
      <c r="J49">
        <v>0</v>
      </c>
      <c r="K49" s="2">
        <f>SUM(Table21[[#This Row],[Use]:[Background]])</f>
        <v>2</v>
      </c>
      <c r="M49" t="s">
        <v>12540</v>
      </c>
      <c r="N49">
        <f>Table20[[#This Row],[Use]]/Table20[[#This Row],[TOTAL]]</f>
        <v>1</v>
      </c>
      <c r="O49">
        <f>Table20[[#This Row],[Creation]]/Table20[[#This Row],[TOTAL]]</f>
        <v>0</v>
      </c>
      <c r="P49">
        <f>Table20[[#This Row],[Background]]/Table20[[#This Row],[TOTAL]]</f>
        <v>0</v>
      </c>
      <c r="Q49" s="2">
        <f>SUM(Table2023[[#This Row],[Use]:[Background]])</f>
        <v>1</v>
      </c>
      <c r="S49" t="s">
        <v>12540</v>
      </c>
      <c r="T49">
        <f>Table21[[#This Row],[Use]]/Table21[[#This Row],[TOTAL]]</f>
        <v>1</v>
      </c>
      <c r="U49">
        <f>Table21[[#This Row],[Creation]]/Table21[[#This Row],[TOTAL]]</f>
        <v>0</v>
      </c>
      <c r="V49">
        <f>Table21[[#This Row],[Background]]/Table21[[#This Row],[TOTAL]]</f>
        <v>0</v>
      </c>
      <c r="W49" s="2">
        <f>SUM(Table2125[[#This Row],[Use]:[Background]])</f>
        <v>1</v>
      </c>
    </row>
    <row r="50" spans="1:23" x14ac:dyDescent="0.2">
      <c r="A50" t="s">
        <v>11697</v>
      </c>
      <c r="B50">
        <v>1</v>
      </c>
      <c r="C50">
        <v>0</v>
      </c>
      <c r="D50">
        <v>0</v>
      </c>
      <c r="E50">
        <f>SUM(Table20[[#This Row],[Use]:[Background]])</f>
        <v>1</v>
      </c>
      <c r="G50" t="s">
        <v>11697</v>
      </c>
      <c r="H50">
        <v>1</v>
      </c>
      <c r="I50">
        <v>0</v>
      </c>
      <c r="J50">
        <v>0</v>
      </c>
      <c r="K50" s="2">
        <f>SUM(Table21[[#This Row],[Use]:[Background]])</f>
        <v>1</v>
      </c>
      <c r="M50" t="s">
        <v>11697</v>
      </c>
      <c r="N50">
        <f>Table20[[#This Row],[Use]]/Table20[[#This Row],[TOTAL]]</f>
        <v>1</v>
      </c>
      <c r="O50">
        <f>Table20[[#This Row],[Creation]]/Table20[[#This Row],[TOTAL]]</f>
        <v>0</v>
      </c>
      <c r="P50">
        <f>Table20[[#This Row],[Background]]/Table20[[#This Row],[TOTAL]]</f>
        <v>0</v>
      </c>
      <c r="Q50" s="2">
        <f>SUM(Table2023[[#This Row],[Use]:[Background]])</f>
        <v>1</v>
      </c>
      <c r="S50" t="s">
        <v>11697</v>
      </c>
      <c r="T50">
        <f>Table21[[#This Row],[Use]]/Table21[[#This Row],[TOTAL]]</f>
        <v>1</v>
      </c>
      <c r="U50">
        <f>Table21[[#This Row],[Creation]]/Table21[[#This Row],[TOTAL]]</f>
        <v>0</v>
      </c>
      <c r="V50">
        <f>Table21[[#This Row],[Background]]/Table21[[#This Row],[TOTAL]]</f>
        <v>0</v>
      </c>
      <c r="W50" s="2">
        <f>SUM(Table2125[[#This Row],[Use]:[Background]])</f>
        <v>1</v>
      </c>
    </row>
    <row r="51" spans="1:23" x14ac:dyDescent="0.2">
      <c r="A51" t="s">
        <v>11636</v>
      </c>
      <c r="B51">
        <v>1</v>
      </c>
      <c r="C51">
        <v>0</v>
      </c>
      <c r="D51">
        <v>0</v>
      </c>
      <c r="E51">
        <f>SUM(Table20[[#This Row],[Use]:[Background]])</f>
        <v>1</v>
      </c>
      <c r="G51" t="s">
        <v>11636</v>
      </c>
      <c r="H51">
        <v>1</v>
      </c>
      <c r="I51">
        <v>0</v>
      </c>
      <c r="J51">
        <v>0</v>
      </c>
      <c r="K51" s="2">
        <f>SUM(Table21[[#This Row],[Use]:[Background]])</f>
        <v>1</v>
      </c>
      <c r="M51" t="s">
        <v>11636</v>
      </c>
      <c r="N51">
        <f>Table20[[#This Row],[Use]]/Table20[[#This Row],[TOTAL]]</f>
        <v>1</v>
      </c>
      <c r="O51">
        <f>Table20[[#This Row],[Creation]]/Table20[[#This Row],[TOTAL]]</f>
        <v>0</v>
      </c>
      <c r="P51">
        <f>Table20[[#This Row],[Background]]/Table20[[#This Row],[TOTAL]]</f>
        <v>0</v>
      </c>
      <c r="Q51" s="2">
        <f>SUM(Table2023[[#This Row],[Use]:[Background]])</f>
        <v>1</v>
      </c>
      <c r="S51" t="s">
        <v>11636</v>
      </c>
      <c r="T51">
        <f>Table21[[#This Row],[Use]]/Table21[[#This Row],[TOTAL]]</f>
        <v>1</v>
      </c>
      <c r="U51">
        <f>Table21[[#This Row],[Creation]]/Table21[[#This Row],[TOTAL]]</f>
        <v>0</v>
      </c>
      <c r="V51">
        <f>Table21[[#This Row],[Background]]/Table21[[#This Row],[TOTAL]]</f>
        <v>0</v>
      </c>
      <c r="W51" s="2">
        <f>SUM(Table2125[[#This Row],[Use]:[Background]])</f>
        <v>1</v>
      </c>
    </row>
    <row r="52" spans="1:23" x14ac:dyDescent="0.2">
      <c r="A52" t="s">
        <v>12000</v>
      </c>
      <c r="B52">
        <v>1</v>
      </c>
      <c r="C52">
        <v>0</v>
      </c>
      <c r="D52">
        <v>0</v>
      </c>
      <c r="E52">
        <f>SUM(Table20[[#This Row],[Use]:[Background]])</f>
        <v>1</v>
      </c>
      <c r="G52" t="s">
        <v>12000</v>
      </c>
      <c r="H52">
        <v>1</v>
      </c>
      <c r="I52">
        <v>0</v>
      </c>
      <c r="J52">
        <v>0</v>
      </c>
      <c r="K52" s="2">
        <f>SUM(Table21[[#This Row],[Use]:[Background]])</f>
        <v>1</v>
      </c>
      <c r="M52" t="s">
        <v>12000</v>
      </c>
      <c r="N52">
        <f>Table20[[#This Row],[Use]]/Table20[[#This Row],[TOTAL]]</f>
        <v>1</v>
      </c>
      <c r="O52">
        <f>Table20[[#This Row],[Creation]]/Table20[[#This Row],[TOTAL]]</f>
        <v>0</v>
      </c>
      <c r="P52">
        <f>Table20[[#This Row],[Background]]/Table20[[#This Row],[TOTAL]]</f>
        <v>0</v>
      </c>
      <c r="Q52" s="2">
        <f>SUM(Table2023[[#This Row],[Use]:[Background]])</f>
        <v>1</v>
      </c>
      <c r="S52" t="s">
        <v>12000</v>
      </c>
      <c r="T52">
        <f>Table21[[#This Row],[Use]]/Table21[[#This Row],[TOTAL]]</f>
        <v>1</v>
      </c>
      <c r="U52">
        <f>Table21[[#This Row],[Creation]]/Table21[[#This Row],[TOTAL]]</f>
        <v>0</v>
      </c>
      <c r="V52">
        <f>Table21[[#This Row],[Background]]/Table21[[#This Row],[TOTAL]]</f>
        <v>0</v>
      </c>
      <c r="W52" s="2">
        <f>SUM(Table2125[[#This Row],[Use]:[Background]])</f>
        <v>1</v>
      </c>
    </row>
    <row r="53" spans="1:23" x14ac:dyDescent="0.2">
      <c r="A53" t="s">
        <v>11613</v>
      </c>
      <c r="B53">
        <v>2</v>
      </c>
      <c r="C53">
        <v>0</v>
      </c>
      <c r="D53">
        <v>0</v>
      </c>
      <c r="E53">
        <f>SUM(Table20[[#This Row],[Use]:[Background]])</f>
        <v>2</v>
      </c>
      <c r="G53" t="s">
        <v>11613</v>
      </c>
      <c r="H53">
        <v>1</v>
      </c>
      <c r="I53">
        <v>0</v>
      </c>
      <c r="J53">
        <v>1</v>
      </c>
      <c r="K53" s="2">
        <f>SUM(Table21[[#This Row],[Use]:[Background]])</f>
        <v>2</v>
      </c>
      <c r="M53" t="s">
        <v>11613</v>
      </c>
      <c r="N53">
        <f>Table20[[#This Row],[Use]]/Table20[[#This Row],[TOTAL]]</f>
        <v>1</v>
      </c>
      <c r="O53">
        <f>Table20[[#This Row],[Creation]]/Table20[[#This Row],[TOTAL]]</f>
        <v>0</v>
      </c>
      <c r="P53">
        <f>Table20[[#This Row],[Background]]/Table20[[#This Row],[TOTAL]]</f>
        <v>0</v>
      </c>
      <c r="Q53" s="2">
        <f>SUM(Table2023[[#This Row],[Use]:[Background]])</f>
        <v>1</v>
      </c>
      <c r="S53" t="s">
        <v>11613</v>
      </c>
      <c r="T53">
        <f>Table21[[#This Row],[Use]]/Table21[[#This Row],[TOTAL]]</f>
        <v>0.5</v>
      </c>
      <c r="U53">
        <f>Table21[[#This Row],[Creation]]/Table21[[#This Row],[TOTAL]]</f>
        <v>0</v>
      </c>
      <c r="V53">
        <f>Table21[[#This Row],[Background]]/Table21[[#This Row],[TOTAL]]</f>
        <v>0.5</v>
      </c>
      <c r="W53" s="2">
        <f>SUM(Table2125[[#This Row],[Use]:[Background]])</f>
        <v>1</v>
      </c>
    </row>
    <row r="54" spans="1:23" x14ac:dyDescent="0.2">
      <c r="A54" t="s">
        <v>12835</v>
      </c>
      <c r="B54">
        <v>1</v>
      </c>
      <c r="C54">
        <v>0</v>
      </c>
      <c r="D54">
        <v>0</v>
      </c>
      <c r="E54">
        <f>SUM(Table20[[#This Row],[Use]:[Background]])</f>
        <v>1</v>
      </c>
      <c r="G54" t="s">
        <v>12835</v>
      </c>
      <c r="H54">
        <v>0</v>
      </c>
      <c r="I54">
        <v>1</v>
      </c>
      <c r="J54">
        <v>0</v>
      </c>
      <c r="K54" s="2">
        <f>SUM(Table21[[#This Row],[Use]:[Background]])</f>
        <v>1</v>
      </c>
      <c r="M54" t="s">
        <v>12835</v>
      </c>
      <c r="N54">
        <f>Table20[[#This Row],[Use]]/Table20[[#This Row],[TOTAL]]</f>
        <v>1</v>
      </c>
      <c r="O54">
        <f>Table20[[#This Row],[Creation]]/Table20[[#This Row],[TOTAL]]</f>
        <v>0</v>
      </c>
      <c r="P54">
        <f>Table20[[#This Row],[Background]]/Table20[[#This Row],[TOTAL]]</f>
        <v>0</v>
      </c>
      <c r="Q54" s="2">
        <f>SUM(Table2023[[#This Row],[Use]:[Background]])</f>
        <v>1</v>
      </c>
      <c r="S54" t="s">
        <v>12835</v>
      </c>
      <c r="T54">
        <f>Table21[[#This Row],[Use]]/Table21[[#This Row],[TOTAL]]</f>
        <v>0</v>
      </c>
      <c r="U54">
        <f>Table21[[#This Row],[Creation]]/Table21[[#This Row],[TOTAL]]</f>
        <v>1</v>
      </c>
      <c r="V54">
        <f>Table21[[#This Row],[Background]]/Table21[[#This Row],[TOTAL]]</f>
        <v>0</v>
      </c>
      <c r="W54" s="2">
        <f>SUM(Table2125[[#This Row],[Use]:[Background]])</f>
        <v>1</v>
      </c>
    </row>
    <row r="55" spans="1:23" x14ac:dyDescent="0.2">
      <c r="A55" t="s">
        <v>11667</v>
      </c>
      <c r="B55">
        <v>2</v>
      </c>
      <c r="C55">
        <v>0</v>
      </c>
      <c r="D55">
        <v>0</v>
      </c>
      <c r="E55">
        <f>SUM(Table20[[#This Row],[Use]:[Background]])</f>
        <v>2</v>
      </c>
      <c r="G55" t="s">
        <v>11667</v>
      </c>
      <c r="H55">
        <v>2</v>
      </c>
      <c r="I55">
        <v>0</v>
      </c>
      <c r="J55">
        <v>0</v>
      </c>
      <c r="K55" s="2">
        <f>SUM(Table21[[#This Row],[Use]:[Background]])</f>
        <v>2</v>
      </c>
      <c r="M55" t="s">
        <v>11667</v>
      </c>
      <c r="N55">
        <f>Table20[[#This Row],[Use]]/Table20[[#This Row],[TOTAL]]</f>
        <v>1</v>
      </c>
      <c r="O55">
        <f>Table20[[#This Row],[Creation]]/Table20[[#This Row],[TOTAL]]</f>
        <v>0</v>
      </c>
      <c r="P55">
        <f>Table20[[#This Row],[Background]]/Table20[[#This Row],[TOTAL]]</f>
        <v>0</v>
      </c>
      <c r="Q55" s="2">
        <f>SUM(Table2023[[#This Row],[Use]:[Background]])</f>
        <v>1</v>
      </c>
      <c r="S55" t="s">
        <v>11667</v>
      </c>
      <c r="T55">
        <f>Table21[[#This Row],[Use]]/Table21[[#This Row],[TOTAL]]</f>
        <v>1</v>
      </c>
      <c r="U55">
        <f>Table21[[#This Row],[Creation]]/Table21[[#This Row],[TOTAL]]</f>
        <v>0</v>
      </c>
      <c r="V55">
        <f>Table21[[#This Row],[Background]]/Table21[[#This Row],[TOTAL]]</f>
        <v>0</v>
      </c>
      <c r="W55" s="2">
        <f>SUM(Table2125[[#This Row],[Use]:[Background]])</f>
        <v>1</v>
      </c>
    </row>
    <row r="56" spans="1:23" x14ac:dyDescent="0.2">
      <c r="A56" t="s">
        <v>11824</v>
      </c>
      <c r="B56">
        <v>0</v>
      </c>
      <c r="C56">
        <v>0</v>
      </c>
      <c r="D56">
        <v>1</v>
      </c>
      <c r="E56">
        <f>SUM(Table20[[#This Row],[Use]:[Background]])</f>
        <v>1</v>
      </c>
      <c r="G56" t="s">
        <v>11824</v>
      </c>
      <c r="H56">
        <v>0</v>
      </c>
      <c r="I56">
        <v>0</v>
      </c>
      <c r="J56">
        <v>1</v>
      </c>
      <c r="K56" s="2">
        <f>SUM(Table21[[#This Row],[Use]:[Background]])</f>
        <v>1</v>
      </c>
      <c r="M56" t="s">
        <v>11824</v>
      </c>
      <c r="N56">
        <f>Table20[[#This Row],[Use]]/Table20[[#This Row],[TOTAL]]</f>
        <v>0</v>
      </c>
      <c r="O56">
        <f>Table20[[#This Row],[Creation]]/Table20[[#This Row],[TOTAL]]</f>
        <v>0</v>
      </c>
      <c r="P56">
        <f>Table20[[#This Row],[Background]]/Table20[[#This Row],[TOTAL]]</f>
        <v>1</v>
      </c>
      <c r="Q56" s="2">
        <f>SUM(Table2023[[#This Row],[Use]:[Background]])</f>
        <v>1</v>
      </c>
      <c r="S56" t="s">
        <v>11824</v>
      </c>
      <c r="T56">
        <f>Table21[[#This Row],[Use]]/Table21[[#This Row],[TOTAL]]</f>
        <v>0</v>
      </c>
      <c r="U56">
        <f>Table21[[#This Row],[Creation]]/Table21[[#This Row],[TOTAL]]</f>
        <v>0</v>
      </c>
      <c r="V56">
        <f>Table21[[#This Row],[Background]]/Table21[[#This Row],[TOTAL]]</f>
        <v>1</v>
      </c>
      <c r="W56" s="2">
        <f>SUM(Table2125[[#This Row],[Use]:[Background]])</f>
        <v>1</v>
      </c>
    </row>
    <row r="57" spans="1:23" x14ac:dyDescent="0.2">
      <c r="A57" t="s">
        <v>12724</v>
      </c>
      <c r="B57">
        <v>1</v>
      </c>
      <c r="C57">
        <v>0</v>
      </c>
      <c r="D57">
        <v>0</v>
      </c>
      <c r="E57">
        <f>SUM(Table20[[#This Row],[Use]:[Background]])</f>
        <v>1</v>
      </c>
      <c r="G57" t="s">
        <v>12724</v>
      </c>
      <c r="H57">
        <v>1</v>
      </c>
      <c r="I57">
        <v>0</v>
      </c>
      <c r="J57">
        <v>0</v>
      </c>
      <c r="K57" s="2">
        <f>SUM(Table21[[#This Row],[Use]:[Background]])</f>
        <v>1</v>
      </c>
      <c r="M57" t="s">
        <v>12724</v>
      </c>
      <c r="N57">
        <f>Table20[[#This Row],[Use]]/Table20[[#This Row],[TOTAL]]</f>
        <v>1</v>
      </c>
      <c r="O57">
        <f>Table20[[#This Row],[Creation]]/Table20[[#This Row],[TOTAL]]</f>
        <v>0</v>
      </c>
      <c r="P57">
        <f>Table20[[#This Row],[Background]]/Table20[[#This Row],[TOTAL]]</f>
        <v>0</v>
      </c>
      <c r="Q57" s="2">
        <f>SUM(Table2023[[#This Row],[Use]:[Background]])</f>
        <v>1</v>
      </c>
      <c r="S57" t="s">
        <v>12724</v>
      </c>
      <c r="T57">
        <f>Table21[[#This Row],[Use]]/Table21[[#This Row],[TOTAL]]</f>
        <v>1</v>
      </c>
      <c r="U57">
        <f>Table21[[#This Row],[Creation]]/Table21[[#This Row],[TOTAL]]</f>
        <v>0</v>
      </c>
      <c r="V57">
        <f>Table21[[#This Row],[Background]]/Table21[[#This Row],[TOTAL]]</f>
        <v>0</v>
      </c>
      <c r="W57" s="2">
        <f>SUM(Table2125[[#This Row],[Use]:[Background]])</f>
        <v>1</v>
      </c>
    </row>
    <row r="58" spans="1:23" x14ac:dyDescent="0.2">
      <c r="A58" t="s">
        <v>11655</v>
      </c>
      <c r="B58">
        <v>2</v>
      </c>
      <c r="C58">
        <v>0</v>
      </c>
      <c r="D58">
        <v>0</v>
      </c>
      <c r="E58">
        <f>SUM(Table20[[#This Row],[Use]:[Background]])</f>
        <v>2</v>
      </c>
      <c r="G58" t="s">
        <v>11655</v>
      </c>
      <c r="H58">
        <v>2</v>
      </c>
      <c r="I58">
        <v>0</v>
      </c>
      <c r="J58">
        <v>0</v>
      </c>
      <c r="K58" s="2">
        <f>SUM(Table21[[#This Row],[Use]:[Background]])</f>
        <v>2</v>
      </c>
      <c r="M58" t="s">
        <v>11655</v>
      </c>
      <c r="N58">
        <f>Table20[[#This Row],[Use]]/Table20[[#This Row],[TOTAL]]</f>
        <v>1</v>
      </c>
      <c r="O58">
        <f>Table20[[#This Row],[Creation]]/Table20[[#This Row],[TOTAL]]</f>
        <v>0</v>
      </c>
      <c r="P58">
        <f>Table20[[#This Row],[Background]]/Table20[[#This Row],[TOTAL]]</f>
        <v>0</v>
      </c>
      <c r="Q58" s="2">
        <f>SUM(Table2023[[#This Row],[Use]:[Background]])</f>
        <v>1</v>
      </c>
      <c r="S58" t="s">
        <v>11655</v>
      </c>
      <c r="T58">
        <f>Table21[[#This Row],[Use]]/Table21[[#This Row],[TOTAL]]</f>
        <v>1</v>
      </c>
      <c r="U58">
        <f>Table21[[#This Row],[Creation]]/Table21[[#This Row],[TOTAL]]</f>
        <v>0</v>
      </c>
      <c r="V58">
        <f>Table21[[#This Row],[Background]]/Table21[[#This Row],[TOTAL]]</f>
        <v>0</v>
      </c>
      <c r="W58" s="2">
        <f>SUM(Table2125[[#This Row],[Use]:[Background]])</f>
        <v>1</v>
      </c>
    </row>
    <row r="59" spans="1:23" x14ac:dyDescent="0.2">
      <c r="A59" t="s">
        <v>12500</v>
      </c>
      <c r="B59">
        <v>1</v>
      </c>
      <c r="C59">
        <v>0</v>
      </c>
      <c r="D59">
        <v>0</v>
      </c>
      <c r="E59">
        <f>SUM(Table20[[#This Row],[Use]:[Background]])</f>
        <v>1</v>
      </c>
      <c r="G59" t="s">
        <v>12500</v>
      </c>
      <c r="H59">
        <v>1</v>
      </c>
      <c r="I59">
        <v>0</v>
      </c>
      <c r="J59">
        <v>0</v>
      </c>
      <c r="K59" s="2">
        <f>SUM(Table21[[#This Row],[Use]:[Background]])</f>
        <v>1</v>
      </c>
      <c r="M59" t="s">
        <v>12500</v>
      </c>
      <c r="N59">
        <f>Table20[[#This Row],[Use]]/Table20[[#This Row],[TOTAL]]</f>
        <v>1</v>
      </c>
      <c r="O59">
        <f>Table20[[#This Row],[Creation]]/Table20[[#This Row],[TOTAL]]</f>
        <v>0</v>
      </c>
      <c r="P59">
        <f>Table20[[#This Row],[Background]]/Table20[[#This Row],[TOTAL]]</f>
        <v>0</v>
      </c>
      <c r="Q59" s="2">
        <f>SUM(Table2023[[#This Row],[Use]:[Background]])</f>
        <v>1</v>
      </c>
      <c r="S59" t="s">
        <v>12500</v>
      </c>
      <c r="T59">
        <f>Table21[[#This Row],[Use]]/Table21[[#This Row],[TOTAL]]</f>
        <v>1</v>
      </c>
      <c r="U59">
        <f>Table21[[#This Row],[Creation]]/Table21[[#This Row],[TOTAL]]</f>
        <v>0</v>
      </c>
      <c r="V59">
        <f>Table21[[#This Row],[Background]]/Table21[[#This Row],[TOTAL]]</f>
        <v>0</v>
      </c>
      <c r="W59" s="2">
        <f>SUM(Table2125[[#This Row],[Use]:[Background]])</f>
        <v>1</v>
      </c>
    </row>
    <row r="60" spans="1:23" x14ac:dyDescent="0.2">
      <c r="A60" t="s">
        <v>11456</v>
      </c>
      <c r="B60">
        <v>1</v>
      </c>
      <c r="C60">
        <v>0</v>
      </c>
      <c r="D60">
        <v>0</v>
      </c>
      <c r="E60">
        <f>SUM(Table20[[#This Row],[Use]:[Background]])</f>
        <v>1</v>
      </c>
      <c r="G60" t="s">
        <v>11456</v>
      </c>
      <c r="H60">
        <v>1</v>
      </c>
      <c r="I60">
        <v>0</v>
      </c>
      <c r="J60">
        <v>0</v>
      </c>
      <c r="K60" s="2">
        <f>SUM(Table21[[#This Row],[Use]:[Background]])</f>
        <v>1</v>
      </c>
      <c r="M60" t="s">
        <v>11456</v>
      </c>
      <c r="N60">
        <f>Table20[[#This Row],[Use]]/Table20[[#This Row],[TOTAL]]</f>
        <v>1</v>
      </c>
      <c r="O60">
        <f>Table20[[#This Row],[Creation]]/Table20[[#This Row],[TOTAL]]</f>
        <v>0</v>
      </c>
      <c r="P60">
        <f>Table20[[#This Row],[Background]]/Table20[[#This Row],[TOTAL]]</f>
        <v>0</v>
      </c>
      <c r="Q60" s="2">
        <f>SUM(Table2023[[#This Row],[Use]:[Background]])</f>
        <v>1</v>
      </c>
      <c r="S60" t="s">
        <v>11456</v>
      </c>
      <c r="T60">
        <f>Table21[[#This Row],[Use]]/Table21[[#This Row],[TOTAL]]</f>
        <v>1</v>
      </c>
      <c r="U60">
        <f>Table21[[#This Row],[Creation]]/Table21[[#This Row],[TOTAL]]</f>
        <v>0</v>
      </c>
      <c r="V60">
        <f>Table21[[#This Row],[Background]]/Table21[[#This Row],[TOTAL]]</f>
        <v>0</v>
      </c>
      <c r="W60" s="2">
        <f>SUM(Table2125[[#This Row],[Use]:[Background]])</f>
        <v>1</v>
      </c>
    </row>
    <row r="61" spans="1:23" x14ac:dyDescent="0.2">
      <c r="A61" t="s">
        <v>11641</v>
      </c>
      <c r="B61">
        <v>0</v>
      </c>
      <c r="C61">
        <v>0</v>
      </c>
      <c r="D61">
        <v>1</v>
      </c>
      <c r="E61">
        <f>SUM(Table20[[#This Row],[Use]:[Background]])</f>
        <v>1</v>
      </c>
      <c r="G61" t="s">
        <v>11641</v>
      </c>
      <c r="H61">
        <v>0</v>
      </c>
      <c r="I61">
        <v>0</v>
      </c>
      <c r="J61">
        <v>1</v>
      </c>
      <c r="K61" s="2">
        <f>SUM(Table21[[#This Row],[Use]:[Background]])</f>
        <v>1</v>
      </c>
      <c r="M61" t="s">
        <v>11641</v>
      </c>
      <c r="N61">
        <f>Table20[[#This Row],[Use]]/Table20[[#This Row],[TOTAL]]</f>
        <v>0</v>
      </c>
      <c r="O61">
        <f>Table20[[#This Row],[Creation]]/Table20[[#This Row],[TOTAL]]</f>
        <v>0</v>
      </c>
      <c r="P61">
        <f>Table20[[#This Row],[Background]]/Table20[[#This Row],[TOTAL]]</f>
        <v>1</v>
      </c>
      <c r="Q61" s="2">
        <f>SUM(Table2023[[#This Row],[Use]:[Background]])</f>
        <v>1</v>
      </c>
      <c r="S61" t="s">
        <v>11641</v>
      </c>
      <c r="T61">
        <f>Table21[[#This Row],[Use]]/Table21[[#This Row],[TOTAL]]</f>
        <v>0</v>
      </c>
      <c r="U61">
        <f>Table21[[#This Row],[Creation]]/Table21[[#This Row],[TOTAL]]</f>
        <v>0</v>
      </c>
      <c r="V61">
        <f>Table21[[#This Row],[Background]]/Table21[[#This Row],[TOTAL]]</f>
        <v>1</v>
      </c>
      <c r="W61" s="2">
        <f>SUM(Table2125[[#This Row],[Use]:[Background]])</f>
        <v>1</v>
      </c>
    </row>
    <row r="62" spans="1:23" x14ac:dyDescent="0.2">
      <c r="A62" t="s">
        <v>11660</v>
      </c>
      <c r="B62">
        <v>2</v>
      </c>
      <c r="C62">
        <v>0</v>
      </c>
      <c r="D62">
        <v>0</v>
      </c>
      <c r="E62">
        <f>SUM(Table20[[#This Row],[Use]:[Background]])</f>
        <v>2</v>
      </c>
      <c r="G62" t="s">
        <v>11660</v>
      </c>
      <c r="H62">
        <v>1</v>
      </c>
      <c r="I62">
        <v>0</v>
      </c>
      <c r="J62">
        <v>1</v>
      </c>
      <c r="K62" s="2">
        <f>SUM(Table21[[#This Row],[Use]:[Background]])</f>
        <v>2</v>
      </c>
      <c r="M62" t="s">
        <v>11660</v>
      </c>
      <c r="N62">
        <f>Table20[[#This Row],[Use]]/Table20[[#This Row],[TOTAL]]</f>
        <v>1</v>
      </c>
      <c r="O62">
        <f>Table20[[#This Row],[Creation]]/Table20[[#This Row],[TOTAL]]</f>
        <v>0</v>
      </c>
      <c r="P62">
        <f>Table20[[#This Row],[Background]]/Table20[[#This Row],[TOTAL]]</f>
        <v>0</v>
      </c>
      <c r="Q62" s="2">
        <f>SUM(Table2023[[#This Row],[Use]:[Background]])</f>
        <v>1</v>
      </c>
      <c r="S62" t="s">
        <v>11660</v>
      </c>
      <c r="T62">
        <f>Table21[[#This Row],[Use]]/Table21[[#This Row],[TOTAL]]</f>
        <v>0.5</v>
      </c>
      <c r="U62">
        <f>Table21[[#This Row],[Creation]]/Table21[[#This Row],[TOTAL]]</f>
        <v>0</v>
      </c>
      <c r="V62">
        <f>Table21[[#This Row],[Background]]/Table21[[#This Row],[TOTAL]]</f>
        <v>0.5</v>
      </c>
      <c r="W62" s="2">
        <f>SUM(Table2125[[#This Row],[Use]:[Background]])</f>
        <v>1</v>
      </c>
    </row>
    <row r="63" spans="1:23" x14ac:dyDescent="0.2">
      <c r="A63" t="s">
        <v>11575</v>
      </c>
      <c r="B63">
        <v>1</v>
      </c>
      <c r="C63">
        <v>0</v>
      </c>
      <c r="D63">
        <v>0</v>
      </c>
      <c r="E63">
        <f>SUM(Table20[[#This Row],[Use]:[Background]])</f>
        <v>1</v>
      </c>
      <c r="G63" t="s">
        <v>11575</v>
      </c>
      <c r="H63">
        <v>1</v>
      </c>
      <c r="I63">
        <v>0</v>
      </c>
      <c r="J63">
        <v>0</v>
      </c>
      <c r="K63" s="2">
        <f>SUM(Table21[[#This Row],[Use]:[Background]])</f>
        <v>1</v>
      </c>
      <c r="M63" t="s">
        <v>11575</v>
      </c>
      <c r="N63">
        <f>Table20[[#This Row],[Use]]/Table20[[#This Row],[TOTAL]]</f>
        <v>1</v>
      </c>
      <c r="O63">
        <f>Table20[[#This Row],[Creation]]/Table20[[#This Row],[TOTAL]]</f>
        <v>0</v>
      </c>
      <c r="P63">
        <f>Table20[[#This Row],[Background]]/Table20[[#This Row],[TOTAL]]</f>
        <v>0</v>
      </c>
      <c r="Q63" s="2">
        <f>SUM(Table2023[[#This Row],[Use]:[Background]])</f>
        <v>1</v>
      </c>
      <c r="S63" t="s">
        <v>11575</v>
      </c>
      <c r="T63">
        <f>Table21[[#This Row],[Use]]/Table21[[#This Row],[TOTAL]]</f>
        <v>1</v>
      </c>
      <c r="U63">
        <f>Table21[[#This Row],[Creation]]/Table21[[#This Row],[TOTAL]]</f>
        <v>0</v>
      </c>
      <c r="V63">
        <f>Table21[[#This Row],[Background]]/Table21[[#This Row],[TOTAL]]</f>
        <v>0</v>
      </c>
      <c r="W63" s="2">
        <f>SUM(Table2125[[#This Row],[Use]:[Background]])</f>
        <v>1</v>
      </c>
    </row>
    <row r="64" spans="1:23" x14ac:dyDescent="0.2">
      <c r="A64" t="s">
        <v>11459</v>
      </c>
      <c r="B64">
        <v>1</v>
      </c>
      <c r="C64">
        <v>0</v>
      </c>
      <c r="D64">
        <v>0</v>
      </c>
      <c r="E64">
        <f>SUM(Table20[[#This Row],[Use]:[Background]])</f>
        <v>1</v>
      </c>
      <c r="G64" t="s">
        <v>11459</v>
      </c>
      <c r="H64">
        <v>1</v>
      </c>
      <c r="I64">
        <v>0</v>
      </c>
      <c r="J64">
        <v>0</v>
      </c>
      <c r="K64" s="2">
        <f>SUM(Table21[[#This Row],[Use]:[Background]])</f>
        <v>1</v>
      </c>
      <c r="M64" t="s">
        <v>11459</v>
      </c>
      <c r="N64">
        <f>Table20[[#This Row],[Use]]/Table20[[#This Row],[TOTAL]]</f>
        <v>1</v>
      </c>
      <c r="O64">
        <f>Table20[[#This Row],[Creation]]/Table20[[#This Row],[TOTAL]]</f>
        <v>0</v>
      </c>
      <c r="P64">
        <f>Table20[[#This Row],[Background]]/Table20[[#This Row],[TOTAL]]</f>
        <v>0</v>
      </c>
      <c r="Q64" s="2">
        <f>SUM(Table2023[[#This Row],[Use]:[Background]])</f>
        <v>1</v>
      </c>
      <c r="S64" t="s">
        <v>11459</v>
      </c>
      <c r="T64">
        <f>Table21[[#This Row],[Use]]/Table21[[#This Row],[TOTAL]]</f>
        <v>1</v>
      </c>
      <c r="U64">
        <f>Table21[[#This Row],[Creation]]/Table21[[#This Row],[TOTAL]]</f>
        <v>0</v>
      </c>
      <c r="V64">
        <f>Table21[[#This Row],[Background]]/Table21[[#This Row],[TOTAL]]</f>
        <v>0</v>
      </c>
      <c r="W64" s="2">
        <f>SUM(Table2125[[#This Row],[Use]:[Background]])</f>
        <v>1</v>
      </c>
    </row>
    <row r="65" spans="1:23" x14ac:dyDescent="0.2">
      <c r="A65" t="s">
        <v>11974</v>
      </c>
      <c r="B65">
        <v>0</v>
      </c>
      <c r="C65">
        <v>1</v>
      </c>
      <c r="D65">
        <v>0</v>
      </c>
      <c r="E65">
        <f>SUM(Table20[[#This Row],[Use]:[Background]])</f>
        <v>1</v>
      </c>
      <c r="G65" t="s">
        <v>11974</v>
      </c>
      <c r="H65">
        <v>0</v>
      </c>
      <c r="I65">
        <v>1</v>
      </c>
      <c r="J65">
        <v>0</v>
      </c>
      <c r="K65" s="2">
        <f>SUM(Table21[[#This Row],[Use]:[Background]])</f>
        <v>1</v>
      </c>
      <c r="M65" t="s">
        <v>11974</v>
      </c>
      <c r="N65">
        <f>Table20[[#This Row],[Use]]/Table20[[#This Row],[TOTAL]]</f>
        <v>0</v>
      </c>
      <c r="O65">
        <f>Table20[[#This Row],[Creation]]/Table20[[#This Row],[TOTAL]]</f>
        <v>1</v>
      </c>
      <c r="P65">
        <f>Table20[[#This Row],[Background]]/Table20[[#This Row],[TOTAL]]</f>
        <v>0</v>
      </c>
      <c r="Q65" s="2">
        <f>SUM(Table2023[[#This Row],[Use]:[Background]])</f>
        <v>1</v>
      </c>
      <c r="S65" t="s">
        <v>11974</v>
      </c>
      <c r="T65">
        <f>Table21[[#This Row],[Use]]/Table21[[#This Row],[TOTAL]]</f>
        <v>0</v>
      </c>
      <c r="U65">
        <f>Table21[[#This Row],[Creation]]/Table21[[#This Row],[TOTAL]]</f>
        <v>1</v>
      </c>
      <c r="V65">
        <f>Table21[[#This Row],[Background]]/Table21[[#This Row],[TOTAL]]</f>
        <v>0</v>
      </c>
      <c r="W65" s="2">
        <f>SUM(Table2125[[#This Row],[Use]:[Background]])</f>
        <v>1</v>
      </c>
    </row>
    <row r="66" spans="1:23" x14ac:dyDescent="0.2">
      <c r="A66" t="s">
        <v>1024</v>
      </c>
      <c r="B66">
        <v>1</v>
      </c>
      <c r="C66">
        <v>0</v>
      </c>
      <c r="D66">
        <v>0</v>
      </c>
      <c r="E66">
        <f>SUM(Table20[[#This Row],[Use]:[Background]])</f>
        <v>1</v>
      </c>
      <c r="G66" t="s">
        <v>1024</v>
      </c>
      <c r="H66">
        <v>1</v>
      </c>
      <c r="I66">
        <v>0</v>
      </c>
      <c r="J66">
        <v>0</v>
      </c>
      <c r="K66" s="2">
        <f>SUM(Table21[[#This Row],[Use]:[Background]])</f>
        <v>1</v>
      </c>
      <c r="M66" t="s">
        <v>1024</v>
      </c>
      <c r="N66">
        <f>Table20[[#This Row],[Use]]/Table20[[#This Row],[TOTAL]]</f>
        <v>1</v>
      </c>
      <c r="O66">
        <f>Table20[[#This Row],[Creation]]/Table20[[#This Row],[TOTAL]]</f>
        <v>0</v>
      </c>
      <c r="P66">
        <f>Table20[[#This Row],[Background]]/Table20[[#This Row],[TOTAL]]</f>
        <v>0</v>
      </c>
      <c r="Q66" s="2">
        <f>SUM(Table2023[[#This Row],[Use]:[Background]])</f>
        <v>1</v>
      </c>
      <c r="S66" t="s">
        <v>1024</v>
      </c>
      <c r="T66">
        <f>Table21[[#This Row],[Use]]/Table21[[#This Row],[TOTAL]]</f>
        <v>1</v>
      </c>
      <c r="U66">
        <f>Table21[[#This Row],[Creation]]/Table21[[#This Row],[TOTAL]]</f>
        <v>0</v>
      </c>
      <c r="V66">
        <f>Table21[[#This Row],[Background]]/Table21[[#This Row],[TOTAL]]</f>
        <v>0</v>
      </c>
      <c r="W66" s="2">
        <f>SUM(Table2125[[#This Row],[Use]:[Background]])</f>
        <v>1</v>
      </c>
    </row>
    <row r="67" spans="1:23" x14ac:dyDescent="0.2">
      <c r="A67" t="s">
        <v>12199</v>
      </c>
      <c r="B67">
        <v>1</v>
      </c>
      <c r="C67">
        <v>0</v>
      </c>
      <c r="D67">
        <v>0</v>
      </c>
      <c r="E67">
        <f>SUM(Table20[[#This Row],[Use]:[Background]])</f>
        <v>1</v>
      </c>
      <c r="G67" t="s">
        <v>12199</v>
      </c>
      <c r="H67">
        <v>0</v>
      </c>
      <c r="I67">
        <v>1</v>
      </c>
      <c r="J67">
        <v>0</v>
      </c>
      <c r="K67" s="2">
        <f>SUM(Table21[[#This Row],[Use]:[Background]])</f>
        <v>1</v>
      </c>
      <c r="M67" t="s">
        <v>12199</v>
      </c>
      <c r="N67">
        <f>Table20[[#This Row],[Use]]/Table20[[#This Row],[TOTAL]]</f>
        <v>1</v>
      </c>
      <c r="O67">
        <f>Table20[[#This Row],[Creation]]/Table20[[#This Row],[TOTAL]]</f>
        <v>0</v>
      </c>
      <c r="P67">
        <f>Table20[[#This Row],[Background]]/Table20[[#This Row],[TOTAL]]</f>
        <v>0</v>
      </c>
      <c r="Q67" s="2">
        <f>SUM(Table2023[[#This Row],[Use]:[Background]])</f>
        <v>1</v>
      </c>
      <c r="S67" t="s">
        <v>12199</v>
      </c>
      <c r="T67">
        <f>Table21[[#This Row],[Use]]/Table21[[#This Row],[TOTAL]]</f>
        <v>0</v>
      </c>
      <c r="U67">
        <f>Table21[[#This Row],[Creation]]/Table21[[#This Row],[TOTAL]]</f>
        <v>1</v>
      </c>
      <c r="V67">
        <f>Table21[[#This Row],[Background]]/Table21[[#This Row],[TOTAL]]</f>
        <v>0</v>
      </c>
      <c r="W67" s="2">
        <f>SUM(Table2125[[#This Row],[Use]:[Background]])</f>
        <v>1</v>
      </c>
    </row>
    <row r="68" spans="1:23" x14ac:dyDescent="0.2">
      <c r="A68" t="s">
        <v>12054</v>
      </c>
      <c r="B68">
        <v>1</v>
      </c>
      <c r="C68">
        <v>0</v>
      </c>
      <c r="D68">
        <v>0</v>
      </c>
      <c r="E68">
        <f>SUM(Table20[[#This Row],[Use]:[Background]])</f>
        <v>1</v>
      </c>
      <c r="G68" t="s">
        <v>12054</v>
      </c>
      <c r="H68">
        <v>1</v>
      </c>
      <c r="I68">
        <v>0</v>
      </c>
      <c r="J68">
        <v>0</v>
      </c>
      <c r="K68" s="2">
        <f>SUM(Table21[[#This Row],[Use]:[Background]])</f>
        <v>1</v>
      </c>
      <c r="M68" t="s">
        <v>12054</v>
      </c>
      <c r="N68">
        <f>Table20[[#This Row],[Use]]/Table20[[#This Row],[TOTAL]]</f>
        <v>1</v>
      </c>
      <c r="O68">
        <f>Table20[[#This Row],[Creation]]/Table20[[#This Row],[TOTAL]]</f>
        <v>0</v>
      </c>
      <c r="P68">
        <f>Table20[[#This Row],[Background]]/Table20[[#This Row],[TOTAL]]</f>
        <v>0</v>
      </c>
      <c r="Q68" s="2">
        <f>SUM(Table2023[[#This Row],[Use]:[Background]])</f>
        <v>1</v>
      </c>
      <c r="S68" t="s">
        <v>12054</v>
      </c>
      <c r="T68">
        <f>Table21[[#This Row],[Use]]/Table21[[#This Row],[TOTAL]]</f>
        <v>1</v>
      </c>
      <c r="U68">
        <f>Table21[[#This Row],[Creation]]/Table21[[#This Row],[TOTAL]]</f>
        <v>0</v>
      </c>
      <c r="V68">
        <f>Table21[[#This Row],[Background]]/Table21[[#This Row],[TOTAL]]</f>
        <v>0</v>
      </c>
      <c r="W68" s="2">
        <f>SUM(Table2125[[#This Row],[Use]:[Background]])</f>
        <v>1</v>
      </c>
    </row>
    <row r="69" spans="1:23" x14ac:dyDescent="0.2">
      <c r="A69" t="s">
        <v>12739</v>
      </c>
      <c r="B69">
        <v>1</v>
      </c>
      <c r="C69">
        <v>0</v>
      </c>
      <c r="D69">
        <v>0</v>
      </c>
      <c r="E69">
        <f>SUM(Table20[[#This Row],[Use]:[Background]])</f>
        <v>1</v>
      </c>
      <c r="G69" t="s">
        <v>12739</v>
      </c>
      <c r="H69">
        <v>1</v>
      </c>
      <c r="I69">
        <v>0</v>
      </c>
      <c r="J69">
        <v>0</v>
      </c>
      <c r="K69" s="2">
        <f>SUM(Table21[[#This Row],[Use]:[Background]])</f>
        <v>1</v>
      </c>
      <c r="M69" t="s">
        <v>12739</v>
      </c>
      <c r="N69">
        <f>Table20[[#This Row],[Use]]/Table20[[#This Row],[TOTAL]]</f>
        <v>1</v>
      </c>
      <c r="O69">
        <f>Table20[[#This Row],[Creation]]/Table20[[#This Row],[TOTAL]]</f>
        <v>0</v>
      </c>
      <c r="P69">
        <f>Table20[[#This Row],[Background]]/Table20[[#This Row],[TOTAL]]</f>
        <v>0</v>
      </c>
      <c r="Q69" s="2">
        <f>SUM(Table2023[[#This Row],[Use]:[Background]])</f>
        <v>1</v>
      </c>
      <c r="S69" t="s">
        <v>12739</v>
      </c>
      <c r="T69">
        <f>Table21[[#This Row],[Use]]/Table21[[#This Row],[TOTAL]]</f>
        <v>1</v>
      </c>
      <c r="U69">
        <f>Table21[[#This Row],[Creation]]/Table21[[#This Row],[TOTAL]]</f>
        <v>0</v>
      </c>
      <c r="V69">
        <f>Table21[[#This Row],[Background]]/Table21[[#This Row],[TOTAL]]</f>
        <v>0</v>
      </c>
      <c r="W69" s="2">
        <f>SUM(Table2125[[#This Row],[Use]:[Background]])</f>
        <v>1</v>
      </c>
    </row>
    <row r="70" spans="1:23" x14ac:dyDescent="0.2">
      <c r="A70" t="s">
        <v>11366</v>
      </c>
      <c r="B70">
        <v>1</v>
      </c>
      <c r="C70">
        <v>0</v>
      </c>
      <c r="D70">
        <v>0</v>
      </c>
      <c r="E70">
        <f>SUM(Table20[[#This Row],[Use]:[Background]])</f>
        <v>1</v>
      </c>
      <c r="G70" t="s">
        <v>11366</v>
      </c>
      <c r="H70">
        <v>1</v>
      </c>
      <c r="I70">
        <v>0</v>
      </c>
      <c r="J70">
        <v>0</v>
      </c>
      <c r="K70" s="2">
        <f>SUM(Table21[[#This Row],[Use]:[Background]])</f>
        <v>1</v>
      </c>
      <c r="M70" t="s">
        <v>11366</v>
      </c>
      <c r="N70">
        <f>Table20[[#This Row],[Use]]/Table20[[#This Row],[TOTAL]]</f>
        <v>1</v>
      </c>
      <c r="O70">
        <f>Table20[[#This Row],[Creation]]/Table20[[#This Row],[TOTAL]]</f>
        <v>0</v>
      </c>
      <c r="P70">
        <f>Table20[[#This Row],[Background]]/Table20[[#This Row],[TOTAL]]</f>
        <v>0</v>
      </c>
      <c r="Q70" s="2">
        <f>SUM(Table2023[[#This Row],[Use]:[Background]])</f>
        <v>1</v>
      </c>
      <c r="S70" t="s">
        <v>11366</v>
      </c>
      <c r="T70">
        <f>Table21[[#This Row],[Use]]/Table21[[#This Row],[TOTAL]]</f>
        <v>1</v>
      </c>
      <c r="U70">
        <f>Table21[[#This Row],[Creation]]/Table21[[#This Row],[TOTAL]]</f>
        <v>0</v>
      </c>
      <c r="V70">
        <f>Table21[[#This Row],[Background]]/Table21[[#This Row],[TOTAL]]</f>
        <v>0</v>
      </c>
      <c r="W70" s="2">
        <f>SUM(Table2125[[#This Row],[Use]:[Background]])</f>
        <v>1</v>
      </c>
    </row>
    <row r="71" spans="1:23" x14ac:dyDescent="0.2">
      <c r="A71" t="s">
        <v>11411</v>
      </c>
      <c r="B71">
        <v>2</v>
      </c>
      <c r="C71">
        <v>0</v>
      </c>
      <c r="D71">
        <v>0</v>
      </c>
      <c r="E71">
        <f>SUM(Table20[[#This Row],[Use]:[Background]])</f>
        <v>2</v>
      </c>
      <c r="G71" t="s">
        <v>11411</v>
      </c>
      <c r="H71">
        <v>2</v>
      </c>
      <c r="I71">
        <v>0</v>
      </c>
      <c r="J71">
        <v>0</v>
      </c>
      <c r="K71" s="2">
        <f>SUM(Table21[[#This Row],[Use]:[Background]])</f>
        <v>2</v>
      </c>
      <c r="M71" t="s">
        <v>11411</v>
      </c>
      <c r="N71">
        <f>Table20[[#This Row],[Use]]/Table20[[#This Row],[TOTAL]]</f>
        <v>1</v>
      </c>
      <c r="O71">
        <f>Table20[[#This Row],[Creation]]/Table20[[#This Row],[TOTAL]]</f>
        <v>0</v>
      </c>
      <c r="P71">
        <f>Table20[[#This Row],[Background]]/Table20[[#This Row],[TOTAL]]</f>
        <v>0</v>
      </c>
      <c r="Q71" s="2">
        <f>SUM(Table2023[[#This Row],[Use]:[Background]])</f>
        <v>1</v>
      </c>
      <c r="S71" t="s">
        <v>11411</v>
      </c>
      <c r="T71">
        <f>Table21[[#This Row],[Use]]/Table21[[#This Row],[TOTAL]]</f>
        <v>1</v>
      </c>
      <c r="U71">
        <f>Table21[[#This Row],[Creation]]/Table21[[#This Row],[TOTAL]]</f>
        <v>0</v>
      </c>
      <c r="V71">
        <f>Table21[[#This Row],[Background]]/Table21[[#This Row],[TOTAL]]</f>
        <v>0</v>
      </c>
      <c r="W71" s="2">
        <f>SUM(Table2125[[#This Row],[Use]:[Background]])</f>
        <v>1</v>
      </c>
    </row>
    <row r="72" spans="1:23" x14ac:dyDescent="0.2">
      <c r="A72" t="s">
        <v>12916</v>
      </c>
      <c r="B72">
        <v>1</v>
      </c>
      <c r="C72">
        <v>0</v>
      </c>
      <c r="D72">
        <v>0</v>
      </c>
      <c r="E72">
        <f>SUM(Table20[[#This Row],[Use]:[Background]])</f>
        <v>1</v>
      </c>
      <c r="G72" t="s">
        <v>12916</v>
      </c>
      <c r="H72">
        <v>1</v>
      </c>
      <c r="I72">
        <v>0</v>
      </c>
      <c r="J72">
        <v>0</v>
      </c>
      <c r="K72" s="2">
        <f>SUM(Table21[[#This Row],[Use]:[Background]])</f>
        <v>1</v>
      </c>
      <c r="M72" t="s">
        <v>12916</v>
      </c>
      <c r="N72">
        <f>Table20[[#This Row],[Use]]/Table20[[#This Row],[TOTAL]]</f>
        <v>1</v>
      </c>
      <c r="O72">
        <f>Table20[[#This Row],[Creation]]/Table20[[#This Row],[TOTAL]]</f>
        <v>0</v>
      </c>
      <c r="P72">
        <f>Table20[[#This Row],[Background]]/Table20[[#This Row],[TOTAL]]</f>
        <v>0</v>
      </c>
      <c r="Q72" s="2">
        <f>SUM(Table2023[[#This Row],[Use]:[Background]])</f>
        <v>1</v>
      </c>
      <c r="S72" t="s">
        <v>12916</v>
      </c>
      <c r="T72">
        <f>Table21[[#This Row],[Use]]/Table21[[#This Row],[TOTAL]]</f>
        <v>1</v>
      </c>
      <c r="U72">
        <f>Table21[[#This Row],[Creation]]/Table21[[#This Row],[TOTAL]]</f>
        <v>0</v>
      </c>
      <c r="V72">
        <f>Table21[[#This Row],[Background]]/Table21[[#This Row],[TOTAL]]</f>
        <v>0</v>
      </c>
      <c r="W72" s="2">
        <f>SUM(Table2125[[#This Row],[Use]:[Background]])</f>
        <v>1</v>
      </c>
    </row>
    <row r="73" spans="1:23" x14ac:dyDescent="0.2">
      <c r="A73" t="s">
        <v>11881</v>
      </c>
      <c r="B73">
        <v>0</v>
      </c>
      <c r="C73">
        <v>1</v>
      </c>
      <c r="D73">
        <v>0</v>
      </c>
      <c r="E73">
        <f>SUM(Table20[[#This Row],[Use]:[Background]])</f>
        <v>1</v>
      </c>
      <c r="G73" t="s">
        <v>11881</v>
      </c>
      <c r="H73">
        <v>0</v>
      </c>
      <c r="I73">
        <v>1</v>
      </c>
      <c r="J73">
        <v>0</v>
      </c>
      <c r="K73" s="2">
        <f>SUM(Table21[[#This Row],[Use]:[Background]])</f>
        <v>1</v>
      </c>
      <c r="M73" t="s">
        <v>11881</v>
      </c>
      <c r="N73">
        <f>Table20[[#This Row],[Use]]/Table20[[#This Row],[TOTAL]]</f>
        <v>0</v>
      </c>
      <c r="O73">
        <f>Table20[[#This Row],[Creation]]/Table20[[#This Row],[TOTAL]]</f>
        <v>1</v>
      </c>
      <c r="P73">
        <f>Table20[[#This Row],[Background]]/Table20[[#This Row],[TOTAL]]</f>
        <v>0</v>
      </c>
      <c r="Q73" s="2">
        <f>SUM(Table2023[[#This Row],[Use]:[Background]])</f>
        <v>1</v>
      </c>
      <c r="S73" t="s">
        <v>11881</v>
      </c>
      <c r="T73">
        <f>Table21[[#This Row],[Use]]/Table21[[#This Row],[TOTAL]]</f>
        <v>0</v>
      </c>
      <c r="U73">
        <f>Table21[[#This Row],[Creation]]/Table21[[#This Row],[TOTAL]]</f>
        <v>1</v>
      </c>
      <c r="V73">
        <f>Table21[[#This Row],[Background]]/Table21[[#This Row],[TOTAL]]</f>
        <v>0</v>
      </c>
      <c r="W73" s="2">
        <f>SUM(Table2125[[#This Row],[Use]:[Background]])</f>
        <v>1</v>
      </c>
    </row>
    <row r="74" spans="1:23" x14ac:dyDescent="0.2">
      <c r="A74" t="s">
        <v>12061</v>
      </c>
      <c r="B74">
        <v>1</v>
      </c>
      <c r="C74">
        <v>0</v>
      </c>
      <c r="D74">
        <v>0</v>
      </c>
      <c r="E74">
        <f>SUM(Table20[[#This Row],[Use]:[Background]])</f>
        <v>1</v>
      </c>
      <c r="G74" t="s">
        <v>12061</v>
      </c>
      <c r="H74">
        <v>1</v>
      </c>
      <c r="I74">
        <v>0</v>
      </c>
      <c r="J74">
        <v>0</v>
      </c>
      <c r="K74" s="2">
        <f>SUM(Table21[[#This Row],[Use]:[Background]])</f>
        <v>1</v>
      </c>
      <c r="M74" t="s">
        <v>12061</v>
      </c>
      <c r="N74">
        <f>Table20[[#This Row],[Use]]/Table20[[#This Row],[TOTAL]]</f>
        <v>1</v>
      </c>
      <c r="O74">
        <f>Table20[[#This Row],[Creation]]/Table20[[#This Row],[TOTAL]]</f>
        <v>0</v>
      </c>
      <c r="P74">
        <f>Table20[[#This Row],[Background]]/Table20[[#This Row],[TOTAL]]</f>
        <v>0</v>
      </c>
      <c r="Q74" s="2">
        <f>SUM(Table2023[[#This Row],[Use]:[Background]])</f>
        <v>1</v>
      </c>
      <c r="S74" t="s">
        <v>12061</v>
      </c>
      <c r="T74">
        <f>Table21[[#This Row],[Use]]/Table21[[#This Row],[TOTAL]]</f>
        <v>1</v>
      </c>
      <c r="U74">
        <f>Table21[[#This Row],[Creation]]/Table21[[#This Row],[TOTAL]]</f>
        <v>0</v>
      </c>
      <c r="V74">
        <f>Table21[[#This Row],[Background]]/Table21[[#This Row],[TOTAL]]</f>
        <v>0</v>
      </c>
      <c r="W74" s="2">
        <f>SUM(Table2125[[#This Row],[Use]:[Background]])</f>
        <v>1</v>
      </c>
    </row>
    <row r="75" spans="1:23" x14ac:dyDescent="0.2">
      <c r="A75" t="s">
        <v>12049</v>
      </c>
      <c r="B75">
        <v>0</v>
      </c>
      <c r="C75">
        <v>1</v>
      </c>
      <c r="D75">
        <v>0</v>
      </c>
      <c r="E75">
        <f>SUM(Table20[[#This Row],[Use]:[Background]])</f>
        <v>1</v>
      </c>
      <c r="G75" t="s">
        <v>12049</v>
      </c>
      <c r="H75">
        <v>0</v>
      </c>
      <c r="I75">
        <v>1</v>
      </c>
      <c r="J75">
        <v>0</v>
      </c>
      <c r="K75" s="2">
        <f>SUM(Table21[[#This Row],[Use]:[Background]])</f>
        <v>1</v>
      </c>
      <c r="M75" t="s">
        <v>12049</v>
      </c>
      <c r="N75">
        <f>Table20[[#This Row],[Use]]/Table20[[#This Row],[TOTAL]]</f>
        <v>0</v>
      </c>
      <c r="O75">
        <f>Table20[[#This Row],[Creation]]/Table20[[#This Row],[TOTAL]]</f>
        <v>1</v>
      </c>
      <c r="P75">
        <f>Table20[[#This Row],[Background]]/Table20[[#This Row],[TOTAL]]</f>
        <v>0</v>
      </c>
      <c r="Q75" s="2">
        <f>SUM(Table2023[[#This Row],[Use]:[Background]])</f>
        <v>1</v>
      </c>
      <c r="S75" t="s">
        <v>12049</v>
      </c>
      <c r="T75">
        <f>Table21[[#This Row],[Use]]/Table21[[#This Row],[TOTAL]]</f>
        <v>0</v>
      </c>
      <c r="U75">
        <f>Table21[[#This Row],[Creation]]/Table21[[#This Row],[TOTAL]]</f>
        <v>1</v>
      </c>
      <c r="V75">
        <f>Table21[[#This Row],[Background]]/Table21[[#This Row],[TOTAL]]</f>
        <v>0</v>
      </c>
      <c r="W75" s="2">
        <f>SUM(Table2125[[#This Row],[Use]:[Background]])</f>
        <v>1</v>
      </c>
    </row>
    <row r="76" spans="1:23" x14ac:dyDescent="0.2">
      <c r="A76" t="s">
        <v>11454</v>
      </c>
      <c r="B76">
        <v>1</v>
      </c>
      <c r="C76">
        <v>0</v>
      </c>
      <c r="D76">
        <v>0</v>
      </c>
      <c r="E76">
        <f>SUM(Table20[[#This Row],[Use]:[Background]])</f>
        <v>1</v>
      </c>
      <c r="G76" t="s">
        <v>11454</v>
      </c>
      <c r="H76">
        <v>0</v>
      </c>
      <c r="I76">
        <v>1</v>
      </c>
      <c r="J76">
        <v>0</v>
      </c>
      <c r="K76" s="2">
        <f>SUM(Table21[[#This Row],[Use]:[Background]])</f>
        <v>1</v>
      </c>
      <c r="M76" t="s">
        <v>11454</v>
      </c>
      <c r="N76">
        <f>Table20[[#This Row],[Use]]/Table20[[#This Row],[TOTAL]]</f>
        <v>1</v>
      </c>
      <c r="O76">
        <f>Table20[[#This Row],[Creation]]/Table20[[#This Row],[TOTAL]]</f>
        <v>0</v>
      </c>
      <c r="P76">
        <f>Table20[[#This Row],[Background]]/Table20[[#This Row],[TOTAL]]</f>
        <v>0</v>
      </c>
      <c r="Q76" s="2">
        <f>SUM(Table2023[[#This Row],[Use]:[Background]])</f>
        <v>1</v>
      </c>
      <c r="S76" t="s">
        <v>11454</v>
      </c>
      <c r="T76">
        <f>Table21[[#This Row],[Use]]/Table21[[#This Row],[TOTAL]]</f>
        <v>0</v>
      </c>
      <c r="U76">
        <f>Table21[[#This Row],[Creation]]/Table21[[#This Row],[TOTAL]]</f>
        <v>1</v>
      </c>
      <c r="V76">
        <f>Table21[[#This Row],[Background]]/Table21[[#This Row],[TOTAL]]</f>
        <v>0</v>
      </c>
      <c r="W76" s="2">
        <f>SUM(Table2125[[#This Row],[Use]:[Background]])</f>
        <v>1</v>
      </c>
    </row>
    <row r="77" spans="1:23" x14ac:dyDescent="0.2">
      <c r="A77" t="s">
        <v>11425</v>
      </c>
      <c r="B77">
        <v>1</v>
      </c>
      <c r="C77">
        <v>0</v>
      </c>
      <c r="D77">
        <v>2</v>
      </c>
      <c r="E77">
        <f>SUM(Table20[[#This Row],[Use]:[Background]])</f>
        <v>3</v>
      </c>
      <c r="G77" t="s">
        <v>11425</v>
      </c>
      <c r="H77">
        <v>1</v>
      </c>
      <c r="I77">
        <v>0</v>
      </c>
      <c r="J77">
        <v>2</v>
      </c>
      <c r="K77" s="2">
        <f>SUM(Table21[[#This Row],[Use]:[Background]])</f>
        <v>3</v>
      </c>
      <c r="M77" t="s">
        <v>11425</v>
      </c>
      <c r="N77">
        <f>Table20[[#This Row],[Use]]/Table20[[#This Row],[TOTAL]]</f>
        <v>0.33333333333333331</v>
      </c>
      <c r="O77">
        <f>Table20[[#This Row],[Creation]]/Table20[[#This Row],[TOTAL]]</f>
        <v>0</v>
      </c>
      <c r="P77">
        <f>Table20[[#This Row],[Background]]/Table20[[#This Row],[TOTAL]]</f>
        <v>0.66666666666666663</v>
      </c>
      <c r="Q77" s="2">
        <f>SUM(Table2023[[#This Row],[Use]:[Background]])</f>
        <v>1</v>
      </c>
      <c r="S77" t="s">
        <v>11425</v>
      </c>
      <c r="T77">
        <f>Table21[[#This Row],[Use]]/Table21[[#This Row],[TOTAL]]</f>
        <v>0.33333333333333331</v>
      </c>
      <c r="U77">
        <f>Table21[[#This Row],[Creation]]/Table21[[#This Row],[TOTAL]]</f>
        <v>0</v>
      </c>
      <c r="V77">
        <f>Table21[[#This Row],[Background]]/Table21[[#This Row],[TOTAL]]</f>
        <v>0.66666666666666663</v>
      </c>
      <c r="W77" s="2">
        <f>SUM(Table2125[[#This Row],[Use]:[Background]])</f>
        <v>1</v>
      </c>
    </row>
    <row r="78" spans="1:23" x14ac:dyDescent="0.2">
      <c r="A78" t="s">
        <v>11632</v>
      </c>
      <c r="B78">
        <v>1</v>
      </c>
      <c r="C78">
        <v>0</v>
      </c>
      <c r="D78">
        <v>0</v>
      </c>
      <c r="E78">
        <f>SUM(Table20[[#This Row],[Use]:[Background]])</f>
        <v>1</v>
      </c>
      <c r="G78" t="s">
        <v>11632</v>
      </c>
      <c r="H78">
        <v>1</v>
      </c>
      <c r="I78">
        <v>0</v>
      </c>
      <c r="J78">
        <v>0</v>
      </c>
      <c r="K78" s="2">
        <f>SUM(Table21[[#This Row],[Use]:[Background]])</f>
        <v>1</v>
      </c>
      <c r="M78" t="s">
        <v>11632</v>
      </c>
      <c r="N78">
        <f>Table20[[#This Row],[Use]]/Table20[[#This Row],[TOTAL]]</f>
        <v>1</v>
      </c>
      <c r="O78">
        <f>Table20[[#This Row],[Creation]]/Table20[[#This Row],[TOTAL]]</f>
        <v>0</v>
      </c>
      <c r="P78">
        <f>Table20[[#This Row],[Background]]/Table20[[#This Row],[TOTAL]]</f>
        <v>0</v>
      </c>
      <c r="Q78" s="2">
        <f>SUM(Table2023[[#This Row],[Use]:[Background]])</f>
        <v>1</v>
      </c>
      <c r="S78" t="s">
        <v>11632</v>
      </c>
      <c r="T78">
        <f>Table21[[#This Row],[Use]]/Table21[[#This Row],[TOTAL]]</f>
        <v>1</v>
      </c>
      <c r="U78">
        <f>Table21[[#This Row],[Creation]]/Table21[[#This Row],[TOTAL]]</f>
        <v>0</v>
      </c>
      <c r="V78">
        <f>Table21[[#This Row],[Background]]/Table21[[#This Row],[TOTAL]]</f>
        <v>0</v>
      </c>
      <c r="W78" s="2">
        <f>SUM(Table2125[[#This Row],[Use]:[Background]])</f>
        <v>1</v>
      </c>
    </row>
    <row r="79" spans="1:23" x14ac:dyDescent="0.2">
      <c r="A79" t="s">
        <v>12031</v>
      </c>
      <c r="B79">
        <v>0</v>
      </c>
      <c r="C79">
        <v>0</v>
      </c>
      <c r="D79">
        <v>1</v>
      </c>
      <c r="E79">
        <f>SUM(Table20[[#This Row],[Use]:[Background]])</f>
        <v>1</v>
      </c>
      <c r="G79" t="s">
        <v>12031</v>
      </c>
      <c r="H79">
        <v>0</v>
      </c>
      <c r="I79">
        <v>0</v>
      </c>
      <c r="J79">
        <v>1</v>
      </c>
      <c r="K79" s="2">
        <f>SUM(Table21[[#This Row],[Use]:[Background]])</f>
        <v>1</v>
      </c>
      <c r="M79" t="s">
        <v>12031</v>
      </c>
      <c r="N79">
        <f>Table20[[#This Row],[Use]]/Table20[[#This Row],[TOTAL]]</f>
        <v>0</v>
      </c>
      <c r="O79">
        <f>Table20[[#This Row],[Creation]]/Table20[[#This Row],[TOTAL]]</f>
        <v>0</v>
      </c>
      <c r="P79">
        <f>Table20[[#This Row],[Background]]/Table20[[#This Row],[TOTAL]]</f>
        <v>1</v>
      </c>
      <c r="Q79" s="2">
        <f>SUM(Table2023[[#This Row],[Use]:[Background]])</f>
        <v>1</v>
      </c>
      <c r="S79" t="s">
        <v>12031</v>
      </c>
      <c r="T79">
        <f>Table21[[#This Row],[Use]]/Table21[[#This Row],[TOTAL]]</f>
        <v>0</v>
      </c>
      <c r="U79">
        <f>Table21[[#This Row],[Creation]]/Table21[[#This Row],[TOTAL]]</f>
        <v>0</v>
      </c>
      <c r="V79">
        <f>Table21[[#This Row],[Background]]/Table21[[#This Row],[TOTAL]]</f>
        <v>1</v>
      </c>
      <c r="W79" s="2">
        <f>SUM(Table2125[[#This Row],[Use]:[Background]])</f>
        <v>1</v>
      </c>
    </row>
    <row r="80" spans="1:23" x14ac:dyDescent="0.2">
      <c r="A80" t="s">
        <v>11793</v>
      </c>
      <c r="B80">
        <v>2</v>
      </c>
      <c r="C80">
        <v>0</v>
      </c>
      <c r="D80">
        <v>0</v>
      </c>
      <c r="E80">
        <f>SUM(Table20[[#This Row],[Use]:[Background]])</f>
        <v>2</v>
      </c>
      <c r="G80" t="s">
        <v>11793</v>
      </c>
      <c r="H80">
        <v>2</v>
      </c>
      <c r="I80">
        <v>0</v>
      </c>
      <c r="J80">
        <v>0</v>
      </c>
      <c r="K80" s="2">
        <f>SUM(Table21[[#This Row],[Use]:[Background]])</f>
        <v>2</v>
      </c>
      <c r="M80" t="s">
        <v>11793</v>
      </c>
      <c r="N80">
        <f>Table20[[#This Row],[Use]]/Table20[[#This Row],[TOTAL]]</f>
        <v>1</v>
      </c>
      <c r="O80">
        <f>Table20[[#This Row],[Creation]]/Table20[[#This Row],[TOTAL]]</f>
        <v>0</v>
      </c>
      <c r="P80">
        <f>Table20[[#This Row],[Background]]/Table20[[#This Row],[TOTAL]]</f>
        <v>0</v>
      </c>
      <c r="Q80" s="2">
        <f>SUM(Table2023[[#This Row],[Use]:[Background]])</f>
        <v>1</v>
      </c>
      <c r="S80" t="s">
        <v>11793</v>
      </c>
      <c r="T80">
        <f>Table21[[#This Row],[Use]]/Table21[[#This Row],[TOTAL]]</f>
        <v>1</v>
      </c>
      <c r="U80">
        <f>Table21[[#This Row],[Creation]]/Table21[[#This Row],[TOTAL]]</f>
        <v>0</v>
      </c>
      <c r="V80">
        <f>Table21[[#This Row],[Background]]/Table21[[#This Row],[TOTAL]]</f>
        <v>0</v>
      </c>
      <c r="W80" s="2">
        <f>SUM(Table2125[[#This Row],[Use]:[Background]])</f>
        <v>1</v>
      </c>
    </row>
    <row r="81" spans="1:23" x14ac:dyDescent="0.2">
      <c r="A81" t="s">
        <v>12261</v>
      </c>
      <c r="B81">
        <v>1</v>
      </c>
      <c r="C81">
        <v>0</v>
      </c>
      <c r="D81">
        <v>0</v>
      </c>
      <c r="E81">
        <f>SUM(Table20[[#This Row],[Use]:[Background]])</f>
        <v>1</v>
      </c>
      <c r="G81" t="s">
        <v>12261</v>
      </c>
      <c r="H81">
        <v>1</v>
      </c>
      <c r="I81">
        <v>0</v>
      </c>
      <c r="J81">
        <v>0</v>
      </c>
      <c r="K81" s="2">
        <f>SUM(Table21[[#This Row],[Use]:[Background]])</f>
        <v>1</v>
      </c>
      <c r="M81" t="s">
        <v>12261</v>
      </c>
      <c r="N81">
        <f>Table20[[#This Row],[Use]]/Table20[[#This Row],[TOTAL]]</f>
        <v>1</v>
      </c>
      <c r="O81">
        <f>Table20[[#This Row],[Creation]]/Table20[[#This Row],[TOTAL]]</f>
        <v>0</v>
      </c>
      <c r="P81">
        <f>Table20[[#This Row],[Background]]/Table20[[#This Row],[TOTAL]]</f>
        <v>0</v>
      </c>
      <c r="Q81" s="2">
        <f>SUM(Table2023[[#This Row],[Use]:[Background]])</f>
        <v>1</v>
      </c>
      <c r="S81" t="s">
        <v>12261</v>
      </c>
      <c r="T81">
        <f>Table21[[#This Row],[Use]]/Table21[[#This Row],[TOTAL]]</f>
        <v>1</v>
      </c>
      <c r="U81">
        <f>Table21[[#This Row],[Creation]]/Table21[[#This Row],[TOTAL]]</f>
        <v>0</v>
      </c>
      <c r="V81">
        <f>Table21[[#This Row],[Background]]/Table21[[#This Row],[TOTAL]]</f>
        <v>0</v>
      </c>
      <c r="W81" s="2">
        <f>SUM(Table2125[[#This Row],[Use]:[Background]])</f>
        <v>1</v>
      </c>
    </row>
    <row r="82" spans="1:23" x14ac:dyDescent="0.2">
      <c r="A82" t="s">
        <v>11400</v>
      </c>
      <c r="B82">
        <v>1</v>
      </c>
      <c r="C82">
        <v>0</v>
      </c>
      <c r="D82">
        <v>0</v>
      </c>
      <c r="E82">
        <f>SUM(Table20[[#This Row],[Use]:[Background]])</f>
        <v>1</v>
      </c>
      <c r="G82" t="s">
        <v>11400</v>
      </c>
      <c r="H82">
        <v>1</v>
      </c>
      <c r="I82">
        <v>0</v>
      </c>
      <c r="J82">
        <v>0</v>
      </c>
      <c r="K82" s="2">
        <f>SUM(Table21[[#This Row],[Use]:[Background]])</f>
        <v>1</v>
      </c>
      <c r="M82" t="s">
        <v>11400</v>
      </c>
      <c r="N82">
        <f>Table20[[#This Row],[Use]]/Table20[[#This Row],[TOTAL]]</f>
        <v>1</v>
      </c>
      <c r="O82">
        <f>Table20[[#This Row],[Creation]]/Table20[[#This Row],[TOTAL]]</f>
        <v>0</v>
      </c>
      <c r="P82">
        <f>Table20[[#This Row],[Background]]/Table20[[#This Row],[TOTAL]]</f>
        <v>0</v>
      </c>
      <c r="Q82" s="2">
        <f>SUM(Table2023[[#This Row],[Use]:[Background]])</f>
        <v>1</v>
      </c>
      <c r="S82" t="s">
        <v>11400</v>
      </c>
      <c r="T82">
        <f>Table21[[#This Row],[Use]]/Table21[[#This Row],[TOTAL]]</f>
        <v>1</v>
      </c>
      <c r="U82">
        <f>Table21[[#This Row],[Creation]]/Table21[[#This Row],[TOTAL]]</f>
        <v>0</v>
      </c>
      <c r="V82">
        <f>Table21[[#This Row],[Background]]/Table21[[#This Row],[TOTAL]]</f>
        <v>0</v>
      </c>
      <c r="W82" s="2">
        <f>SUM(Table2125[[#This Row],[Use]:[Background]])</f>
        <v>1</v>
      </c>
    </row>
    <row r="83" spans="1:23" x14ac:dyDescent="0.2">
      <c r="A83" t="s">
        <v>12567</v>
      </c>
      <c r="B83">
        <v>1</v>
      </c>
      <c r="C83">
        <v>0</v>
      </c>
      <c r="D83">
        <v>0</v>
      </c>
      <c r="E83">
        <f>SUM(Table20[[#This Row],[Use]:[Background]])</f>
        <v>1</v>
      </c>
      <c r="G83" t="s">
        <v>12567</v>
      </c>
      <c r="H83">
        <v>1</v>
      </c>
      <c r="I83">
        <v>0</v>
      </c>
      <c r="J83">
        <v>0</v>
      </c>
      <c r="K83" s="2">
        <f>SUM(Table21[[#This Row],[Use]:[Background]])</f>
        <v>1</v>
      </c>
      <c r="M83" t="s">
        <v>12567</v>
      </c>
      <c r="N83">
        <f>Table20[[#This Row],[Use]]/Table20[[#This Row],[TOTAL]]</f>
        <v>1</v>
      </c>
      <c r="O83">
        <f>Table20[[#This Row],[Creation]]/Table20[[#This Row],[TOTAL]]</f>
        <v>0</v>
      </c>
      <c r="P83">
        <f>Table20[[#This Row],[Background]]/Table20[[#This Row],[TOTAL]]</f>
        <v>0</v>
      </c>
      <c r="Q83" s="2">
        <f>SUM(Table2023[[#This Row],[Use]:[Background]])</f>
        <v>1</v>
      </c>
      <c r="S83" t="s">
        <v>12567</v>
      </c>
      <c r="T83">
        <f>Table21[[#This Row],[Use]]/Table21[[#This Row],[TOTAL]]</f>
        <v>1</v>
      </c>
      <c r="U83">
        <f>Table21[[#This Row],[Creation]]/Table21[[#This Row],[TOTAL]]</f>
        <v>0</v>
      </c>
      <c r="V83">
        <f>Table21[[#This Row],[Background]]/Table21[[#This Row],[TOTAL]]</f>
        <v>0</v>
      </c>
      <c r="W83" s="2">
        <f>SUM(Table2125[[#This Row],[Use]:[Background]])</f>
        <v>1</v>
      </c>
    </row>
    <row r="84" spans="1:23" x14ac:dyDescent="0.2">
      <c r="A84" t="s">
        <v>11952</v>
      </c>
      <c r="B84">
        <v>0</v>
      </c>
      <c r="C84">
        <v>1</v>
      </c>
      <c r="D84">
        <v>0</v>
      </c>
      <c r="E84">
        <f>SUM(Table20[[#This Row],[Use]:[Background]])</f>
        <v>1</v>
      </c>
      <c r="G84" t="s">
        <v>11952</v>
      </c>
      <c r="H84">
        <v>0</v>
      </c>
      <c r="I84">
        <v>1</v>
      </c>
      <c r="J84">
        <v>0</v>
      </c>
      <c r="K84" s="2">
        <f>SUM(Table21[[#This Row],[Use]:[Background]])</f>
        <v>1</v>
      </c>
      <c r="M84" t="s">
        <v>11952</v>
      </c>
      <c r="N84">
        <f>Table20[[#This Row],[Use]]/Table20[[#This Row],[TOTAL]]</f>
        <v>0</v>
      </c>
      <c r="O84">
        <f>Table20[[#This Row],[Creation]]/Table20[[#This Row],[TOTAL]]</f>
        <v>1</v>
      </c>
      <c r="P84">
        <f>Table20[[#This Row],[Background]]/Table20[[#This Row],[TOTAL]]</f>
        <v>0</v>
      </c>
      <c r="Q84" s="2">
        <f>SUM(Table2023[[#This Row],[Use]:[Background]])</f>
        <v>1</v>
      </c>
      <c r="S84" t="s">
        <v>11952</v>
      </c>
      <c r="T84">
        <f>Table21[[#This Row],[Use]]/Table21[[#This Row],[TOTAL]]</f>
        <v>0</v>
      </c>
      <c r="U84">
        <f>Table21[[#This Row],[Creation]]/Table21[[#This Row],[TOTAL]]</f>
        <v>1</v>
      </c>
      <c r="V84">
        <f>Table21[[#This Row],[Background]]/Table21[[#This Row],[TOTAL]]</f>
        <v>0</v>
      </c>
      <c r="W84" s="2">
        <f>SUM(Table2125[[#This Row],[Use]:[Background]])</f>
        <v>1</v>
      </c>
    </row>
    <row r="85" spans="1:23" x14ac:dyDescent="0.2">
      <c r="A85" t="s">
        <v>11751</v>
      </c>
      <c r="B85">
        <v>1</v>
      </c>
      <c r="C85">
        <v>0</v>
      </c>
      <c r="D85">
        <v>0</v>
      </c>
      <c r="E85">
        <f>SUM(Table20[[#This Row],[Use]:[Background]])</f>
        <v>1</v>
      </c>
      <c r="G85" t="s">
        <v>11751</v>
      </c>
      <c r="H85">
        <v>1</v>
      </c>
      <c r="I85">
        <v>0</v>
      </c>
      <c r="J85">
        <v>0</v>
      </c>
      <c r="K85" s="2">
        <f>SUM(Table21[[#This Row],[Use]:[Background]])</f>
        <v>1</v>
      </c>
      <c r="M85" t="s">
        <v>11751</v>
      </c>
      <c r="N85">
        <f>Table20[[#This Row],[Use]]/Table20[[#This Row],[TOTAL]]</f>
        <v>1</v>
      </c>
      <c r="O85">
        <f>Table20[[#This Row],[Creation]]/Table20[[#This Row],[TOTAL]]</f>
        <v>0</v>
      </c>
      <c r="P85">
        <f>Table20[[#This Row],[Background]]/Table20[[#This Row],[TOTAL]]</f>
        <v>0</v>
      </c>
      <c r="Q85" s="2">
        <f>SUM(Table2023[[#This Row],[Use]:[Background]])</f>
        <v>1</v>
      </c>
      <c r="S85" t="s">
        <v>11751</v>
      </c>
      <c r="T85">
        <f>Table21[[#This Row],[Use]]/Table21[[#This Row],[TOTAL]]</f>
        <v>1</v>
      </c>
      <c r="U85">
        <f>Table21[[#This Row],[Creation]]/Table21[[#This Row],[TOTAL]]</f>
        <v>0</v>
      </c>
      <c r="V85">
        <f>Table21[[#This Row],[Background]]/Table21[[#This Row],[TOTAL]]</f>
        <v>0</v>
      </c>
      <c r="W85" s="2">
        <f>SUM(Table2125[[#This Row],[Use]:[Background]])</f>
        <v>1</v>
      </c>
    </row>
    <row r="86" spans="1:23" x14ac:dyDescent="0.2">
      <c r="A86" t="s">
        <v>12603</v>
      </c>
      <c r="B86">
        <v>0</v>
      </c>
      <c r="C86">
        <v>1</v>
      </c>
      <c r="D86">
        <v>0</v>
      </c>
      <c r="E86">
        <f>SUM(Table20[[#This Row],[Use]:[Background]])</f>
        <v>1</v>
      </c>
      <c r="G86" t="s">
        <v>12603</v>
      </c>
      <c r="H86">
        <v>1</v>
      </c>
      <c r="I86">
        <v>0</v>
      </c>
      <c r="J86">
        <v>0</v>
      </c>
      <c r="K86" s="2">
        <f>SUM(Table21[[#This Row],[Use]:[Background]])</f>
        <v>1</v>
      </c>
      <c r="M86" t="s">
        <v>12603</v>
      </c>
      <c r="N86">
        <f>Table20[[#This Row],[Use]]/Table20[[#This Row],[TOTAL]]</f>
        <v>0</v>
      </c>
      <c r="O86">
        <f>Table20[[#This Row],[Creation]]/Table20[[#This Row],[TOTAL]]</f>
        <v>1</v>
      </c>
      <c r="P86">
        <f>Table20[[#This Row],[Background]]/Table20[[#This Row],[TOTAL]]</f>
        <v>0</v>
      </c>
      <c r="Q86" s="2">
        <f>SUM(Table2023[[#This Row],[Use]:[Background]])</f>
        <v>1</v>
      </c>
      <c r="S86" t="s">
        <v>12603</v>
      </c>
      <c r="T86">
        <f>Table21[[#This Row],[Use]]/Table21[[#This Row],[TOTAL]]</f>
        <v>1</v>
      </c>
      <c r="U86">
        <f>Table21[[#This Row],[Creation]]/Table21[[#This Row],[TOTAL]]</f>
        <v>0</v>
      </c>
      <c r="V86">
        <f>Table21[[#This Row],[Background]]/Table21[[#This Row],[TOTAL]]</f>
        <v>0</v>
      </c>
      <c r="W86" s="2">
        <f>SUM(Table2125[[#This Row],[Use]:[Background]])</f>
        <v>1</v>
      </c>
    </row>
    <row r="87" spans="1:23" x14ac:dyDescent="0.2">
      <c r="A87" t="s">
        <v>11557</v>
      </c>
      <c r="B87">
        <v>2</v>
      </c>
      <c r="C87">
        <v>0</v>
      </c>
      <c r="D87">
        <v>0</v>
      </c>
      <c r="E87">
        <f>SUM(Table20[[#This Row],[Use]:[Background]])</f>
        <v>2</v>
      </c>
      <c r="G87" t="s">
        <v>11557</v>
      </c>
      <c r="H87">
        <v>2</v>
      </c>
      <c r="I87">
        <v>0</v>
      </c>
      <c r="J87">
        <v>0</v>
      </c>
      <c r="K87" s="2">
        <f>SUM(Table21[[#This Row],[Use]:[Background]])</f>
        <v>2</v>
      </c>
      <c r="M87" t="s">
        <v>11557</v>
      </c>
      <c r="N87">
        <f>Table20[[#This Row],[Use]]/Table20[[#This Row],[TOTAL]]</f>
        <v>1</v>
      </c>
      <c r="O87">
        <f>Table20[[#This Row],[Creation]]/Table20[[#This Row],[TOTAL]]</f>
        <v>0</v>
      </c>
      <c r="P87">
        <f>Table20[[#This Row],[Background]]/Table20[[#This Row],[TOTAL]]</f>
        <v>0</v>
      </c>
      <c r="Q87" s="2">
        <f>SUM(Table2023[[#This Row],[Use]:[Background]])</f>
        <v>1</v>
      </c>
      <c r="S87" t="s">
        <v>11557</v>
      </c>
      <c r="T87">
        <f>Table21[[#This Row],[Use]]/Table21[[#This Row],[TOTAL]]</f>
        <v>1</v>
      </c>
      <c r="U87">
        <f>Table21[[#This Row],[Creation]]/Table21[[#This Row],[TOTAL]]</f>
        <v>0</v>
      </c>
      <c r="V87">
        <f>Table21[[#This Row],[Background]]/Table21[[#This Row],[TOTAL]]</f>
        <v>0</v>
      </c>
      <c r="W87" s="2">
        <f>SUM(Table2125[[#This Row],[Use]:[Background]])</f>
        <v>1</v>
      </c>
    </row>
    <row r="88" spans="1:23" x14ac:dyDescent="0.2">
      <c r="A88" t="s">
        <v>12140</v>
      </c>
      <c r="B88">
        <v>0</v>
      </c>
      <c r="C88">
        <v>0</v>
      </c>
      <c r="D88">
        <v>1</v>
      </c>
      <c r="E88">
        <f>SUM(Table20[[#This Row],[Use]:[Background]])</f>
        <v>1</v>
      </c>
      <c r="G88" t="s">
        <v>12140</v>
      </c>
      <c r="H88">
        <v>0</v>
      </c>
      <c r="I88">
        <v>0</v>
      </c>
      <c r="J88">
        <v>1</v>
      </c>
      <c r="K88" s="2">
        <f>SUM(Table21[[#This Row],[Use]:[Background]])</f>
        <v>1</v>
      </c>
      <c r="M88" t="s">
        <v>12140</v>
      </c>
      <c r="N88">
        <f>Table20[[#This Row],[Use]]/Table20[[#This Row],[TOTAL]]</f>
        <v>0</v>
      </c>
      <c r="O88">
        <f>Table20[[#This Row],[Creation]]/Table20[[#This Row],[TOTAL]]</f>
        <v>0</v>
      </c>
      <c r="P88">
        <f>Table20[[#This Row],[Background]]/Table20[[#This Row],[TOTAL]]</f>
        <v>1</v>
      </c>
      <c r="Q88" s="2">
        <f>SUM(Table2023[[#This Row],[Use]:[Background]])</f>
        <v>1</v>
      </c>
      <c r="S88" t="s">
        <v>12140</v>
      </c>
      <c r="T88">
        <f>Table21[[#This Row],[Use]]/Table21[[#This Row],[TOTAL]]</f>
        <v>0</v>
      </c>
      <c r="U88">
        <f>Table21[[#This Row],[Creation]]/Table21[[#This Row],[TOTAL]]</f>
        <v>0</v>
      </c>
      <c r="V88">
        <f>Table21[[#This Row],[Background]]/Table21[[#This Row],[TOTAL]]</f>
        <v>1</v>
      </c>
      <c r="W88" s="2">
        <f>SUM(Table2125[[#This Row],[Use]:[Background]])</f>
        <v>1</v>
      </c>
    </row>
    <row r="89" spans="1:23" x14ac:dyDescent="0.2">
      <c r="A89" t="s">
        <v>11509</v>
      </c>
      <c r="B89">
        <v>4</v>
      </c>
      <c r="C89">
        <v>0</v>
      </c>
      <c r="D89">
        <v>1</v>
      </c>
      <c r="E89">
        <f>SUM(Table20[[#This Row],[Use]:[Background]])</f>
        <v>5</v>
      </c>
      <c r="G89" t="s">
        <v>11509</v>
      </c>
      <c r="H89">
        <v>5</v>
      </c>
      <c r="I89">
        <v>0</v>
      </c>
      <c r="J89">
        <v>0</v>
      </c>
      <c r="K89" s="2">
        <f>SUM(Table21[[#This Row],[Use]:[Background]])</f>
        <v>5</v>
      </c>
      <c r="M89" t="s">
        <v>11509</v>
      </c>
      <c r="N89">
        <f>Table20[[#This Row],[Use]]/Table20[[#This Row],[TOTAL]]</f>
        <v>0.8</v>
      </c>
      <c r="O89">
        <f>Table20[[#This Row],[Creation]]/Table20[[#This Row],[TOTAL]]</f>
        <v>0</v>
      </c>
      <c r="P89">
        <f>Table20[[#This Row],[Background]]/Table20[[#This Row],[TOTAL]]</f>
        <v>0.2</v>
      </c>
      <c r="Q89" s="2">
        <f>SUM(Table2023[[#This Row],[Use]:[Background]])</f>
        <v>1</v>
      </c>
      <c r="S89" t="s">
        <v>11509</v>
      </c>
      <c r="T89">
        <f>Table21[[#This Row],[Use]]/Table21[[#This Row],[TOTAL]]</f>
        <v>1</v>
      </c>
      <c r="U89">
        <f>Table21[[#This Row],[Creation]]/Table21[[#This Row],[TOTAL]]</f>
        <v>0</v>
      </c>
      <c r="V89">
        <f>Table21[[#This Row],[Background]]/Table21[[#This Row],[TOTAL]]</f>
        <v>0</v>
      </c>
      <c r="W89" s="2">
        <f>SUM(Table2125[[#This Row],[Use]:[Background]])</f>
        <v>1</v>
      </c>
    </row>
    <row r="90" spans="1:23" x14ac:dyDescent="0.2">
      <c r="A90" t="s">
        <v>12509</v>
      </c>
      <c r="B90">
        <v>1</v>
      </c>
      <c r="C90">
        <v>0</v>
      </c>
      <c r="D90">
        <v>0</v>
      </c>
      <c r="E90">
        <f>SUM(Table20[[#This Row],[Use]:[Background]])</f>
        <v>1</v>
      </c>
      <c r="G90" t="s">
        <v>12509</v>
      </c>
      <c r="H90">
        <v>1</v>
      </c>
      <c r="I90">
        <v>0</v>
      </c>
      <c r="J90">
        <v>0</v>
      </c>
      <c r="K90" s="2">
        <f>SUM(Table21[[#This Row],[Use]:[Background]])</f>
        <v>1</v>
      </c>
      <c r="M90" t="s">
        <v>12509</v>
      </c>
      <c r="N90">
        <f>Table20[[#This Row],[Use]]/Table20[[#This Row],[TOTAL]]</f>
        <v>1</v>
      </c>
      <c r="O90">
        <f>Table20[[#This Row],[Creation]]/Table20[[#This Row],[TOTAL]]</f>
        <v>0</v>
      </c>
      <c r="P90">
        <f>Table20[[#This Row],[Background]]/Table20[[#This Row],[TOTAL]]</f>
        <v>0</v>
      </c>
      <c r="Q90" s="2">
        <f>SUM(Table2023[[#This Row],[Use]:[Background]])</f>
        <v>1</v>
      </c>
      <c r="S90" t="s">
        <v>12509</v>
      </c>
      <c r="T90">
        <f>Table21[[#This Row],[Use]]/Table21[[#This Row],[TOTAL]]</f>
        <v>1</v>
      </c>
      <c r="U90">
        <f>Table21[[#This Row],[Creation]]/Table21[[#This Row],[TOTAL]]</f>
        <v>0</v>
      </c>
      <c r="V90">
        <f>Table21[[#This Row],[Background]]/Table21[[#This Row],[TOTAL]]</f>
        <v>0</v>
      </c>
      <c r="W90" s="2">
        <f>SUM(Table2125[[#This Row],[Use]:[Background]])</f>
        <v>1</v>
      </c>
    </row>
    <row r="91" spans="1:23" x14ac:dyDescent="0.2">
      <c r="A91" t="s">
        <v>11620</v>
      </c>
      <c r="B91">
        <v>1</v>
      </c>
      <c r="C91">
        <v>0</v>
      </c>
      <c r="D91">
        <v>0</v>
      </c>
      <c r="E91">
        <f>SUM(Table20[[#This Row],[Use]:[Background]])</f>
        <v>1</v>
      </c>
      <c r="G91" t="s">
        <v>11620</v>
      </c>
      <c r="H91">
        <v>1</v>
      </c>
      <c r="I91">
        <v>0</v>
      </c>
      <c r="J91">
        <v>0</v>
      </c>
      <c r="K91" s="2">
        <f>SUM(Table21[[#This Row],[Use]:[Background]])</f>
        <v>1</v>
      </c>
      <c r="M91" t="s">
        <v>11620</v>
      </c>
      <c r="N91">
        <f>Table20[[#This Row],[Use]]/Table20[[#This Row],[TOTAL]]</f>
        <v>1</v>
      </c>
      <c r="O91">
        <f>Table20[[#This Row],[Creation]]/Table20[[#This Row],[TOTAL]]</f>
        <v>0</v>
      </c>
      <c r="P91">
        <f>Table20[[#This Row],[Background]]/Table20[[#This Row],[TOTAL]]</f>
        <v>0</v>
      </c>
      <c r="Q91" s="2">
        <f>SUM(Table2023[[#This Row],[Use]:[Background]])</f>
        <v>1</v>
      </c>
      <c r="S91" t="s">
        <v>11620</v>
      </c>
      <c r="T91">
        <f>Table21[[#This Row],[Use]]/Table21[[#This Row],[TOTAL]]</f>
        <v>1</v>
      </c>
      <c r="U91">
        <f>Table21[[#This Row],[Creation]]/Table21[[#This Row],[TOTAL]]</f>
        <v>0</v>
      </c>
      <c r="V91">
        <f>Table21[[#This Row],[Background]]/Table21[[#This Row],[TOTAL]]</f>
        <v>0</v>
      </c>
      <c r="W91" s="2">
        <f>SUM(Table2125[[#This Row],[Use]:[Background]])</f>
        <v>1</v>
      </c>
    </row>
    <row r="92" spans="1:23" x14ac:dyDescent="0.2">
      <c r="A92" t="s">
        <v>12194</v>
      </c>
      <c r="B92">
        <v>1</v>
      </c>
      <c r="C92">
        <v>0</v>
      </c>
      <c r="D92">
        <v>0</v>
      </c>
      <c r="E92">
        <f>SUM(Table20[[#This Row],[Use]:[Background]])</f>
        <v>1</v>
      </c>
      <c r="G92" t="s">
        <v>12194</v>
      </c>
      <c r="H92">
        <v>1</v>
      </c>
      <c r="I92">
        <v>0</v>
      </c>
      <c r="J92">
        <v>0</v>
      </c>
      <c r="K92" s="2">
        <f>SUM(Table21[[#This Row],[Use]:[Background]])</f>
        <v>1</v>
      </c>
      <c r="M92" t="s">
        <v>12194</v>
      </c>
      <c r="N92">
        <f>Table20[[#This Row],[Use]]/Table20[[#This Row],[TOTAL]]</f>
        <v>1</v>
      </c>
      <c r="O92">
        <f>Table20[[#This Row],[Creation]]/Table20[[#This Row],[TOTAL]]</f>
        <v>0</v>
      </c>
      <c r="P92">
        <f>Table20[[#This Row],[Background]]/Table20[[#This Row],[TOTAL]]</f>
        <v>0</v>
      </c>
      <c r="Q92" s="2">
        <f>SUM(Table2023[[#This Row],[Use]:[Background]])</f>
        <v>1</v>
      </c>
      <c r="S92" t="s">
        <v>12194</v>
      </c>
      <c r="T92">
        <f>Table21[[#This Row],[Use]]/Table21[[#This Row],[TOTAL]]</f>
        <v>1</v>
      </c>
      <c r="U92">
        <f>Table21[[#This Row],[Creation]]/Table21[[#This Row],[TOTAL]]</f>
        <v>0</v>
      </c>
      <c r="V92">
        <f>Table21[[#This Row],[Background]]/Table21[[#This Row],[TOTAL]]</f>
        <v>0</v>
      </c>
      <c r="W92" s="2">
        <f>SUM(Table2125[[#This Row],[Use]:[Background]])</f>
        <v>1</v>
      </c>
    </row>
    <row r="93" spans="1:23" x14ac:dyDescent="0.2">
      <c r="A93" t="s">
        <v>11806</v>
      </c>
      <c r="B93">
        <v>1</v>
      </c>
      <c r="C93">
        <v>0</v>
      </c>
      <c r="D93">
        <v>0</v>
      </c>
      <c r="E93">
        <f>SUM(Table20[[#This Row],[Use]:[Background]])</f>
        <v>1</v>
      </c>
      <c r="G93" t="s">
        <v>11806</v>
      </c>
      <c r="H93">
        <v>1</v>
      </c>
      <c r="I93">
        <v>0</v>
      </c>
      <c r="J93">
        <v>0</v>
      </c>
      <c r="K93" s="2">
        <f>SUM(Table21[[#This Row],[Use]:[Background]])</f>
        <v>1</v>
      </c>
      <c r="M93" t="s">
        <v>11806</v>
      </c>
      <c r="N93">
        <f>Table20[[#This Row],[Use]]/Table20[[#This Row],[TOTAL]]</f>
        <v>1</v>
      </c>
      <c r="O93">
        <f>Table20[[#This Row],[Creation]]/Table20[[#This Row],[TOTAL]]</f>
        <v>0</v>
      </c>
      <c r="P93">
        <f>Table20[[#This Row],[Background]]/Table20[[#This Row],[TOTAL]]</f>
        <v>0</v>
      </c>
      <c r="Q93" s="2">
        <f>SUM(Table2023[[#This Row],[Use]:[Background]])</f>
        <v>1</v>
      </c>
      <c r="S93" t="s">
        <v>11806</v>
      </c>
      <c r="T93">
        <f>Table21[[#This Row],[Use]]/Table21[[#This Row],[TOTAL]]</f>
        <v>1</v>
      </c>
      <c r="U93">
        <f>Table21[[#This Row],[Creation]]/Table21[[#This Row],[TOTAL]]</f>
        <v>0</v>
      </c>
      <c r="V93">
        <f>Table21[[#This Row],[Background]]/Table21[[#This Row],[TOTAL]]</f>
        <v>0</v>
      </c>
      <c r="W93" s="2">
        <f>SUM(Table2125[[#This Row],[Use]:[Background]])</f>
        <v>1</v>
      </c>
    </row>
    <row r="94" spans="1:23" x14ac:dyDescent="0.2">
      <c r="A94" t="s">
        <v>12085</v>
      </c>
      <c r="B94">
        <v>1</v>
      </c>
      <c r="C94">
        <v>0</v>
      </c>
      <c r="D94">
        <v>0</v>
      </c>
      <c r="E94">
        <f>SUM(Table20[[#This Row],[Use]:[Background]])</f>
        <v>1</v>
      </c>
      <c r="G94" t="s">
        <v>12085</v>
      </c>
      <c r="H94">
        <v>0</v>
      </c>
      <c r="I94">
        <v>0</v>
      </c>
      <c r="J94">
        <v>1</v>
      </c>
      <c r="K94" s="2">
        <f>SUM(Table21[[#This Row],[Use]:[Background]])</f>
        <v>1</v>
      </c>
      <c r="M94" t="s">
        <v>12085</v>
      </c>
      <c r="N94">
        <f>Table20[[#This Row],[Use]]/Table20[[#This Row],[TOTAL]]</f>
        <v>1</v>
      </c>
      <c r="O94">
        <f>Table20[[#This Row],[Creation]]/Table20[[#This Row],[TOTAL]]</f>
        <v>0</v>
      </c>
      <c r="P94">
        <f>Table20[[#This Row],[Background]]/Table20[[#This Row],[TOTAL]]</f>
        <v>0</v>
      </c>
      <c r="Q94" s="2">
        <f>SUM(Table2023[[#This Row],[Use]:[Background]])</f>
        <v>1</v>
      </c>
      <c r="S94" t="s">
        <v>12085</v>
      </c>
      <c r="T94">
        <f>Table21[[#This Row],[Use]]/Table21[[#This Row],[TOTAL]]</f>
        <v>0</v>
      </c>
      <c r="U94">
        <f>Table21[[#This Row],[Creation]]/Table21[[#This Row],[TOTAL]]</f>
        <v>0</v>
      </c>
      <c r="V94">
        <f>Table21[[#This Row],[Background]]/Table21[[#This Row],[TOTAL]]</f>
        <v>1</v>
      </c>
      <c r="W94" s="2">
        <f>SUM(Table2125[[#This Row],[Use]:[Background]])</f>
        <v>1</v>
      </c>
    </row>
    <row r="95" spans="1:23" x14ac:dyDescent="0.2">
      <c r="A95" t="s">
        <v>11535</v>
      </c>
      <c r="B95">
        <v>1</v>
      </c>
      <c r="C95">
        <v>0</v>
      </c>
      <c r="D95">
        <v>1</v>
      </c>
      <c r="E95">
        <f>SUM(Table20[[#This Row],[Use]:[Background]])</f>
        <v>2</v>
      </c>
      <c r="G95" t="s">
        <v>11535</v>
      </c>
      <c r="H95">
        <v>0</v>
      </c>
      <c r="I95">
        <v>0</v>
      </c>
      <c r="J95">
        <v>2</v>
      </c>
      <c r="K95" s="2">
        <f>SUM(Table21[[#This Row],[Use]:[Background]])</f>
        <v>2</v>
      </c>
      <c r="M95" t="s">
        <v>11535</v>
      </c>
      <c r="N95">
        <f>Table20[[#This Row],[Use]]/Table20[[#This Row],[TOTAL]]</f>
        <v>0.5</v>
      </c>
      <c r="O95">
        <f>Table20[[#This Row],[Creation]]/Table20[[#This Row],[TOTAL]]</f>
        <v>0</v>
      </c>
      <c r="P95">
        <f>Table20[[#This Row],[Background]]/Table20[[#This Row],[TOTAL]]</f>
        <v>0.5</v>
      </c>
      <c r="Q95" s="2">
        <f>SUM(Table2023[[#This Row],[Use]:[Background]])</f>
        <v>1</v>
      </c>
      <c r="S95" t="s">
        <v>11535</v>
      </c>
      <c r="T95">
        <f>Table21[[#This Row],[Use]]/Table21[[#This Row],[TOTAL]]</f>
        <v>0</v>
      </c>
      <c r="U95">
        <f>Table21[[#This Row],[Creation]]/Table21[[#This Row],[TOTAL]]</f>
        <v>0</v>
      </c>
      <c r="V95">
        <f>Table21[[#This Row],[Background]]/Table21[[#This Row],[TOTAL]]</f>
        <v>1</v>
      </c>
      <c r="W95" s="2">
        <f>SUM(Table2125[[#This Row],[Use]:[Background]])</f>
        <v>1</v>
      </c>
    </row>
    <row r="96" spans="1:23" x14ac:dyDescent="0.2">
      <c r="A96" t="s">
        <v>12392</v>
      </c>
      <c r="B96">
        <v>0</v>
      </c>
      <c r="C96">
        <v>0</v>
      </c>
      <c r="D96">
        <v>1</v>
      </c>
      <c r="E96">
        <f>SUM(Table20[[#This Row],[Use]:[Background]])</f>
        <v>1</v>
      </c>
      <c r="G96" t="s">
        <v>12392</v>
      </c>
      <c r="H96">
        <v>0</v>
      </c>
      <c r="I96">
        <v>0</v>
      </c>
      <c r="J96">
        <v>1</v>
      </c>
      <c r="K96" s="2">
        <f>SUM(Table21[[#This Row],[Use]:[Background]])</f>
        <v>1</v>
      </c>
      <c r="M96" t="s">
        <v>12392</v>
      </c>
      <c r="N96">
        <f>Table20[[#This Row],[Use]]/Table20[[#This Row],[TOTAL]]</f>
        <v>0</v>
      </c>
      <c r="O96">
        <f>Table20[[#This Row],[Creation]]/Table20[[#This Row],[TOTAL]]</f>
        <v>0</v>
      </c>
      <c r="P96">
        <f>Table20[[#This Row],[Background]]/Table20[[#This Row],[TOTAL]]</f>
        <v>1</v>
      </c>
      <c r="Q96" s="2">
        <f>SUM(Table2023[[#This Row],[Use]:[Background]])</f>
        <v>1</v>
      </c>
      <c r="S96" t="s">
        <v>12392</v>
      </c>
      <c r="T96">
        <f>Table21[[#This Row],[Use]]/Table21[[#This Row],[TOTAL]]</f>
        <v>0</v>
      </c>
      <c r="U96">
        <f>Table21[[#This Row],[Creation]]/Table21[[#This Row],[TOTAL]]</f>
        <v>0</v>
      </c>
      <c r="V96">
        <f>Table21[[#This Row],[Background]]/Table21[[#This Row],[TOTAL]]</f>
        <v>1</v>
      </c>
      <c r="W96" s="2">
        <f>SUM(Table2125[[#This Row],[Use]:[Background]])</f>
        <v>1</v>
      </c>
    </row>
    <row r="97" spans="1:23" x14ac:dyDescent="0.2">
      <c r="A97" t="s">
        <v>11585</v>
      </c>
      <c r="B97">
        <v>2</v>
      </c>
      <c r="C97">
        <v>0</v>
      </c>
      <c r="D97">
        <v>0</v>
      </c>
      <c r="E97">
        <f>SUM(Table20[[#This Row],[Use]:[Background]])</f>
        <v>2</v>
      </c>
      <c r="G97" t="s">
        <v>11585</v>
      </c>
      <c r="H97">
        <v>1</v>
      </c>
      <c r="I97">
        <v>0</v>
      </c>
      <c r="J97">
        <v>1</v>
      </c>
      <c r="K97" s="2">
        <f>SUM(Table21[[#This Row],[Use]:[Background]])</f>
        <v>2</v>
      </c>
      <c r="M97" t="s">
        <v>11585</v>
      </c>
      <c r="N97">
        <f>Table20[[#This Row],[Use]]/Table20[[#This Row],[TOTAL]]</f>
        <v>1</v>
      </c>
      <c r="O97">
        <f>Table20[[#This Row],[Creation]]/Table20[[#This Row],[TOTAL]]</f>
        <v>0</v>
      </c>
      <c r="P97">
        <f>Table20[[#This Row],[Background]]/Table20[[#This Row],[TOTAL]]</f>
        <v>0</v>
      </c>
      <c r="Q97" s="2">
        <f>SUM(Table2023[[#This Row],[Use]:[Background]])</f>
        <v>1</v>
      </c>
      <c r="S97" t="s">
        <v>11585</v>
      </c>
      <c r="T97">
        <f>Table21[[#This Row],[Use]]/Table21[[#This Row],[TOTAL]]</f>
        <v>0.5</v>
      </c>
      <c r="U97">
        <f>Table21[[#This Row],[Creation]]/Table21[[#This Row],[TOTAL]]</f>
        <v>0</v>
      </c>
      <c r="V97">
        <f>Table21[[#This Row],[Background]]/Table21[[#This Row],[TOTAL]]</f>
        <v>0.5</v>
      </c>
      <c r="W97" s="2">
        <f>SUM(Table2125[[#This Row],[Use]:[Background]])</f>
        <v>1</v>
      </c>
    </row>
    <row r="98" spans="1:23" x14ac:dyDescent="0.2">
      <c r="A98" t="s">
        <v>12121</v>
      </c>
      <c r="B98">
        <v>0</v>
      </c>
      <c r="C98">
        <v>1</v>
      </c>
      <c r="D98">
        <v>0</v>
      </c>
      <c r="E98">
        <f>SUM(Table20[[#This Row],[Use]:[Background]])</f>
        <v>1</v>
      </c>
      <c r="G98" t="s">
        <v>12121</v>
      </c>
      <c r="H98">
        <v>0</v>
      </c>
      <c r="I98">
        <v>1</v>
      </c>
      <c r="J98">
        <v>0</v>
      </c>
      <c r="K98" s="2">
        <f>SUM(Table21[[#This Row],[Use]:[Background]])</f>
        <v>1</v>
      </c>
      <c r="M98" t="s">
        <v>12121</v>
      </c>
      <c r="N98">
        <f>Table20[[#This Row],[Use]]/Table20[[#This Row],[TOTAL]]</f>
        <v>0</v>
      </c>
      <c r="O98">
        <f>Table20[[#This Row],[Creation]]/Table20[[#This Row],[TOTAL]]</f>
        <v>1</v>
      </c>
      <c r="P98">
        <f>Table20[[#This Row],[Background]]/Table20[[#This Row],[TOTAL]]</f>
        <v>0</v>
      </c>
      <c r="Q98" s="2">
        <f>SUM(Table2023[[#This Row],[Use]:[Background]])</f>
        <v>1</v>
      </c>
      <c r="S98" t="s">
        <v>12121</v>
      </c>
      <c r="T98">
        <f>Table21[[#This Row],[Use]]/Table21[[#This Row],[TOTAL]]</f>
        <v>0</v>
      </c>
      <c r="U98">
        <f>Table21[[#This Row],[Creation]]/Table21[[#This Row],[TOTAL]]</f>
        <v>1</v>
      </c>
      <c r="V98">
        <f>Table21[[#This Row],[Background]]/Table21[[#This Row],[TOTAL]]</f>
        <v>0</v>
      </c>
      <c r="W98" s="2">
        <f>SUM(Table2125[[#This Row],[Use]:[Background]])</f>
        <v>1</v>
      </c>
    </row>
    <row r="99" spans="1:23" x14ac:dyDescent="0.2">
      <c r="A99" t="s">
        <v>11778</v>
      </c>
      <c r="B99">
        <v>1</v>
      </c>
      <c r="C99">
        <v>0</v>
      </c>
      <c r="D99">
        <v>0</v>
      </c>
      <c r="E99">
        <f>SUM(Table20[[#This Row],[Use]:[Background]])</f>
        <v>1</v>
      </c>
      <c r="G99" t="s">
        <v>11778</v>
      </c>
      <c r="H99">
        <v>1</v>
      </c>
      <c r="I99">
        <v>0</v>
      </c>
      <c r="J99">
        <v>0</v>
      </c>
      <c r="K99" s="2">
        <f>SUM(Table21[[#This Row],[Use]:[Background]])</f>
        <v>1</v>
      </c>
      <c r="M99" t="s">
        <v>11778</v>
      </c>
      <c r="N99">
        <f>Table20[[#This Row],[Use]]/Table20[[#This Row],[TOTAL]]</f>
        <v>1</v>
      </c>
      <c r="O99">
        <f>Table20[[#This Row],[Creation]]/Table20[[#This Row],[TOTAL]]</f>
        <v>0</v>
      </c>
      <c r="P99">
        <f>Table20[[#This Row],[Background]]/Table20[[#This Row],[TOTAL]]</f>
        <v>0</v>
      </c>
      <c r="Q99" s="2">
        <f>SUM(Table2023[[#This Row],[Use]:[Background]])</f>
        <v>1</v>
      </c>
      <c r="S99" t="s">
        <v>11778</v>
      </c>
      <c r="T99">
        <f>Table21[[#This Row],[Use]]/Table21[[#This Row],[TOTAL]]</f>
        <v>1</v>
      </c>
      <c r="U99">
        <f>Table21[[#This Row],[Creation]]/Table21[[#This Row],[TOTAL]]</f>
        <v>0</v>
      </c>
      <c r="V99">
        <f>Table21[[#This Row],[Background]]/Table21[[#This Row],[TOTAL]]</f>
        <v>0</v>
      </c>
      <c r="W99" s="2">
        <f>SUM(Table2125[[#This Row],[Use]:[Background]])</f>
        <v>1</v>
      </c>
    </row>
    <row r="100" spans="1:23" x14ac:dyDescent="0.2">
      <c r="A100" t="s">
        <v>12250</v>
      </c>
      <c r="B100">
        <v>0</v>
      </c>
      <c r="C100">
        <v>1</v>
      </c>
      <c r="D100">
        <v>0</v>
      </c>
      <c r="E100">
        <f>SUM(Table20[[#This Row],[Use]:[Background]])</f>
        <v>1</v>
      </c>
      <c r="G100" t="s">
        <v>12250</v>
      </c>
      <c r="H100">
        <v>0</v>
      </c>
      <c r="I100">
        <v>1</v>
      </c>
      <c r="J100">
        <v>0</v>
      </c>
      <c r="K100" s="2">
        <f>SUM(Table21[[#This Row],[Use]:[Background]])</f>
        <v>1</v>
      </c>
      <c r="M100" t="s">
        <v>12250</v>
      </c>
      <c r="N100">
        <f>Table20[[#This Row],[Use]]/Table20[[#This Row],[TOTAL]]</f>
        <v>0</v>
      </c>
      <c r="O100">
        <f>Table20[[#This Row],[Creation]]/Table20[[#This Row],[TOTAL]]</f>
        <v>1</v>
      </c>
      <c r="P100">
        <f>Table20[[#This Row],[Background]]/Table20[[#This Row],[TOTAL]]</f>
        <v>0</v>
      </c>
      <c r="Q100" s="2">
        <f>SUM(Table2023[[#This Row],[Use]:[Background]])</f>
        <v>1</v>
      </c>
      <c r="S100" t="s">
        <v>12250</v>
      </c>
      <c r="T100">
        <f>Table21[[#This Row],[Use]]/Table21[[#This Row],[TOTAL]]</f>
        <v>0</v>
      </c>
      <c r="U100">
        <f>Table21[[#This Row],[Creation]]/Table21[[#This Row],[TOTAL]]</f>
        <v>1</v>
      </c>
      <c r="V100">
        <f>Table21[[#This Row],[Background]]/Table21[[#This Row],[TOTAL]]</f>
        <v>0</v>
      </c>
      <c r="W100" s="2">
        <f>SUM(Table2125[[#This Row],[Use]:[Background]])</f>
        <v>1</v>
      </c>
    </row>
    <row r="101" spans="1:23" x14ac:dyDescent="0.2">
      <c r="A101" t="s">
        <v>11447</v>
      </c>
      <c r="B101">
        <v>1</v>
      </c>
      <c r="C101">
        <v>0</v>
      </c>
      <c r="D101">
        <v>0</v>
      </c>
      <c r="E101">
        <f>SUM(Table20[[#This Row],[Use]:[Background]])</f>
        <v>1</v>
      </c>
      <c r="G101" t="s">
        <v>11447</v>
      </c>
      <c r="H101">
        <v>1</v>
      </c>
      <c r="I101">
        <v>0</v>
      </c>
      <c r="J101">
        <v>0</v>
      </c>
      <c r="K101" s="2">
        <f>SUM(Table21[[#This Row],[Use]:[Background]])</f>
        <v>1</v>
      </c>
      <c r="M101" t="s">
        <v>11447</v>
      </c>
      <c r="N101">
        <f>Table20[[#This Row],[Use]]/Table20[[#This Row],[TOTAL]]</f>
        <v>1</v>
      </c>
      <c r="O101">
        <f>Table20[[#This Row],[Creation]]/Table20[[#This Row],[TOTAL]]</f>
        <v>0</v>
      </c>
      <c r="P101">
        <f>Table20[[#This Row],[Background]]/Table20[[#This Row],[TOTAL]]</f>
        <v>0</v>
      </c>
      <c r="Q101" s="2">
        <f>SUM(Table2023[[#This Row],[Use]:[Background]])</f>
        <v>1</v>
      </c>
      <c r="S101" t="s">
        <v>11447</v>
      </c>
      <c r="T101">
        <f>Table21[[#This Row],[Use]]/Table21[[#This Row],[TOTAL]]</f>
        <v>1</v>
      </c>
      <c r="U101">
        <f>Table21[[#This Row],[Creation]]/Table21[[#This Row],[TOTAL]]</f>
        <v>0</v>
      </c>
      <c r="V101">
        <f>Table21[[#This Row],[Background]]/Table21[[#This Row],[TOTAL]]</f>
        <v>0</v>
      </c>
      <c r="W101" s="2">
        <f>SUM(Table2125[[#This Row],[Use]:[Background]])</f>
        <v>1</v>
      </c>
    </row>
    <row r="102" spans="1:23" x14ac:dyDescent="0.2">
      <c r="A102" t="s">
        <v>12574</v>
      </c>
      <c r="B102">
        <v>0</v>
      </c>
      <c r="C102">
        <v>1</v>
      </c>
      <c r="D102">
        <v>0</v>
      </c>
      <c r="E102">
        <f>SUM(Table20[[#This Row],[Use]:[Background]])</f>
        <v>1</v>
      </c>
      <c r="G102" t="s">
        <v>12574</v>
      </c>
      <c r="H102">
        <v>0</v>
      </c>
      <c r="I102">
        <v>1</v>
      </c>
      <c r="J102">
        <v>0</v>
      </c>
      <c r="K102" s="2">
        <f>SUM(Table21[[#This Row],[Use]:[Background]])</f>
        <v>1</v>
      </c>
      <c r="M102" t="s">
        <v>12574</v>
      </c>
      <c r="N102">
        <f>Table20[[#This Row],[Use]]/Table20[[#This Row],[TOTAL]]</f>
        <v>0</v>
      </c>
      <c r="O102">
        <f>Table20[[#This Row],[Creation]]/Table20[[#This Row],[TOTAL]]</f>
        <v>1</v>
      </c>
      <c r="P102">
        <f>Table20[[#This Row],[Background]]/Table20[[#This Row],[TOTAL]]</f>
        <v>0</v>
      </c>
      <c r="Q102" s="2">
        <f>SUM(Table2023[[#This Row],[Use]:[Background]])</f>
        <v>1</v>
      </c>
      <c r="S102" t="s">
        <v>12574</v>
      </c>
      <c r="T102">
        <f>Table21[[#This Row],[Use]]/Table21[[#This Row],[TOTAL]]</f>
        <v>0</v>
      </c>
      <c r="U102">
        <f>Table21[[#This Row],[Creation]]/Table21[[#This Row],[TOTAL]]</f>
        <v>1</v>
      </c>
      <c r="V102">
        <f>Table21[[#This Row],[Background]]/Table21[[#This Row],[TOTAL]]</f>
        <v>0</v>
      </c>
      <c r="W102" s="2">
        <f>SUM(Table2125[[#This Row],[Use]:[Background]])</f>
        <v>1</v>
      </c>
    </row>
    <row r="103" spans="1:23" x14ac:dyDescent="0.2">
      <c r="A103" t="s">
        <v>11525</v>
      </c>
      <c r="B103">
        <v>0</v>
      </c>
      <c r="C103">
        <v>1</v>
      </c>
      <c r="D103">
        <v>0</v>
      </c>
      <c r="E103">
        <f>SUM(Table20[[#This Row],[Use]:[Background]])</f>
        <v>1</v>
      </c>
      <c r="G103" t="s">
        <v>11525</v>
      </c>
      <c r="H103">
        <v>1</v>
      </c>
      <c r="I103">
        <v>0</v>
      </c>
      <c r="J103">
        <v>0</v>
      </c>
      <c r="K103" s="2">
        <f>SUM(Table21[[#This Row],[Use]:[Background]])</f>
        <v>1</v>
      </c>
      <c r="M103" t="s">
        <v>11525</v>
      </c>
      <c r="N103">
        <f>Table20[[#This Row],[Use]]/Table20[[#This Row],[TOTAL]]</f>
        <v>0</v>
      </c>
      <c r="O103">
        <f>Table20[[#This Row],[Creation]]/Table20[[#This Row],[TOTAL]]</f>
        <v>1</v>
      </c>
      <c r="P103">
        <f>Table20[[#This Row],[Background]]/Table20[[#This Row],[TOTAL]]</f>
        <v>0</v>
      </c>
      <c r="Q103" s="2">
        <f>SUM(Table2023[[#This Row],[Use]:[Background]])</f>
        <v>1</v>
      </c>
      <c r="S103" t="s">
        <v>11525</v>
      </c>
      <c r="T103">
        <f>Table21[[#This Row],[Use]]/Table21[[#This Row],[TOTAL]]</f>
        <v>1</v>
      </c>
      <c r="U103">
        <f>Table21[[#This Row],[Creation]]/Table21[[#This Row],[TOTAL]]</f>
        <v>0</v>
      </c>
      <c r="V103">
        <f>Table21[[#This Row],[Background]]/Table21[[#This Row],[TOTAL]]</f>
        <v>0</v>
      </c>
      <c r="W103" s="2">
        <f>SUM(Table2125[[#This Row],[Use]:[Background]])</f>
        <v>1</v>
      </c>
    </row>
    <row r="104" spans="1:23" x14ac:dyDescent="0.2">
      <c r="A104" t="s">
        <v>11436</v>
      </c>
      <c r="B104">
        <v>1</v>
      </c>
      <c r="C104">
        <v>0</v>
      </c>
      <c r="D104">
        <v>0</v>
      </c>
      <c r="E104">
        <f>SUM(Table20[[#This Row],[Use]:[Background]])</f>
        <v>1</v>
      </c>
      <c r="G104" t="s">
        <v>11436</v>
      </c>
      <c r="H104">
        <v>1</v>
      </c>
      <c r="I104">
        <v>0</v>
      </c>
      <c r="J104">
        <v>0</v>
      </c>
      <c r="K104" s="2">
        <f>SUM(Table21[[#This Row],[Use]:[Background]])</f>
        <v>1</v>
      </c>
      <c r="M104" t="s">
        <v>11436</v>
      </c>
      <c r="N104">
        <f>Table20[[#This Row],[Use]]/Table20[[#This Row],[TOTAL]]</f>
        <v>1</v>
      </c>
      <c r="O104">
        <f>Table20[[#This Row],[Creation]]/Table20[[#This Row],[TOTAL]]</f>
        <v>0</v>
      </c>
      <c r="P104">
        <f>Table20[[#This Row],[Background]]/Table20[[#This Row],[TOTAL]]</f>
        <v>0</v>
      </c>
      <c r="Q104" s="2">
        <f>SUM(Table2023[[#This Row],[Use]:[Background]])</f>
        <v>1</v>
      </c>
      <c r="S104" t="s">
        <v>11436</v>
      </c>
      <c r="T104">
        <f>Table21[[#This Row],[Use]]/Table21[[#This Row],[TOTAL]]</f>
        <v>1</v>
      </c>
      <c r="U104">
        <f>Table21[[#This Row],[Creation]]/Table21[[#This Row],[TOTAL]]</f>
        <v>0</v>
      </c>
      <c r="V104">
        <f>Table21[[#This Row],[Background]]/Table21[[#This Row],[TOTAL]]</f>
        <v>0</v>
      </c>
      <c r="W104" s="2">
        <f>SUM(Table2125[[#This Row],[Use]:[Background]])</f>
        <v>1</v>
      </c>
    </row>
    <row r="105" spans="1:23" x14ac:dyDescent="0.2">
      <c r="A105" t="s">
        <v>11700</v>
      </c>
      <c r="B105">
        <v>1</v>
      </c>
      <c r="C105">
        <v>0</v>
      </c>
      <c r="D105">
        <v>0</v>
      </c>
      <c r="E105">
        <f>SUM(Table20[[#This Row],[Use]:[Background]])</f>
        <v>1</v>
      </c>
      <c r="G105" t="s">
        <v>11700</v>
      </c>
      <c r="H105">
        <v>1</v>
      </c>
      <c r="I105">
        <v>0</v>
      </c>
      <c r="J105">
        <v>0</v>
      </c>
      <c r="K105" s="2">
        <f>SUM(Table21[[#This Row],[Use]:[Background]])</f>
        <v>1</v>
      </c>
      <c r="M105" t="s">
        <v>11700</v>
      </c>
      <c r="N105">
        <f>Table20[[#This Row],[Use]]/Table20[[#This Row],[TOTAL]]</f>
        <v>1</v>
      </c>
      <c r="O105">
        <f>Table20[[#This Row],[Creation]]/Table20[[#This Row],[TOTAL]]</f>
        <v>0</v>
      </c>
      <c r="P105">
        <f>Table20[[#This Row],[Background]]/Table20[[#This Row],[TOTAL]]</f>
        <v>0</v>
      </c>
      <c r="Q105" s="2">
        <f>SUM(Table2023[[#This Row],[Use]:[Background]])</f>
        <v>1</v>
      </c>
      <c r="S105" t="s">
        <v>11700</v>
      </c>
      <c r="T105">
        <f>Table21[[#This Row],[Use]]/Table21[[#This Row],[TOTAL]]</f>
        <v>1</v>
      </c>
      <c r="U105">
        <f>Table21[[#This Row],[Creation]]/Table21[[#This Row],[TOTAL]]</f>
        <v>0</v>
      </c>
      <c r="V105">
        <f>Table21[[#This Row],[Background]]/Table21[[#This Row],[TOTAL]]</f>
        <v>0</v>
      </c>
      <c r="W105" s="2">
        <f>SUM(Table2125[[#This Row],[Use]:[Background]])</f>
        <v>1</v>
      </c>
    </row>
    <row r="106" spans="1:23" x14ac:dyDescent="0.2">
      <c r="A106" t="s">
        <v>11628</v>
      </c>
      <c r="B106">
        <v>1</v>
      </c>
      <c r="C106">
        <v>0</v>
      </c>
      <c r="D106">
        <v>0</v>
      </c>
      <c r="E106">
        <f>SUM(Table20[[#This Row],[Use]:[Background]])</f>
        <v>1</v>
      </c>
      <c r="G106" t="s">
        <v>11628</v>
      </c>
      <c r="H106">
        <v>0</v>
      </c>
      <c r="I106">
        <v>0</v>
      </c>
      <c r="J106">
        <v>1</v>
      </c>
      <c r="K106" s="2">
        <f>SUM(Table21[[#This Row],[Use]:[Background]])</f>
        <v>1</v>
      </c>
      <c r="M106" t="s">
        <v>11628</v>
      </c>
      <c r="N106">
        <f>Table20[[#This Row],[Use]]/Table20[[#This Row],[TOTAL]]</f>
        <v>1</v>
      </c>
      <c r="O106">
        <f>Table20[[#This Row],[Creation]]/Table20[[#This Row],[TOTAL]]</f>
        <v>0</v>
      </c>
      <c r="P106">
        <f>Table20[[#This Row],[Background]]/Table20[[#This Row],[TOTAL]]</f>
        <v>0</v>
      </c>
      <c r="Q106" s="2">
        <f>SUM(Table2023[[#This Row],[Use]:[Background]])</f>
        <v>1</v>
      </c>
      <c r="S106" t="s">
        <v>11628</v>
      </c>
      <c r="T106">
        <f>Table21[[#This Row],[Use]]/Table21[[#This Row],[TOTAL]]</f>
        <v>0</v>
      </c>
      <c r="U106">
        <f>Table21[[#This Row],[Creation]]/Table21[[#This Row],[TOTAL]]</f>
        <v>0</v>
      </c>
      <c r="V106">
        <f>Table21[[#This Row],[Background]]/Table21[[#This Row],[TOTAL]]</f>
        <v>1</v>
      </c>
      <c r="W106" s="2">
        <f>SUM(Table2125[[#This Row],[Use]:[Background]])</f>
        <v>1</v>
      </c>
    </row>
    <row r="107" spans="1:23" x14ac:dyDescent="0.2">
      <c r="A107" t="s">
        <v>11396</v>
      </c>
      <c r="B107">
        <v>0</v>
      </c>
      <c r="C107">
        <v>1</v>
      </c>
      <c r="D107">
        <v>0</v>
      </c>
      <c r="E107">
        <f>SUM(Table20[[#This Row],[Use]:[Background]])</f>
        <v>1</v>
      </c>
      <c r="G107" t="s">
        <v>11396</v>
      </c>
      <c r="H107">
        <v>0</v>
      </c>
      <c r="I107">
        <v>1</v>
      </c>
      <c r="J107">
        <v>0</v>
      </c>
      <c r="K107" s="2">
        <f>SUM(Table21[[#This Row],[Use]:[Background]])</f>
        <v>1</v>
      </c>
      <c r="M107" t="s">
        <v>11396</v>
      </c>
      <c r="N107">
        <f>Table20[[#This Row],[Use]]/Table20[[#This Row],[TOTAL]]</f>
        <v>0</v>
      </c>
      <c r="O107">
        <f>Table20[[#This Row],[Creation]]/Table20[[#This Row],[TOTAL]]</f>
        <v>1</v>
      </c>
      <c r="P107">
        <f>Table20[[#This Row],[Background]]/Table20[[#This Row],[TOTAL]]</f>
        <v>0</v>
      </c>
      <c r="Q107" s="2">
        <f>SUM(Table2023[[#This Row],[Use]:[Background]])</f>
        <v>1</v>
      </c>
      <c r="S107" t="s">
        <v>11396</v>
      </c>
      <c r="T107">
        <f>Table21[[#This Row],[Use]]/Table21[[#This Row],[TOTAL]]</f>
        <v>0</v>
      </c>
      <c r="U107">
        <f>Table21[[#This Row],[Creation]]/Table21[[#This Row],[TOTAL]]</f>
        <v>1</v>
      </c>
      <c r="V107">
        <f>Table21[[#This Row],[Background]]/Table21[[#This Row],[TOTAL]]</f>
        <v>0</v>
      </c>
      <c r="W107" s="2">
        <f>SUM(Table2125[[#This Row],[Use]:[Background]])</f>
        <v>1</v>
      </c>
    </row>
    <row r="108" spans="1:23" x14ac:dyDescent="0.2">
      <c r="A108" t="s">
        <v>12671</v>
      </c>
      <c r="B108">
        <v>1</v>
      </c>
      <c r="C108">
        <v>0</v>
      </c>
      <c r="D108">
        <v>0</v>
      </c>
      <c r="E108">
        <f>SUM(Table20[[#This Row],[Use]:[Background]])</f>
        <v>1</v>
      </c>
      <c r="G108" t="s">
        <v>12671</v>
      </c>
      <c r="H108">
        <v>1</v>
      </c>
      <c r="I108">
        <v>0</v>
      </c>
      <c r="J108">
        <v>0</v>
      </c>
      <c r="K108" s="2">
        <f>SUM(Table21[[#This Row],[Use]:[Background]])</f>
        <v>1</v>
      </c>
      <c r="M108" t="s">
        <v>12671</v>
      </c>
      <c r="N108">
        <f>Table20[[#This Row],[Use]]/Table20[[#This Row],[TOTAL]]</f>
        <v>1</v>
      </c>
      <c r="O108">
        <f>Table20[[#This Row],[Creation]]/Table20[[#This Row],[TOTAL]]</f>
        <v>0</v>
      </c>
      <c r="P108">
        <f>Table20[[#This Row],[Background]]/Table20[[#This Row],[TOTAL]]</f>
        <v>0</v>
      </c>
      <c r="Q108" s="2">
        <f>SUM(Table2023[[#This Row],[Use]:[Background]])</f>
        <v>1</v>
      </c>
      <c r="S108" t="s">
        <v>12671</v>
      </c>
      <c r="T108">
        <f>Table21[[#This Row],[Use]]/Table21[[#This Row],[TOTAL]]</f>
        <v>1</v>
      </c>
      <c r="U108">
        <f>Table21[[#This Row],[Creation]]/Table21[[#This Row],[TOTAL]]</f>
        <v>0</v>
      </c>
      <c r="V108">
        <f>Table21[[#This Row],[Background]]/Table21[[#This Row],[TOTAL]]</f>
        <v>0</v>
      </c>
      <c r="W108" s="2">
        <f>SUM(Table2125[[#This Row],[Use]:[Background]])</f>
        <v>1</v>
      </c>
    </row>
    <row r="109" spans="1:23" x14ac:dyDescent="0.2">
      <c r="A109" t="s">
        <v>11963</v>
      </c>
      <c r="B109">
        <v>1</v>
      </c>
      <c r="C109">
        <v>0</v>
      </c>
      <c r="D109">
        <v>0</v>
      </c>
      <c r="E109">
        <f>SUM(Table20[[#This Row],[Use]:[Background]])</f>
        <v>1</v>
      </c>
      <c r="G109" t="s">
        <v>11963</v>
      </c>
      <c r="H109">
        <v>1</v>
      </c>
      <c r="I109">
        <v>0</v>
      </c>
      <c r="J109">
        <v>0</v>
      </c>
      <c r="K109" s="2">
        <f>SUM(Table21[[#This Row],[Use]:[Background]])</f>
        <v>1</v>
      </c>
      <c r="M109" t="s">
        <v>11963</v>
      </c>
      <c r="N109">
        <f>Table20[[#This Row],[Use]]/Table20[[#This Row],[TOTAL]]</f>
        <v>1</v>
      </c>
      <c r="O109">
        <f>Table20[[#This Row],[Creation]]/Table20[[#This Row],[TOTAL]]</f>
        <v>0</v>
      </c>
      <c r="P109">
        <f>Table20[[#This Row],[Background]]/Table20[[#This Row],[TOTAL]]</f>
        <v>0</v>
      </c>
      <c r="Q109" s="2">
        <f>SUM(Table2023[[#This Row],[Use]:[Background]])</f>
        <v>1</v>
      </c>
      <c r="S109" t="s">
        <v>11963</v>
      </c>
      <c r="T109">
        <f>Table21[[#This Row],[Use]]/Table21[[#This Row],[TOTAL]]</f>
        <v>1</v>
      </c>
      <c r="U109">
        <f>Table21[[#This Row],[Creation]]/Table21[[#This Row],[TOTAL]]</f>
        <v>0</v>
      </c>
      <c r="V109">
        <f>Table21[[#This Row],[Background]]/Table21[[#This Row],[TOTAL]]</f>
        <v>0</v>
      </c>
      <c r="W109" s="2">
        <f>SUM(Table2125[[#This Row],[Use]:[Background]])</f>
        <v>1</v>
      </c>
    </row>
    <row r="110" spans="1:23" x14ac:dyDescent="0.2">
      <c r="A110" t="s">
        <v>11595</v>
      </c>
      <c r="B110">
        <v>1</v>
      </c>
      <c r="C110">
        <v>0</v>
      </c>
      <c r="D110">
        <v>0</v>
      </c>
      <c r="E110">
        <f>SUM(Table20[[#This Row],[Use]:[Background]])</f>
        <v>1</v>
      </c>
      <c r="G110" t="s">
        <v>11595</v>
      </c>
      <c r="H110">
        <v>1</v>
      </c>
      <c r="I110">
        <v>0</v>
      </c>
      <c r="J110">
        <v>0</v>
      </c>
      <c r="K110" s="2">
        <f>SUM(Table21[[#This Row],[Use]:[Background]])</f>
        <v>1</v>
      </c>
      <c r="M110" t="s">
        <v>11595</v>
      </c>
      <c r="N110">
        <f>Table20[[#This Row],[Use]]/Table20[[#This Row],[TOTAL]]</f>
        <v>1</v>
      </c>
      <c r="O110">
        <f>Table20[[#This Row],[Creation]]/Table20[[#This Row],[TOTAL]]</f>
        <v>0</v>
      </c>
      <c r="P110">
        <f>Table20[[#This Row],[Background]]/Table20[[#This Row],[TOTAL]]</f>
        <v>0</v>
      </c>
      <c r="Q110" s="2">
        <f>SUM(Table2023[[#This Row],[Use]:[Background]])</f>
        <v>1</v>
      </c>
      <c r="S110" t="s">
        <v>11595</v>
      </c>
      <c r="T110">
        <f>Table21[[#This Row],[Use]]/Table21[[#This Row],[TOTAL]]</f>
        <v>1</v>
      </c>
      <c r="U110">
        <f>Table21[[#This Row],[Creation]]/Table21[[#This Row],[TOTAL]]</f>
        <v>0</v>
      </c>
      <c r="V110">
        <f>Table21[[#This Row],[Background]]/Table21[[#This Row],[TOTAL]]</f>
        <v>0</v>
      </c>
      <c r="W110" s="2">
        <f>SUM(Table2125[[#This Row],[Use]:[Background]])</f>
        <v>1</v>
      </c>
    </row>
    <row r="111" spans="1:23" x14ac:dyDescent="0.2">
      <c r="A111" t="s">
        <v>12462</v>
      </c>
      <c r="B111">
        <v>0</v>
      </c>
      <c r="C111">
        <v>1</v>
      </c>
      <c r="D111">
        <v>0</v>
      </c>
      <c r="E111">
        <f>SUM(Table20[[#This Row],[Use]:[Background]])</f>
        <v>1</v>
      </c>
      <c r="G111" t="s">
        <v>12462</v>
      </c>
      <c r="H111">
        <v>0</v>
      </c>
      <c r="I111">
        <v>1</v>
      </c>
      <c r="J111">
        <v>0</v>
      </c>
      <c r="K111" s="2">
        <f>SUM(Table21[[#This Row],[Use]:[Background]])</f>
        <v>1</v>
      </c>
      <c r="M111" t="s">
        <v>12462</v>
      </c>
      <c r="N111">
        <f>Table20[[#This Row],[Use]]/Table20[[#This Row],[TOTAL]]</f>
        <v>0</v>
      </c>
      <c r="O111">
        <f>Table20[[#This Row],[Creation]]/Table20[[#This Row],[TOTAL]]</f>
        <v>1</v>
      </c>
      <c r="P111">
        <f>Table20[[#This Row],[Background]]/Table20[[#This Row],[TOTAL]]</f>
        <v>0</v>
      </c>
      <c r="Q111" s="2">
        <f>SUM(Table2023[[#This Row],[Use]:[Background]])</f>
        <v>1</v>
      </c>
      <c r="S111" t="s">
        <v>12462</v>
      </c>
      <c r="T111">
        <f>Table21[[#This Row],[Use]]/Table21[[#This Row],[TOTAL]]</f>
        <v>0</v>
      </c>
      <c r="U111">
        <f>Table21[[#This Row],[Creation]]/Table21[[#This Row],[TOTAL]]</f>
        <v>1</v>
      </c>
      <c r="V111">
        <f>Table21[[#This Row],[Background]]/Table21[[#This Row],[TOTAL]]</f>
        <v>0</v>
      </c>
      <c r="W111" s="2">
        <f>SUM(Table2125[[#This Row],[Use]:[Background]])</f>
        <v>1</v>
      </c>
    </row>
    <row r="112" spans="1:23" x14ac:dyDescent="0.2">
      <c r="A112" t="s">
        <v>12272</v>
      </c>
      <c r="B112">
        <v>1</v>
      </c>
      <c r="C112">
        <v>0</v>
      </c>
      <c r="D112">
        <v>0</v>
      </c>
      <c r="E112">
        <f>SUM(Table20[[#This Row],[Use]:[Background]])</f>
        <v>1</v>
      </c>
      <c r="G112" t="s">
        <v>12272</v>
      </c>
      <c r="H112">
        <v>1</v>
      </c>
      <c r="I112">
        <v>0</v>
      </c>
      <c r="J112">
        <v>0</v>
      </c>
      <c r="K112" s="2">
        <f>SUM(Table21[[#This Row],[Use]:[Background]])</f>
        <v>1</v>
      </c>
      <c r="M112" t="s">
        <v>12272</v>
      </c>
      <c r="N112">
        <f>Table20[[#This Row],[Use]]/Table20[[#This Row],[TOTAL]]</f>
        <v>1</v>
      </c>
      <c r="O112">
        <f>Table20[[#This Row],[Creation]]/Table20[[#This Row],[TOTAL]]</f>
        <v>0</v>
      </c>
      <c r="P112">
        <f>Table20[[#This Row],[Background]]/Table20[[#This Row],[TOTAL]]</f>
        <v>0</v>
      </c>
      <c r="Q112" s="2">
        <f>SUM(Table2023[[#This Row],[Use]:[Background]])</f>
        <v>1</v>
      </c>
      <c r="S112" t="s">
        <v>12272</v>
      </c>
      <c r="T112">
        <f>Table21[[#This Row],[Use]]/Table21[[#This Row],[TOTAL]]</f>
        <v>1</v>
      </c>
      <c r="U112">
        <f>Table21[[#This Row],[Creation]]/Table21[[#This Row],[TOTAL]]</f>
        <v>0</v>
      </c>
      <c r="V112">
        <f>Table21[[#This Row],[Background]]/Table21[[#This Row],[TOTAL]]</f>
        <v>0</v>
      </c>
      <c r="W112" s="2">
        <f>SUM(Table2125[[#This Row],[Use]:[Background]])</f>
        <v>1</v>
      </c>
    </row>
    <row r="113" spans="1:23" x14ac:dyDescent="0.2">
      <c r="A113" t="s">
        <v>11379</v>
      </c>
      <c r="B113">
        <v>4</v>
      </c>
      <c r="C113">
        <v>0</v>
      </c>
      <c r="D113">
        <v>0</v>
      </c>
      <c r="E113">
        <f>SUM(Table20[[#This Row],[Use]:[Background]])</f>
        <v>4</v>
      </c>
      <c r="G113" t="s">
        <v>11379</v>
      </c>
      <c r="H113">
        <v>4</v>
      </c>
      <c r="I113">
        <v>0</v>
      </c>
      <c r="J113">
        <v>0</v>
      </c>
      <c r="K113" s="2">
        <f>SUM(Table21[[#This Row],[Use]:[Background]])</f>
        <v>4</v>
      </c>
      <c r="M113" t="s">
        <v>11379</v>
      </c>
      <c r="N113">
        <f>Table20[[#This Row],[Use]]/Table20[[#This Row],[TOTAL]]</f>
        <v>1</v>
      </c>
      <c r="O113">
        <f>Table20[[#This Row],[Creation]]/Table20[[#This Row],[TOTAL]]</f>
        <v>0</v>
      </c>
      <c r="P113">
        <f>Table20[[#This Row],[Background]]/Table20[[#This Row],[TOTAL]]</f>
        <v>0</v>
      </c>
      <c r="Q113" s="2">
        <f>SUM(Table2023[[#This Row],[Use]:[Background]])</f>
        <v>1</v>
      </c>
      <c r="S113" t="s">
        <v>11379</v>
      </c>
      <c r="T113">
        <f>Table21[[#This Row],[Use]]/Table21[[#This Row],[TOTAL]]</f>
        <v>1</v>
      </c>
      <c r="U113">
        <f>Table21[[#This Row],[Creation]]/Table21[[#This Row],[TOTAL]]</f>
        <v>0</v>
      </c>
      <c r="V113">
        <f>Table21[[#This Row],[Background]]/Table21[[#This Row],[TOTAL]]</f>
        <v>0</v>
      </c>
      <c r="W113" s="2">
        <f>SUM(Table2125[[#This Row],[Use]:[Background]])</f>
        <v>1</v>
      </c>
    </row>
    <row r="114" spans="1:23" x14ac:dyDescent="0.2">
      <c r="A114" t="s">
        <v>11574</v>
      </c>
      <c r="B114">
        <v>0</v>
      </c>
      <c r="C114">
        <v>1</v>
      </c>
      <c r="D114">
        <v>0</v>
      </c>
      <c r="E114">
        <f>SUM(Table20[[#This Row],[Use]:[Background]])</f>
        <v>1</v>
      </c>
      <c r="G114" t="s">
        <v>11574</v>
      </c>
      <c r="H114">
        <v>1</v>
      </c>
      <c r="I114">
        <v>0</v>
      </c>
      <c r="J114">
        <v>0</v>
      </c>
      <c r="K114" s="2">
        <f>SUM(Table21[[#This Row],[Use]:[Background]])</f>
        <v>1</v>
      </c>
      <c r="M114" t="s">
        <v>11574</v>
      </c>
      <c r="N114">
        <f>Table20[[#This Row],[Use]]/Table20[[#This Row],[TOTAL]]</f>
        <v>0</v>
      </c>
      <c r="O114">
        <f>Table20[[#This Row],[Creation]]/Table20[[#This Row],[TOTAL]]</f>
        <v>1</v>
      </c>
      <c r="P114">
        <f>Table20[[#This Row],[Background]]/Table20[[#This Row],[TOTAL]]</f>
        <v>0</v>
      </c>
      <c r="Q114" s="2">
        <f>SUM(Table2023[[#This Row],[Use]:[Background]])</f>
        <v>1</v>
      </c>
      <c r="S114" t="s">
        <v>11574</v>
      </c>
      <c r="T114">
        <f>Table21[[#This Row],[Use]]/Table21[[#This Row],[TOTAL]]</f>
        <v>1</v>
      </c>
      <c r="U114">
        <f>Table21[[#This Row],[Creation]]/Table21[[#This Row],[TOTAL]]</f>
        <v>0</v>
      </c>
      <c r="V114">
        <f>Table21[[#This Row],[Background]]/Table21[[#This Row],[TOTAL]]</f>
        <v>0</v>
      </c>
      <c r="W114" s="2">
        <f>SUM(Table2125[[#This Row],[Use]:[Background]])</f>
        <v>1</v>
      </c>
    </row>
    <row r="115" spans="1:23" x14ac:dyDescent="0.2">
      <c r="A115" t="s">
        <v>12254</v>
      </c>
      <c r="B115">
        <v>0</v>
      </c>
      <c r="C115">
        <v>1</v>
      </c>
      <c r="D115">
        <v>0</v>
      </c>
      <c r="E115">
        <f>SUM(Table20[[#This Row],[Use]:[Background]])</f>
        <v>1</v>
      </c>
      <c r="G115" t="s">
        <v>12254</v>
      </c>
      <c r="H115">
        <v>0</v>
      </c>
      <c r="I115">
        <v>1</v>
      </c>
      <c r="J115">
        <v>0</v>
      </c>
      <c r="K115" s="2">
        <f>SUM(Table21[[#This Row],[Use]:[Background]])</f>
        <v>1</v>
      </c>
      <c r="M115" t="s">
        <v>12254</v>
      </c>
      <c r="N115">
        <f>Table20[[#This Row],[Use]]/Table20[[#This Row],[TOTAL]]</f>
        <v>0</v>
      </c>
      <c r="O115">
        <f>Table20[[#This Row],[Creation]]/Table20[[#This Row],[TOTAL]]</f>
        <v>1</v>
      </c>
      <c r="P115">
        <f>Table20[[#This Row],[Background]]/Table20[[#This Row],[TOTAL]]</f>
        <v>0</v>
      </c>
      <c r="Q115" s="2">
        <f>SUM(Table2023[[#This Row],[Use]:[Background]])</f>
        <v>1</v>
      </c>
      <c r="S115" t="s">
        <v>12254</v>
      </c>
      <c r="T115">
        <f>Table21[[#This Row],[Use]]/Table21[[#This Row],[TOTAL]]</f>
        <v>0</v>
      </c>
      <c r="U115">
        <f>Table21[[#This Row],[Creation]]/Table21[[#This Row],[TOTAL]]</f>
        <v>1</v>
      </c>
      <c r="V115">
        <f>Table21[[#This Row],[Background]]/Table21[[#This Row],[TOTAL]]</f>
        <v>0</v>
      </c>
      <c r="W115" s="2">
        <f>SUM(Table2125[[#This Row],[Use]:[Background]])</f>
        <v>1</v>
      </c>
    </row>
    <row r="116" spans="1:23" x14ac:dyDescent="0.2">
      <c r="A116" t="s">
        <v>12514</v>
      </c>
      <c r="B116">
        <v>1</v>
      </c>
      <c r="C116">
        <v>0</v>
      </c>
      <c r="D116">
        <v>0</v>
      </c>
      <c r="E116">
        <f>SUM(Table20[[#This Row],[Use]:[Background]])</f>
        <v>1</v>
      </c>
      <c r="G116" t="s">
        <v>12514</v>
      </c>
      <c r="H116">
        <v>1</v>
      </c>
      <c r="I116">
        <v>0</v>
      </c>
      <c r="J116">
        <v>0</v>
      </c>
      <c r="K116" s="2">
        <f>SUM(Table21[[#This Row],[Use]:[Background]])</f>
        <v>1</v>
      </c>
      <c r="M116" t="s">
        <v>12514</v>
      </c>
      <c r="N116">
        <f>Table20[[#This Row],[Use]]/Table20[[#This Row],[TOTAL]]</f>
        <v>1</v>
      </c>
      <c r="O116">
        <f>Table20[[#This Row],[Creation]]/Table20[[#This Row],[TOTAL]]</f>
        <v>0</v>
      </c>
      <c r="P116">
        <f>Table20[[#This Row],[Background]]/Table20[[#This Row],[TOTAL]]</f>
        <v>0</v>
      </c>
      <c r="Q116" s="2">
        <f>SUM(Table2023[[#This Row],[Use]:[Background]])</f>
        <v>1</v>
      </c>
      <c r="S116" t="s">
        <v>12514</v>
      </c>
      <c r="T116">
        <f>Table21[[#This Row],[Use]]/Table21[[#This Row],[TOTAL]]</f>
        <v>1</v>
      </c>
      <c r="U116">
        <f>Table21[[#This Row],[Creation]]/Table21[[#This Row],[TOTAL]]</f>
        <v>0</v>
      </c>
      <c r="V116">
        <f>Table21[[#This Row],[Background]]/Table21[[#This Row],[TOTAL]]</f>
        <v>0</v>
      </c>
      <c r="W116" s="2">
        <f>SUM(Table2125[[#This Row],[Use]:[Background]])</f>
        <v>1</v>
      </c>
    </row>
    <row r="117" spans="1:23" x14ac:dyDescent="0.2">
      <c r="A117" t="s">
        <v>12864</v>
      </c>
      <c r="B117">
        <v>0</v>
      </c>
      <c r="C117">
        <v>0</v>
      </c>
      <c r="D117">
        <v>1</v>
      </c>
      <c r="E117">
        <f>SUM(Table20[[#This Row],[Use]:[Background]])</f>
        <v>1</v>
      </c>
      <c r="G117" t="s">
        <v>12864</v>
      </c>
      <c r="H117">
        <v>0</v>
      </c>
      <c r="I117">
        <v>0</v>
      </c>
      <c r="J117">
        <v>1</v>
      </c>
      <c r="K117" s="2">
        <f>SUM(Table21[[#This Row],[Use]:[Background]])</f>
        <v>1</v>
      </c>
      <c r="M117" t="s">
        <v>12864</v>
      </c>
      <c r="N117">
        <f>Table20[[#This Row],[Use]]/Table20[[#This Row],[TOTAL]]</f>
        <v>0</v>
      </c>
      <c r="O117">
        <f>Table20[[#This Row],[Creation]]/Table20[[#This Row],[TOTAL]]</f>
        <v>0</v>
      </c>
      <c r="P117">
        <f>Table20[[#This Row],[Background]]/Table20[[#This Row],[TOTAL]]</f>
        <v>1</v>
      </c>
      <c r="Q117" s="2">
        <f>SUM(Table2023[[#This Row],[Use]:[Background]])</f>
        <v>1</v>
      </c>
      <c r="S117" t="s">
        <v>12864</v>
      </c>
      <c r="T117">
        <f>Table21[[#This Row],[Use]]/Table21[[#This Row],[TOTAL]]</f>
        <v>0</v>
      </c>
      <c r="U117">
        <f>Table21[[#This Row],[Creation]]/Table21[[#This Row],[TOTAL]]</f>
        <v>0</v>
      </c>
      <c r="V117">
        <f>Table21[[#This Row],[Background]]/Table21[[#This Row],[TOTAL]]</f>
        <v>1</v>
      </c>
      <c r="W117" s="2">
        <f>SUM(Table2125[[#This Row],[Use]:[Background]])</f>
        <v>1</v>
      </c>
    </row>
    <row r="118" spans="1:23" x14ac:dyDescent="0.2">
      <c r="A118" t="s">
        <v>12495</v>
      </c>
      <c r="B118">
        <v>1</v>
      </c>
      <c r="C118">
        <v>0</v>
      </c>
      <c r="D118">
        <v>0</v>
      </c>
      <c r="E118">
        <f>SUM(Table20[[#This Row],[Use]:[Background]])</f>
        <v>1</v>
      </c>
      <c r="G118" t="s">
        <v>12495</v>
      </c>
      <c r="H118">
        <v>1</v>
      </c>
      <c r="I118">
        <v>0</v>
      </c>
      <c r="J118">
        <v>0</v>
      </c>
      <c r="K118" s="2">
        <f>SUM(Table21[[#This Row],[Use]:[Background]])</f>
        <v>1</v>
      </c>
      <c r="M118" t="s">
        <v>12495</v>
      </c>
      <c r="N118">
        <f>Table20[[#This Row],[Use]]/Table20[[#This Row],[TOTAL]]</f>
        <v>1</v>
      </c>
      <c r="O118">
        <f>Table20[[#This Row],[Creation]]/Table20[[#This Row],[TOTAL]]</f>
        <v>0</v>
      </c>
      <c r="P118">
        <f>Table20[[#This Row],[Background]]/Table20[[#This Row],[TOTAL]]</f>
        <v>0</v>
      </c>
      <c r="Q118" s="2">
        <f>SUM(Table2023[[#This Row],[Use]:[Background]])</f>
        <v>1</v>
      </c>
      <c r="S118" t="s">
        <v>12495</v>
      </c>
      <c r="T118">
        <f>Table21[[#This Row],[Use]]/Table21[[#This Row],[TOTAL]]</f>
        <v>1</v>
      </c>
      <c r="U118">
        <f>Table21[[#This Row],[Creation]]/Table21[[#This Row],[TOTAL]]</f>
        <v>0</v>
      </c>
      <c r="V118">
        <f>Table21[[#This Row],[Background]]/Table21[[#This Row],[TOTAL]]</f>
        <v>0</v>
      </c>
      <c r="W118" s="2">
        <f>SUM(Table2125[[#This Row],[Use]:[Background]])</f>
        <v>1</v>
      </c>
    </row>
    <row r="119" spans="1:23" x14ac:dyDescent="0.2">
      <c r="A119" t="s">
        <v>12709</v>
      </c>
      <c r="B119">
        <v>1</v>
      </c>
      <c r="C119">
        <v>0</v>
      </c>
      <c r="D119">
        <v>0</v>
      </c>
      <c r="E119">
        <f>SUM(Table20[[#This Row],[Use]:[Background]])</f>
        <v>1</v>
      </c>
      <c r="G119" t="s">
        <v>12709</v>
      </c>
      <c r="H119">
        <v>1</v>
      </c>
      <c r="I119">
        <v>0</v>
      </c>
      <c r="J119">
        <v>0</v>
      </c>
      <c r="K119" s="2">
        <f>SUM(Table21[[#This Row],[Use]:[Background]])</f>
        <v>1</v>
      </c>
      <c r="M119" t="s">
        <v>12709</v>
      </c>
      <c r="N119">
        <f>Table20[[#This Row],[Use]]/Table20[[#This Row],[TOTAL]]</f>
        <v>1</v>
      </c>
      <c r="O119">
        <f>Table20[[#This Row],[Creation]]/Table20[[#This Row],[TOTAL]]</f>
        <v>0</v>
      </c>
      <c r="P119">
        <f>Table20[[#This Row],[Background]]/Table20[[#This Row],[TOTAL]]</f>
        <v>0</v>
      </c>
      <c r="Q119" s="2">
        <f>SUM(Table2023[[#This Row],[Use]:[Background]])</f>
        <v>1</v>
      </c>
      <c r="S119" t="s">
        <v>12709</v>
      </c>
      <c r="T119">
        <f>Table21[[#This Row],[Use]]/Table21[[#This Row],[TOTAL]]</f>
        <v>1</v>
      </c>
      <c r="U119">
        <f>Table21[[#This Row],[Creation]]/Table21[[#This Row],[TOTAL]]</f>
        <v>0</v>
      </c>
      <c r="V119">
        <f>Table21[[#This Row],[Background]]/Table21[[#This Row],[TOTAL]]</f>
        <v>0</v>
      </c>
      <c r="W119" s="2">
        <f>SUM(Table2125[[#This Row],[Use]:[Background]])</f>
        <v>1</v>
      </c>
    </row>
    <row r="120" spans="1:23" x14ac:dyDescent="0.2">
      <c r="A120" t="s">
        <v>11473</v>
      </c>
      <c r="B120">
        <v>0</v>
      </c>
      <c r="C120">
        <v>1</v>
      </c>
      <c r="D120">
        <v>0</v>
      </c>
      <c r="E120">
        <f>SUM(Table20[[#This Row],[Use]:[Background]])</f>
        <v>1</v>
      </c>
      <c r="G120" t="s">
        <v>11473</v>
      </c>
      <c r="H120">
        <v>0</v>
      </c>
      <c r="I120">
        <v>1</v>
      </c>
      <c r="J120">
        <v>0</v>
      </c>
      <c r="K120" s="2">
        <f>SUM(Table21[[#This Row],[Use]:[Background]])</f>
        <v>1</v>
      </c>
      <c r="M120" t="s">
        <v>11473</v>
      </c>
      <c r="N120">
        <f>Table20[[#This Row],[Use]]/Table20[[#This Row],[TOTAL]]</f>
        <v>0</v>
      </c>
      <c r="O120">
        <f>Table20[[#This Row],[Creation]]/Table20[[#This Row],[TOTAL]]</f>
        <v>1</v>
      </c>
      <c r="P120">
        <f>Table20[[#This Row],[Background]]/Table20[[#This Row],[TOTAL]]</f>
        <v>0</v>
      </c>
      <c r="Q120" s="2">
        <f>SUM(Table2023[[#This Row],[Use]:[Background]])</f>
        <v>1</v>
      </c>
      <c r="S120" t="s">
        <v>11473</v>
      </c>
      <c r="T120">
        <f>Table21[[#This Row],[Use]]/Table21[[#This Row],[TOTAL]]</f>
        <v>0</v>
      </c>
      <c r="U120">
        <f>Table21[[#This Row],[Creation]]/Table21[[#This Row],[TOTAL]]</f>
        <v>1</v>
      </c>
      <c r="V120">
        <f>Table21[[#This Row],[Background]]/Table21[[#This Row],[TOTAL]]</f>
        <v>0</v>
      </c>
      <c r="W120" s="2">
        <f>SUM(Table2125[[#This Row],[Use]:[Background]])</f>
        <v>1</v>
      </c>
    </row>
    <row r="121" spans="1:23" x14ac:dyDescent="0.2">
      <c r="A121" t="s">
        <v>11569</v>
      </c>
      <c r="B121">
        <v>1</v>
      </c>
      <c r="C121">
        <v>0</v>
      </c>
      <c r="D121">
        <v>0</v>
      </c>
      <c r="E121">
        <f>SUM(Table20[[#This Row],[Use]:[Background]])</f>
        <v>1</v>
      </c>
      <c r="G121" t="s">
        <v>11569</v>
      </c>
      <c r="H121">
        <v>1</v>
      </c>
      <c r="I121">
        <v>0</v>
      </c>
      <c r="J121">
        <v>0</v>
      </c>
      <c r="K121" s="2">
        <f>SUM(Table21[[#This Row],[Use]:[Background]])</f>
        <v>1</v>
      </c>
      <c r="M121" t="s">
        <v>11569</v>
      </c>
      <c r="N121">
        <f>Table20[[#This Row],[Use]]/Table20[[#This Row],[TOTAL]]</f>
        <v>1</v>
      </c>
      <c r="O121">
        <f>Table20[[#This Row],[Creation]]/Table20[[#This Row],[TOTAL]]</f>
        <v>0</v>
      </c>
      <c r="P121">
        <f>Table20[[#This Row],[Background]]/Table20[[#This Row],[TOTAL]]</f>
        <v>0</v>
      </c>
      <c r="Q121" s="2">
        <f>SUM(Table2023[[#This Row],[Use]:[Background]])</f>
        <v>1</v>
      </c>
      <c r="S121" t="s">
        <v>11569</v>
      </c>
      <c r="T121">
        <f>Table21[[#This Row],[Use]]/Table21[[#This Row],[TOTAL]]</f>
        <v>1</v>
      </c>
      <c r="U121">
        <f>Table21[[#This Row],[Creation]]/Table21[[#This Row],[TOTAL]]</f>
        <v>0</v>
      </c>
      <c r="V121">
        <f>Table21[[#This Row],[Background]]/Table21[[#This Row],[TOTAL]]</f>
        <v>0</v>
      </c>
      <c r="W121" s="2">
        <f>SUM(Table2125[[#This Row],[Use]:[Background]])</f>
        <v>1</v>
      </c>
    </row>
    <row r="122" spans="1:23" x14ac:dyDescent="0.2">
      <c r="A122" t="s">
        <v>11687</v>
      </c>
      <c r="B122">
        <v>2</v>
      </c>
      <c r="C122">
        <v>0</v>
      </c>
      <c r="D122">
        <v>0</v>
      </c>
      <c r="E122">
        <f>SUM(Table20[[#This Row],[Use]:[Background]])</f>
        <v>2</v>
      </c>
      <c r="G122" t="s">
        <v>11687</v>
      </c>
      <c r="H122">
        <v>2</v>
      </c>
      <c r="I122">
        <v>0</v>
      </c>
      <c r="J122">
        <v>0</v>
      </c>
      <c r="K122" s="2">
        <f>SUM(Table21[[#This Row],[Use]:[Background]])</f>
        <v>2</v>
      </c>
      <c r="M122" t="s">
        <v>11687</v>
      </c>
      <c r="N122">
        <f>Table20[[#This Row],[Use]]/Table20[[#This Row],[TOTAL]]</f>
        <v>1</v>
      </c>
      <c r="O122">
        <f>Table20[[#This Row],[Creation]]/Table20[[#This Row],[TOTAL]]</f>
        <v>0</v>
      </c>
      <c r="P122">
        <f>Table20[[#This Row],[Background]]/Table20[[#This Row],[TOTAL]]</f>
        <v>0</v>
      </c>
      <c r="Q122" s="2">
        <f>SUM(Table2023[[#This Row],[Use]:[Background]])</f>
        <v>1</v>
      </c>
      <c r="S122" t="s">
        <v>11687</v>
      </c>
      <c r="T122">
        <f>Table21[[#This Row],[Use]]/Table21[[#This Row],[TOTAL]]</f>
        <v>1</v>
      </c>
      <c r="U122">
        <f>Table21[[#This Row],[Creation]]/Table21[[#This Row],[TOTAL]]</f>
        <v>0</v>
      </c>
      <c r="V122">
        <f>Table21[[#This Row],[Background]]/Table21[[#This Row],[TOTAL]]</f>
        <v>0</v>
      </c>
      <c r="W122" s="2">
        <f>SUM(Table2125[[#This Row],[Use]:[Background]])</f>
        <v>1</v>
      </c>
    </row>
    <row r="123" spans="1:23" x14ac:dyDescent="0.2">
      <c r="A123" t="s">
        <v>12157</v>
      </c>
      <c r="B123">
        <v>1</v>
      </c>
      <c r="C123">
        <v>0</v>
      </c>
      <c r="D123">
        <v>0</v>
      </c>
      <c r="E123">
        <f>SUM(Table20[[#This Row],[Use]:[Background]])</f>
        <v>1</v>
      </c>
      <c r="G123" t="s">
        <v>12157</v>
      </c>
      <c r="H123">
        <v>1</v>
      </c>
      <c r="I123">
        <v>0</v>
      </c>
      <c r="J123">
        <v>0</v>
      </c>
      <c r="K123" s="2">
        <f>SUM(Table21[[#This Row],[Use]:[Background]])</f>
        <v>1</v>
      </c>
      <c r="M123" t="s">
        <v>12157</v>
      </c>
      <c r="N123">
        <f>Table20[[#This Row],[Use]]/Table20[[#This Row],[TOTAL]]</f>
        <v>1</v>
      </c>
      <c r="O123">
        <f>Table20[[#This Row],[Creation]]/Table20[[#This Row],[TOTAL]]</f>
        <v>0</v>
      </c>
      <c r="P123">
        <f>Table20[[#This Row],[Background]]/Table20[[#This Row],[TOTAL]]</f>
        <v>0</v>
      </c>
      <c r="Q123" s="2">
        <f>SUM(Table2023[[#This Row],[Use]:[Background]])</f>
        <v>1</v>
      </c>
      <c r="S123" t="s">
        <v>12157</v>
      </c>
      <c r="T123">
        <f>Table21[[#This Row],[Use]]/Table21[[#This Row],[TOTAL]]</f>
        <v>1</v>
      </c>
      <c r="U123">
        <f>Table21[[#This Row],[Creation]]/Table21[[#This Row],[TOTAL]]</f>
        <v>0</v>
      </c>
      <c r="V123">
        <f>Table21[[#This Row],[Background]]/Table21[[#This Row],[TOTAL]]</f>
        <v>0</v>
      </c>
      <c r="W123" s="2">
        <f>SUM(Table2125[[#This Row],[Use]:[Background]])</f>
        <v>1</v>
      </c>
    </row>
    <row r="124" spans="1:23" x14ac:dyDescent="0.2">
      <c r="A124" t="s">
        <v>12245</v>
      </c>
      <c r="B124">
        <v>1</v>
      </c>
      <c r="C124">
        <v>0</v>
      </c>
      <c r="D124">
        <v>0</v>
      </c>
      <c r="E124">
        <f>SUM(Table20[[#This Row],[Use]:[Background]])</f>
        <v>1</v>
      </c>
      <c r="G124" t="s">
        <v>12245</v>
      </c>
      <c r="H124">
        <v>1</v>
      </c>
      <c r="I124">
        <v>0</v>
      </c>
      <c r="J124">
        <v>0</v>
      </c>
      <c r="K124" s="2">
        <f>SUM(Table21[[#This Row],[Use]:[Background]])</f>
        <v>1</v>
      </c>
      <c r="M124" t="s">
        <v>12245</v>
      </c>
      <c r="N124">
        <f>Table20[[#This Row],[Use]]/Table20[[#This Row],[TOTAL]]</f>
        <v>1</v>
      </c>
      <c r="O124">
        <f>Table20[[#This Row],[Creation]]/Table20[[#This Row],[TOTAL]]</f>
        <v>0</v>
      </c>
      <c r="P124">
        <f>Table20[[#This Row],[Background]]/Table20[[#This Row],[TOTAL]]</f>
        <v>0</v>
      </c>
      <c r="Q124" s="2">
        <f>SUM(Table2023[[#This Row],[Use]:[Background]])</f>
        <v>1</v>
      </c>
      <c r="S124" t="s">
        <v>12245</v>
      </c>
      <c r="T124">
        <f>Table21[[#This Row],[Use]]/Table21[[#This Row],[TOTAL]]</f>
        <v>1</v>
      </c>
      <c r="U124">
        <f>Table21[[#This Row],[Creation]]/Table21[[#This Row],[TOTAL]]</f>
        <v>0</v>
      </c>
      <c r="V124">
        <f>Table21[[#This Row],[Background]]/Table21[[#This Row],[TOTAL]]</f>
        <v>0</v>
      </c>
      <c r="W124" s="2">
        <f>SUM(Table2125[[#This Row],[Use]:[Background]])</f>
        <v>1</v>
      </c>
    </row>
    <row r="125" spans="1:23" x14ac:dyDescent="0.2">
      <c r="A125" t="s">
        <v>11942</v>
      </c>
      <c r="B125">
        <v>1</v>
      </c>
      <c r="C125">
        <v>0</v>
      </c>
      <c r="D125">
        <v>0</v>
      </c>
      <c r="E125">
        <f>SUM(Table20[[#This Row],[Use]:[Background]])</f>
        <v>1</v>
      </c>
      <c r="G125" t="s">
        <v>11942</v>
      </c>
      <c r="H125">
        <v>0</v>
      </c>
      <c r="I125">
        <v>1</v>
      </c>
      <c r="J125">
        <v>0</v>
      </c>
      <c r="K125" s="2">
        <f>SUM(Table21[[#This Row],[Use]:[Background]])</f>
        <v>1</v>
      </c>
      <c r="M125" t="s">
        <v>11942</v>
      </c>
      <c r="N125">
        <f>Table20[[#This Row],[Use]]/Table20[[#This Row],[TOTAL]]</f>
        <v>1</v>
      </c>
      <c r="O125">
        <f>Table20[[#This Row],[Creation]]/Table20[[#This Row],[TOTAL]]</f>
        <v>0</v>
      </c>
      <c r="P125">
        <f>Table20[[#This Row],[Background]]/Table20[[#This Row],[TOTAL]]</f>
        <v>0</v>
      </c>
      <c r="Q125" s="2">
        <f>SUM(Table2023[[#This Row],[Use]:[Background]])</f>
        <v>1</v>
      </c>
      <c r="S125" t="s">
        <v>11942</v>
      </c>
      <c r="T125">
        <f>Table21[[#This Row],[Use]]/Table21[[#This Row],[TOTAL]]</f>
        <v>0</v>
      </c>
      <c r="U125">
        <f>Table21[[#This Row],[Creation]]/Table21[[#This Row],[TOTAL]]</f>
        <v>1</v>
      </c>
      <c r="V125">
        <f>Table21[[#This Row],[Background]]/Table21[[#This Row],[TOTAL]]</f>
        <v>0</v>
      </c>
      <c r="W125" s="2">
        <f>SUM(Table2125[[#This Row],[Use]:[Background]])</f>
        <v>1</v>
      </c>
    </row>
    <row r="126" spans="1:23" x14ac:dyDescent="0.2">
      <c r="A126" t="s">
        <v>12912</v>
      </c>
      <c r="B126">
        <v>1</v>
      </c>
      <c r="C126">
        <v>0</v>
      </c>
      <c r="D126">
        <v>0</v>
      </c>
      <c r="E126">
        <f>SUM(Table20[[#This Row],[Use]:[Background]])</f>
        <v>1</v>
      </c>
      <c r="G126" t="s">
        <v>12912</v>
      </c>
      <c r="H126">
        <v>1</v>
      </c>
      <c r="I126">
        <v>0</v>
      </c>
      <c r="J126">
        <v>0</v>
      </c>
      <c r="K126" s="2">
        <f>SUM(Table21[[#This Row],[Use]:[Background]])</f>
        <v>1</v>
      </c>
      <c r="M126" t="s">
        <v>12912</v>
      </c>
      <c r="N126">
        <f>Table20[[#This Row],[Use]]/Table20[[#This Row],[TOTAL]]</f>
        <v>1</v>
      </c>
      <c r="O126">
        <f>Table20[[#This Row],[Creation]]/Table20[[#This Row],[TOTAL]]</f>
        <v>0</v>
      </c>
      <c r="P126">
        <f>Table20[[#This Row],[Background]]/Table20[[#This Row],[TOTAL]]</f>
        <v>0</v>
      </c>
      <c r="Q126" s="2">
        <f>SUM(Table2023[[#This Row],[Use]:[Background]])</f>
        <v>1</v>
      </c>
      <c r="S126" t="s">
        <v>12912</v>
      </c>
      <c r="T126">
        <f>Table21[[#This Row],[Use]]/Table21[[#This Row],[TOTAL]]</f>
        <v>1</v>
      </c>
      <c r="U126">
        <f>Table21[[#This Row],[Creation]]/Table21[[#This Row],[TOTAL]]</f>
        <v>0</v>
      </c>
      <c r="V126">
        <f>Table21[[#This Row],[Background]]/Table21[[#This Row],[TOTAL]]</f>
        <v>0</v>
      </c>
      <c r="W126" s="2">
        <f>SUM(Table2125[[#This Row],[Use]:[Background]])</f>
        <v>1</v>
      </c>
    </row>
    <row r="127" spans="1:23" x14ac:dyDescent="0.2">
      <c r="A127" t="s">
        <v>12637</v>
      </c>
      <c r="B127">
        <v>1</v>
      </c>
      <c r="C127">
        <v>0</v>
      </c>
      <c r="D127">
        <v>0</v>
      </c>
      <c r="E127">
        <f>SUM(Table20[[#This Row],[Use]:[Background]])</f>
        <v>1</v>
      </c>
      <c r="G127" t="s">
        <v>12637</v>
      </c>
      <c r="H127">
        <v>0</v>
      </c>
      <c r="I127">
        <v>0</v>
      </c>
      <c r="J127">
        <v>1</v>
      </c>
      <c r="K127" s="2">
        <f>SUM(Table21[[#This Row],[Use]:[Background]])</f>
        <v>1</v>
      </c>
      <c r="M127" t="s">
        <v>12637</v>
      </c>
      <c r="N127">
        <f>Table20[[#This Row],[Use]]/Table20[[#This Row],[TOTAL]]</f>
        <v>1</v>
      </c>
      <c r="O127">
        <f>Table20[[#This Row],[Creation]]/Table20[[#This Row],[TOTAL]]</f>
        <v>0</v>
      </c>
      <c r="P127">
        <f>Table20[[#This Row],[Background]]/Table20[[#This Row],[TOTAL]]</f>
        <v>0</v>
      </c>
      <c r="Q127" s="2">
        <f>SUM(Table2023[[#This Row],[Use]:[Background]])</f>
        <v>1</v>
      </c>
      <c r="S127" t="s">
        <v>12637</v>
      </c>
      <c r="T127">
        <f>Table21[[#This Row],[Use]]/Table21[[#This Row],[TOTAL]]</f>
        <v>0</v>
      </c>
      <c r="U127">
        <f>Table21[[#This Row],[Creation]]/Table21[[#This Row],[TOTAL]]</f>
        <v>0</v>
      </c>
      <c r="V127">
        <f>Table21[[#This Row],[Background]]/Table21[[#This Row],[TOTAL]]</f>
        <v>1</v>
      </c>
      <c r="W127" s="2">
        <f>SUM(Table2125[[#This Row],[Use]:[Background]])</f>
        <v>1</v>
      </c>
    </row>
    <row r="128" spans="1:23" x14ac:dyDescent="0.2">
      <c r="A128" t="s">
        <v>11752</v>
      </c>
      <c r="B128">
        <v>1</v>
      </c>
      <c r="C128">
        <v>0</v>
      </c>
      <c r="D128">
        <v>0</v>
      </c>
      <c r="E128">
        <f>SUM(Table20[[#This Row],[Use]:[Background]])</f>
        <v>1</v>
      </c>
      <c r="G128" t="s">
        <v>11752</v>
      </c>
      <c r="H128">
        <v>1</v>
      </c>
      <c r="I128">
        <v>0</v>
      </c>
      <c r="J128">
        <v>0</v>
      </c>
      <c r="K128" s="2">
        <f>SUM(Table21[[#This Row],[Use]:[Background]])</f>
        <v>1</v>
      </c>
      <c r="M128" t="s">
        <v>11752</v>
      </c>
      <c r="N128">
        <f>Table20[[#This Row],[Use]]/Table20[[#This Row],[TOTAL]]</f>
        <v>1</v>
      </c>
      <c r="O128">
        <f>Table20[[#This Row],[Creation]]/Table20[[#This Row],[TOTAL]]</f>
        <v>0</v>
      </c>
      <c r="P128">
        <f>Table20[[#This Row],[Background]]/Table20[[#This Row],[TOTAL]]</f>
        <v>0</v>
      </c>
      <c r="Q128" s="2">
        <f>SUM(Table2023[[#This Row],[Use]:[Background]])</f>
        <v>1</v>
      </c>
      <c r="S128" t="s">
        <v>11752</v>
      </c>
      <c r="T128">
        <f>Table21[[#This Row],[Use]]/Table21[[#This Row],[TOTAL]]</f>
        <v>1</v>
      </c>
      <c r="U128">
        <f>Table21[[#This Row],[Creation]]/Table21[[#This Row],[TOTAL]]</f>
        <v>0</v>
      </c>
      <c r="V128">
        <f>Table21[[#This Row],[Background]]/Table21[[#This Row],[TOTAL]]</f>
        <v>0</v>
      </c>
      <c r="W128" s="2">
        <f>SUM(Table2125[[#This Row],[Use]:[Background]])</f>
        <v>1</v>
      </c>
    </row>
    <row r="129" spans="1:23" x14ac:dyDescent="0.2">
      <c r="A129" t="s">
        <v>11764</v>
      </c>
      <c r="B129">
        <v>3</v>
      </c>
      <c r="C129">
        <v>0</v>
      </c>
      <c r="D129">
        <v>0</v>
      </c>
      <c r="E129">
        <f>SUM(Table20[[#This Row],[Use]:[Background]])</f>
        <v>3</v>
      </c>
      <c r="G129" t="s">
        <v>11764</v>
      </c>
      <c r="H129">
        <v>3</v>
      </c>
      <c r="I129">
        <v>0</v>
      </c>
      <c r="J129">
        <v>0</v>
      </c>
      <c r="K129" s="2">
        <f>SUM(Table21[[#This Row],[Use]:[Background]])</f>
        <v>3</v>
      </c>
      <c r="M129" t="s">
        <v>11764</v>
      </c>
      <c r="N129">
        <f>Table20[[#This Row],[Use]]/Table20[[#This Row],[TOTAL]]</f>
        <v>1</v>
      </c>
      <c r="O129">
        <f>Table20[[#This Row],[Creation]]/Table20[[#This Row],[TOTAL]]</f>
        <v>0</v>
      </c>
      <c r="P129">
        <f>Table20[[#This Row],[Background]]/Table20[[#This Row],[TOTAL]]</f>
        <v>0</v>
      </c>
      <c r="Q129" s="2">
        <f>SUM(Table2023[[#This Row],[Use]:[Background]])</f>
        <v>1</v>
      </c>
      <c r="S129" t="s">
        <v>11764</v>
      </c>
      <c r="T129">
        <f>Table21[[#This Row],[Use]]/Table21[[#This Row],[TOTAL]]</f>
        <v>1</v>
      </c>
      <c r="U129">
        <f>Table21[[#This Row],[Creation]]/Table21[[#This Row],[TOTAL]]</f>
        <v>0</v>
      </c>
      <c r="V129">
        <f>Table21[[#This Row],[Background]]/Table21[[#This Row],[TOTAL]]</f>
        <v>0</v>
      </c>
      <c r="W129" s="2">
        <f>SUM(Table2125[[#This Row],[Use]:[Background]])</f>
        <v>1</v>
      </c>
    </row>
    <row r="130" spans="1:23" x14ac:dyDescent="0.2">
      <c r="A130" t="s">
        <v>12430</v>
      </c>
      <c r="B130">
        <v>0</v>
      </c>
      <c r="C130">
        <v>1</v>
      </c>
      <c r="D130">
        <v>0</v>
      </c>
      <c r="E130">
        <f>SUM(Table20[[#This Row],[Use]:[Background]])</f>
        <v>1</v>
      </c>
      <c r="G130" t="s">
        <v>12430</v>
      </c>
      <c r="H130">
        <v>0</v>
      </c>
      <c r="I130">
        <v>1</v>
      </c>
      <c r="J130">
        <v>0</v>
      </c>
      <c r="K130" s="2">
        <f>SUM(Table21[[#This Row],[Use]:[Background]])</f>
        <v>1</v>
      </c>
      <c r="M130" t="s">
        <v>12430</v>
      </c>
      <c r="N130">
        <f>Table20[[#This Row],[Use]]/Table20[[#This Row],[TOTAL]]</f>
        <v>0</v>
      </c>
      <c r="O130">
        <f>Table20[[#This Row],[Creation]]/Table20[[#This Row],[TOTAL]]</f>
        <v>1</v>
      </c>
      <c r="P130">
        <f>Table20[[#This Row],[Background]]/Table20[[#This Row],[TOTAL]]</f>
        <v>0</v>
      </c>
      <c r="Q130" s="2">
        <f>SUM(Table2023[[#This Row],[Use]:[Background]])</f>
        <v>1</v>
      </c>
      <c r="S130" t="s">
        <v>12430</v>
      </c>
      <c r="T130">
        <f>Table21[[#This Row],[Use]]/Table21[[#This Row],[TOTAL]]</f>
        <v>0</v>
      </c>
      <c r="U130">
        <f>Table21[[#This Row],[Creation]]/Table21[[#This Row],[TOTAL]]</f>
        <v>1</v>
      </c>
      <c r="V130">
        <f>Table21[[#This Row],[Background]]/Table21[[#This Row],[TOTAL]]</f>
        <v>0</v>
      </c>
      <c r="W130" s="2">
        <f>SUM(Table2125[[#This Row],[Use]:[Background]])</f>
        <v>1</v>
      </c>
    </row>
    <row r="131" spans="1:23" x14ac:dyDescent="0.2">
      <c r="A131" t="s">
        <v>12094</v>
      </c>
      <c r="B131">
        <v>1</v>
      </c>
      <c r="C131">
        <v>0</v>
      </c>
      <c r="D131">
        <v>0</v>
      </c>
      <c r="E131">
        <f>SUM(Table20[[#This Row],[Use]:[Background]])</f>
        <v>1</v>
      </c>
      <c r="G131" t="s">
        <v>12094</v>
      </c>
      <c r="H131">
        <v>1</v>
      </c>
      <c r="I131">
        <v>0</v>
      </c>
      <c r="J131">
        <v>0</v>
      </c>
      <c r="K131" s="2">
        <f>SUM(Table21[[#This Row],[Use]:[Background]])</f>
        <v>1</v>
      </c>
      <c r="M131" t="s">
        <v>12094</v>
      </c>
      <c r="N131">
        <f>Table20[[#This Row],[Use]]/Table20[[#This Row],[TOTAL]]</f>
        <v>1</v>
      </c>
      <c r="O131">
        <f>Table20[[#This Row],[Creation]]/Table20[[#This Row],[TOTAL]]</f>
        <v>0</v>
      </c>
      <c r="P131">
        <f>Table20[[#This Row],[Background]]/Table20[[#This Row],[TOTAL]]</f>
        <v>0</v>
      </c>
      <c r="Q131" s="2">
        <f>SUM(Table2023[[#This Row],[Use]:[Background]])</f>
        <v>1</v>
      </c>
      <c r="S131" t="s">
        <v>12094</v>
      </c>
      <c r="T131">
        <f>Table21[[#This Row],[Use]]/Table21[[#This Row],[TOTAL]]</f>
        <v>1</v>
      </c>
      <c r="U131">
        <f>Table21[[#This Row],[Creation]]/Table21[[#This Row],[TOTAL]]</f>
        <v>0</v>
      </c>
      <c r="V131">
        <f>Table21[[#This Row],[Background]]/Table21[[#This Row],[TOTAL]]</f>
        <v>0</v>
      </c>
      <c r="W131" s="2">
        <f>SUM(Table2125[[#This Row],[Use]:[Background]])</f>
        <v>1</v>
      </c>
    </row>
    <row r="132" spans="1:23" x14ac:dyDescent="0.2">
      <c r="A132" t="s">
        <v>12505</v>
      </c>
      <c r="B132">
        <v>1</v>
      </c>
      <c r="C132">
        <v>0</v>
      </c>
      <c r="D132">
        <v>0</v>
      </c>
      <c r="E132">
        <f>SUM(Table20[[#This Row],[Use]:[Background]])</f>
        <v>1</v>
      </c>
      <c r="G132" t="s">
        <v>12505</v>
      </c>
      <c r="H132">
        <v>0</v>
      </c>
      <c r="I132">
        <v>0</v>
      </c>
      <c r="J132">
        <v>1</v>
      </c>
      <c r="K132" s="2">
        <f>SUM(Table21[[#This Row],[Use]:[Background]])</f>
        <v>1</v>
      </c>
      <c r="M132" t="s">
        <v>12505</v>
      </c>
      <c r="N132">
        <f>Table20[[#This Row],[Use]]/Table20[[#This Row],[TOTAL]]</f>
        <v>1</v>
      </c>
      <c r="O132">
        <f>Table20[[#This Row],[Creation]]/Table20[[#This Row],[TOTAL]]</f>
        <v>0</v>
      </c>
      <c r="P132">
        <f>Table20[[#This Row],[Background]]/Table20[[#This Row],[TOTAL]]</f>
        <v>0</v>
      </c>
      <c r="Q132" s="2">
        <f>SUM(Table2023[[#This Row],[Use]:[Background]])</f>
        <v>1</v>
      </c>
      <c r="S132" t="s">
        <v>12505</v>
      </c>
      <c r="T132">
        <f>Table21[[#This Row],[Use]]/Table21[[#This Row],[TOTAL]]</f>
        <v>0</v>
      </c>
      <c r="U132">
        <f>Table21[[#This Row],[Creation]]/Table21[[#This Row],[TOTAL]]</f>
        <v>0</v>
      </c>
      <c r="V132">
        <f>Table21[[#This Row],[Background]]/Table21[[#This Row],[TOTAL]]</f>
        <v>1</v>
      </c>
      <c r="W132" s="2">
        <f>SUM(Table2125[[#This Row],[Use]:[Background]])</f>
        <v>1</v>
      </c>
    </row>
    <row r="133" spans="1:23" x14ac:dyDescent="0.2">
      <c r="A133" t="s">
        <v>11360</v>
      </c>
      <c r="B133">
        <v>0</v>
      </c>
      <c r="C133">
        <v>1</v>
      </c>
      <c r="D133">
        <v>0</v>
      </c>
      <c r="E133">
        <f>SUM(Table20[[#This Row],[Use]:[Background]])</f>
        <v>1</v>
      </c>
      <c r="G133" t="s">
        <v>11360</v>
      </c>
      <c r="H133">
        <v>0</v>
      </c>
      <c r="I133">
        <v>1</v>
      </c>
      <c r="J133">
        <v>0</v>
      </c>
      <c r="K133" s="2">
        <f>SUM(Table21[[#This Row],[Use]:[Background]])</f>
        <v>1</v>
      </c>
      <c r="M133" t="s">
        <v>11360</v>
      </c>
      <c r="N133">
        <f>Table20[[#This Row],[Use]]/Table20[[#This Row],[TOTAL]]</f>
        <v>0</v>
      </c>
      <c r="O133">
        <f>Table20[[#This Row],[Creation]]/Table20[[#This Row],[TOTAL]]</f>
        <v>1</v>
      </c>
      <c r="P133">
        <f>Table20[[#This Row],[Background]]/Table20[[#This Row],[TOTAL]]</f>
        <v>0</v>
      </c>
      <c r="Q133" s="2">
        <f>SUM(Table2023[[#This Row],[Use]:[Background]])</f>
        <v>1</v>
      </c>
      <c r="S133" t="s">
        <v>11360</v>
      </c>
      <c r="T133">
        <f>Table21[[#This Row],[Use]]/Table21[[#This Row],[TOTAL]]</f>
        <v>0</v>
      </c>
      <c r="U133">
        <f>Table21[[#This Row],[Creation]]/Table21[[#This Row],[TOTAL]]</f>
        <v>1</v>
      </c>
      <c r="V133">
        <f>Table21[[#This Row],[Background]]/Table21[[#This Row],[TOTAL]]</f>
        <v>0</v>
      </c>
      <c r="W133" s="2">
        <f>SUM(Table2125[[#This Row],[Use]:[Background]])</f>
        <v>1</v>
      </c>
    </row>
    <row r="134" spans="1:23" x14ac:dyDescent="0.2">
      <c r="A134" t="s">
        <v>11757</v>
      </c>
      <c r="B134">
        <v>0</v>
      </c>
      <c r="C134">
        <v>1</v>
      </c>
      <c r="D134">
        <v>0</v>
      </c>
      <c r="E134">
        <f>SUM(Table20[[#This Row],[Use]:[Background]])</f>
        <v>1</v>
      </c>
      <c r="G134" t="s">
        <v>11757</v>
      </c>
      <c r="H134">
        <v>0</v>
      </c>
      <c r="I134">
        <v>1</v>
      </c>
      <c r="J134">
        <v>0</v>
      </c>
      <c r="K134" s="2">
        <f>SUM(Table21[[#This Row],[Use]:[Background]])</f>
        <v>1</v>
      </c>
      <c r="M134" t="s">
        <v>11757</v>
      </c>
      <c r="N134">
        <f>Table20[[#This Row],[Use]]/Table20[[#This Row],[TOTAL]]</f>
        <v>0</v>
      </c>
      <c r="O134">
        <f>Table20[[#This Row],[Creation]]/Table20[[#This Row],[TOTAL]]</f>
        <v>1</v>
      </c>
      <c r="P134">
        <f>Table20[[#This Row],[Background]]/Table20[[#This Row],[TOTAL]]</f>
        <v>0</v>
      </c>
      <c r="Q134" s="2">
        <f>SUM(Table2023[[#This Row],[Use]:[Background]])</f>
        <v>1</v>
      </c>
      <c r="S134" t="s">
        <v>11757</v>
      </c>
      <c r="T134">
        <f>Table21[[#This Row],[Use]]/Table21[[#This Row],[TOTAL]]</f>
        <v>0</v>
      </c>
      <c r="U134">
        <f>Table21[[#This Row],[Creation]]/Table21[[#This Row],[TOTAL]]</f>
        <v>1</v>
      </c>
      <c r="V134">
        <f>Table21[[#This Row],[Background]]/Table21[[#This Row],[TOTAL]]</f>
        <v>0</v>
      </c>
      <c r="W134" s="2">
        <f>SUM(Table2125[[#This Row],[Use]:[Background]])</f>
        <v>1</v>
      </c>
    </row>
    <row r="135" spans="1:23" x14ac:dyDescent="0.2">
      <c r="A135" t="s">
        <v>12760</v>
      </c>
      <c r="B135">
        <v>1</v>
      </c>
      <c r="C135">
        <v>0</v>
      </c>
      <c r="D135">
        <v>0</v>
      </c>
      <c r="E135">
        <f>SUM(Table20[[#This Row],[Use]:[Background]])</f>
        <v>1</v>
      </c>
      <c r="G135" t="s">
        <v>12760</v>
      </c>
      <c r="H135">
        <v>1</v>
      </c>
      <c r="I135">
        <v>0</v>
      </c>
      <c r="J135">
        <v>0</v>
      </c>
      <c r="K135" s="2">
        <f>SUM(Table21[[#This Row],[Use]:[Background]])</f>
        <v>1</v>
      </c>
      <c r="M135" t="s">
        <v>12760</v>
      </c>
      <c r="N135">
        <f>Table20[[#This Row],[Use]]/Table20[[#This Row],[TOTAL]]</f>
        <v>1</v>
      </c>
      <c r="O135">
        <f>Table20[[#This Row],[Creation]]/Table20[[#This Row],[TOTAL]]</f>
        <v>0</v>
      </c>
      <c r="P135">
        <f>Table20[[#This Row],[Background]]/Table20[[#This Row],[TOTAL]]</f>
        <v>0</v>
      </c>
      <c r="Q135" s="2">
        <f>SUM(Table2023[[#This Row],[Use]:[Background]])</f>
        <v>1</v>
      </c>
      <c r="S135" t="s">
        <v>12760</v>
      </c>
      <c r="T135">
        <f>Table21[[#This Row],[Use]]/Table21[[#This Row],[TOTAL]]</f>
        <v>1</v>
      </c>
      <c r="U135">
        <f>Table21[[#This Row],[Creation]]/Table21[[#This Row],[TOTAL]]</f>
        <v>0</v>
      </c>
      <c r="V135">
        <f>Table21[[#This Row],[Background]]/Table21[[#This Row],[TOTAL]]</f>
        <v>0</v>
      </c>
      <c r="W135" s="2">
        <f>SUM(Table2125[[#This Row],[Use]:[Background]])</f>
        <v>1</v>
      </c>
    </row>
    <row r="136" spans="1:23" x14ac:dyDescent="0.2">
      <c r="A136" t="s">
        <v>12924</v>
      </c>
      <c r="B136">
        <v>0</v>
      </c>
      <c r="C136">
        <v>1</v>
      </c>
      <c r="D136">
        <v>0</v>
      </c>
      <c r="E136">
        <f>SUM(Table20[[#This Row],[Use]:[Background]])</f>
        <v>1</v>
      </c>
      <c r="G136" t="s">
        <v>12924</v>
      </c>
      <c r="H136">
        <v>0</v>
      </c>
      <c r="I136">
        <v>1</v>
      </c>
      <c r="J136">
        <v>0</v>
      </c>
      <c r="K136" s="2">
        <f>SUM(Table21[[#This Row],[Use]:[Background]])</f>
        <v>1</v>
      </c>
      <c r="M136" t="s">
        <v>12924</v>
      </c>
      <c r="N136">
        <f>Table20[[#This Row],[Use]]/Table20[[#This Row],[TOTAL]]</f>
        <v>0</v>
      </c>
      <c r="O136">
        <f>Table20[[#This Row],[Creation]]/Table20[[#This Row],[TOTAL]]</f>
        <v>1</v>
      </c>
      <c r="P136">
        <f>Table20[[#This Row],[Background]]/Table20[[#This Row],[TOTAL]]</f>
        <v>0</v>
      </c>
      <c r="Q136" s="2">
        <f>SUM(Table2023[[#This Row],[Use]:[Background]])</f>
        <v>1</v>
      </c>
      <c r="S136" t="s">
        <v>12924</v>
      </c>
      <c r="T136">
        <f>Table21[[#This Row],[Use]]/Table21[[#This Row],[TOTAL]]</f>
        <v>0</v>
      </c>
      <c r="U136">
        <f>Table21[[#This Row],[Creation]]/Table21[[#This Row],[TOTAL]]</f>
        <v>1</v>
      </c>
      <c r="V136">
        <f>Table21[[#This Row],[Background]]/Table21[[#This Row],[TOTAL]]</f>
        <v>0</v>
      </c>
      <c r="W136" s="2">
        <f>SUM(Table2125[[#This Row],[Use]:[Background]])</f>
        <v>1</v>
      </c>
    </row>
    <row r="137" spans="1:23" x14ac:dyDescent="0.2">
      <c r="A137" t="s">
        <v>12719</v>
      </c>
      <c r="B137">
        <v>1</v>
      </c>
      <c r="C137">
        <v>0</v>
      </c>
      <c r="D137">
        <v>0</v>
      </c>
      <c r="E137">
        <f>SUM(Table20[[#This Row],[Use]:[Background]])</f>
        <v>1</v>
      </c>
      <c r="G137" t="s">
        <v>12719</v>
      </c>
      <c r="H137">
        <v>1</v>
      </c>
      <c r="I137">
        <v>0</v>
      </c>
      <c r="J137">
        <v>0</v>
      </c>
      <c r="K137" s="2">
        <f>SUM(Table21[[#This Row],[Use]:[Background]])</f>
        <v>1</v>
      </c>
      <c r="M137" t="s">
        <v>12719</v>
      </c>
      <c r="N137">
        <f>Table20[[#This Row],[Use]]/Table20[[#This Row],[TOTAL]]</f>
        <v>1</v>
      </c>
      <c r="O137">
        <f>Table20[[#This Row],[Creation]]/Table20[[#This Row],[TOTAL]]</f>
        <v>0</v>
      </c>
      <c r="P137">
        <f>Table20[[#This Row],[Background]]/Table20[[#This Row],[TOTAL]]</f>
        <v>0</v>
      </c>
      <c r="Q137" s="2">
        <f>SUM(Table2023[[#This Row],[Use]:[Background]])</f>
        <v>1</v>
      </c>
      <c r="S137" t="s">
        <v>12719</v>
      </c>
      <c r="T137">
        <f>Table21[[#This Row],[Use]]/Table21[[#This Row],[TOTAL]]</f>
        <v>1</v>
      </c>
      <c r="U137">
        <f>Table21[[#This Row],[Creation]]/Table21[[#This Row],[TOTAL]]</f>
        <v>0</v>
      </c>
      <c r="V137">
        <f>Table21[[#This Row],[Background]]/Table21[[#This Row],[TOTAL]]</f>
        <v>0</v>
      </c>
      <c r="W137" s="2">
        <f>SUM(Table2125[[#This Row],[Use]:[Background]])</f>
        <v>1</v>
      </c>
    </row>
    <row r="138" spans="1:23" x14ac:dyDescent="0.2">
      <c r="A138" t="s">
        <v>11676</v>
      </c>
      <c r="B138">
        <v>0</v>
      </c>
      <c r="C138">
        <v>1</v>
      </c>
      <c r="D138">
        <v>0</v>
      </c>
      <c r="E138">
        <f>SUM(Table20[[#This Row],[Use]:[Background]])</f>
        <v>1</v>
      </c>
      <c r="G138" t="s">
        <v>11676</v>
      </c>
      <c r="H138">
        <v>0</v>
      </c>
      <c r="I138">
        <v>1</v>
      </c>
      <c r="J138">
        <v>0</v>
      </c>
      <c r="K138" s="2">
        <f>SUM(Table21[[#This Row],[Use]:[Background]])</f>
        <v>1</v>
      </c>
      <c r="M138" t="s">
        <v>11676</v>
      </c>
      <c r="N138">
        <f>Table20[[#This Row],[Use]]/Table20[[#This Row],[TOTAL]]</f>
        <v>0</v>
      </c>
      <c r="O138">
        <f>Table20[[#This Row],[Creation]]/Table20[[#This Row],[TOTAL]]</f>
        <v>1</v>
      </c>
      <c r="P138">
        <f>Table20[[#This Row],[Background]]/Table20[[#This Row],[TOTAL]]</f>
        <v>0</v>
      </c>
      <c r="Q138" s="2">
        <f>SUM(Table2023[[#This Row],[Use]:[Background]])</f>
        <v>1</v>
      </c>
      <c r="S138" t="s">
        <v>11676</v>
      </c>
      <c r="T138">
        <f>Table21[[#This Row],[Use]]/Table21[[#This Row],[TOTAL]]</f>
        <v>0</v>
      </c>
      <c r="U138">
        <f>Table21[[#This Row],[Creation]]/Table21[[#This Row],[TOTAL]]</f>
        <v>1</v>
      </c>
      <c r="V138">
        <f>Table21[[#This Row],[Background]]/Table21[[#This Row],[TOTAL]]</f>
        <v>0</v>
      </c>
      <c r="W138" s="2">
        <f>SUM(Table2125[[#This Row],[Use]:[Background]])</f>
        <v>1</v>
      </c>
    </row>
    <row r="139" spans="1:23" x14ac:dyDescent="0.2">
      <c r="A139" t="s">
        <v>11741</v>
      </c>
      <c r="B139">
        <v>1</v>
      </c>
      <c r="C139">
        <v>0</v>
      </c>
      <c r="D139">
        <v>0</v>
      </c>
      <c r="E139">
        <f>SUM(Table20[[#This Row],[Use]:[Background]])</f>
        <v>1</v>
      </c>
      <c r="G139" t="s">
        <v>11741</v>
      </c>
      <c r="H139">
        <v>1</v>
      </c>
      <c r="I139">
        <v>0</v>
      </c>
      <c r="J139">
        <v>0</v>
      </c>
      <c r="K139" s="2">
        <f>SUM(Table21[[#This Row],[Use]:[Background]])</f>
        <v>1</v>
      </c>
      <c r="M139" t="s">
        <v>11741</v>
      </c>
      <c r="N139">
        <f>Table20[[#This Row],[Use]]/Table20[[#This Row],[TOTAL]]</f>
        <v>1</v>
      </c>
      <c r="O139">
        <f>Table20[[#This Row],[Creation]]/Table20[[#This Row],[TOTAL]]</f>
        <v>0</v>
      </c>
      <c r="P139">
        <f>Table20[[#This Row],[Background]]/Table20[[#This Row],[TOTAL]]</f>
        <v>0</v>
      </c>
      <c r="Q139" s="2">
        <f>SUM(Table2023[[#This Row],[Use]:[Background]])</f>
        <v>1</v>
      </c>
      <c r="S139" t="s">
        <v>11741</v>
      </c>
      <c r="T139">
        <f>Table21[[#This Row],[Use]]/Table21[[#This Row],[TOTAL]]</f>
        <v>1</v>
      </c>
      <c r="U139">
        <f>Table21[[#This Row],[Creation]]/Table21[[#This Row],[TOTAL]]</f>
        <v>0</v>
      </c>
      <c r="V139">
        <f>Table21[[#This Row],[Background]]/Table21[[#This Row],[TOTAL]]</f>
        <v>0</v>
      </c>
      <c r="W139" s="2">
        <f>SUM(Table2125[[#This Row],[Use]:[Background]])</f>
        <v>1</v>
      </c>
    </row>
    <row r="140" spans="1:23" x14ac:dyDescent="0.2">
      <c r="A140" t="s">
        <v>12790</v>
      </c>
      <c r="B140">
        <v>1</v>
      </c>
      <c r="C140">
        <v>0</v>
      </c>
      <c r="D140">
        <v>0</v>
      </c>
      <c r="E140">
        <f>SUM(Table20[[#This Row],[Use]:[Background]])</f>
        <v>1</v>
      </c>
      <c r="G140" t="s">
        <v>12790</v>
      </c>
      <c r="H140">
        <v>1</v>
      </c>
      <c r="I140">
        <v>0</v>
      </c>
      <c r="J140">
        <v>0</v>
      </c>
      <c r="K140" s="2">
        <f>SUM(Table21[[#This Row],[Use]:[Background]])</f>
        <v>1</v>
      </c>
      <c r="M140" t="s">
        <v>12790</v>
      </c>
      <c r="N140">
        <f>Table20[[#This Row],[Use]]/Table20[[#This Row],[TOTAL]]</f>
        <v>1</v>
      </c>
      <c r="O140">
        <f>Table20[[#This Row],[Creation]]/Table20[[#This Row],[TOTAL]]</f>
        <v>0</v>
      </c>
      <c r="P140">
        <f>Table20[[#This Row],[Background]]/Table20[[#This Row],[TOTAL]]</f>
        <v>0</v>
      </c>
      <c r="Q140" s="2">
        <f>SUM(Table2023[[#This Row],[Use]:[Background]])</f>
        <v>1</v>
      </c>
      <c r="S140" t="s">
        <v>12790</v>
      </c>
      <c r="T140">
        <f>Table21[[#This Row],[Use]]/Table21[[#This Row],[TOTAL]]</f>
        <v>1</v>
      </c>
      <c r="U140">
        <f>Table21[[#This Row],[Creation]]/Table21[[#This Row],[TOTAL]]</f>
        <v>0</v>
      </c>
      <c r="V140">
        <f>Table21[[#This Row],[Background]]/Table21[[#This Row],[TOTAL]]</f>
        <v>0</v>
      </c>
      <c r="W140" s="2">
        <f>SUM(Table2125[[#This Row],[Use]:[Background]])</f>
        <v>1</v>
      </c>
    </row>
    <row r="141" spans="1:23" x14ac:dyDescent="0.2">
      <c r="A141" t="s">
        <v>11786</v>
      </c>
      <c r="B141">
        <v>1</v>
      </c>
      <c r="C141">
        <v>0</v>
      </c>
      <c r="D141">
        <v>0</v>
      </c>
      <c r="E141">
        <f>SUM(Table20[[#This Row],[Use]:[Background]])</f>
        <v>1</v>
      </c>
      <c r="G141" t="s">
        <v>11786</v>
      </c>
      <c r="H141">
        <v>1</v>
      </c>
      <c r="I141">
        <v>0</v>
      </c>
      <c r="J141">
        <v>0</v>
      </c>
      <c r="K141" s="2">
        <f>SUM(Table21[[#This Row],[Use]:[Background]])</f>
        <v>1</v>
      </c>
      <c r="M141" t="s">
        <v>11786</v>
      </c>
      <c r="N141">
        <f>Table20[[#This Row],[Use]]/Table20[[#This Row],[TOTAL]]</f>
        <v>1</v>
      </c>
      <c r="O141">
        <f>Table20[[#This Row],[Creation]]/Table20[[#This Row],[TOTAL]]</f>
        <v>0</v>
      </c>
      <c r="P141">
        <f>Table20[[#This Row],[Background]]/Table20[[#This Row],[TOTAL]]</f>
        <v>0</v>
      </c>
      <c r="Q141" s="2">
        <f>SUM(Table2023[[#This Row],[Use]:[Background]])</f>
        <v>1</v>
      </c>
      <c r="S141" t="s">
        <v>11786</v>
      </c>
      <c r="T141">
        <f>Table21[[#This Row],[Use]]/Table21[[#This Row],[TOTAL]]</f>
        <v>1</v>
      </c>
      <c r="U141">
        <f>Table21[[#This Row],[Creation]]/Table21[[#This Row],[TOTAL]]</f>
        <v>0</v>
      </c>
      <c r="V141">
        <f>Table21[[#This Row],[Background]]/Table21[[#This Row],[TOTAL]]</f>
        <v>0</v>
      </c>
      <c r="W141" s="2">
        <f>SUM(Table2125[[#This Row],[Use]:[Background]])</f>
        <v>1</v>
      </c>
    </row>
    <row r="142" spans="1:23" x14ac:dyDescent="0.2">
      <c r="A142" t="s">
        <v>12275</v>
      </c>
      <c r="B142">
        <v>0</v>
      </c>
      <c r="C142">
        <v>1</v>
      </c>
      <c r="D142">
        <v>0</v>
      </c>
      <c r="E142">
        <f>SUM(Table20[[#This Row],[Use]:[Background]])</f>
        <v>1</v>
      </c>
      <c r="G142" t="s">
        <v>12275</v>
      </c>
      <c r="H142">
        <v>0</v>
      </c>
      <c r="I142">
        <v>1</v>
      </c>
      <c r="J142">
        <v>0</v>
      </c>
      <c r="K142" s="2">
        <f>SUM(Table21[[#This Row],[Use]:[Background]])</f>
        <v>1</v>
      </c>
      <c r="M142" t="s">
        <v>12275</v>
      </c>
      <c r="N142">
        <f>Table20[[#This Row],[Use]]/Table20[[#This Row],[TOTAL]]</f>
        <v>0</v>
      </c>
      <c r="O142">
        <f>Table20[[#This Row],[Creation]]/Table20[[#This Row],[TOTAL]]</f>
        <v>1</v>
      </c>
      <c r="P142">
        <f>Table20[[#This Row],[Background]]/Table20[[#This Row],[TOTAL]]</f>
        <v>0</v>
      </c>
      <c r="Q142" s="2">
        <f>SUM(Table2023[[#This Row],[Use]:[Background]])</f>
        <v>1</v>
      </c>
      <c r="S142" t="s">
        <v>12275</v>
      </c>
      <c r="T142">
        <f>Table21[[#This Row],[Use]]/Table21[[#This Row],[TOTAL]]</f>
        <v>0</v>
      </c>
      <c r="U142">
        <f>Table21[[#This Row],[Creation]]/Table21[[#This Row],[TOTAL]]</f>
        <v>1</v>
      </c>
      <c r="V142">
        <f>Table21[[#This Row],[Background]]/Table21[[#This Row],[TOTAL]]</f>
        <v>0</v>
      </c>
      <c r="W142" s="2">
        <f>SUM(Table2125[[#This Row],[Use]:[Background]])</f>
        <v>1</v>
      </c>
    </row>
    <row r="143" spans="1:23" x14ac:dyDescent="0.2">
      <c r="A143" t="s">
        <v>12592</v>
      </c>
      <c r="B143">
        <v>0</v>
      </c>
      <c r="C143">
        <v>1</v>
      </c>
      <c r="D143">
        <v>0</v>
      </c>
      <c r="E143">
        <f>SUM(Table20[[#This Row],[Use]:[Background]])</f>
        <v>1</v>
      </c>
      <c r="G143" t="s">
        <v>12592</v>
      </c>
      <c r="H143">
        <v>0</v>
      </c>
      <c r="I143">
        <v>1</v>
      </c>
      <c r="J143">
        <v>0</v>
      </c>
      <c r="K143" s="2">
        <f>SUM(Table21[[#This Row],[Use]:[Background]])</f>
        <v>1</v>
      </c>
      <c r="M143" t="s">
        <v>12592</v>
      </c>
      <c r="N143">
        <f>Table20[[#This Row],[Use]]/Table20[[#This Row],[TOTAL]]</f>
        <v>0</v>
      </c>
      <c r="O143">
        <f>Table20[[#This Row],[Creation]]/Table20[[#This Row],[TOTAL]]</f>
        <v>1</v>
      </c>
      <c r="P143">
        <f>Table20[[#This Row],[Background]]/Table20[[#This Row],[TOTAL]]</f>
        <v>0</v>
      </c>
      <c r="Q143" s="2">
        <f>SUM(Table2023[[#This Row],[Use]:[Background]])</f>
        <v>1</v>
      </c>
      <c r="S143" t="s">
        <v>12592</v>
      </c>
      <c r="T143">
        <f>Table21[[#This Row],[Use]]/Table21[[#This Row],[TOTAL]]</f>
        <v>0</v>
      </c>
      <c r="U143">
        <f>Table21[[#This Row],[Creation]]/Table21[[#This Row],[TOTAL]]</f>
        <v>1</v>
      </c>
      <c r="V143">
        <f>Table21[[#This Row],[Background]]/Table21[[#This Row],[TOTAL]]</f>
        <v>0</v>
      </c>
      <c r="W143" s="2">
        <f>SUM(Table2125[[#This Row],[Use]:[Background]])</f>
        <v>1</v>
      </c>
    </row>
    <row r="144" spans="1:23" x14ac:dyDescent="0.2">
      <c r="A144" t="s">
        <v>12607</v>
      </c>
      <c r="B144">
        <v>1</v>
      </c>
      <c r="C144">
        <v>0</v>
      </c>
      <c r="D144">
        <v>0</v>
      </c>
      <c r="E144">
        <f>SUM(Table20[[#This Row],[Use]:[Background]])</f>
        <v>1</v>
      </c>
      <c r="G144" t="s">
        <v>12607</v>
      </c>
      <c r="H144">
        <v>1</v>
      </c>
      <c r="I144">
        <v>0</v>
      </c>
      <c r="J144">
        <v>0</v>
      </c>
      <c r="K144" s="2">
        <f>SUM(Table21[[#This Row],[Use]:[Background]])</f>
        <v>1</v>
      </c>
      <c r="M144" t="s">
        <v>12607</v>
      </c>
      <c r="N144">
        <f>Table20[[#This Row],[Use]]/Table20[[#This Row],[TOTAL]]</f>
        <v>1</v>
      </c>
      <c r="O144">
        <f>Table20[[#This Row],[Creation]]/Table20[[#This Row],[TOTAL]]</f>
        <v>0</v>
      </c>
      <c r="P144">
        <f>Table20[[#This Row],[Background]]/Table20[[#This Row],[TOTAL]]</f>
        <v>0</v>
      </c>
      <c r="Q144" s="2">
        <f>SUM(Table2023[[#This Row],[Use]:[Background]])</f>
        <v>1</v>
      </c>
      <c r="S144" t="s">
        <v>12607</v>
      </c>
      <c r="T144">
        <f>Table21[[#This Row],[Use]]/Table21[[#This Row],[TOTAL]]</f>
        <v>1</v>
      </c>
      <c r="U144">
        <f>Table21[[#This Row],[Creation]]/Table21[[#This Row],[TOTAL]]</f>
        <v>0</v>
      </c>
      <c r="V144">
        <f>Table21[[#This Row],[Background]]/Table21[[#This Row],[TOTAL]]</f>
        <v>0</v>
      </c>
      <c r="W144" s="2">
        <f>SUM(Table2125[[#This Row],[Use]:[Background]])</f>
        <v>1</v>
      </c>
    </row>
    <row r="145" spans="1:23" x14ac:dyDescent="0.2">
      <c r="A145" t="s">
        <v>11670</v>
      </c>
      <c r="B145">
        <v>1</v>
      </c>
      <c r="C145">
        <v>0</v>
      </c>
      <c r="D145">
        <v>0</v>
      </c>
      <c r="E145">
        <f>SUM(Table20[[#This Row],[Use]:[Background]])</f>
        <v>1</v>
      </c>
      <c r="G145" t="s">
        <v>11670</v>
      </c>
      <c r="H145">
        <v>1</v>
      </c>
      <c r="I145">
        <v>0</v>
      </c>
      <c r="J145">
        <v>0</v>
      </c>
      <c r="K145" s="2">
        <f>SUM(Table21[[#This Row],[Use]:[Background]])</f>
        <v>1</v>
      </c>
      <c r="M145" t="s">
        <v>11670</v>
      </c>
      <c r="N145">
        <f>Table20[[#This Row],[Use]]/Table20[[#This Row],[TOTAL]]</f>
        <v>1</v>
      </c>
      <c r="O145">
        <f>Table20[[#This Row],[Creation]]/Table20[[#This Row],[TOTAL]]</f>
        <v>0</v>
      </c>
      <c r="P145">
        <f>Table20[[#This Row],[Background]]/Table20[[#This Row],[TOTAL]]</f>
        <v>0</v>
      </c>
      <c r="Q145" s="2">
        <f>SUM(Table2023[[#This Row],[Use]:[Background]])</f>
        <v>1</v>
      </c>
      <c r="S145" t="s">
        <v>11670</v>
      </c>
      <c r="T145">
        <f>Table21[[#This Row],[Use]]/Table21[[#This Row],[TOTAL]]</f>
        <v>1</v>
      </c>
      <c r="U145">
        <f>Table21[[#This Row],[Creation]]/Table21[[#This Row],[TOTAL]]</f>
        <v>0</v>
      </c>
      <c r="V145">
        <f>Table21[[#This Row],[Background]]/Table21[[#This Row],[TOTAL]]</f>
        <v>0</v>
      </c>
      <c r="W145" s="2">
        <f>SUM(Table2125[[#This Row],[Use]:[Background]])</f>
        <v>1</v>
      </c>
    </row>
    <row r="146" spans="1:23" x14ac:dyDescent="0.2">
      <c r="A146" t="s">
        <v>11420</v>
      </c>
      <c r="B146">
        <v>4</v>
      </c>
      <c r="C146">
        <v>0</v>
      </c>
      <c r="D146">
        <v>0</v>
      </c>
      <c r="E146">
        <f>SUM(Table20[[#This Row],[Use]:[Background]])</f>
        <v>4</v>
      </c>
      <c r="G146" t="s">
        <v>11420</v>
      </c>
      <c r="H146">
        <v>4</v>
      </c>
      <c r="I146">
        <v>0</v>
      </c>
      <c r="J146">
        <v>0</v>
      </c>
      <c r="K146" s="2">
        <f>SUM(Table21[[#This Row],[Use]:[Background]])</f>
        <v>4</v>
      </c>
      <c r="M146" t="s">
        <v>11420</v>
      </c>
      <c r="N146">
        <f>Table20[[#This Row],[Use]]/Table20[[#This Row],[TOTAL]]</f>
        <v>1</v>
      </c>
      <c r="O146">
        <f>Table20[[#This Row],[Creation]]/Table20[[#This Row],[TOTAL]]</f>
        <v>0</v>
      </c>
      <c r="P146">
        <f>Table20[[#This Row],[Background]]/Table20[[#This Row],[TOTAL]]</f>
        <v>0</v>
      </c>
      <c r="Q146" s="2">
        <f>SUM(Table2023[[#This Row],[Use]:[Background]])</f>
        <v>1</v>
      </c>
      <c r="S146" t="s">
        <v>11420</v>
      </c>
      <c r="T146">
        <f>Table21[[#This Row],[Use]]/Table21[[#This Row],[TOTAL]]</f>
        <v>1</v>
      </c>
      <c r="U146">
        <f>Table21[[#This Row],[Creation]]/Table21[[#This Row],[TOTAL]]</f>
        <v>0</v>
      </c>
      <c r="V146">
        <f>Table21[[#This Row],[Background]]/Table21[[#This Row],[TOTAL]]</f>
        <v>0</v>
      </c>
      <c r="W146" s="2">
        <f>SUM(Table2125[[#This Row],[Use]:[Background]])</f>
        <v>1</v>
      </c>
    </row>
    <row r="147" spans="1:23" x14ac:dyDescent="0.2">
      <c r="A147" t="s">
        <v>11896</v>
      </c>
      <c r="B147">
        <v>0</v>
      </c>
      <c r="C147">
        <v>0</v>
      </c>
      <c r="D147">
        <v>3</v>
      </c>
      <c r="E147">
        <f>SUM(Table20[[#This Row],[Use]:[Background]])</f>
        <v>3</v>
      </c>
      <c r="G147" t="s">
        <v>11896</v>
      </c>
      <c r="H147">
        <v>0</v>
      </c>
      <c r="I147">
        <v>0</v>
      </c>
      <c r="J147">
        <v>3</v>
      </c>
      <c r="K147" s="2">
        <f>SUM(Table21[[#This Row],[Use]:[Background]])</f>
        <v>3</v>
      </c>
      <c r="M147" t="s">
        <v>11896</v>
      </c>
      <c r="N147">
        <f>Table20[[#This Row],[Use]]/Table20[[#This Row],[TOTAL]]</f>
        <v>0</v>
      </c>
      <c r="O147">
        <f>Table20[[#This Row],[Creation]]/Table20[[#This Row],[TOTAL]]</f>
        <v>0</v>
      </c>
      <c r="P147">
        <f>Table20[[#This Row],[Background]]/Table20[[#This Row],[TOTAL]]</f>
        <v>1</v>
      </c>
      <c r="Q147" s="2">
        <f>SUM(Table2023[[#This Row],[Use]:[Background]])</f>
        <v>1</v>
      </c>
      <c r="S147" t="s">
        <v>11896</v>
      </c>
      <c r="T147">
        <f>Table21[[#This Row],[Use]]/Table21[[#This Row],[TOTAL]]</f>
        <v>0</v>
      </c>
      <c r="U147">
        <f>Table21[[#This Row],[Creation]]/Table21[[#This Row],[TOTAL]]</f>
        <v>0</v>
      </c>
      <c r="V147">
        <f>Table21[[#This Row],[Background]]/Table21[[#This Row],[TOTAL]]</f>
        <v>1</v>
      </c>
      <c r="W147" s="2">
        <f>SUM(Table2125[[#This Row],[Use]:[Background]])</f>
        <v>1</v>
      </c>
    </row>
    <row r="148" spans="1:23" x14ac:dyDescent="0.2">
      <c r="A148" t="s">
        <v>11731</v>
      </c>
      <c r="B148">
        <v>1</v>
      </c>
      <c r="C148">
        <v>0</v>
      </c>
      <c r="D148">
        <v>0</v>
      </c>
      <c r="E148">
        <f>SUM(Table20[[#This Row],[Use]:[Background]])</f>
        <v>1</v>
      </c>
      <c r="G148" t="s">
        <v>11731</v>
      </c>
      <c r="H148">
        <v>1</v>
      </c>
      <c r="I148">
        <v>0</v>
      </c>
      <c r="J148">
        <v>0</v>
      </c>
      <c r="K148" s="2">
        <f>SUM(Table21[[#This Row],[Use]:[Background]])</f>
        <v>1</v>
      </c>
      <c r="M148" t="s">
        <v>11731</v>
      </c>
      <c r="N148">
        <f>Table20[[#This Row],[Use]]/Table20[[#This Row],[TOTAL]]</f>
        <v>1</v>
      </c>
      <c r="O148">
        <f>Table20[[#This Row],[Creation]]/Table20[[#This Row],[TOTAL]]</f>
        <v>0</v>
      </c>
      <c r="P148">
        <f>Table20[[#This Row],[Background]]/Table20[[#This Row],[TOTAL]]</f>
        <v>0</v>
      </c>
      <c r="Q148" s="2">
        <f>SUM(Table2023[[#This Row],[Use]:[Background]])</f>
        <v>1</v>
      </c>
      <c r="S148" t="s">
        <v>11731</v>
      </c>
      <c r="T148">
        <f>Table21[[#This Row],[Use]]/Table21[[#This Row],[TOTAL]]</f>
        <v>1</v>
      </c>
      <c r="U148">
        <f>Table21[[#This Row],[Creation]]/Table21[[#This Row],[TOTAL]]</f>
        <v>0</v>
      </c>
      <c r="V148">
        <f>Table21[[#This Row],[Background]]/Table21[[#This Row],[TOTAL]]</f>
        <v>0</v>
      </c>
      <c r="W148" s="2">
        <f>SUM(Table2125[[#This Row],[Use]:[Background]])</f>
        <v>1</v>
      </c>
    </row>
    <row r="149" spans="1:23" x14ac:dyDescent="0.2">
      <c r="A149" t="s">
        <v>11753</v>
      </c>
      <c r="B149">
        <v>2</v>
      </c>
      <c r="C149">
        <v>0</v>
      </c>
      <c r="D149">
        <v>0</v>
      </c>
      <c r="E149">
        <f>SUM(Table20[[#This Row],[Use]:[Background]])</f>
        <v>2</v>
      </c>
      <c r="G149" t="s">
        <v>11753</v>
      </c>
      <c r="H149">
        <v>2</v>
      </c>
      <c r="I149">
        <v>0</v>
      </c>
      <c r="J149">
        <v>0</v>
      </c>
      <c r="K149" s="2">
        <f>SUM(Table21[[#This Row],[Use]:[Background]])</f>
        <v>2</v>
      </c>
      <c r="M149" t="s">
        <v>11753</v>
      </c>
      <c r="N149">
        <f>Table20[[#This Row],[Use]]/Table20[[#This Row],[TOTAL]]</f>
        <v>1</v>
      </c>
      <c r="O149">
        <f>Table20[[#This Row],[Creation]]/Table20[[#This Row],[TOTAL]]</f>
        <v>0</v>
      </c>
      <c r="P149">
        <f>Table20[[#This Row],[Background]]/Table20[[#This Row],[TOTAL]]</f>
        <v>0</v>
      </c>
      <c r="Q149" s="2">
        <f>SUM(Table2023[[#This Row],[Use]:[Background]])</f>
        <v>1</v>
      </c>
      <c r="S149" t="s">
        <v>11753</v>
      </c>
      <c r="T149">
        <f>Table21[[#This Row],[Use]]/Table21[[#This Row],[TOTAL]]</f>
        <v>1</v>
      </c>
      <c r="U149">
        <f>Table21[[#This Row],[Creation]]/Table21[[#This Row],[TOTAL]]</f>
        <v>0</v>
      </c>
      <c r="V149">
        <f>Table21[[#This Row],[Background]]/Table21[[#This Row],[TOTAL]]</f>
        <v>0</v>
      </c>
      <c r="W149" s="2">
        <f>SUM(Table2125[[#This Row],[Use]:[Background]])</f>
        <v>1</v>
      </c>
    </row>
    <row r="150" spans="1:23" x14ac:dyDescent="0.2">
      <c r="A150" t="s">
        <v>12475</v>
      </c>
      <c r="B150">
        <v>3</v>
      </c>
      <c r="C150">
        <v>0</v>
      </c>
      <c r="D150">
        <v>0</v>
      </c>
      <c r="E150">
        <f>SUM(Table20[[#This Row],[Use]:[Background]])</f>
        <v>3</v>
      </c>
      <c r="G150" t="s">
        <v>12475</v>
      </c>
      <c r="H150">
        <v>3</v>
      </c>
      <c r="I150">
        <v>0</v>
      </c>
      <c r="J150">
        <v>0</v>
      </c>
      <c r="K150" s="2">
        <f>SUM(Table21[[#This Row],[Use]:[Background]])</f>
        <v>3</v>
      </c>
      <c r="M150" t="s">
        <v>12475</v>
      </c>
      <c r="N150">
        <f>Table20[[#This Row],[Use]]/Table20[[#This Row],[TOTAL]]</f>
        <v>1</v>
      </c>
      <c r="O150">
        <f>Table20[[#This Row],[Creation]]/Table20[[#This Row],[TOTAL]]</f>
        <v>0</v>
      </c>
      <c r="P150">
        <f>Table20[[#This Row],[Background]]/Table20[[#This Row],[TOTAL]]</f>
        <v>0</v>
      </c>
      <c r="Q150" s="2">
        <f>SUM(Table2023[[#This Row],[Use]:[Background]])</f>
        <v>1</v>
      </c>
      <c r="S150" t="s">
        <v>12475</v>
      </c>
      <c r="T150">
        <f>Table21[[#This Row],[Use]]/Table21[[#This Row],[TOTAL]]</f>
        <v>1</v>
      </c>
      <c r="U150">
        <f>Table21[[#This Row],[Creation]]/Table21[[#This Row],[TOTAL]]</f>
        <v>0</v>
      </c>
      <c r="V150">
        <f>Table21[[#This Row],[Background]]/Table21[[#This Row],[TOTAL]]</f>
        <v>0</v>
      </c>
      <c r="W150" s="2">
        <f>SUM(Table2125[[#This Row],[Use]:[Background]])</f>
        <v>1</v>
      </c>
    </row>
    <row r="151" spans="1:23" x14ac:dyDescent="0.2">
      <c r="A151" t="s">
        <v>12744</v>
      </c>
      <c r="B151">
        <v>1</v>
      </c>
      <c r="C151">
        <v>0</v>
      </c>
      <c r="D151">
        <v>0</v>
      </c>
      <c r="E151">
        <f>SUM(Table20[[#This Row],[Use]:[Background]])</f>
        <v>1</v>
      </c>
      <c r="G151" t="s">
        <v>12744</v>
      </c>
      <c r="H151">
        <v>1</v>
      </c>
      <c r="I151">
        <v>0</v>
      </c>
      <c r="J151">
        <v>0</v>
      </c>
      <c r="K151" s="2">
        <f>SUM(Table21[[#This Row],[Use]:[Background]])</f>
        <v>1</v>
      </c>
      <c r="M151" t="s">
        <v>12744</v>
      </c>
      <c r="N151">
        <f>Table20[[#This Row],[Use]]/Table20[[#This Row],[TOTAL]]</f>
        <v>1</v>
      </c>
      <c r="O151">
        <f>Table20[[#This Row],[Creation]]/Table20[[#This Row],[TOTAL]]</f>
        <v>0</v>
      </c>
      <c r="P151">
        <f>Table20[[#This Row],[Background]]/Table20[[#This Row],[TOTAL]]</f>
        <v>0</v>
      </c>
      <c r="Q151" s="2">
        <f>SUM(Table2023[[#This Row],[Use]:[Background]])</f>
        <v>1</v>
      </c>
      <c r="S151" t="s">
        <v>12744</v>
      </c>
      <c r="T151">
        <f>Table21[[#This Row],[Use]]/Table21[[#This Row],[TOTAL]]</f>
        <v>1</v>
      </c>
      <c r="U151">
        <f>Table21[[#This Row],[Creation]]/Table21[[#This Row],[TOTAL]]</f>
        <v>0</v>
      </c>
      <c r="V151">
        <f>Table21[[#This Row],[Background]]/Table21[[#This Row],[TOTAL]]</f>
        <v>0</v>
      </c>
      <c r="W151" s="2">
        <f>SUM(Table2125[[#This Row],[Use]:[Background]])</f>
        <v>1</v>
      </c>
    </row>
    <row r="152" spans="1:23" x14ac:dyDescent="0.2">
      <c r="A152" t="s">
        <v>12872</v>
      </c>
      <c r="B152">
        <v>0</v>
      </c>
      <c r="C152">
        <v>1</v>
      </c>
      <c r="D152">
        <v>0</v>
      </c>
      <c r="E152">
        <f>SUM(Table20[[#This Row],[Use]:[Background]])</f>
        <v>1</v>
      </c>
      <c r="G152" t="s">
        <v>12872</v>
      </c>
      <c r="H152">
        <v>0</v>
      </c>
      <c r="I152">
        <v>1</v>
      </c>
      <c r="J152">
        <v>0</v>
      </c>
      <c r="K152" s="2">
        <f>SUM(Table21[[#This Row],[Use]:[Background]])</f>
        <v>1</v>
      </c>
      <c r="M152" t="s">
        <v>12872</v>
      </c>
      <c r="N152">
        <f>Table20[[#This Row],[Use]]/Table20[[#This Row],[TOTAL]]</f>
        <v>0</v>
      </c>
      <c r="O152">
        <f>Table20[[#This Row],[Creation]]/Table20[[#This Row],[TOTAL]]</f>
        <v>1</v>
      </c>
      <c r="P152">
        <f>Table20[[#This Row],[Background]]/Table20[[#This Row],[TOTAL]]</f>
        <v>0</v>
      </c>
      <c r="Q152" s="2">
        <f>SUM(Table2023[[#This Row],[Use]:[Background]])</f>
        <v>1</v>
      </c>
      <c r="S152" t="s">
        <v>12872</v>
      </c>
      <c r="T152">
        <f>Table21[[#This Row],[Use]]/Table21[[#This Row],[TOTAL]]</f>
        <v>0</v>
      </c>
      <c r="U152">
        <f>Table21[[#This Row],[Creation]]/Table21[[#This Row],[TOTAL]]</f>
        <v>1</v>
      </c>
      <c r="V152">
        <f>Table21[[#This Row],[Background]]/Table21[[#This Row],[TOTAL]]</f>
        <v>0</v>
      </c>
      <c r="W152" s="2">
        <f>SUM(Table2125[[#This Row],[Use]:[Background]])</f>
        <v>1</v>
      </c>
    </row>
    <row r="153" spans="1:23" x14ac:dyDescent="0.2">
      <c r="A153" t="s">
        <v>11608</v>
      </c>
      <c r="B153">
        <v>1</v>
      </c>
      <c r="C153">
        <v>0</v>
      </c>
      <c r="D153">
        <v>0</v>
      </c>
      <c r="E153">
        <f>SUM(Table20[[#This Row],[Use]:[Background]])</f>
        <v>1</v>
      </c>
      <c r="G153" t="s">
        <v>11608</v>
      </c>
      <c r="H153">
        <v>1</v>
      </c>
      <c r="I153">
        <v>0</v>
      </c>
      <c r="J153">
        <v>0</v>
      </c>
      <c r="K153" s="2">
        <f>SUM(Table21[[#This Row],[Use]:[Background]])</f>
        <v>1</v>
      </c>
      <c r="M153" t="s">
        <v>11608</v>
      </c>
      <c r="N153">
        <f>Table20[[#This Row],[Use]]/Table20[[#This Row],[TOTAL]]</f>
        <v>1</v>
      </c>
      <c r="O153">
        <f>Table20[[#This Row],[Creation]]/Table20[[#This Row],[TOTAL]]</f>
        <v>0</v>
      </c>
      <c r="P153">
        <f>Table20[[#This Row],[Background]]/Table20[[#This Row],[TOTAL]]</f>
        <v>0</v>
      </c>
      <c r="Q153" s="2">
        <f>SUM(Table2023[[#This Row],[Use]:[Background]])</f>
        <v>1</v>
      </c>
      <c r="S153" t="s">
        <v>11608</v>
      </c>
      <c r="T153">
        <f>Table21[[#This Row],[Use]]/Table21[[#This Row],[TOTAL]]</f>
        <v>1</v>
      </c>
      <c r="U153">
        <f>Table21[[#This Row],[Creation]]/Table21[[#This Row],[TOTAL]]</f>
        <v>0</v>
      </c>
      <c r="V153">
        <f>Table21[[#This Row],[Background]]/Table21[[#This Row],[TOTAL]]</f>
        <v>0</v>
      </c>
      <c r="W153" s="2">
        <f>SUM(Table2125[[#This Row],[Use]:[Background]])</f>
        <v>1</v>
      </c>
    </row>
    <row r="154" spans="1:23" x14ac:dyDescent="0.2">
      <c r="A154" t="s">
        <v>11540</v>
      </c>
      <c r="B154">
        <v>2</v>
      </c>
      <c r="C154">
        <v>0</v>
      </c>
      <c r="D154">
        <v>0</v>
      </c>
      <c r="E154">
        <f>SUM(Table20[[#This Row],[Use]:[Background]])</f>
        <v>2</v>
      </c>
      <c r="G154" t="s">
        <v>11540</v>
      </c>
      <c r="H154">
        <v>2</v>
      </c>
      <c r="I154">
        <v>0</v>
      </c>
      <c r="J154">
        <v>0</v>
      </c>
      <c r="K154" s="2">
        <f>SUM(Table21[[#This Row],[Use]:[Background]])</f>
        <v>2</v>
      </c>
      <c r="M154" t="s">
        <v>11540</v>
      </c>
      <c r="N154">
        <f>Table20[[#This Row],[Use]]/Table20[[#This Row],[TOTAL]]</f>
        <v>1</v>
      </c>
      <c r="O154">
        <f>Table20[[#This Row],[Creation]]/Table20[[#This Row],[TOTAL]]</f>
        <v>0</v>
      </c>
      <c r="P154">
        <f>Table20[[#This Row],[Background]]/Table20[[#This Row],[TOTAL]]</f>
        <v>0</v>
      </c>
      <c r="Q154" s="2">
        <f>SUM(Table2023[[#This Row],[Use]:[Background]])</f>
        <v>1</v>
      </c>
      <c r="S154" t="s">
        <v>11540</v>
      </c>
      <c r="T154">
        <f>Table21[[#This Row],[Use]]/Table21[[#This Row],[TOTAL]]</f>
        <v>1</v>
      </c>
      <c r="U154">
        <f>Table21[[#This Row],[Creation]]/Table21[[#This Row],[TOTAL]]</f>
        <v>0</v>
      </c>
      <c r="V154">
        <f>Table21[[#This Row],[Background]]/Table21[[#This Row],[TOTAL]]</f>
        <v>0</v>
      </c>
      <c r="W154" s="2">
        <f>SUM(Table2125[[#This Row],[Use]:[Background]])</f>
        <v>1</v>
      </c>
    </row>
    <row r="155" spans="1:23" x14ac:dyDescent="0.2">
      <c r="A155" t="s">
        <v>12859</v>
      </c>
      <c r="B155">
        <v>1</v>
      </c>
      <c r="C155">
        <v>0</v>
      </c>
      <c r="D155">
        <v>0</v>
      </c>
      <c r="E155">
        <f>SUM(Table20[[#This Row],[Use]:[Background]])</f>
        <v>1</v>
      </c>
      <c r="G155" t="s">
        <v>12859</v>
      </c>
      <c r="H155">
        <v>1</v>
      </c>
      <c r="I155">
        <v>0</v>
      </c>
      <c r="J155">
        <v>0</v>
      </c>
      <c r="K155" s="2">
        <f>SUM(Table21[[#This Row],[Use]:[Background]])</f>
        <v>1</v>
      </c>
      <c r="M155" t="s">
        <v>12859</v>
      </c>
      <c r="N155">
        <f>Table20[[#This Row],[Use]]/Table20[[#This Row],[TOTAL]]</f>
        <v>1</v>
      </c>
      <c r="O155">
        <f>Table20[[#This Row],[Creation]]/Table20[[#This Row],[TOTAL]]</f>
        <v>0</v>
      </c>
      <c r="P155">
        <f>Table20[[#This Row],[Background]]/Table20[[#This Row],[TOTAL]]</f>
        <v>0</v>
      </c>
      <c r="Q155" s="2">
        <f>SUM(Table2023[[#This Row],[Use]:[Background]])</f>
        <v>1</v>
      </c>
      <c r="S155" t="s">
        <v>12859</v>
      </c>
      <c r="T155">
        <f>Table21[[#This Row],[Use]]/Table21[[#This Row],[TOTAL]]</f>
        <v>1</v>
      </c>
      <c r="U155">
        <f>Table21[[#This Row],[Creation]]/Table21[[#This Row],[TOTAL]]</f>
        <v>0</v>
      </c>
      <c r="V155">
        <f>Table21[[#This Row],[Background]]/Table21[[#This Row],[TOTAL]]</f>
        <v>0</v>
      </c>
      <c r="W155" s="2">
        <f>SUM(Table2125[[#This Row],[Use]:[Background]])</f>
        <v>1</v>
      </c>
    </row>
    <row r="156" spans="1:23" x14ac:dyDescent="0.2">
      <c r="A156" t="s">
        <v>11560</v>
      </c>
      <c r="B156">
        <v>1</v>
      </c>
      <c r="C156">
        <v>0</v>
      </c>
      <c r="D156">
        <v>0</v>
      </c>
      <c r="E156">
        <f>SUM(Table20[[#This Row],[Use]:[Background]])</f>
        <v>1</v>
      </c>
      <c r="G156" t="s">
        <v>11560</v>
      </c>
      <c r="H156">
        <v>1</v>
      </c>
      <c r="I156">
        <v>0</v>
      </c>
      <c r="J156">
        <v>0</v>
      </c>
      <c r="K156" s="2">
        <f>SUM(Table21[[#This Row],[Use]:[Background]])</f>
        <v>1</v>
      </c>
      <c r="M156" t="s">
        <v>11560</v>
      </c>
      <c r="N156">
        <f>Table20[[#This Row],[Use]]/Table20[[#This Row],[TOTAL]]</f>
        <v>1</v>
      </c>
      <c r="O156">
        <f>Table20[[#This Row],[Creation]]/Table20[[#This Row],[TOTAL]]</f>
        <v>0</v>
      </c>
      <c r="P156">
        <f>Table20[[#This Row],[Background]]/Table20[[#This Row],[TOTAL]]</f>
        <v>0</v>
      </c>
      <c r="Q156" s="2">
        <f>SUM(Table2023[[#This Row],[Use]:[Background]])</f>
        <v>1</v>
      </c>
      <c r="S156" t="s">
        <v>11560</v>
      </c>
      <c r="T156">
        <f>Table21[[#This Row],[Use]]/Table21[[#This Row],[TOTAL]]</f>
        <v>1</v>
      </c>
      <c r="U156">
        <f>Table21[[#This Row],[Creation]]/Table21[[#This Row],[TOTAL]]</f>
        <v>0</v>
      </c>
      <c r="V156">
        <f>Table21[[#This Row],[Background]]/Table21[[#This Row],[TOTAL]]</f>
        <v>0</v>
      </c>
      <c r="W156" s="2">
        <f>SUM(Table2125[[#This Row],[Use]:[Background]])</f>
        <v>1</v>
      </c>
    </row>
    <row r="157" spans="1:23" x14ac:dyDescent="0.2">
      <c r="A157" t="s">
        <v>11551</v>
      </c>
      <c r="B157">
        <v>1</v>
      </c>
      <c r="C157">
        <v>0</v>
      </c>
      <c r="D157">
        <v>0</v>
      </c>
      <c r="E157">
        <f>SUM(Table20[[#This Row],[Use]:[Background]])</f>
        <v>1</v>
      </c>
      <c r="G157" t="s">
        <v>11551</v>
      </c>
      <c r="H157">
        <v>1</v>
      </c>
      <c r="I157">
        <v>0</v>
      </c>
      <c r="J157">
        <v>0</v>
      </c>
      <c r="K157" s="2">
        <f>SUM(Table21[[#This Row],[Use]:[Background]])</f>
        <v>1</v>
      </c>
      <c r="M157" t="s">
        <v>11551</v>
      </c>
      <c r="N157">
        <f>Table20[[#This Row],[Use]]/Table20[[#This Row],[TOTAL]]</f>
        <v>1</v>
      </c>
      <c r="O157">
        <f>Table20[[#This Row],[Creation]]/Table20[[#This Row],[TOTAL]]</f>
        <v>0</v>
      </c>
      <c r="P157">
        <f>Table20[[#This Row],[Background]]/Table20[[#This Row],[TOTAL]]</f>
        <v>0</v>
      </c>
      <c r="Q157" s="2">
        <f>SUM(Table2023[[#This Row],[Use]:[Background]])</f>
        <v>1</v>
      </c>
      <c r="S157" t="s">
        <v>11551</v>
      </c>
      <c r="T157">
        <f>Table21[[#This Row],[Use]]/Table21[[#This Row],[TOTAL]]</f>
        <v>1</v>
      </c>
      <c r="U157">
        <f>Table21[[#This Row],[Creation]]/Table21[[#This Row],[TOTAL]]</f>
        <v>0</v>
      </c>
      <c r="V157">
        <f>Table21[[#This Row],[Background]]/Table21[[#This Row],[TOTAL]]</f>
        <v>0</v>
      </c>
      <c r="W157" s="2">
        <f>SUM(Table2125[[#This Row],[Use]:[Background]])</f>
        <v>1</v>
      </c>
    </row>
    <row r="158" spans="1:23" x14ac:dyDescent="0.2">
      <c r="A158" t="s">
        <v>12045</v>
      </c>
      <c r="B158">
        <v>1</v>
      </c>
      <c r="C158">
        <v>0</v>
      </c>
      <c r="D158">
        <v>0</v>
      </c>
      <c r="E158">
        <f>SUM(Table20[[#This Row],[Use]:[Background]])</f>
        <v>1</v>
      </c>
      <c r="G158" t="s">
        <v>12045</v>
      </c>
      <c r="H158">
        <v>1</v>
      </c>
      <c r="I158">
        <v>0</v>
      </c>
      <c r="J158">
        <v>0</v>
      </c>
      <c r="K158" s="2">
        <f>SUM(Table21[[#This Row],[Use]:[Background]])</f>
        <v>1</v>
      </c>
      <c r="M158" t="s">
        <v>12045</v>
      </c>
      <c r="N158">
        <f>Table20[[#This Row],[Use]]/Table20[[#This Row],[TOTAL]]</f>
        <v>1</v>
      </c>
      <c r="O158">
        <f>Table20[[#This Row],[Creation]]/Table20[[#This Row],[TOTAL]]</f>
        <v>0</v>
      </c>
      <c r="P158">
        <f>Table20[[#This Row],[Background]]/Table20[[#This Row],[TOTAL]]</f>
        <v>0</v>
      </c>
      <c r="Q158" s="2">
        <f>SUM(Table2023[[#This Row],[Use]:[Background]])</f>
        <v>1</v>
      </c>
      <c r="S158" t="s">
        <v>12045</v>
      </c>
      <c r="T158">
        <f>Table21[[#This Row],[Use]]/Table21[[#This Row],[TOTAL]]</f>
        <v>1</v>
      </c>
      <c r="U158">
        <f>Table21[[#This Row],[Creation]]/Table21[[#This Row],[TOTAL]]</f>
        <v>0</v>
      </c>
      <c r="V158">
        <f>Table21[[#This Row],[Background]]/Table21[[#This Row],[TOTAL]]</f>
        <v>0</v>
      </c>
      <c r="W158" s="2">
        <f>SUM(Table2125[[#This Row],[Use]:[Background]])</f>
        <v>1</v>
      </c>
    </row>
    <row r="159" spans="1:23" x14ac:dyDescent="0.2">
      <c r="A159" t="s">
        <v>11480</v>
      </c>
      <c r="B159">
        <v>1</v>
      </c>
      <c r="C159">
        <v>2</v>
      </c>
      <c r="D159">
        <v>0</v>
      </c>
      <c r="E159">
        <f>SUM(Table20[[#This Row],[Use]:[Background]])</f>
        <v>3</v>
      </c>
      <c r="G159" t="s">
        <v>11480</v>
      </c>
      <c r="H159">
        <v>2</v>
      </c>
      <c r="I159">
        <v>1</v>
      </c>
      <c r="J159">
        <v>0</v>
      </c>
      <c r="K159" s="2">
        <f>SUM(Table21[[#This Row],[Use]:[Background]])</f>
        <v>3</v>
      </c>
      <c r="M159" t="s">
        <v>11480</v>
      </c>
      <c r="N159">
        <f>Table20[[#This Row],[Use]]/Table20[[#This Row],[TOTAL]]</f>
        <v>0.33333333333333331</v>
      </c>
      <c r="O159">
        <f>Table20[[#This Row],[Creation]]/Table20[[#This Row],[TOTAL]]</f>
        <v>0.66666666666666663</v>
      </c>
      <c r="P159">
        <f>Table20[[#This Row],[Background]]/Table20[[#This Row],[TOTAL]]</f>
        <v>0</v>
      </c>
      <c r="Q159" s="2">
        <f>SUM(Table2023[[#This Row],[Use]:[Background]])</f>
        <v>1</v>
      </c>
      <c r="S159" t="s">
        <v>11480</v>
      </c>
      <c r="T159">
        <f>Table21[[#This Row],[Use]]/Table21[[#This Row],[TOTAL]]</f>
        <v>0.66666666666666663</v>
      </c>
      <c r="U159">
        <f>Table21[[#This Row],[Creation]]/Table21[[#This Row],[TOTAL]]</f>
        <v>0.33333333333333331</v>
      </c>
      <c r="V159">
        <f>Table21[[#This Row],[Background]]/Table21[[#This Row],[TOTAL]]</f>
        <v>0</v>
      </c>
      <c r="W159" s="2">
        <f>SUM(Table2125[[#This Row],[Use]:[Background]])</f>
        <v>1</v>
      </c>
    </row>
    <row r="160" spans="1:23" x14ac:dyDescent="0.2">
      <c r="A160" t="s">
        <v>11935</v>
      </c>
      <c r="B160">
        <v>1</v>
      </c>
      <c r="C160">
        <v>0</v>
      </c>
      <c r="D160">
        <v>0</v>
      </c>
      <c r="E160">
        <f>SUM(Table20[[#This Row],[Use]:[Background]])</f>
        <v>1</v>
      </c>
      <c r="G160" t="s">
        <v>11935</v>
      </c>
      <c r="H160">
        <v>1</v>
      </c>
      <c r="I160">
        <v>0</v>
      </c>
      <c r="J160">
        <v>0</v>
      </c>
      <c r="K160" s="2">
        <f>SUM(Table21[[#This Row],[Use]:[Background]])</f>
        <v>1</v>
      </c>
      <c r="M160" t="s">
        <v>11935</v>
      </c>
      <c r="N160">
        <f>Table20[[#This Row],[Use]]/Table20[[#This Row],[TOTAL]]</f>
        <v>1</v>
      </c>
      <c r="O160">
        <f>Table20[[#This Row],[Creation]]/Table20[[#This Row],[TOTAL]]</f>
        <v>0</v>
      </c>
      <c r="P160">
        <f>Table20[[#This Row],[Background]]/Table20[[#This Row],[TOTAL]]</f>
        <v>0</v>
      </c>
      <c r="Q160" s="2">
        <f>SUM(Table2023[[#This Row],[Use]:[Background]])</f>
        <v>1</v>
      </c>
      <c r="S160" t="s">
        <v>11935</v>
      </c>
      <c r="T160">
        <f>Table21[[#This Row],[Use]]/Table21[[#This Row],[TOTAL]]</f>
        <v>1</v>
      </c>
      <c r="U160">
        <f>Table21[[#This Row],[Creation]]/Table21[[#This Row],[TOTAL]]</f>
        <v>0</v>
      </c>
      <c r="V160">
        <f>Table21[[#This Row],[Background]]/Table21[[#This Row],[TOTAL]]</f>
        <v>0</v>
      </c>
      <c r="W160" s="2">
        <f>SUM(Table2125[[#This Row],[Use]:[Background]])</f>
        <v>1</v>
      </c>
    </row>
    <row r="161" spans="1:23" x14ac:dyDescent="0.2">
      <c r="A161" t="s">
        <v>11503</v>
      </c>
      <c r="B161">
        <v>2</v>
      </c>
      <c r="C161">
        <v>0</v>
      </c>
      <c r="D161">
        <v>0</v>
      </c>
      <c r="E161">
        <f>SUM(Table20[[#This Row],[Use]:[Background]])</f>
        <v>2</v>
      </c>
      <c r="G161" t="s">
        <v>11503</v>
      </c>
      <c r="H161">
        <v>2</v>
      </c>
      <c r="I161">
        <v>0</v>
      </c>
      <c r="J161">
        <v>0</v>
      </c>
      <c r="K161" s="2">
        <f>SUM(Table21[[#This Row],[Use]:[Background]])</f>
        <v>2</v>
      </c>
      <c r="M161" t="s">
        <v>11503</v>
      </c>
      <c r="N161">
        <f>Table20[[#This Row],[Use]]/Table20[[#This Row],[TOTAL]]</f>
        <v>1</v>
      </c>
      <c r="O161">
        <f>Table20[[#This Row],[Creation]]/Table20[[#This Row],[TOTAL]]</f>
        <v>0</v>
      </c>
      <c r="P161">
        <f>Table20[[#This Row],[Background]]/Table20[[#This Row],[TOTAL]]</f>
        <v>0</v>
      </c>
      <c r="Q161" s="2">
        <f>SUM(Table2023[[#This Row],[Use]:[Background]])</f>
        <v>1</v>
      </c>
      <c r="S161" t="s">
        <v>11503</v>
      </c>
      <c r="T161">
        <f>Table21[[#This Row],[Use]]/Table21[[#This Row],[TOTAL]]</f>
        <v>1</v>
      </c>
      <c r="U161">
        <f>Table21[[#This Row],[Creation]]/Table21[[#This Row],[TOTAL]]</f>
        <v>0</v>
      </c>
      <c r="V161">
        <f>Table21[[#This Row],[Background]]/Table21[[#This Row],[TOTAL]]</f>
        <v>0</v>
      </c>
      <c r="W161" s="2">
        <f>SUM(Table2125[[#This Row],[Use]:[Background]])</f>
        <v>1</v>
      </c>
    </row>
    <row r="162" spans="1:23" x14ac:dyDescent="0.2">
      <c r="A162" t="s">
        <v>11578</v>
      </c>
      <c r="B162">
        <v>0</v>
      </c>
      <c r="C162">
        <v>1</v>
      </c>
      <c r="D162">
        <v>0</v>
      </c>
      <c r="E162">
        <f>SUM(Table20[[#This Row],[Use]:[Background]])</f>
        <v>1</v>
      </c>
      <c r="G162" t="s">
        <v>11578</v>
      </c>
      <c r="H162">
        <v>0</v>
      </c>
      <c r="I162">
        <v>1</v>
      </c>
      <c r="J162">
        <v>0</v>
      </c>
      <c r="K162" s="2">
        <f>SUM(Table21[[#This Row],[Use]:[Background]])</f>
        <v>1</v>
      </c>
      <c r="M162" t="s">
        <v>11578</v>
      </c>
      <c r="N162">
        <f>Table20[[#This Row],[Use]]/Table20[[#This Row],[TOTAL]]</f>
        <v>0</v>
      </c>
      <c r="O162">
        <f>Table20[[#This Row],[Creation]]/Table20[[#This Row],[TOTAL]]</f>
        <v>1</v>
      </c>
      <c r="P162">
        <f>Table20[[#This Row],[Background]]/Table20[[#This Row],[TOTAL]]</f>
        <v>0</v>
      </c>
      <c r="Q162" s="2">
        <f>SUM(Table2023[[#This Row],[Use]:[Background]])</f>
        <v>1</v>
      </c>
      <c r="S162" t="s">
        <v>11578</v>
      </c>
      <c r="T162">
        <f>Table21[[#This Row],[Use]]/Table21[[#This Row],[TOTAL]]</f>
        <v>0</v>
      </c>
      <c r="U162">
        <f>Table21[[#This Row],[Creation]]/Table21[[#This Row],[TOTAL]]</f>
        <v>1</v>
      </c>
      <c r="V162">
        <f>Table21[[#This Row],[Background]]/Table21[[#This Row],[TOTAL]]</f>
        <v>0</v>
      </c>
      <c r="W162" s="2">
        <f>SUM(Table2125[[#This Row],[Use]:[Background]])</f>
        <v>1</v>
      </c>
    </row>
    <row r="163" spans="1:23" x14ac:dyDescent="0.2">
      <c r="A163" t="s">
        <v>11831</v>
      </c>
      <c r="B163">
        <v>2</v>
      </c>
      <c r="C163">
        <v>0</v>
      </c>
      <c r="D163">
        <v>0</v>
      </c>
      <c r="E163">
        <f>SUM(Table20[[#This Row],[Use]:[Background]])</f>
        <v>2</v>
      </c>
      <c r="G163" t="s">
        <v>11831</v>
      </c>
      <c r="H163">
        <v>1</v>
      </c>
      <c r="I163">
        <v>0</v>
      </c>
      <c r="J163">
        <v>1</v>
      </c>
      <c r="K163" s="2">
        <f>SUM(Table21[[#This Row],[Use]:[Background]])</f>
        <v>2</v>
      </c>
      <c r="M163" t="s">
        <v>11831</v>
      </c>
      <c r="N163">
        <f>Table20[[#This Row],[Use]]/Table20[[#This Row],[TOTAL]]</f>
        <v>1</v>
      </c>
      <c r="O163">
        <f>Table20[[#This Row],[Creation]]/Table20[[#This Row],[TOTAL]]</f>
        <v>0</v>
      </c>
      <c r="P163">
        <f>Table20[[#This Row],[Background]]/Table20[[#This Row],[TOTAL]]</f>
        <v>0</v>
      </c>
      <c r="Q163" s="2">
        <f>SUM(Table2023[[#This Row],[Use]:[Background]])</f>
        <v>1</v>
      </c>
      <c r="S163" t="s">
        <v>11831</v>
      </c>
      <c r="T163">
        <f>Table21[[#This Row],[Use]]/Table21[[#This Row],[TOTAL]]</f>
        <v>0.5</v>
      </c>
      <c r="U163">
        <f>Table21[[#This Row],[Creation]]/Table21[[#This Row],[TOTAL]]</f>
        <v>0</v>
      </c>
      <c r="V163">
        <f>Table21[[#This Row],[Background]]/Table21[[#This Row],[TOTAL]]</f>
        <v>0.5</v>
      </c>
      <c r="W163" s="2">
        <f>SUM(Table2125[[#This Row],[Use]:[Background]])</f>
        <v>1</v>
      </c>
    </row>
    <row r="164" spans="1:23" x14ac:dyDescent="0.2">
      <c r="A164" t="s">
        <v>11413</v>
      </c>
      <c r="B164">
        <v>2</v>
      </c>
      <c r="C164">
        <v>1</v>
      </c>
      <c r="D164">
        <v>0</v>
      </c>
      <c r="E164">
        <f>SUM(Table20[[#This Row],[Use]:[Background]])</f>
        <v>3</v>
      </c>
      <c r="G164" t="s">
        <v>11413</v>
      </c>
      <c r="H164">
        <v>1</v>
      </c>
      <c r="I164">
        <v>1</v>
      </c>
      <c r="J164">
        <v>1</v>
      </c>
      <c r="K164" s="2">
        <f>SUM(Table21[[#This Row],[Use]:[Background]])</f>
        <v>3</v>
      </c>
      <c r="M164" t="s">
        <v>11413</v>
      </c>
      <c r="N164">
        <f>Table20[[#This Row],[Use]]/Table20[[#This Row],[TOTAL]]</f>
        <v>0.66666666666666663</v>
      </c>
      <c r="O164">
        <f>Table20[[#This Row],[Creation]]/Table20[[#This Row],[TOTAL]]</f>
        <v>0.33333333333333331</v>
      </c>
      <c r="P164">
        <f>Table20[[#This Row],[Background]]/Table20[[#This Row],[TOTAL]]</f>
        <v>0</v>
      </c>
      <c r="Q164" s="2">
        <f>SUM(Table2023[[#This Row],[Use]:[Background]])</f>
        <v>1</v>
      </c>
      <c r="S164" t="s">
        <v>11413</v>
      </c>
      <c r="T164">
        <f>Table21[[#This Row],[Use]]/Table21[[#This Row],[TOTAL]]</f>
        <v>0.33333333333333331</v>
      </c>
      <c r="U164">
        <f>Table21[[#This Row],[Creation]]/Table21[[#This Row],[TOTAL]]</f>
        <v>0.33333333333333331</v>
      </c>
      <c r="V164">
        <f>Table21[[#This Row],[Background]]/Table21[[#This Row],[TOTAL]]</f>
        <v>0.33333333333333331</v>
      </c>
      <c r="W164" s="2">
        <f>SUM(Table2125[[#This Row],[Use]:[Background]])</f>
        <v>1</v>
      </c>
    </row>
    <row r="165" spans="1:23" x14ac:dyDescent="0.2">
      <c r="A165" t="s">
        <v>11406</v>
      </c>
      <c r="B165">
        <v>12</v>
      </c>
      <c r="C165">
        <v>0</v>
      </c>
      <c r="D165">
        <v>3</v>
      </c>
      <c r="E165">
        <f>SUM(Table20[[#This Row],[Use]:[Background]])</f>
        <v>15</v>
      </c>
      <c r="G165" t="s">
        <v>11406</v>
      </c>
      <c r="H165">
        <v>14</v>
      </c>
      <c r="I165">
        <v>0</v>
      </c>
      <c r="J165">
        <v>1</v>
      </c>
      <c r="K165" s="2">
        <f>SUM(Table21[[#This Row],[Use]:[Background]])</f>
        <v>15</v>
      </c>
      <c r="M165" t="s">
        <v>11406</v>
      </c>
      <c r="N165">
        <f>Table20[[#This Row],[Use]]/Table20[[#This Row],[TOTAL]]</f>
        <v>0.8</v>
      </c>
      <c r="O165">
        <f>Table20[[#This Row],[Creation]]/Table20[[#This Row],[TOTAL]]</f>
        <v>0</v>
      </c>
      <c r="P165">
        <f>Table20[[#This Row],[Background]]/Table20[[#This Row],[TOTAL]]</f>
        <v>0.2</v>
      </c>
      <c r="Q165" s="2">
        <f>SUM(Table2023[[#This Row],[Use]:[Background]])</f>
        <v>1</v>
      </c>
      <c r="S165" t="s">
        <v>11406</v>
      </c>
      <c r="T165">
        <f>Table21[[#This Row],[Use]]/Table21[[#This Row],[TOTAL]]</f>
        <v>0.93333333333333335</v>
      </c>
      <c r="U165">
        <f>Table21[[#This Row],[Creation]]/Table21[[#This Row],[TOTAL]]</f>
        <v>0</v>
      </c>
      <c r="V165">
        <f>Table21[[#This Row],[Background]]/Table21[[#This Row],[TOTAL]]</f>
        <v>6.6666666666666666E-2</v>
      </c>
      <c r="W165" s="2">
        <f>SUM(Table2125[[#This Row],[Use]:[Background]])</f>
        <v>1</v>
      </c>
    </row>
    <row r="166" spans="1:23" x14ac:dyDescent="0.2">
      <c r="A166" t="s">
        <v>12102</v>
      </c>
      <c r="B166">
        <v>2</v>
      </c>
      <c r="C166">
        <v>1</v>
      </c>
      <c r="D166">
        <v>0</v>
      </c>
      <c r="E166">
        <f>SUM(Table20[[#This Row],[Use]:[Background]])</f>
        <v>3</v>
      </c>
      <c r="G166" t="s">
        <v>12102</v>
      </c>
      <c r="H166">
        <v>1</v>
      </c>
      <c r="I166">
        <v>2</v>
      </c>
      <c r="J166">
        <v>0</v>
      </c>
      <c r="K166" s="2">
        <f>SUM(Table21[[#This Row],[Use]:[Background]])</f>
        <v>3</v>
      </c>
      <c r="M166" t="s">
        <v>12102</v>
      </c>
      <c r="N166">
        <f>Table20[[#This Row],[Use]]/Table20[[#This Row],[TOTAL]]</f>
        <v>0.66666666666666663</v>
      </c>
      <c r="O166">
        <f>Table20[[#This Row],[Creation]]/Table20[[#This Row],[TOTAL]]</f>
        <v>0.33333333333333331</v>
      </c>
      <c r="P166">
        <f>Table20[[#This Row],[Background]]/Table20[[#This Row],[TOTAL]]</f>
        <v>0</v>
      </c>
      <c r="Q166" s="2">
        <f>SUM(Table2023[[#This Row],[Use]:[Background]])</f>
        <v>1</v>
      </c>
      <c r="S166" t="s">
        <v>12102</v>
      </c>
      <c r="T166">
        <f>Table21[[#This Row],[Use]]/Table21[[#This Row],[TOTAL]]</f>
        <v>0.33333333333333331</v>
      </c>
      <c r="U166">
        <f>Table21[[#This Row],[Creation]]/Table21[[#This Row],[TOTAL]]</f>
        <v>0.66666666666666663</v>
      </c>
      <c r="V166">
        <f>Table21[[#This Row],[Background]]/Table21[[#This Row],[TOTAL]]</f>
        <v>0</v>
      </c>
      <c r="W166" s="2">
        <f>SUM(Table2125[[#This Row],[Use]:[Background]])</f>
        <v>1</v>
      </c>
    </row>
    <row r="167" spans="1:23" x14ac:dyDescent="0.2">
      <c r="A167" t="s">
        <v>12646</v>
      </c>
      <c r="B167">
        <v>0</v>
      </c>
      <c r="C167">
        <v>1</v>
      </c>
      <c r="D167">
        <v>0</v>
      </c>
      <c r="E167">
        <f>SUM(Table20[[#This Row],[Use]:[Background]])</f>
        <v>1</v>
      </c>
      <c r="G167" t="s">
        <v>12646</v>
      </c>
      <c r="H167">
        <v>0</v>
      </c>
      <c r="I167">
        <v>1</v>
      </c>
      <c r="J167">
        <v>0</v>
      </c>
      <c r="K167" s="2">
        <f>SUM(Table21[[#This Row],[Use]:[Background]])</f>
        <v>1</v>
      </c>
      <c r="M167" t="s">
        <v>12646</v>
      </c>
      <c r="N167">
        <f>Table20[[#This Row],[Use]]/Table20[[#This Row],[TOTAL]]</f>
        <v>0</v>
      </c>
      <c r="O167">
        <f>Table20[[#This Row],[Creation]]/Table20[[#This Row],[TOTAL]]</f>
        <v>1</v>
      </c>
      <c r="P167">
        <f>Table20[[#This Row],[Background]]/Table20[[#This Row],[TOTAL]]</f>
        <v>0</v>
      </c>
      <c r="Q167" s="2">
        <f>SUM(Table2023[[#This Row],[Use]:[Background]])</f>
        <v>1</v>
      </c>
      <c r="S167" t="s">
        <v>12646</v>
      </c>
      <c r="T167">
        <f>Table21[[#This Row],[Use]]/Table21[[#This Row],[TOTAL]]</f>
        <v>0</v>
      </c>
      <c r="U167">
        <f>Table21[[#This Row],[Creation]]/Table21[[#This Row],[TOTAL]]</f>
        <v>1</v>
      </c>
      <c r="V167">
        <f>Table21[[#This Row],[Background]]/Table21[[#This Row],[TOTAL]]</f>
        <v>0</v>
      </c>
      <c r="W167" s="2">
        <f>SUM(Table2125[[#This Row],[Use]:[Background]])</f>
        <v>1</v>
      </c>
    </row>
    <row r="168" spans="1:23" x14ac:dyDescent="0.2">
      <c r="A168" t="s">
        <v>12599</v>
      </c>
      <c r="B168">
        <v>1</v>
      </c>
      <c r="C168">
        <v>0</v>
      </c>
      <c r="D168">
        <v>0</v>
      </c>
      <c r="E168">
        <f>SUM(Table20[[#This Row],[Use]:[Background]])</f>
        <v>1</v>
      </c>
      <c r="G168" t="s">
        <v>12599</v>
      </c>
      <c r="H168">
        <v>0</v>
      </c>
      <c r="I168">
        <v>1</v>
      </c>
      <c r="J168">
        <v>0</v>
      </c>
      <c r="K168" s="2">
        <f>SUM(Table21[[#This Row],[Use]:[Background]])</f>
        <v>1</v>
      </c>
      <c r="M168" t="s">
        <v>12599</v>
      </c>
      <c r="N168">
        <f>Table20[[#This Row],[Use]]/Table20[[#This Row],[TOTAL]]</f>
        <v>1</v>
      </c>
      <c r="O168">
        <f>Table20[[#This Row],[Creation]]/Table20[[#This Row],[TOTAL]]</f>
        <v>0</v>
      </c>
      <c r="P168">
        <f>Table20[[#This Row],[Background]]/Table20[[#This Row],[TOTAL]]</f>
        <v>0</v>
      </c>
      <c r="Q168" s="2">
        <f>SUM(Table2023[[#This Row],[Use]:[Background]])</f>
        <v>1</v>
      </c>
      <c r="S168" t="s">
        <v>12599</v>
      </c>
      <c r="T168">
        <f>Table21[[#This Row],[Use]]/Table21[[#This Row],[TOTAL]]</f>
        <v>0</v>
      </c>
      <c r="U168">
        <f>Table21[[#This Row],[Creation]]/Table21[[#This Row],[TOTAL]]</f>
        <v>1</v>
      </c>
      <c r="V168">
        <f>Table21[[#This Row],[Background]]/Table21[[#This Row],[TOTAL]]</f>
        <v>0</v>
      </c>
      <c r="W168" s="2">
        <f>SUM(Table2125[[#This Row],[Use]:[Background]])</f>
        <v>1</v>
      </c>
    </row>
    <row r="169" spans="1:23" x14ac:dyDescent="0.2">
      <c r="A169" t="s">
        <v>11364</v>
      </c>
      <c r="B169">
        <v>4</v>
      </c>
      <c r="C169">
        <v>0</v>
      </c>
      <c r="D169">
        <v>0</v>
      </c>
      <c r="E169">
        <f>SUM(Table20[[#This Row],[Use]:[Background]])</f>
        <v>4</v>
      </c>
      <c r="G169" t="s">
        <v>11364</v>
      </c>
      <c r="H169">
        <v>4</v>
      </c>
      <c r="I169">
        <v>0</v>
      </c>
      <c r="J169">
        <v>0</v>
      </c>
      <c r="K169" s="2">
        <f>SUM(Table21[[#This Row],[Use]:[Background]])</f>
        <v>4</v>
      </c>
      <c r="M169" t="s">
        <v>11364</v>
      </c>
      <c r="N169">
        <f>Table20[[#This Row],[Use]]/Table20[[#This Row],[TOTAL]]</f>
        <v>1</v>
      </c>
      <c r="O169">
        <f>Table20[[#This Row],[Creation]]/Table20[[#This Row],[TOTAL]]</f>
        <v>0</v>
      </c>
      <c r="P169">
        <f>Table20[[#This Row],[Background]]/Table20[[#This Row],[TOTAL]]</f>
        <v>0</v>
      </c>
      <c r="Q169" s="2">
        <f>SUM(Table2023[[#This Row],[Use]:[Background]])</f>
        <v>1</v>
      </c>
      <c r="S169" t="s">
        <v>11364</v>
      </c>
      <c r="T169">
        <f>Table21[[#This Row],[Use]]/Table21[[#This Row],[TOTAL]]</f>
        <v>1</v>
      </c>
      <c r="U169">
        <f>Table21[[#This Row],[Creation]]/Table21[[#This Row],[TOTAL]]</f>
        <v>0</v>
      </c>
      <c r="V169">
        <f>Table21[[#This Row],[Background]]/Table21[[#This Row],[TOTAL]]</f>
        <v>0</v>
      </c>
      <c r="W169" s="2">
        <f>SUM(Table2125[[#This Row],[Use]:[Background]])</f>
        <v>1</v>
      </c>
    </row>
    <row r="170" spans="1:23" x14ac:dyDescent="0.2">
      <c r="A170" t="s">
        <v>11533</v>
      </c>
      <c r="B170">
        <v>1</v>
      </c>
      <c r="C170">
        <v>0</v>
      </c>
      <c r="D170">
        <v>0</v>
      </c>
      <c r="E170">
        <f>SUM(Table20[[#This Row],[Use]:[Background]])</f>
        <v>1</v>
      </c>
      <c r="G170" t="s">
        <v>11533</v>
      </c>
      <c r="H170">
        <v>0</v>
      </c>
      <c r="I170">
        <v>0</v>
      </c>
      <c r="J170">
        <v>1</v>
      </c>
      <c r="K170" s="2">
        <f>SUM(Table21[[#This Row],[Use]:[Background]])</f>
        <v>1</v>
      </c>
      <c r="M170" t="s">
        <v>11533</v>
      </c>
      <c r="N170">
        <f>Table20[[#This Row],[Use]]/Table20[[#This Row],[TOTAL]]</f>
        <v>1</v>
      </c>
      <c r="O170">
        <f>Table20[[#This Row],[Creation]]/Table20[[#This Row],[TOTAL]]</f>
        <v>0</v>
      </c>
      <c r="P170">
        <f>Table20[[#This Row],[Background]]/Table20[[#This Row],[TOTAL]]</f>
        <v>0</v>
      </c>
      <c r="Q170" s="2">
        <f>SUM(Table2023[[#This Row],[Use]:[Background]])</f>
        <v>1</v>
      </c>
      <c r="S170" t="s">
        <v>11533</v>
      </c>
      <c r="T170">
        <f>Table21[[#This Row],[Use]]/Table21[[#This Row],[TOTAL]]</f>
        <v>0</v>
      </c>
      <c r="U170">
        <f>Table21[[#This Row],[Creation]]/Table21[[#This Row],[TOTAL]]</f>
        <v>0</v>
      </c>
      <c r="V170">
        <f>Table21[[#This Row],[Background]]/Table21[[#This Row],[TOTAL]]</f>
        <v>1</v>
      </c>
      <c r="W170" s="2">
        <f>SUM(Table2125[[#This Row],[Use]:[Background]])</f>
        <v>1</v>
      </c>
    </row>
    <row r="171" spans="1:23" x14ac:dyDescent="0.2">
      <c r="A171" t="s">
        <v>11732</v>
      </c>
      <c r="B171">
        <v>2</v>
      </c>
      <c r="C171">
        <v>1</v>
      </c>
      <c r="D171">
        <v>0</v>
      </c>
      <c r="E171">
        <f>SUM(Table20[[#This Row],[Use]:[Background]])</f>
        <v>3</v>
      </c>
      <c r="G171" t="s">
        <v>11732</v>
      </c>
      <c r="H171">
        <v>2</v>
      </c>
      <c r="I171">
        <v>1</v>
      </c>
      <c r="J171">
        <v>0</v>
      </c>
      <c r="K171" s="2">
        <f>SUM(Table21[[#This Row],[Use]:[Background]])</f>
        <v>3</v>
      </c>
      <c r="M171" t="s">
        <v>11732</v>
      </c>
      <c r="N171">
        <f>Table20[[#This Row],[Use]]/Table20[[#This Row],[TOTAL]]</f>
        <v>0.66666666666666663</v>
      </c>
      <c r="O171">
        <f>Table20[[#This Row],[Creation]]/Table20[[#This Row],[TOTAL]]</f>
        <v>0.33333333333333331</v>
      </c>
      <c r="P171">
        <f>Table20[[#This Row],[Background]]/Table20[[#This Row],[TOTAL]]</f>
        <v>0</v>
      </c>
      <c r="Q171" s="2">
        <f>SUM(Table2023[[#This Row],[Use]:[Background]])</f>
        <v>1</v>
      </c>
      <c r="S171" t="s">
        <v>11732</v>
      </c>
      <c r="T171">
        <f>Table21[[#This Row],[Use]]/Table21[[#This Row],[TOTAL]]</f>
        <v>0.66666666666666663</v>
      </c>
      <c r="U171">
        <f>Table21[[#This Row],[Creation]]/Table21[[#This Row],[TOTAL]]</f>
        <v>0.33333333333333331</v>
      </c>
      <c r="V171">
        <f>Table21[[#This Row],[Background]]/Table21[[#This Row],[TOTAL]]</f>
        <v>0</v>
      </c>
      <c r="W171" s="2">
        <f>SUM(Table2125[[#This Row],[Use]:[Background]])</f>
        <v>1</v>
      </c>
    </row>
    <row r="172" spans="1:23" x14ac:dyDescent="0.2">
      <c r="A172" t="s">
        <v>11589</v>
      </c>
      <c r="B172">
        <v>0</v>
      </c>
      <c r="C172">
        <v>0</v>
      </c>
      <c r="D172">
        <v>1</v>
      </c>
      <c r="E172">
        <f>SUM(Table20[[#This Row],[Use]:[Background]])</f>
        <v>1</v>
      </c>
      <c r="G172" t="s">
        <v>11589</v>
      </c>
      <c r="H172">
        <v>0</v>
      </c>
      <c r="I172">
        <v>0</v>
      </c>
      <c r="J172">
        <v>1</v>
      </c>
      <c r="K172" s="2">
        <f>SUM(Table21[[#This Row],[Use]:[Background]])</f>
        <v>1</v>
      </c>
      <c r="M172" t="s">
        <v>11589</v>
      </c>
      <c r="N172">
        <f>Table20[[#This Row],[Use]]/Table20[[#This Row],[TOTAL]]</f>
        <v>0</v>
      </c>
      <c r="O172">
        <f>Table20[[#This Row],[Creation]]/Table20[[#This Row],[TOTAL]]</f>
        <v>0</v>
      </c>
      <c r="P172">
        <f>Table20[[#This Row],[Background]]/Table20[[#This Row],[TOTAL]]</f>
        <v>1</v>
      </c>
      <c r="Q172" s="2">
        <f>SUM(Table2023[[#This Row],[Use]:[Background]])</f>
        <v>1</v>
      </c>
      <c r="S172" t="s">
        <v>11589</v>
      </c>
      <c r="T172">
        <f>Table21[[#This Row],[Use]]/Table21[[#This Row],[TOTAL]]</f>
        <v>0</v>
      </c>
      <c r="U172">
        <f>Table21[[#This Row],[Creation]]/Table21[[#This Row],[TOTAL]]</f>
        <v>0</v>
      </c>
      <c r="V172">
        <f>Table21[[#This Row],[Background]]/Table21[[#This Row],[TOTAL]]</f>
        <v>1</v>
      </c>
      <c r="W172" s="2">
        <f>SUM(Table2125[[#This Row],[Use]:[Background]])</f>
        <v>1</v>
      </c>
    </row>
    <row r="173" spans="1:23" x14ac:dyDescent="0.2">
      <c r="A173" t="s">
        <v>12899</v>
      </c>
      <c r="B173">
        <v>0</v>
      </c>
      <c r="C173">
        <v>0</v>
      </c>
      <c r="D173">
        <v>1</v>
      </c>
      <c r="E173">
        <f>SUM(Table20[[#This Row],[Use]:[Background]])</f>
        <v>1</v>
      </c>
      <c r="G173" t="s">
        <v>12899</v>
      </c>
      <c r="H173">
        <v>1</v>
      </c>
      <c r="I173">
        <v>0</v>
      </c>
      <c r="J173">
        <v>0</v>
      </c>
      <c r="K173" s="2">
        <f>SUM(Table21[[#This Row],[Use]:[Background]])</f>
        <v>1</v>
      </c>
      <c r="M173" t="s">
        <v>12899</v>
      </c>
      <c r="N173">
        <f>Table20[[#This Row],[Use]]/Table20[[#This Row],[TOTAL]]</f>
        <v>0</v>
      </c>
      <c r="O173">
        <f>Table20[[#This Row],[Creation]]/Table20[[#This Row],[TOTAL]]</f>
        <v>0</v>
      </c>
      <c r="P173">
        <f>Table20[[#This Row],[Background]]/Table20[[#This Row],[TOTAL]]</f>
        <v>1</v>
      </c>
      <c r="Q173" s="2">
        <f>SUM(Table2023[[#This Row],[Use]:[Background]])</f>
        <v>1</v>
      </c>
      <c r="S173" t="s">
        <v>12899</v>
      </c>
      <c r="T173">
        <f>Table21[[#This Row],[Use]]/Table21[[#This Row],[TOTAL]]</f>
        <v>1</v>
      </c>
      <c r="U173">
        <f>Table21[[#This Row],[Creation]]/Table21[[#This Row],[TOTAL]]</f>
        <v>0</v>
      </c>
      <c r="V173">
        <f>Table21[[#This Row],[Background]]/Table21[[#This Row],[TOTAL]]</f>
        <v>0</v>
      </c>
      <c r="W173" s="2">
        <f>SUM(Table2125[[#This Row],[Use]:[Background]])</f>
        <v>1</v>
      </c>
    </row>
    <row r="174" spans="1:23" x14ac:dyDescent="0.2">
      <c r="A174" t="s">
        <v>12921</v>
      </c>
      <c r="B174">
        <v>1</v>
      </c>
      <c r="C174">
        <v>0</v>
      </c>
      <c r="D174">
        <v>0</v>
      </c>
      <c r="E174">
        <f>SUM(Table20[[#This Row],[Use]:[Background]])</f>
        <v>1</v>
      </c>
      <c r="G174" t="s">
        <v>12921</v>
      </c>
      <c r="H174">
        <v>1</v>
      </c>
      <c r="I174">
        <v>0</v>
      </c>
      <c r="J174">
        <v>0</v>
      </c>
      <c r="K174" s="2">
        <f>SUM(Table21[[#This Row],[Use]:[Background]])</f>
        <v>1</v>
      </c>
      <c r="M174" t="s">
        <v>12921</v>
      </c>
      <c r="N174">
        <f>Table20[[#This Row],[Use]]/Table20[[#This Row],[TOTAL]]</f>
        <v>1</v>
      </c>
      <c r="O174">
        <f>Table20[[#This Row],[Creation]]/Table20[[#This Row],[TOTAL]]</f>
        <v>0</v>
      </c>
      <c r="P174">
        <f>Table20[[#This Row],[Background]]/Table20[[#This Row],[TOTAL]]</f>
        <v>0</v>
      </c>
      <c r="Q174" s="2">
        <f>SUM(Table2023[[#This Row],[Use]:[Background]])</f>
        <v>1</v>
      </c>
      <c r="S174" t="s">
        <v>12921</v>
      </c>
      <c r="T174">
        <f>Table21[[#This Row],[Use]]/Table21[[#This Row],[TOTAL]]</f>
        <v>1</v>
      </c>
      <c r="U174">
        <f>Table21[[#This Row],[Creation]]/Table21[[#This Row],[TOTAL]]</f>
        <v>0</v>
      </c>
      <c r="V174">
        <f>Table21[[#This Row],[Background]]/Table21[[#This Row],[TOTAL]]</f>
        <v>0</v>
      </c>
      <c r="W174" s="2">
        <f>SUM(Table2125[[#This Row],[Use]:[Background]])</f>
        <v>1</v>
      </c>
    </row>
    <row r="175" spans="1:23" x14ac:dyDescent="0.2">
      <c r="A175" t="s">
        <v>11576</v>
      </c>
      <c r="B175">
        <v>1</v>
      </c>
      <c r="C175">
        <v>0</v>
      </c>
      <c r="D175">
        <v>0</v>
      </c>
      <c r="E175">
        <f>SUM(Table20[[#This Row],[Use]:[Background]])</f>
        <v>1</v>
      </c>
      <c r="G175" t="s">
        <v>11576</v>
      </c>
      <c r="H175">
        <v>1</v>
      </c>
      <c r="I175">
        <v>0</v>
      </c>
      <c r="J175">
        <v>0</v>
      </c>
      <c r="K175" s="2">
        <f>SUM(Table21[[#This Row],[Use]:[Background]])</f>
        <v>1</v>
      </c>
      <c r="M175" t="s">
        <v>11576</v>
      </c>
      <c r="N175">
        <f>Table20[[#This Row],[Use]]/Table20[[#This Row],[TOTAL]]</f>
        <v>1</v>
      </c>
      <c r="O175">
        <f>Table20[[#This Row],[Creation]]/Table20[[#This Row],[TOTAL]]</f>
        <v>0</v>
      </c>
      <c r="P175">
        <f>Table20[[#This Row],[Background]]/Table20[[#This Row],[TOTAL]]</f>
        <v>0</v>
      </c>
      <c r="Q175" s="2">
        <f>SUM(Table2023[[#This Row],[Use]:[Background]])</f>
        <v>1</v>
      </c>
      <c r="S175" t="s">
        <v>11576</v>
      </c>
      <c r="T175">
        <f>Table21[[#This Row],[Use]]/Table21[[#This Row],[TOTAL]]</f>
        <v>1</v>
      </c>
      <c r="U175">
        <f>Table21[[#This Row],[Creation]]/Table21[[#This Row],[TOTAL]]</f>
        <v>0</v>
      </c>
      <c r="V175">
        <f>Table21[[#This Row],[Background]]/Table21[[#This Row],[TOTAL]]</f>
        <v>0</v>
      </c>
      <c r="W175" s="2">
        <f>SUM(Table2125[[#This Row],[Use]:[Background]])</f>
        <v>1</v>
      </c>
    </row>
    <row r="176" spans="1:23" x14ac:dyDescent="0.2">
      <c r="A176" t="s">
        <v>12342</v>
      </c>
      <c r="B176">
        <v>1</v>
      </c>
      <c r="C176">
        <v>0</v>
      </c>
      <c r="D176">
        <v>0</v>
      </c>
      <c r="E176">
        <f>SUM(Table20[[#This Row],[Use]:[Background]])</f>
        <v>1</v>
      </c>
      <c r="G176" t="s">
        <v>12342</v>
      </c>
      <c r="H176">
        <v>0</v>
      </c>
      <c r="I176">
        <v>0</v>
      </c>
      <c r="J176">
        <v>1</v>
      </c>
      <c r="K176" s="2">
        <f>SUM(Table21[[#This Row],[Use]:[Background]])</f>
        <v>1</v>
      </c>
      <c r="M176" t="s">
        <v>12342</v>
      </c>
      <c r="N176">
        <f>Table20[[#This Row],[Use]]/Table20[[#This Row],[TOTAL]]</f>
        <v>1</v>
      </c>
      <c r="O176">
        <f>Table20[[#This Row],[Creation]]/Table20[[#This Row],[TOTAL]]</f>
        <v>0</v>
      </c>
      <c r="P176">
        <f>Table20[[#This Row],[Background]]/Table20[[#This Row],[TOTAL]]</f>
        <v>0</v>
      </c>
      <c r="Q176" s="2">
        <f>SUM(Table2023[[#This Row],[Use]:[Background]])</f>
        <v>1</v>
      </c>
      <c r="S176" t="s">
        <v>12342</v>
      </c>
      <c r="T176">
        <f>Table21[[#This Row],[Use]]/Table21[[#This Row],[TOTAL]]</f>
        <v>0</v>
      </c>
      <c r="U176">
        <f>Table21[[#This Row],[Creation]]/Table21[[#This Row],[TOTAL]]</f>
        <v>0</v>
      </c>
      <c r="V176">
        <f>Table21[[#This Row],[Background]]/Table21[[#This Row],[TOTAL]]</f>
        <v>1</v>
      </c>
      <c r="W176" s="2">
        <f>SUM(Table2125[[#This Row],[Use]:[Background]])</f>
        <v>1</v>
      </c>
    </row>
    <row r="177" spans="1:23" x14ac:dyDescent="0.2">
      <c r="A177" t="s">
        <v>12547</v>
      </c>
      <c r="B177">
        <v>0</v>
      </c>
      <c r="C177">
        <v>0</v>
      </c>
      <c r="D177">
        <v>1</v>
      </c>
      <c r="E177">
        <f>SUM(Table20[[#This Row],[Use]:[Background]])</f>
        <v>1</v>
      </c>
      <c r="G177" t="s">
        <v>12547</v>
      </c>
      <c r="H177">
        <v>0</v>
      </c>
      <c r="I177">
        <v>0</v>
      </c>
      <c r="J177">
        <v>1</v>
      </c>
      <c r="K177" s="2">
        <f>SUM(Table21[[#This Row],[Use]:[Background]])</f>
        <v>1</v>
      </c>
      <c r="M177" t="s">
        <v>12547</v>
      </c>
      <c r="N177">
        <f>Table20[[#This Row],[Use]]/Table20[[#This Row],[TOTAL]]</f>
        <v>0</v>
      </c>
      <c r="O177">
        <f>Table20[[#This Row],[Creation]]/Table20[[#This Row],[TOTAL]]</f>
        <v>0</v>
      </c>
      <c r="P177">
        <f>Table20[[#This Row],[Background]]/Table20[[#This Row],[TOTAL]]</f>
        <v>1</v>
      </c>
      <c r="Q177" s="2">
        <f>SUM(Table2023[[#This Row],[Use]:[Background]])</f>
        <v>1</v>
      </c>
      <c r="S177" t="s">
        <v>12547</v>
      </c>
      <c r="T177">
        <f>Table21[[#This Row],[Use]]/Table21[[#This Row],[TOTAL]]</f>
        <v>0</v>
      </c>
      <c r="U177">
        <f>Table21[[#This Row],[Creation]]/Table21[[#This Row],[TOTAL]]</f>
        <v>0</v>
      </c>
      <c r="V177">
        <f>Table21[[#This Row],[Background]]/Table21[[#This Row],[TOTAL]]</f>
        <v>1</v>
      </c>
      <c r="W177" s="2">
        <f>SUM(Table2125[[#This Row],[Use]:[Background]])</f>
        <v>1</v>
      </c>
    </row>
    <row r="178" spans="1:23" x14ac:dyDescent="0.2">
      <c r="A178" t="s">
        <v>12352</v>
      </c>
      <c r="B178">
        <v>3</v>
      </c>
      <c r="C178">
        <v>0</v>
      </c>
      <c r="D178">
        <v>0</v>
      </c>
      <c r="E178">
        <f>SUM(Table20[[#This Row],[Use]:[Background]])</f>
        <v>3</v>
      </c>
      <c r="G178" t="s">
        <v>12352</v>
      </c>
      <c r="H178">
        <v>1</v>
      </c>
      <c r="I178">
        <v>0</v>
      </c>
      <c r="J178">
        <v>2</v>
      </c>
      <c r="K178" s="2">
        <f>SUM(Table21[[#This Row],[Use]:[Background]])</f>
        <v>3</v>
      </c>
      <c r="M178" t="s">
        <v>12352</v>
      </c>
      <c r="N178">
        <f>Table20[[#This Row],[Use]]/Table20[[#This Row],[TOTAL]]</f>
        <v>1</v>
      </c>
      <c r="O178">
        <f>Table20[[#This Row],[Creation]]/Table20[[#This Row],[TOTAL]]</f>
        <v>0</v>
      </c>
      <c r="P178">
        <f>Table20[[#This Row],[Background]]/Table20[[#This Row],[TOTAL]]</f>
        <v>0</v>
      </c>
      <c r="Q178" s="2">
        <f>SUM(Table2023[[#This Row],[Use]:[Background]])</f>
        <v>1</v>
      </c>
      <c r="S178" t="s">
        <v>12352</v>
      </c>
      <c r="T178">
        <f>Table21[[#This Row],[Use]]/Table21[[#This Row],[TOTAL]]</f>
        <v>0.33333333333333331</v>
      </c>
      <c r="U178">
        <f>Table21[[#This Row],[Creation]]/Table21[[#This Row],[TOTAL]]</f>
        <v>0</v>
      </c>
      <c r="V178">
        <f>Table21[[#This Row],[Background]]/Table21[[#This Row],[TOTAL]]</f>
        <v>0.66666666666666663</v>
      </c>
      <c r="W178" s="2">
        <f>SUM(Table2125[[#This Row],[Use]:[Background]])</f>
        <v>1</v>
      </c>
    </row>
    <row r="179" spans="1:23" x14ac:dyDescent="0.2">
      <c r="A179" t="s">
        <v>11552</v>
      </c>
      <c r="B179">
        <v>0</v>
      </c>
      <c r="C179">
        <v>1</v>
      </c>
      <c r="D179">
        <v>0</v>
      </c>
      <c r="E179">
        <f>SUM(Table20[[#This Row],[Use]:[Background]])</f>
        <v>1</v>
      </c>
      <c r="G179" t="s">
        <v>11552</v>
      </c>
      <c r="H179">
        <v>0</v>
      </c>
      <c r="I179">
        <v>1</v>
      </c>
      <c r="J179">
        <v>0</v>
      </c>
      <c r="K179" s="2">
        <f>SUM(Table21[[#This Row],[Use]:[Background]])</f>
        <v>1</v>
      </c>
      <c r="M179" t="s">
        <v>11552</v>
      </c>
      <c r="N179">
        <f>Table20[[#This Row],[Use]]/Table20[[#This Row],[TOTAL]]</f>
        <v>0</v>
      </c>
      <c r="O179">
        <f>Table20[[#This Row],[Creation]]/Table20[[#This Row],[TOTAL]]</f>
        <v>1</v>
      </c>
      <c r="P179">
        <f>Table20[[#This Row],[Background]]/Table20[[#This Row],[TOTAL]]</f>
        <v>0</v>
      </c>
      <c r="Q179" s="2">
        <f>SUM(Table2023[[#This Row],[Use]:[Background]])</f>
        <v>1</v>
      </c>
      <c r="S179" t="s">
        <v>11552</v>
      </c>
      <c r="T179">
        <f>Table21[[#This Row],[Use]]/Table21[[#This Row],[TOTAL]]</f>
        <v>0</v>
      </c>
      <c r="U179">
        <f>Table21[[#This Row],[Creation]]/Table21[[#This Row],[TOTAL]]</f>
        <v>1</v>
      </c>
      <c r="V179">
        <f>Table21[[#This Row],[Background]]/Table21[[#This Row],[TOTAL]]</f>
        <v>0</v>
      </c>
      <c r="W179" s="2">
        <f>SUM(Table2125[[#This Row],[Use]:[Background]])</f>
        <v>1</v>
      </c>
    </row>
    <row r="180" spans="1:23" x14ac:dyDescent="0.2">
      <c r="A180" t="s">
        <v>11811</v>
      </c>
      <c r="B180">
        <v>1</v>
      </c>
      <c r="C180">
        <v>0</v>
      </c>
      <c r="D180">
        <v>0</v>
      </c>
      <c r="E180">
        <f>SUM(Table20[[#This Row],[Use]:[Background]])</f>
        <v>1</v>
      </c>
      <c r="G180" t="s">
        <v>11811</v>
      </c>
      <c r="H180">
        <v>1</v>
      </c>
      <c r="I180">
        <v>0</v>
      </c>
      <c r="J180">
        <v>0</v>
      </c>
      <c r="K180" s="2">
        <f>SUM(Table21[[#This Row],[Use]:[Background]])</f>
        <v>1</v>
      </c>
      <c r="M180" t="s">
        <v>11811</v>
      </c>
      <c r="N180">
        <f>Table20[[#This Row],[Use]]/Table20[[#This Row],[TOTAL]]</f>
        <v>1</v>
      </c>
      <c r="O180">
        <f>Table20[[#This Row],[Creation]]/Table20[[#This Row],[TOTAL]]</f>
        <v>0</v>
      </c>
      <c r="P180">
        <f>Table20[[#This Row],[Background]]/Table20[[#This Row],[TOTAL]]</f>
        <v>0</v>
      </c>
      <c r="Q180" s="2">
        <f>SUM(Table2023[[#This Row],[Use]:[Background]])</f>
        <v>1</v>
      </c>
      <c r="S180" t="s">
        <v>11811</v>
      </c>
      <c r="T180">
        <f>Table21[[#This Row],[Use]]/Table21[[#This Row],[TOTAL]]</f>
        <v>1</v>
      </c>
      <c r="U180">
        <f>Table21[[#This Row],[Creation]]/Table21[[#This Row],[TOTAL]]</f>
        <v>0</v>
      </c>
      <c r="V180">
        <f>Table21[[#This Row],[Background]]/Table21[[#This Row],[TOTAL]]</f>
        <v>0</v>
      </c>
      <c r="W180" s="2">
        <f>SUM(Table2125[[#This Row],[Use]:[Background]])</f>
        <v>1</v>
      </c>
    </row>
    <row r="181" spans="1:23" x14ac:dyDescent="0.2">
      <c r="A181" t="s">
        <v>12227</v>
      </c>
      <c r="B181">
        <v>2</v>
      </c>
      <c r="C181">
        <v>0</v>
      </c>
      <c r="D181">
        <v>0</v>
      </c>
      <c r="E181">
        <f>SUM(Table20[[#This Row],[Use]:[Background]])</f>
        <v>2</v>
      </c>
      <c r="G181" t="s">
        <v>12227</v>
      </c>
      <c r="H181">
        <v>2</v>
      </c>
      <c r="I181">
        <v>0</v>
      </c>
      <c r="J181">
        <v>0</v>
      </c>
      <c r="K181" s="2">
        <f>SUM(Table21[[#This Row],[Use]:[Background]])</f>
        <v>2</v>
      </c>
      <c r="M181" t="s">
        <v>12227</v>
      </c>
      <c r="N181">
        <f>Table20[[#This Row],[Use]]/Table20[[#This Row],[TOTAL]]</f>
        <v>1</v>
      </c>
      <c r="O181">
        <f>Table20[[#This Row],[Creation]]/Table20[[#This Row],[TOTAL]]</f>
        <v>0</v>
      </c>
      <c r="P181">
        <f>Table20[[#This Row],[Background]]/Table20[[#This Row],[TOTAL]]</f>
        <v>0</v>
      </c>
      <c r="Q181" s="2">
        <f>SUM(Table2023[[#This Row],[Use]:[Background]])</f>
        <v>1</v>
      </c>
      <c r="S181" t="s">
        <v>12227</v>
      </c>
      <c r="T181">
        <f>Table21[[#This Row],[Use]]/Table21[[#This Row],[TOTAL]]</f>
        <v>1</v>
      </c>
      <c r="U181">
        <f>Table21[[#This Row],[Creation]]/Table21[[#This Row],[TOTAL]]</f>
        <v>0</v>
      </c>
      <c r="V181">
        <f>Table21[[#This Row],[Background]]/Table21[[#This Row],[TOTAL]]</f>
        <v>0</v>
      </c>
      <c r="W181" s="2">
        <f>SUM(Table2125[[#This Row],[Use]:[Background]])</f>
        <v>1</v>
      </c>
    </row>
    <row r="182" spans="1:23" x14ac:dyDescent="0.2">
      <c r="A182" t="s">
        <v>12620</v>
      </c>
      <c r="B182">
        <v>1</v>
      </c>
      <c r="C182">
        <v>0</v>
      </c>
      <c r="D182">
        <v>0</v>
      </c>
      <c r="E182">
        <f>SUM(Table20[[#This Row],[Use]:[Background]])</f>
        <v>1</v>
      </c>
      <c r="G182" t="s">
        <v>12620</v>
      </c>
      <c r="H182">
        <v>1</v>
      </c>
      <c r="I182">
        <v>0</v>
      </c>
      <c r="J182">
        <v>0</v>
      </c>
      <c r="K182" s="2">
        <f>SUM(Table21[[#This Row],[Use]:[Background]])</f>
        <v>1</v>
      </c>
      <c r="M182" t="s">
        <v>12620</v>
      </c>
      <c r="N182">
        <f>Table20[[#This Row],[Use]]/Table20[[#This Row],[TOTAL]]</f>
        <v>1</v>
      </c>
      <c r="O182">
        <f>Table20[[#This Row],[Creation]]/Table20[[#This Row],[TOTAL]]</f>
        <v>0</v>
      </c>
      <c r="P182">
        <f>Table20[[#This Row],[Background]]/Table20[[#This Row],[TOTAL]]</f>
        <v>0</v>
      </c>
      <c r="Q182" s="2">
        <f>SUM(Table2023[[#This Row],[Use]:[Background]])</f>
        <v>1</v>
      </c>
      <c r="S182" t="s">
        <v>12620</v>
      </c>
      <c r="T182">
        <f>Table21[[#This Row],[Use]]/Table21[[#This Row],[TOTAL]]</f>
        <v>1</v>
      </c>
      <c r="U182">
        <f>Table21[[#This Row],[Creation]]/Table21[[#This Row],[TOTAL]]</f>
        <v>0</v>
      </c>
      <c r="V182">
        <f>Table21[[#This Row],[Background]]/Table21[[#This Row],[TOTAL]]</f>
        <v>0</v>
      </c>
      <c r="W182" s="2">
        <f>SUM(Table2125[[#This Row],[Use]:[Background]])</f>
        <v>1</v>
      </c>
    </row>
    <row r="183" spans="1:23" x14ac:dyDescent="0.2">
      <c r="A183" t="s">
        <v>12415</v>
      </c>
      <c r="B183">
        <v>1</v>
      </c>
      <c r="C183">
        <v>0</v>
      </c>
      <c r="D183">
        <v>0</v>
      </c>
      <c r="E183">
        <f>SUM(Table20[[#This Row],[Use]:[Background]])</f>
        <v>1</v>
      </c>
      <c r="G183" t="s">
        <v>12415</v>
      </c>
      <c r="H183">
        <v>0</v>
      </c>
      <c r="I183">
        <v>1</v>
      </c>
      <c r="J183">
        <v>0</v>
      </c>
      <c r="K183" s="2">
        <f>SUM(Table21[[#This Row],[Use]:[Background]])</f>
        <v>1</v>
      </c>
      <c r="M183" t="s">
        <v>12415</v>
      </c>
      <c r="N183">
        <f>Table20[[#This Row],[Use]]/Table20[[#This Row],[TOTAL]]</f>
        <v>1</v>
      </c>
      <c r="O183">
        <f>Table20[[#This Row],[Creation]]/Table20[[#This Row],[TOTAL]]</f>
        <v>0</v>
      </c>
      <c r="P183">
        <f>Table20[[#This Row],[Background]]/Table20[[#This Row],[TOTAL]]</f>
        <v>0</v>
      </c>
      <c r="Q183" s="2">
        <f>SUM(Table2023[[#This Row],[Use]:[Background]])</f>
        <v>1</v>
      </c>
      <c r="S183" t="s">
        <v>12415</v>
      </c>
      <c r="T183">
        <f>Table21[[#This Row],[Use]]/Table21[[#This Row],[TOTAL]]</f>
        <v>0</v>
      </c>
      <c r="U183">
        <f>Table21[[#This Row],[Creation]]/Table21[[#This Row],[TOTAL]]</f>
        <v>1</v>
      </c>
      <c r="V183">
        <f>Table21[[#This Row],[Background]]/Table21[[#This Row],[TOTAL]]</f>
        <v>0</v>
      </c>
      <c r="W183" s="2">
        <f>SUM(Table2125[[#This Row],[Use]:[Background]])</f>
        <v>1</v>
      </c>
    </row>
    <row r="184" spans="1:23" x14ac:dyDescent="0.2">
      <c r="A184" t="s">
        <v>11872</v>
      </c>
      <c r="B184">
        <v>1</v>
      </c>
      <c r="C184">
        <v>0</v>
      </c>
      <c r="D184">
        <v>0</v>
      </c>
      <c r="E184">
        <f>SUM(Table20[[#This Row],[Use]:[Background]])</f>
        <v>1</v>
      </c>
      <c r="G184" t="s">
        <v>11872</v>
      </c>
      <c r="H184">
        <v>1</v>
      </c>
      <c r="I184">
        <v>0</v>
      </c>
      <c r="J184">
        <v>0</v>
      </c>
      <c r="K184" s="2">
        <f>SUM(Table21[[#This Row],[Use]:[Background]])</f>
        <v>1</v>
      </c>
      <c r="M184" t="s">
        <v>11872</v>
      </c>
      <c r="N184">
        <f>Table20[[#This Row],[Use]]/Table20[[#This Row],[TOTAL]]</f>
        <v>1</v>
      </c>
      <c r="O184">
        <f>Table20[[#This Row],[Creation]]/Table20[[#This Row],[TOTAL]]</f>
        <v>0</v>
      </c>
      <c r="P184">
        <f>Table20[[#This Row],[Background]]/Table20[[#This Row],[TOTAL]]</f>
        <v>0</v>
      </c>
      <c r="Q184" s="2">
        <f>SUM(Table2023[[#This Row],[Use]:[Background]])</f>
        <v>1</v>
      </c>
      <c r="S184" t="s">
        <v>11872</v>
      </c>
      <c r="T184">
        <f>Table21[[#This Row],[Use]]/Table21[[#This Row],[TOTAL]]</f>
        <v>1</v>
      </c>
      <c r="U184">
        <f>Table21[[#This Row],[Creation]]/Table21[[#This Row],[TOTAL]]</f>
        <v>0</v>
      </c>
      <c r="V184">
        <f>Table21[[#This Row],[Background]]/Table21[[#This Row],[TOTAL]]</f>
        <v>0</v>
      </c>
      <c r="W184" s="2">
        <f>SUM(Table2125[[#This Row],[Use]:[Background]])</f>
        <v>1</v>
      </c>
    </row>
    <row r="185" spans="1:23" x14ac:dyDescent="0.2">
      <c r="A185" t="s">
        <v>11649</v>
      </c>
      <c r="B185">
        <v>3</v>
      </c>
      <c r="C185">
        <v>1</v>
      </c>
      <c r="D185">
        <v>0</v>
      </c>
      <c r="E185">
        <f>SUM(Table20[[#This Row],[Use]:[Background]])</f>
        <v>4</v>
      </c>
      <c r="G185" t="s">
        <v>11649</v>
      </c>
      <c r="H185">
        <v>3</v>
      </c>
      <c r="I185">
        <v>1</v>
      </c>
      <c r="J185">
        <v>0</v>
      </c>
      <c r="K185" s="2">
        <f>SUM(Table21[[#This Row],[Use]:[Background]])</f>
        <v>4</v>
      </c>
      <c r="M185" t="s">
        <v>11649</v>
      </c>
      <c r="N185">
        <f>Table20[[#This Row],[Use]]/Table20[[#This Row],[TOTAL]]</f>
        <v>0.75</v>
      </c>
      <c r="O185">
        <f>Table20[[#This Row],[Creation]]/Table20[[#This Row],[TOTAL]]</f>
        <v>0.25</v>
      </c>
      <c r="P185">
        <f>Table20[[#This Row],[Background]]/Table20[[#This Row],[TOTAL]]</f>
        <v>0</v>
      </c>
      <c r="Q185" s="2">
        <f>SUM(Table2023[[#This Row],[Use]:[Background]])</f>
        <v>1</v>
      </c>
      <c r="S185" t="s">
        <v>11649</v>
      </c>
      <c r="T185">
        <f>Table21[[#This Row],[Use]]/Table21[[#This Row],[TOTAL]]</f>
        <v>0.75</v>
      </c>
      <c r="U185">
        <f>Table21[[#This Row],[Creation]]/Table21[[#This Row],[TOTAL]]</f>
        <v>0.25</v>
      </c>
      <c r="V185">
        <f>Table21[[#This Row],[Background]]/Table21[[#This Row],[TOTAL]]</f>
        <v>0</v>
      </c>
      <c r="W185" s="2">
        <f>SUM(Table2125[[#This Row],[Use]:[Background]])</f>
        <v>1</v>
      </c>
    </row>
    <row r="186" spans="1:23" x14ac:dyDescent="0.2">
      <c r="A186" t="s">
        <v>12562</v>
      </c>
      <c r="B186">
        <v>1</v>
      </c>
      <c r="C186">
        <v>0</v>
      </c>
      <c r="D186">
        <v>0</v>
      </c>
      <c r="E186">
        <f>SUM(Table20[[#This Row],[Use]:[Background]])</f>
        <v>1</v>
      </c>
      <c r="G186" t="s">
        <v>12562</v>
      </c>
      <c r="H186">
        <v>1</v>
      </c>
      <c r="I186">
        <v>0</v>
      </c>
      <c r="J186">
        <v>0</v>
      </c>
      <c r="K186" s="2">
        <f>SUM(Table21[[#This Row],[Use]:[Background]])</f>
        <v>1</v>
      </c>
      <c r="M186" t="s">
        <v>12562</v>
      </c>
      <c r="N186">
        <f>Table20[[#This Row],[Use]]/Table20[[#This Row],[TOTAL]]</f>
        <v>1</v>
      </c>
      <c r="O186">
        <f>Table20[[#This Row],[Creation]]/Table20[[#This Row],[TOTAL]]</f>
        <v>0</v>
      </c>
      <c r="P186">
        <f>Table20[[#This Row],[Background]]/Table20[[#This Row],[TOTAL]]</f>
        <v>0</v>
      </c>
      <c r="Q186" s="2">
        <f>SUM(Table2023[[#This Row],[Use]:[Background]])</f>
        <v>1</v>
      </c>
      <c r="S186" t="s">
        <v>12562</v>
      </c>
      <c r="T186">
        <f>Table21[[#This Row],[Use]]/Table21[[#This Row],[TOTAL]]</f>
        <v>1</v>
      </c>
      <c r="U186">
        <f>Table21[[#This Row],[Creation]]/Table21[[#This Row],[TOTAL]]</f>
        <v>0</v>
      </c>
      <c r="V186">
        <f>Table21[[#This Row],[Background]]/Table21[[#This Row],[TOTAL]]</f>
        <v>0</v>
      </c>
      <c r="W186" s="2">
        <f>SUM(Table2125[[#This Row],[Use]:[Background]])</f>
        <v>1</v>
      </c>
    </row>
    <row r="187" spans="1:23" x14ac:dyDescent="0.2">
      <c r="A187" t="s">
        <v>11991</v>
      </c>
      <c r="B187">
        <v>1</v>
      </c>
      <c r="C187">
        <v>1</v>
      </c>
      <c r="D187">
        <v>0</v>
      </c>
      <c r="E187">
        <f>SUM(Table20[[#This Row],[Use]:[Background]])</f>
        <v>2</v>
      </c>
      <c r="G187" t="s">
        <v>11991</v>
      </c>
      <c r="H187">
        <v>1</v>
      </c>
      <c r="I187">
        <v>1</v>
      </c>
      <c r="J187">
        <v>0</v>
      </c>
      <c r="K187" s="2">
        <f>SUM(Table21[[#This Row],[Use]:[Background]])</f>
        <v>2</v>
      </c>
      <c r="M187" t="s">
        <v>11991</v>
      </c>
      <c r="N187">
        <f>Table20[[#This Row],[Use]]/Table20[[#This Row],[TOTAL]]</f>
        <v>0.5</v>
      </c>
      <c r="O187">
        <f>Table20[[#This Row],[Creation]]/Table20[[#This Row],[TOTAL]]</f>
        <v>0.5</v>
      </c>
      <c r="P187">
        <f>Table20[[#This Row],[Background]]/Table20[[#This Row],[TOTAL]]</f>
        <v>0</v>
      </c>
      <c r="Q187" s="2">
        <f>SUM(Table2023[[#This Row],[Use]:[Background]])</f>
        <v>1</v>
      </c>
      <c r="S187" t="s">
        <v>11991</v>
      </c>
      <c r="T187">
        <f>Table21[[#This Row],[Use]]/Table21[[#This Row],[TOTAL]]</f>
        <v>0.5</v>
      </c>
      <c r="U187">
        <f>Table21[[#This Row],[Creation]]/Table21[[#This Row],[TOTAL]]</f>
        <v>0.5</v>
      </c>
      <c r="V187">
        <f>Table21[[#This Row],[Background]]/Table21[[#This Row],[TOTAL]]</f>
        <v>0</v>
      </c>
      <c r="W187" s="2">
        <f>SUM(Table2125[[#This Row],[Use]:[Background]])</f>
        <v>1</v>
      </c>
    </row>
    <row r="188" spans="1:23" x14ac:dyDescent="0.2">
      <c r="A188" t="s">
        <v>11680</v>
      </c>
      <c r="B188">
        <v>1</v>
      </c>
      <c r="C188">
        <v>0</v>
      </c>
      <c r="D188">
        <v>0</v>
      </c>
      <c r="E188">
        <f>SUM(Table20[[#This Row],[Use]:[Background]])</f>
        <v>1</v>
      </c>
      <c r="G188" t="s">
        <v>11680</v>
      </c>
      <c r="H188">
        <v>0</v>
      </c>
      <c r="I188">
        <v>1</v>
      </c>
      <c r="J188">
        <v>0</v>
      </c>
      <c r="K188" s="2">
        <f>SUM(Table21[[#This Row],[Use]:[Background]])</f>
        <v>1</v>
      </c>
      <c r="M188" t="s">
        <v>11680</v>
      </c>
      <c r="N188">
        <f>Table20[[#This Row],[Use]]/Table20[[#This Row],[TOTAL]]</f>
        <v>1</v>
      </c>
      <c r="O188">
        <f>Table20[[#This Row],[Creation]]/Table20[[#This Row],[TOTAL]]</f>
        <v>0</v>
      </c>
      <c r="P188">
        <f>Table20[[#This Row],[Background]]/Table20[[#This Row],[TOTAL]]</f>
        <v>0</v>
      </c>
      <c r="Q188" s="2">
        <f>SUM(Table2023[[#This Row],[Use]:[Background]])</f>
        <v>1</v>
      </c>
      <c r="S188" t="s">
        <v>11680</v>
      </c>
      <c r="T188">
        <f>Table21[[#This Row],[Use]]/Table21[[#This Row],[TOTAL]]</f>
        <v>0</v>
      </c>
      <c r="U188">
        <f>Table21[[#This Row],[Creation]]/Table21[[#This Row],[TOTAL]]</f>
        <v>1</v>
      </c>
      <c r="V188">
        <f>Table21[[#This Row],[Background]]/Table21[[#This Row],[TOTAL]]</f>
        <v>0</v>
      </c>
      <c r="W188" s="2">
        <f>SUM(Table2125[[#This Row],[Use]:[Background]])</f>
        <v>1</v>
      </c>
    </row>
    <row r="189" spans="1:23" x14ac:dyDescent="0.2">
      <c r="A189" t="s">
        <v>12307</v>
      </c>
      <c r="B189">
        <v>1</v>
      </c>
      <c r="C189">
        <v>0</v>
      </c>
      <c r="D189">
        <v>0</v>
      </c>
      <c r="E189">
        <f>SUM(Table20[[#This Row],[Use]:[Background]])</f>
        <v>1</v>
      </c>
      <c r="G189" t="s">
        <v>12307</v>
      </c>
      <c r="H189">
        <v>1</v>
      </c>
      <c r="I189">
        <v>0</v>
      </c>
      <c r="J189">
        <v>0</v>
      </c>
      <c r="K189" s="2">
        <f>SUM(Table21[[#This Row],[Use]:[Background]])</f>
        <v>1</v>
      </c>
      <c r="M189" t="s">
        <v>12307</v>
      </c>
      <c r="N189">
        <f>Table20[[#This Row],[Use]]/Table20[[#This Row],[TOTAL]]</f>
        <v>1</v>
      </c>
      <c r="O189">
        <f>Table20[[#This Row],[Creation]]/Table20[[#This Row],[TOTAL]]</f>
        <v>0</v>
      </c>
      <c r="P189">
        <f>Table20[[#This Row],[Background]]/Table20[[#This Row],[TOTAL]]</f>
        <v>0</v>
      </c>
      <c r="Q189" s="2">
        <f>SUM(Table2023[[#This Row],[Use]:[Background]])</f>
        <v>1</v>
      </c>
      <c r="S189" t="s">
        <v>12307</v>
      </c>
      <c r="T189">
        <f>Table21[[#This Row],[Use]]/Table21[[#This Row],[TOTAL]]</f>
        <v>1</v>
      </c>
      <c r="U189">
        <f>Table21[[#This Row],[Creation]]/Table21[[#This Row],[TOTAL]]</f>
        <v>0</v>
      </c>
      <c r="V189">
        <f>Table21[[#This Row],[Background]]/Table21[[#This Row],[TOTAL]]</f>
        <v>0</v>
      </c>
      <c r="W189" s="2">
        <f>SUM(Table2125[[#This Row],[Use]:[Background]])</f>
        <v>1</v>
      </c>
    </row>
    <row r="190" spans="1:23" x14ac:dyDescent="0.2">
      <c r="A190" t="s">
        <v>11621</v>
      </c>
      <c r="B190">
        <v>1</v>
      </c>
      <c r="C190">
        <v>0</v>
      </c>
      <c r="D190">
        <v>0</v>
      </c>
      <c r="E190">
        <f>SUM(Table20[[#This Row],[Use]:[Background]])</f>
        <v>1</v>
      </c>
      <c r="G190" t="s">
        <v>11621</v>
      </c>
      <c r="H190">
        <v>1</v>
      </c>
      <c r="I190">
        <v>0</v>
      </c>
      <c r="J190">
        <v>0</v>
      </c>
      <c r="K190" s="2">
        <f>SUM(Table21[[#This Row],[Use]:[Background]])</f>
        <v>1</v>
      </c>
      <c r="M190" t="s">
        <v>11621</v>
      </c>
      <c r="N190">
        <f>Table20[[#This Row],[Use]]/Table20[[#This Row],[TOTAL]]</f>
        <v>1</v>
      </c>
      <c r="O190">
        <f>Table20[[#This Row],[Creation]]/Table20[[#This Row],[TOTAL]]</f>
        <v>0</v>
      </c>
      <c r="P190">
        <f>Table20[[#This Row],[Background]]/Table20[[#This Row],[TOTAL]]</f>
        <v>0</v>
      </c>
      <c r="Q190" s="2">
        <f>SUM(Table2023[[#This Row],[Use]:[Background]])</f>
        <v>1</v>
      </c>
      <c r="S190" t="s">
        <v>11621</v>
      </c>
      <c r="T190">
        <f>Table21[[#This Row],[Use]]/Table21[[#This Row],[TOTAL]]</f>
        <v>1</v>
      </c>
      <c r="U190">
        <f>Table21[[#This Row],[Creation]]/Table21[[#This Row],[TOTAL]]</f>
        <v>0</v>
      </c>
      <c r="V190">
        <f>Table21[[#This Row],[Background]]/Table21[[#This Row],[TOTAL]]</f>
        <v>0</v>
      </c>
      <c r="W190" s="2">
        <f>SUM(Table2125[[#This Row],[Use]:[Background]])</f>
        <v>1</v>
      </c>
    </row>
    <row r="191" spans="1:23" x14ac:dyDescent="0.2">
      <c r="A191" t="s">
        <v>11614</v>
      </c>
      <c r="B191">
        <v>2</v>
      </c>
      <c r="C191">
        <v>0</v>
      </c>
      <c r="D191">
        <v>0</v>
      </c>
      <c r="E191">
        <f>SUM(Table20[[#This Row],[Use]:[Background]])</f>
        <v>2</v>
      </c>
      <c r="G191" t="s">
        <v>11614</v>
      </c>
      <c r="H191">
        <v>2</v>
      </c>
      <c r="I191">
        <v>0</v>
      </c>
      <c r="J191">
        <v>0</v>
      </c>
      <c r="K191" s="2">
        <f>SUM(Table21[[#This Row],[Use]:[Background]])</f>
        <v>2</v>
      </c>
      <c r="M191" t="s">
        <v>11614</v>
      </c>
      <c r="N191">
        <f>Table20[[#This Row],[Use]]/Table20[[#This Row],[TOTAL]]</f>
        <v>1</v>
      </c>
      <c r="O191">
        <f>Table20[[#This Row],[Creation]]/Table20[[#This Row],[TOTAL]]</f>
        <v>0</v>
      </c>
      <c r="P191">
        <f>Table20[[#This Row],[Background]]/Table20[[#This Row],[TOTAL]]</f>
        <v>0</v>
      </c>
      <c r="Q191" s="2">
        <f>SUM(Table2023[[#This Row],[Use]:[Background]])</f>
        <v>1</v>
      </c>
      <c r="S191" t="s">
        <v>11614</v>
      </c>
      <c r="T191">
        <f>Table21[[#This Row],[Use]]/Table21[[#This Row],[TOTAL]]</f>
        <v>1</v>
      </c>
      <c r="U191">
        <f>Table21[[#This Row],[Creation]]/Table21[[#This Row],[TOTAL]]</f>
        <v>0</v>
      </c>
      <c r="V191">
        <f>Table21[[#This Row],[Background]]/Table21[[#This Row],[TOTAL]]</f>
        <v>0</v>
      </c>
      <c r="W191" s="2">
        <f>SUM(Table2125[[#This Row],[Use]:[Background]])</f>
        <v>1</v>
      </c>
    </row>
    <row r="192" spans="1:23" x14ac:dyDescent="0.2">
      <c r="A192" t="s">
        <v>12435</v>
      </c>
      <c r="B192">
        <v>1</v>
      </c>
      <c r="C192">
        <v>0</v>
      </c>
      <c r="D192">
        <v>0</v>
      </c>
      <c r="E192">
        <f>SUM(Table20[[#This Row],[Use]:[Background]])</f>
        <v>1</v>
      </c>
      <c r="G192" t="s">
        <v>12435</v>
      </c>
      <c r="H192">
        <v>1</v>
      </c>
      <c r="I192">
        <v>0</v>
      </c>
      <c r="J192">
        <v>0</v>
      </c>
      <c r="K192" s="2">
        <f>SUM(Table21[[#This Row],[Use]:[Background]])</f>
        <v>1</v>
      </c>
      <c r="M192" t="s">
        <v>12435</v>
      </c>
      <c r="N192">
        <f>Table20[[#This Row],[Use]]/Table20[[#This Row],[TOTAL]]</f>
        <v>1</v>
      </c>
      <c r="O192">
        <f>Table20[[#This Row],[Creation]]/Table20[[#This Row],[TOTAL]]</f>
        <v>0</v>
      </c>
      <c r="P192">
        <f>Table20[[#This Row],[Background]]/Table20[[#This Row],[TOTAL]]</f>
        <v>0</v>
      </c>
      <c r="Q192" s="2">
        <f>SUM(Table2023[[#This Row],[Use]:[Background]])</f>
        <v>1</v>
      </c>
      <c r="S192" t="s">
        <v>12435</v>
      </c>
      <c r="T192">
        <f>Table21[[#This Row],[Use]]/Table21[[#This Row],[TOTAL]]</f>
        <v>1</v>
      </c>
      <c r="U192">
        <f>Table21[[#This Row],[Creation]]/Table21[[#This Row],[TOTAL]]</f>
        <v>0</v>
      </c>
      <c r="V192">
        <f>Table21[[#This Row],[Background]]/Table21[[#This Row],[TOTAL]]</f>
        <v>0</v>
      </c>
      <c r="W192" s="2">
        <f>SUM(Table2125[[#This Row],[Use]:[Background]])</f>
        <v>1</v>
      </c>
    </row>
    <row r="193" spans="1:23" x14ac:dyDescent="0.2">
      <c r="A193" t="s">
        <v>11448</v>
      </c>
      <c r="B193">
        <v>0</v>
      </c>
      <c r="C193">
        <v>2</v>
      </c>
      <c r="D193">
        <v>0</v>
      </c>
      <c r="E193">
        <f>SUM(Table20[[#This Row],[Use]:[Background]])</f>
        <v>2</v>
      </c>
      <c r="G193" t="s">
        <v>11448</v>
      </c>
      <c r="H193">
        <v>0</v>
      </c>
      <c r="I193">
        <v>2</v>
      </c>
      <c r="J193">
        <v>0</v>
      </c>
      <c r="K193" s="2">
        <f>SUM(Table21[[#This Row],[Use]:[Background]])</f>
        <v>2</v>
      </c>
      <c r="M193" t="s">
        <v>11448</v>
      </c>
      <c r="N193">
        <f>Table20[[#This Row],[Use]]/Table20[[#This Row],[TOTAL]]</f>
        <v>0</v>
      </c>
      <c r="O193">
        <f>Table20[[#This Row],[Creation]]/Table20[[#This Row],[TOTAL]]</f>
        <v>1</v>
      </c>
      <c r="P193">
        <f>Table20[[#This Row],[Background]]/Table20[[#This Row],[TOTAL]]</f>
        <v>0</v>
      </c>
      <c r="Q193" s="2">
        <f>SUM(Table2023[[#This Row],[Use]:[Background]])</f>
        <v>1</v>
      </c>
      <c r="S193" t="s">
        <v>11448</v>
      </c>
      <c r="T193">
        <f>Table21[[#This Row],[Use]]/Table21[[#This Row],[TOTAL]]</f>
        <v>0</v>
      </c>
      <c r="U193">
        <f>Table21[[#This Row],[Creation]]/Table21[[#This Row],[TOTAL]]</f>
        <v>1</v>
      </c>
      <c r="V193">
        <f>Table21[[#This Row],[Background]]/Table21[[#This Row],[TOTAL]]</f>
        <v>0</v>
      </c>
      <c r="W193" s="2">
        <f>SUM(Table2125[[#This Row],[Use]:[Background]])</f>
        <v>1</v>
      </c>
    </row>
    <row r="194" spans="1:23" x14ac:dyDescent="0.2">
      <c r="A194" t="s">
        <v>12751</v>
      </c>
      <c r="B194">
        <v>1</v>
      </c>
      <c r="C194">
        <v>0</v>
      </c>
      <c r="D194">
        <v>0</v>
      </c>
      <c r="E194">
        <f>SUM(Table20[[#This Row],[Use]:[Background]])</f>
        <v>1</v>
      </c>
      <c r="G194" t="s">
        <v>12751</v>
      </c>
      <c r="H194">
        <v>1</v>
      </c>
      <c r="I194">
        <v>0</v>
      </c>
      <c r="J194">
        <v>0</v>
      </c>
      <c r="K194" s="2">
        <f>SUM(Table21[[#This Row],[Use]:[Background]])</f>
        <v>1</v>
      </c>
      <c r="M194" t="s">
        <v>12751</v>
      </c>
      <c r="N194">
        <f>Table20[[#This Row],[Use]]/Table20[[#This Row],[TOTAL]]</f>
        <v>1</v>
      </c>
      <c r="O194">
        <f>Table20[[#This Row],[Creation]]/Table20[[#This Row],[TOTAL]]</f>
        <v>0</v>
      </c>
      <c r="P194">
        <f>Table20[[#This Row],[Background]]/Table20[[#This Row],[TOTAL]]</f>
        <v>0</v>
      </c>
      <c r="Q194" s="2">
        <f>SUM(Table2023[[#This Row],[Use]:[Background]])</f>
        <v>1</v>
      </c>
      <c r="S194" t="s">
        <v>12751</v>
      </c>
      <c r="T194">
        <f>Table21[[#This Row],[Use]]/Table21[[#This Row],[TOTAL]]</f>
        <v>1</v>
      </c>
      <c r="U194">
        <f>Table21[[#This Row],[Creation]]/Table21[[#This Row],[TOTAL]]</f>
        <v>0</v>
      </c>
      <c r="V194">
        <f>Table21[[#This Row],[Background]]/Table21[[#This Row],[TOTAL]]</f>
        <v>0</v>
      </c>
      <c r="W194" s="2">
        <f>SUM(Table2125[[#This Row],[Use]:[Background]])</f>
        <v>1</v>
      </c>
    </row>
    <row r="195" spans="1:23" x14ac:dyDescent="0.2">
      <c r="A195" t="s">
        <v>11372</v>
      </c>
      <c r="B195">
        <v>2</v>
      </c>
      <c r="C195">
        <v>1</v>
      </c>
      <c r="D195">
        <v>0</v>
      </c>
      <c r="E195">
        <f>SUM(Table20[[#This Row],[Use]:[Background]])</f>
        <v>3</v>
      </c>
      <c r="G195" t="s">
        <v>11372</v>
      </c>
      <c r="H195">
        <v>1</v>
      </c>
      <c r="I195">
        <v>2</v>
      </c>
      <c r="J195">
        <v>0</v>
      </c>
      <c r="K195" s="2">
        <f>SUM(Table21[[#This Row],[Use]:[Background]])</f>
        <v>3</v>
      </c>
      <c r="M195" t="s">
        <v>11372</v>
      </c>
      <c r="N195">
        <f>Table20[[#This Row],[Use]]/Table20[[#This Row],[TOTAL]]</f>
        <v>0.66666666666666663</v>
      </c>
      <c r="O195">
        <f>Table20[[#This Row],[Creation]]/Table20[[#This Row],[TOTAL]]</f>
        <v>0.33333333333333331</v>
      </c>
      <c r="P195">
        <f>Table20[[#This Row],[Background]]/Table20[[#This Row],[TOTAL]]</f>
        <v>0</v>
      </c>
      <c r="Q195" s="2">
        <f>SUM(Table2023[[#This Row],[Use]:[Background]])</f>
        <v>1</v>
      </c>
      <c r="S195" t="s">
        <v>11372</v>
      </c>
      <c r="T195">
        <f>Table21[[#This Row],[Use]]/Table21[[#This Row],[TOTAL]]</f>
        <v>0.33333333333333331</v>
      </c>
      <c r="U195">
        <f>Table21[[#This Row],[Creation]]/Table21[[#This Row],[TOTAL]]</f>
        <v>0.66666666666666663</v>
      </c>
      <c r="V195">
        <f>Table21[[#This Row],[Background]]/Table21[[#This Row],[TOTAL]]</f>
        <v>0</v>
      </c>
      <c r="W195" s="2">
        <f>SUM(Table2125[[#This Row],[Use]:[Background]])</f>
        <v>1</v>
      </c>
    </row>
    <row r="196" spans="1:23" x14ac:dyDescent="0.2">
      <c r="A196" t="s">
        <v>1057</v>
      </c>
      <c r="B196">
        <v>1</v>
      </c>
      <c r="C196">
        <v>0</v>
      </c>
      <c r="D196">
        <v>0</v>
      </c>
      <c r="E196">
        <f>SUM(Table20[[#This Row],[Use]:[Background]])</f>
        <v>1</v>
      </c>
      <c r="G196" t="s">
        <v>1057</v>
      </c>
      <c r="H196">
        <v>1</v>
      </c>
      <c r="I196">
        <v>0</v>
      </c>
      <c r="J196">
        <v>0</v>
      </c>
      <c r="K196" s="2">
        <f>SUM(Table21[[#This Row],[Use]:[Background]])</f>
        <v>1</v>
      </c>
      <c r="M196" t="s">
        <v>1057</v>
      </c>
      <c r="N196">
        <f>Table20[[#This Row],[Use]]/Table20[[#This Row],[TOTAL]]</f>
        <v>1</v>
      </c>
      <c r="O196">
        <f>Table20[[#This Row],[Creation]]/Table20[[#This Row],[TOTAL]]</f>
        <v>0</v>
      </c>
      <c r="P196">
        <f>Table20[[#This Row],[Background]]/Table20[[#This Row],[TOTAL]]</f>
        <v>0</v>
      </c>
      <c r="Q196" s="2">
        <f>SUM(Table2023[[#This Row],[Use]:[Background]])</f>
        <v>1</v>
      </c>
      <c r="S196" t="s">
        <v>1057</v>
      </c>
      <c r="T196">
        <f>Table21[[#This Row],[Use]]/Table21[[#This Row],[TOTAL]]</f>
        <v>1</v>
      </c>
      <c r="U196">
        <f>Table21[[#This Row],[Creation]]/Table21[[#This Row],[TOTAL]]</f>
        <v>0</v>
      </c>
      <c r="V196">
        <f>Table21[[#This Row],[Background]]/Table21[[#This Row],[TOTAL]]</f>
        <v>0</v>
      </c>
      <c r="W196" s="2">
        <f>SUM(Table2125[[#This Row],[Use]:[Background]])</f>
        <v>1</v>
      </c>
    </row>
    <row r="197" spans="1:23" x14ac:dyDescent="0.2">
      <c r="A197" t="s">
        <v>11453</v>
      </c>
      <c r="B197">
        <v>2</v>
      </c>
      <c r="C197">
        <v>1</v>
      </c>
      <c r="D197">
        <v>0</v>
      </c>
      <c r="E197">
        <f>SUM(Table20[[#This Row],[Use]:[Background]])</f>
        <v>3</v>
      </c>
      <c r="G197" t="s">
        <v>11453</v>
      </c>
      <c r="H197">
        <v>1</v>
      </c>
      <c r="I197">
        <v>2</v>
      </c>
      <c r="J197">
        <v>0</v>
      </c>
      <c r="K197" s="2">
        <f>SUM(Table21[[#This Row],[Use]:[Background]])</f>
        <v>3</v>
      </c>
      <c r="M197" t="s">
        <v>11453</v>
      </c>
      <c r="N197">
        <f>Table20[[#This Row],[Use]]/Table20[[#This Row],[TOTAL]]</f>
        <v>0.66666666666666663</v>
      </c>
      <c r="O197">
        <f>Table20[[#This Row],[Creation]]/Table20[[#This Row],[TOTAL]]</f>
        <v>0.33333333333333331</v>
      </c>
      <c r="P197">
        <f>Table20[[#This Row],[Background]]/Table20[[#This Row],[TOTAL]]</f>
        <v>0</v>
      </c>
      <c r="Q197" s="2">
        <f>SUM(Table2023[[#This Row],[Use]:[Background]])</f>
        <v>1</v>
      </c>
      <c r="S197" t="s">
        <v>11453</v>
      </c>
      <c r="T197">
        <f>Table21[[#This Row],[Use]]/Table21[[#This Row],[TOTAL]]</f>
        <v>0.33333333333333331</v>
      </c>
      <c r="U197">
        <f>Table21[[#This Row],[Creation]]/Table21[[#This Row],[TOTAL]]</f>
        <v>0.66666666666666663</v>
      </c>
      <c r="V197">
        <f>Table21[[#This Row],[Background]]/Table21[[#This Row],[TOTAL]]</f>
        <v>0</v>
      </c>
      <c r="W197" s="2">
        <f>SUM(Table2125[[#This Row],[Use]:[Background]])</f>
        <v>1</v>
      </c>
    </row>
    <row r="198" spans="1:23" x14ac:dyDescent="0.2">
      <c r="A198" t="s">
        <v>11398</v>
      </c>
      <c r="B198">
        <v>1</v>
      </c>
      <c r="C198">
        <v>0</v>
      </c>
      <c r="D198">
        <v>0</v>
      </c>
      <c r="E198">
        <f>SUM(Table20[[#This Row],[Use]:[Background]])</f>
        <v>1</v>
      </c>
      <c r="G198" t="s">
        <v>11398</v>
      </c>
      <c r="H198">
        <v>1</v>
      </c>
      <c r="I198">
        <v>0</v>
      </c>
      <c r="J198">
        <v>0</v>
      </c>
      <c r="K198" s="2">
        <f>SUM(Table21[[#This Row],[Use]:[Background]])</f>
        <v>1</v>
      </c>
      <c r="M198" t="s">
        <v>11398</v>
      </c>
      <c r="N198">
        <f>Table20[[#This Row],[Use]]/Table20[[#This Row],[TOTAL]]</f>
        <v>1</v>
      </c>
      <c r="O198">
        <f>Table20[[#This Row],[Creation]]/Table20[[#This Row],[TOTAL]]</f>
        <v>0</v>
      </c>
      <c r="P198">
        <f>Table20[[#This Row],[Background]]/Table20[[#This Row],[TOTAL]]</f>
        <v>0</v>
      </c>
      <c r="Q198" s="2">
        <f>SUM(Table2023[[#This Row],[Use]:[Background]])</f>
        <v>1</v>
      </c>
      <c r="S198" t="s">
        <v>11398</v>
      </c>
      <c r="T198">
        <f>Table21[[#This Row],[Use]]/Table21[[#This Row],[TOTAL]]</f>
        <v>1</v>
      </c>
      <c r="U198">
        <f>Table21[[#This Row],[Creation]]/Table21[[#This Row],[TOTAL]]</f>
        <v>0</v>
      </c>
      <c r="V198">
        <f>Table21[[#This Row],[Background]]/Table21[[#This Row],[TOTAL]]</f>
        <v>0</v>
      </c>
      <c r="W198" s="2">
        <f>SUM(Table2125[[#This Row],[Use]:[Background]])</f>
        <v>1</v>
      </c>
    </row>
    <row r="199" spans="1:23" x14ac:dyDescent="0.2">
      <c r="A199" t="s">
        <v>11922</v>
      </c>
      <c r="B199">
        <v>1</v>
      </c>
      <c r="C199">
        <v>0</v>
      </c>
      <c r="D199">
        <v>0</v>
      </c>
      <c r="E199">
        <f>SUM(Table20[[#This Row],[Use]:[Background]])</f>
        <v>1</v>
      </c>
      <c r="G199" t="s">
        <v>11922</v>
      </c>
      <c r="H199">
        <v>0</v>
      </c>
      <c r="I199">
        <v>0</v>
      </c>
      <c r="J199">
        <v>1</v>
      </c>
      <c r="K199" s="2">
        <f>SUM(Table21[[#This Row],[Use]:[Background]])</f>
        <v>1</v>
      </c>
      <c r="M199" t="s">
        <v>11922</v>
      </c>
      <c r="N199">
        <f>Table20[[#This Row],[Use]]/Table20[[#This Row],[TOTAL]]</f>
        <v>1</v>
      </c>
      <c r="O199">
        <f>Table20[[#This Row],[Creation]]/Table20[[#This Row],[TOTAL]]</f>
        <v>0</v>
      </c>
      <c r="P199">
        <f>Table20[[#This Row],[Background]]/Table20[[#This Row],[TOTAL]]</f>
        <v>0</v>
      </c>
      <c r="Q199" s="2">
        <f>SUM(Table2023[[#This Row],[Use]:[Background]])</f>
        <v>1</v>
      </c>
      <c r="S199" t="s">
        <v>11922</v>
      </c>
      <c r="T199">
        <f>Table21[[#This Row],[Use]]/Table21[[#This Row],[TOTAL]]</f>
        <v>0</v>
      </c>
      <c r="U199">
        <f>Table21[[#This Row],[Creation]]/Table21[[#This Row],[TOTAL]]</f>
        <v>0</v>
      </c>
      <c r="V199">
        <f>Table21[[#This Row],[Background]]/Table21[[#This Row],[TOTAL]]</f>
        <v>1</v>
      </c>
      <c r="W199" s="2">
        <f>SUM(Table2125[[#This Row],[Use]:[Background]])</f>
        <v>1</v>
      </c>
    </row>
    <row r="200" spans="1:23" x14ac:dyDescent="0.2">
      <c r="A200" t="s">
        <v>12284</v>
      </c>
      <c r="B200">
        <v>1</v>
      </c>
      <c r="C200">
        <v>0</v>
      </c>
      <c r="D200">
        <v>0</v>
      </c>
      <c r="E200">
        <f>SUM(Table20[[#This Row],[Use]:[Background]])</f>
        <v>1</v>
      </c>
      <c r="G200" t="s">
        <v>12284</v>
      </c>
      <c r="H200">
        <v>1</v>
      </c>
      <c r="I200">
        <v>0</v>
      </c>
      <c r="J200">
        <v>0</v>
      </c>
      <c r="K200" s="2">
        <f>SUM(Table21[[#This Row],[Use]:[Background]])</f>
        <v>1</v>
      </c>
      <c r="M200" t="s">
        <v>12284</v>
      </c>
      <c r="N200">
        <f>Table20[[#This Row],[Use]]/Table20[[#This Row],[TOTAL]]</f>
        <v>1</v>
      </c>
      <c r="O200">
        <f>Table20[[#This Row],[Creation]]/Table20[[#This Row],[TOTAL]]</f>
        <v>0</v>
      </c>
      <c r="P200">
        <f>Table20[[#This Row],[Background]]/Table20[[#This Row],[TOTAL]]</f>
        <v>0</v>
      </c>
      <c r="Q200" s="2">
        <f>SUM(Table2023[[#This Row],[Use]:[Background]])</f>
        <v>1</v>
      </c>
      <c r="S200" t="s">
        <v>12284</v>
      </c>
      <c r="T200">
        <f>Table21[[#This Row],[Use]]/Table21[[#This Row],[TOTAL]]</f>
        <v>1</v>
      </c>
      <c r="U200">
        <f>Table21[[#This Row],[Creation]]/Table21[[#This Row],[TOTAL]]</f>
        <v>0</v>
      </c>
      <c r="V200">
        <f>Table21[[#This Row],[Background]]/Table21[[#This Row],[TOTAL]]</f>
        <v>0</v>
      </c>
      <c r="W200" s="2">
        <f>SUM(Table2125[[#This Row],[Use]:[Background]])</f>
        <v>1</v>
      </c>
    </row>
    <row r="201" spans="1:23" x14ac:dyDescent="0.2">
      <c r="A201" t="s">
        <v>12666</v>
      </c>
      <c r="B201">
        <v>0</v>
      </c>
      <c r="C201">
        <v>1</v>
      </c>
      <c r="D201">
        <v>0</v>
      </c>
      <c r="E201">
        <f>SUM(Table20[[#This Row],[Use]:[Background]])</f>
        <v>1</v>
      </c>
      <c r="G201" t="s">
        <v>12666</v>
      </c>
      <c r="H201">
        <v>0</v>
      </c>
      <c r="I201">
        <v>1</v>
      </c>
      <c r="J201">
        <v>0</v>
      </c>
      <c r="K201" s="2">
        <f>SUM(Table21[[#This Row],[Use]:[Background]])</f>
        <v>1</v>
      </c>
      <c r="M201" t="s">
        <v>12666</v>
      </c>
      <c r="N201">
        <f>Table20[[#This Row],[Use]]/Table20[[#This Row],[TOTAL]]</f>
        <v>0</v>
      </c>
      <c r="O201">
        <f>Table20[[#This Row],[Creation]]/Table20[[#This Row],[TOTAL]]</f>
        <v>1</v>
      </c>
      <c r="P201">
        <f>Table20[[#This Row],[Background]]/Table20[[#This Row],[TOTAL]]</f>
        <v>0</v>
      </c>
      <c r="Q201" s="2">
        <f>SUM(Table2023[[#This Row],[Use]:[Background]])</f>
        <v>1</v>
      </c>
      <c r="S201" t="s">
        <v>12666</v>
      </c>
      <c r="T201">
        <f>Table21[[#This Row],[Use]]/Table21[[#This Row],[TOTAL]]</f>
        <v>0</v>
      </c>
      <c r="U201">
        <f>Table21[[#This Row],[Creation]]/Table21[[#This Row],[TOTAL]]</f>
        <v>1</v>
      </c>
      <c r="V201">
        <f>Table21[[#This Row],[Background]]/Table21[[#This Row],[TOTAL]]</f>
        <v>0</v>
      </c>
      <c r="W201" s="2">
        <f>SUM(Table2125[[#This Row],[Use]:[Background]])</f>
        <v>1</v>
      </c>
    </row>
    <row r="202" spans="1:23" x14ac:dyDescent="0.2">
      <c r="A202" t="s">
        <v>11562</v>
      </c>
      <c r="B202">
        <v>1</v>
      </c>
      <c r="C202">
        <v>0</v>
      </c>
      <c r="D202">
        <v>0</v>
      </c>
      <c r="E202">
        <f>SUM(Table20[[#This Row],[Use]:[Background]])</f>
        <v>1</v>
      </c>
      <c r="G202" t="s">
        <v>11562</v>
      </c>
      <c r="H202">
        <v>0</v>
      </c>
      <c r="I202">
        <v>0</v>
      </c>
      <c r="J202">
        <v>1</v>
      </c>
      <c r="K202" s="2">
        <f>SUM(Table21[[#This Row],[Use]:[Background]])</f>
        <v>1</v>
      </c>
      <c r="M202" t="s">
        <v>11562</v>
      </c>
      <c r="N202">
        <f>Table20[[#This Row],[Use]]/Table20[[#This Row],[TOTAL]]</f>
        <v>1</v>
      </c>
      <c r="O202">
        <f>Table20[[#This Row],[Creation]]/Table20[[#This Row],[TOTAL]]</f>
        <v>0</v>
      </c>
      <c r="P202">
        <f>Table20[[#This Row],[Background]]/Table20[[#This Row],[TOTAL]]</f>
        <v>0</v>
      </c>
      <c r="Q202" s="2">
        <f>SUM(Table2023[[#This Row],[Use]:[Background]])</f>
        <v>1</v>
      </c>
      <c r="S202" t="s">
        <v>11562</v>
      </c>
      <c r="T202">
        <f>Table21[[#This Row],[Use]]/Table21[[#This Row],[TOTAL]]</f>
        <v>0</v>
      </c>
      <c r="U202">
        <f>Table21[[#This Row],[Creation]]/Table21[[#This Row],[TOTAL]]</f>
        <v>0</v>
      </c>
      <c r="V202">
        <f>Table21[[#This Row],[Background]]/Table21[[#This Row],[TOTAL]]</f>
        <v>1</v>
      </c>
      <c r="W202" s="2">
        <f>SUM(Table2125[[#This Row],[Use]:[Background]])</f>
        <v>1</v>
      </c>
    </row>
    <row r="203" spans="1:23" x14ac:dyDescent="0.2">
      <c r="A203" t="s">
        <v>12732</v>
      </c>
      <c r="B203">
        <v>2</v>
      </c>
      <c r="C203">
        <v>0</v>
      </c>
      <c r="D203">
        <v>0</v>
      </c>
      <c r="E203">
        <f>SUM(Table20[[#This Row],[Use]:[Background]])</f>
        <v>2</v>
      </c>
      <c r="G203" t="s">
        <v>12732</v>
      </c>
      <c r="H203">
        <v>1</v>
      </c>
      <c r="I203">
        <v>1</v>
      </c>
      <c r="J203">
        <v>0</v>
      </c>
      <c r="K203" s="2">
        <f>SUM(Table21[[#This Row],[Use]:[Background]])</f>
        <v>2</v>
      </c>
      <c r="M203" t="s">
        <v>12732</v>
      </c>
      <c r="N203">
        <f>Table20[[#This Row],[Use]]/Table20[[#This Row],[TOTAL]]</f>
        <v>1</v>
      </c>
      <c r="O203">
        <f>Table20[[#This Row],[Creation]]/Table20[[#This Row],[TOTAL]]</f>
        <v>0</v>
      </c>
      <c r="P203">
        <f>Table20[[#This Row],[Background]]/Table20[[#This Row],[TOTAL]]</f>
        <v>0</v>
      </c>
      <c r="Q203" s="2">
        <f>SUM(Table2023[[#This Row],[Use]:[Background]])</f>
        <v>1</v>
      </c>
      <c r="S203" t="s">
        <v>12732</v>
      </c>
      <c r="T203">
        <f>Table21[[#This Row],[Use]]/Table21[[#This Row],[TOTAL]]</f>
        <v>0.5</v>
      </c>
      <c r="U203">
        <f>Table21[[#This Row],[Creation]]/Table21[[#This Row],[TOTAL]]</f>
        <v>0.5</v>
      </c>
      <c r="V203">
        <f>Table21[[#This Row],[Background]]/Table21[[#This Row],[TOTAL]]</f>
        <v>0</v>
      </c>
      <c r="W203" s="2">
        <f>SUM(Table2125[[#This Row],[Use]:[Background]])</f>
        <v>1</v>
      </c>
    </row>
    <row r="204" spans="1:23" x14ac:dyDescent="0.2">
      <c r="A204" t="s">
        <v>12769</v>
      </c>
      <c r="B204">
        <v>1</v>
      </c>
      <c r="C204">
        <v>0</v>
      </c>
      <c r="D204">
        <v>0</v>
      </c>
      <c r="E204">
        <f>SUM(Table20[[#This Row],[Use]:[Background]])</f>
        <v>1</v>
      </c>
      <c r="G204" t="s">
        <v>12769</v>
      </c>
      <c r="H204">
        <v>1</v>
      </c>
      <c r="I204">
        <v>0</v>
      </c>
      <c r="J204">
        <v>0</v>
      </c>
      <c r="K204" s="2">
        <f>SUM(Table21[[#This Row],[Use]:[Background]])</f>
        <v>1</v>
      </c>
      <c r="M204" t="s">
        <v>12769</v>
      </c>
      <c r="N204">
        <f>Table20[[#This Row],[Use]]/Table20[[#This Row],[TOTAL]]</f>
        <v>1</v>
      </c>
      <c r="O204">
        <f>Table20[[#This Row],[Creation]]/Table20[[#This Row],[TOTAL]]</f>
        <v>0</v>
      </c>
      <c r="P204">
        <f>Table20[[#This Row],[Background]]/Table20[[#This Row],[TOTAL]]</f>
        <v>0</v>
      </c>
      <c r="Q204" s="2">
        <f>SUM(Table2023[[#This Row],[Use]:[Background]])</f>
        <v>1</v>
      </c>
      <c r="S204" t="s">
        <v>12769</v>
      </c>
      <c r="T204">
        <f>Table21[[#This Row],[Use]]/Table21[[#This Row],[TOTAL]]</f>
        <v>1</v>
      </c>
      <c r="U204">
        <f>Table21[[#This Row],[Creation]]/Table21[[#This Row],[TOTAL]]</f>
        <v>0</v>
      </c>
      <c r="V204">
        <f>Table21[[#This Row],[Background]]/Table21[[#This Row],[TOTAL]]</f>
        <v>0</v>
      </c>
      <c r="W204" s="2">
        <f>SUM(Table2125[[#This Row],[Use]:[Background]])</f>
        <v>1</v>
      </c>
    </row>
    <row r="205" spans="1:23" x14ac:dyDescent="0.2">
      <c r="A205" t="s">
        <v>11726</v>
      </c>
      <c r="B205">
        <v>1</v>
      </c>
      <c r="C205">
        <v>0</v>
      </c>
      <c r="D205">
        <v>0</v>
      </c>
      <c r="E205">
        <f>SUM(Table20[[#This Row],[Use]:[Background]])</f>
        <v>1</v>
      </c>
      <c r="G205" t="s">
        <v>11726</v>
      </c>
      <c r="H205">
        <v>1</v>
      </c>
      <c r="I205">
        <v>0</v>
      </c>
      <c r="J205">
        <v>0</v>
      </c>
      <c r="K205" s="2">
        <f>SUM(Table21[[#This Row],[Use]:[Background]])</f>
        <v>1</v>
      </c>
      <c r="M205" t="s">
        <v>11726</v>
      </c>
      <c r="N205">
        <f>Table20[[#This Row],[Use]]/Table20[[#This Row],[TOTAL]]</f>
        <v>1</v>
      </c>
      <c r="O205">
        <f>Table20[[#This Row],[Creation]]/Table20[[#This Row],[TOTAL]]</f>
        <v>0</v>
      </c>
      <c r="P205">
        <f>Table20[[#This Row],[Background]]/Table20[[#This Row],[TOTAL]]</f>
        <v>0</v>
      </c>
      <c r="Q205" s="2">
        <f>SUM(Table2023[[#This Row],[Use]:[Background]])</f>
        <v>1</v>
      </c>
      <c r="S205" t="s">
        <v>11726</v>
      </c>
      <c r="T205">
        <f>Table21[[#This Row],[Use]]/Table21[[#This Row],[TOTAL]]</f>
        <v>1</v>
      </c>
      <c r="U205">
        <f>Table21[[#This Row],[Creation]]/Table21[[#This Row],[TOTAL]]</f>
        <v>0</v>
      </c>
      <c r="V205">
        <f>Table21[[#This Row],[Background]]/Table21[[#This Row],[TOTAL]]</f>
        <v>0</v>
      </c>
      <c r="W205" s="2">
        <f>SUM(Table2125[[#This Row],[Use]:[Background]])</f>
        <v>1</v>
      </c>
    </row>
    <row r="206" spans="1:23" x14ac:dyDescent="0.2">
      <c r="A206" t="s">
        <v>11714</v>
      </c>
      <c r="B206">
        <v>3</v>
      </c>
      <c r="C206">
        <v>1</v>
      </c>
      <c r="D206">
        <v>0</v>
      </c>
      <c r="E206">
        <f>SUM(Table20[[#This Row],[Use]:[Background]])</f>
        <v>4</v>
      </c>
      <c r="G206" t="s">
        <v>11714</v>
      </c>
      <c r="H206">
        <v>3</v>
      </c>
      <c r="I206">
        <v>1</v>
      </c>
      <c r="J206">
        <v>0</v>
      </c>
      <c r="K206" s="2">
        <f>SUM(Table21[[#This Row],[Use]:[Background]])</f>
        <v>4</v>
      </c>
      <c r="M206" t="s">
        <v>11714</v>
      </c>
      <c r="N206">
        <f>Table20[[#This Row],[Use]]/Table20[[#This Row],[TOTAL]]</f>
        <v>0.75</v>
      </c>
      <c r="O206">
        <f>Table20[[#This Row],[Creation]]/Table20[[#This Row],[TOTAL]]</f>
        <v>0.25</v>
      </c>
      <c r="P206">
        <f>Table20[[#This Row],[Background]]/Table20[[#This Row],[TOTAL]]</f>
        <v>0</v>
      </c>
      <c r="Q206" s="2">
        <f>SUM(Table2023[[#This Row],[Use]:[Background]])</f>
        <v>1</v>
      </c>
      <c r="S206" t="s">
        <v>11714</v>
      </c>
      <c r="T206">
        <f>Table21[[#This Row],[Use]]/Table21[[#This Row],[TOTAL]]</f>
        <v>0.75</v>
      </c>
      <c r="U206">
        <f>Table21[[#This Row],[Creation]]/Table21[[#This Row],[TOTAL]]</f>
        <v>0.25</v>
      </c>
      <c r="V206">
        <f>Table21[[#This Row],[Background]]/Table21[[#This Row],[TOTAL]]</f>
        <v>0</v>
      </c>
      <c r="W206" s="2">
        <f>SUM(Table2125[[#This Row],[Use]:[Background]])</f>
        <v>1</v>
      </c>
    </row>
    <row r="207" spans="1:23" x14ac:dyDescent="0.2">
      <c r="A207" t="s">
        <v>11769</v>
      </c>
      <c r="B207">
        <v>2</v>
      </c>
      <c r="C207">
        <v>0</v>
      </c>
      <c r="D207">
        <v>0</v>
      </c>
      <c r="E207">
        <f>SUM(Table20[[#This Row],[Use]:[Background]])</f>
        <v>2</v>
      </c>
      <c r="G207" t="s">
        <v>11769</v>
      </c>
      <c r="H207">
        <v>2</v>
      </c>
      <c r="I207">
        <v>0</v>
      </c>
      <c r="J207">
        <v>0</v>
      </c>
      <c r="K207" s="2">
        <f>SUM(Table21[[#This Row],[Use]:[Background]])</f>
        <v>2</v>
      </c>
      <c r="M207" t="s">
        <v>11769</v>
      </c>
      <c r="N207">
        <f>Table20[[#This Row],[Use]]/Table20[[#This Row],[TOTAL]]</f>
        <v>1</v>
      </c>
      <c r="O207">
        <f>Table20[[#This Row],[Creation]]/Table20[[#This Row],[TOTAL]]</f>
        <v>0</v>
      </c>
      <c r="P207">
        <f>Table20[[#This Row],[Background]]/Table20[[#This Row],[TOTAL]]</f>
        <v>0</v>
      </c>
      <c r="Q207" s="2">
        <f>SUM(Table2023[[#This Row],[Use]:[Background]])</f>
        <v>1</v>
      </c>
      <c r="S207" t="s">
        <v>11769</v>
      </c>
      <c r="T207">
        <f>Table21[[#This Row],[Use]]/Table21[[#This Row],[TOTAL]]</f>
        <v>1</v>
      </c>
      <c r="U207">
        <f>Table21[[#This Row],[Creation]]/Table21[[#This Row],[TOTAL]]</f>
        <v>0</v>
      </c>
      <c r="V207">
        <f>Table21[[#This Row],[Background]]/Table21[[#This Row],[TOTAL]]</f>
        <v>0</v>
      </c>
      <c r="W207" s="2">
        <f>SUM(Table2125[[#This Row],[Use]:[Background]])</f>
        <v>1</v>
      </c>
    </row>
    <row r="208" spans="1:23" x14ac:dyDescent="0.2">
      <c r="A208" t="s">
        <v>11675</v>
      </c>
      <c r="B208">
        <v>1</v>
      </c>
      <c r="C208">
        <v>0</v>
      </c>
      <c r="D208">
        <v>0</v>
      </c>
      <c r="E208">
        <f>SUM(Table20[[#This Row],[Use]:[Background]])</f>
        <v>1</v>
      </c>
      <c r="G208" t="s">
        <v>11675</v>
      </c>
      <c r="H208">
        <v>1</v>
      </c>
      <c r="I208">
        <v>0</v>
      </c>
      <c r="J208">
        <v>0</v>
      </c>
      <c r="K208" s="2">
        <f>SUM(Table21[[#This Row],[Use]:[Background]])</f>
        <v>1</v>
      </c>
      <c r="M208" t="s">
        <v>11675</v>
      </c>
      <c r="N208">
        <f>Table20[[#This Row],[Use]]/Table20[[#This Row],[TOTAL]]</f>
        <v>1</v>
      </c>
      <c r="O208">
        <f>Table20[[#This Row],[Creation]]/Table20[[#This Row],[TOTAL]]</f>
        <v>0</v>
      </c>
      <c r="P208">
        <f>Table20[[#This Row],[Background]]/Table20[[#This Row],[TOTAL]]</f>
        <v>0</v>
      </c>
      <c r="Q208" s="2">
        <f>SUM(Table2023[[#This Row],[Use]:[Background]])</f>
        <v>1</v>
      </c>
      <c r="S208" t="s">
        <v>11675</v>
      </c>
      <c r="T208">
        <f>Table21[[#This Row],[Use]]/Table21[[#This Row],[TOTAL]]</f>
        <v>1</v>
      </c>
      <c r="U208">
        <f>Table21[[#This Row],[Creation]]/Table21[[#This Row],[TOTAL]]</f>
        <v>0</v>
      </c>
      <c r="V208">
        <f>Table21[[#This Row],[Background]]/Table21[[#This Row],[TOTAL]]</f>
        <v>0</v>
      </c>
      <c r="W208" s="2">
        <f>SUM(Table2125[[#This Row],[Use]:[Background]])</f>
        <v>1</v>
      </c>
    </row>
    <row r="209" spans="1:23" x14ac:dyDescent="0.2">
      <c r="A209" t="s">
        <v>12081</v>
      </c>
      <c r="B209">
        <v>1</v>
      </c>
      <c r="C209">
        <v>0</v>
      </c>
      <c r="D209">
        <v>0</v>
      </c>
      <c r="E209">
        <f>SUM(Table20[[#This Row],[Use]:[Background]])</f>
        <v>1</v>
      </c>
      <c r="G209" t="s">
        <v>12081</v>
      </c>
      <c r="H209">
        <v>1</v>
      </c>
      <c r="I209">
        <v>0</v>
      </c>
      <c r="J209">
        <v>0</v>
      </c>
      <c r="K209" s="2">
        <f>SUM(Table21[[#This Row],[Use]:[Background]])</f>
        <v>1</v>
      </c>
      <c r="M209" t="s">
        <v>12081</v>
      </c>
      <c r="N209">
        <f>Table20[[#This Row],[Use]]/Table20[[#This Row],[TOTAL]]</f>
        <v>1</v>
      </c>
      <c r="O209">
        <f>Table20[[#This Row],[Creation]]/Table20[[#This Row],[TOTAL]]</f>
        <v>0</v>
      </c>
      <c r="P209">
        <f>Table20[[#This Row],[Background]]/Table20[[#This Row],[TOTAL]]</f>
        <v>0</v>
      </c>
      <c r="Q209" s="2">
        <f>SUM(Table2023[[#This Row],[Use]:[Background]])</f>
        <v>1</v>
      </c>
      <c r="S209" t="s">
        <v>12081</v>
      </c>
      <c r="T209">
        <f>Table21[[#This Row],[Use]]/Table21[[#This Row],[TOTAL]]</f>
        <v>1</v>
      </c>
      <c r="U209">
        <f>Table21[[#This Row],[Creation]]/Table21[[#This Row],[TOTAL]]</f>
        <v>0</v>
      </c>
      <c r="V209">
        <f>Table21[[#This Row],[Background]]/Table21[[#This Row],[TOTAL]]</f>
        <v>0</v>
      </c>
      <c r="W209" s="2">
        <f>SUM(Table2125[[#This Row],[Use]:[Background]])</f>
        <v>1</v>
      </c>
    </row>
    <row r="210" spans="1:23" x14ac:dyDescent="0.2">
      <c r="A210" t="s">
        <v>11418</v>
      </c>
      <c r="B210">
        <v>4</v>
      </c>
      <c r="C210">
        <v>0</v>
      </c>
      <c r="D210">
        <v>0</v>
      </c>
      <c r="E210">
        <f>SUM(Table20[[#This Row],[Use]:[Background]])</f>
        <v>4</v>
      </c>
      <c r="G210" t="s">
        <v>11418</v>
      </c>
      <c r="H210">
        <v>4</v>
      </c>
      <c r="I210">
        <v>0</v>
      </c>
      <c r="J210">
        <v>0</v>
      </c>
      <c r="K210" s="2">
        <f>SUM(Table21[[#This Row],[Use]:[Background]])</f>
        <v>4</v>
      </c>
      <c r="M210" t="s">
        <v>11418</v>
      </c>
      <c r="N210">
        <f>Table20[[#This Row],[Use]]/Table20[[#This Row],[TOTAL]]</f>
        <v>1</v>
      </c>
      <c r="O210">
        <f>Table20[[#This Row],[Creation]]/Table20[[#This Row],[TOTAL]]</f>
        <v>0</v>
      </c>
      <c r="P210">
        <f>Table20[[#This Row],[Background]]/Table20[[#This Row],[TOTAL]]</f>
        <v>0</v>
      </c>
      <c r="Q210" s="2">
        <f>SUM(Table2023[[#This Row],[Use]:[Background]])</f>
        <v>1</v>
      </c>
      <c r="S210" t="s">
        <v>11418</v>
      </c>
      <c r="T210">
        <f>Table21[[#This Row],[Use]]/Table21[[#This Row],[TOTAL]]</f>
        <v>1</v>
      </c>
      <c r="U210">
        <f>Table21[[#This Row],[Creation]]/Table21[[#This Row],[TOTAL]]</f>
        <v>0</v>
      </c>
      <c r="V210">
        <f>Table21[[#This Row],[Background]]/Table21[[#This Row],[TOTAL]]</f>
        <v>0</v>
      </c>
      <c r="W210" s="2">
        <f>SUM(Table2125[[#This Row],[Use]:[Background]])</f>
        <v>1</v>
      </c>
    </row>
    <row r="211" spans="1:23" x14ac:dyDescent="0.2">
      <c r="A211" t="s">
        <v>11431</v>
      </c>
      <c r="B211">
        <v>2</v>
      </c>
      <c r="C211">
        <v>0</v>
      </c>
      <c r="D211">
        <v>0</v>
      </c>
      <c r="E211">
        <f>SUM(Table20[[#This Row],[Use]:[Background]])</f>
        <v>2</v>
      </c>
      <c r="G211" t="s">
        <v>11431</v>
      </c>
      <c r="H211">
        <v>2</v>
      </c>
      <c r="I211">
        <v>0</v>
      </c>
      <c r="J211">
        <v>0</v>
      </c>
      <c r="K211" s="2">
        <f>SUM(Table21[[#This Row],[Use]:[Background]])</f>
        <v>2</v>
      </c>
      <c r="M211" t="s">
        <v>11431</v>
      </c>
      <c r="N211">
        <f>Table20[[#This Row],[Use]]/Table20[[#This Row],[TOTAL]]</f>
        <v>1</v>
      </c>
      <c r="O211">
        <f>Table20[[#This Row],[Creation]]/Table20[[#This Row],[TOTAL]]</f>
        <v>0</v>
      </c>
      <c r="P211">
        <f>Table20[[#This Row],[Background]]/Table20[[#This Row],[TOTAL]]</f>
        <v>0</v>
      </c>
      <c r="Q211" s="2">
        <f>SUM(Table2023[[#This Row],[Use]:[Background]])</f>
        <v>1</v>
      </c>
      <c r="S211" t="s">
        <v>11431</v>
      </c>
      <c r="T211">
        <f>Table21[[#This Row],[Use]]/Table21[[#This Row],[TOTAL]]</f>
        <v>1</v>
      </c>
      <c r="U211">
        <f>Table21[[#This Row],[Creation]]/Table21[[#This Row],[TOTAL]]</f>
        <v>0</v>
      </c>
      <c r="V211">
        <f>Table21[[#This Row],[Background]]/Table21[[#This Row],[TOTAL]]</f>
        <v>0</v>
      </c>
      <c r="W211" s="2">
        <f>SUM(Table2125[[#This Row],[Use]:[Background]])</f>
        <v>1</v>
      </c>
    </row>
    <row r="212" spans="1:23" x14ac:dyDescent="0.2">
      <c r="A212" t="s">
        <v>11833</v>
      </c>
      <c r="B212">
        <v>1</v>
      </c>
      <c r="C212">
        <v>0</v>
      </c>
      <c r="D212">
        <v>0</v>
      </c>
      <c r="E212">
        <f>SUM(Table20[[#This Row],[Use]:[Background]])</f>
        <v>1</v>
      </c>
      <c r="G212" t="s">
        <v>11833</v>
      </c>
      <c r="H212">
        <v>1</v>
      </c>
      <c r="I212">
        <v>0</v>
      </c>
      <c r="J212">
        <v>0</v>
      </c>
      <c r="K212" s="2">
        <f>SUM(Table21[[#This Row],[Use]:[Background]])</f>
        <v>1</v>
      </c>
      <c r="M212" t="s">
        <v>11833</v>
      </c>
      <c r="N212">
        <f>Table20[[#This Row],[Use]]/Table20[[#This Row],[TOTAL]]</f>
        <v>1</v>
      </c>
      <c r="O212">
        <f>Table20[[#This Row],[Creation]]/Table20[[#This Row],[TOTAL]]</f>
        <v>0</v>
      </c>
      <c r="P212">
        <f>Table20[[#This Row],[Background]]/Table20[[#This Row],[TOTAL]]</f>
        <v>0</v>
      </c>
      <c r="Q212" s="2">
        <f>SUM(Table2023[[#This Row],[Use]:[Background]])</f>
        <v>1</v>
      </c>
      <c r="S212" t="s">
        <v>11833</v>
      </c>
      <c r="T212">
        <f>Table21[[#This Row],[Use]]/Table21[[#This Row],[TOTAL]]</f>
        <v>1</v>
      </c>
      <c r="U212">
        <f>Table21[[#This Row],[Creation]]/Table21[[#This Row],[TOTAL]]</f>
        <v>0</v>
      </c>
      <c r="V212">
        <f>Table21[[#This Row],[Background]]/Table21[[#This Row],[TOTAL]]</f>
        <v>0</v>
      </c>
      <c r="W212" s="2">
        <f>SUM(Table2125[[#This Row],[Use]:[Background]])</f>
        <v>1</v>
      </c>
    </row>
    <row r="213" spans="1:23" x14ac:dyDescent="0.2">
      <c r="A213" t="s">
        <v>12558</v>
      </c>
      <c r="B213">
        <v>0</v>
      </c>
      <c r="C213">
        <v>1</v>
      </c>
      <c r="D213">
        <v>0</v>
      </c>
      <c r="E213">
        <f>SUM(Table20[[#This Row],[Use]:[Background]])</f>
        <v>1</v>
      </c>
      <c r="G213" t="s">
        <v>12558</v>
      </c>
      <c r="H213">
        <v>0</v>
      </c>
      <c r="I213">
        <v>1</v>
      </c>
      <c r="J213">
        <v>0</v>
      </c>
      <c r="K213" s="2">
        <f>SUM(Table21[[#This Row],[Use]:[Background]])</f>
        <v>1</v>
      </c>
      <c r="M213" t="s">
        <v>12558</v>
      </c>
      <c r="N213">
        <f>Table20[[#This Row],[Use]]/Table20[[#This Row],[TOTAL]]</f>
        <v>0</v>
      </c>
      <c r="O213">
        <f>Table20[[#This Row],[Creation]]/Table20[[#This Row],[TOTAL]]</f>
        <v>1</v>
      </c>
      <c r="P213">
        <f>Table20[[#This Row],[Background]]/Table20[[#This Row],[TOTAL]]</f>
        <v>0</v>
      </c>
      <c r="Q213" s="2">
        <f>SUM(Table2023[[#This Row],[Use]:[Background]])</f>
        <v>1</v>
      </c>
      <c r="S213" t="s">
        <v>12558</v>
      </c>
      <c r="T213">
        <f>Table21[[#This Row],[Use]]/Table21[[#This Row],[TOTAL]]</f>
        <v>0</v>
      </c>
      <c r="U213">
        <f>Table21[[#This Row],[Creation]]/Table21[[#This Row],[TOTAL]]</f>
        <v>1</v>
      </c>
      <c r="V213">
        <f>Table21[[#This Row],[Background]]/Table21[[#This Row],[TOTAL]]</f>
        <v>0</v>
      </c>
      <c r="W213" s="2">
        <f>SUM(Table2125[[#This Row],[Use]:[Background]])</f>
        <v>1</v>
      </c>
    </row>
    <row r="214" spans="1:23" x14ac:dyDescent="0.2">
      <c r="A214" t="s">
        <v>11748</v>
      </c>
      <c r="B214">
        <v>0</v>
      </c>
      <c r="C214">
        <v>1</v>
      </c>
      <c r="D214">
        <v>0</v>
      </c>
      <c r="E214">
        <f>SUM(Table20[[#This Row],[Use]:[Background]])</f>
        <v>1</v>
      </c>
      <c r="G214" t="s">
        <v>11748</v>
      </c>
      <c r="H214">
        <v>1</v>
      </c>
      <c r="I214">
        <v>0</v>
      </c>
      <c r="J214">
        <v>0</v>
      </c>
      <c r="K214" s="2">
        <f>SUM(Table21[[#This Row],[Use]:[Background]])</f>
        <v>1</v>
      </c>
      <c r="M214" t="s">
        <v>11748</v>
      </c>
      <c r="N214">
        <f>Table20[[#This Row],[Use]]/Table20[[#This Row],[TOTAL]]</f>
        <v>0</v>
      </c>
      <c r="O214">
        <f>Table20[[#This Row],[Creation]]/Table20[[#This Row],[TOTAL]]</f>
        <v>1</v>
      </c>
      <c r="P214">
        <f>Table20[[#This Row],[Background]]/Table20[[#This Row],[TOTAL]]</f>
        <v>0</v>
      </c>
      <c r="Q214" s="2">
        <f>SUM(Table2023[[#This Row],[Use]:[Background]])</f>
        <v>1</v>
      </c>
      <c r="S214" t="s">
        <v>11748</v>
      </c>
      <c r="T214">
        <f>Table21[[#This Row],[Use]]/Table21[[#This Row],[TOTAL]]</f>
        <v>1</v>
      </c>
      <c r="U214">
        <f>Table21[[#This Row],[Creation]]/Table21[[#This Row],[TOTAL]]</f>
        <v>0</v>
      </c>
      <c r="V214">
        <f>Table21[[#This Row],[Background]]/Table21[[#This Row],[TOTAL]]</f>
        <v>0</v>
      </c>
      <c r="W214" s="2">
        <f>SUM(Table2125[[#This Row],[Use]:[Background]])</f>
        <v>1</v>
      </c>
    </row>
    <row r="215" spans="1:23" x14ac:dyDescent="0.2">
      <c r="A215" t="s">
        <v>12291</v>
      </c>
      <c r="B215">
        <v>1</v>
      </c>
      <c r="C215">
        <v>0</v>
      </c>
      <c r="D215">
        <v>0</v>
      </c>
      <c r="E215">
        <f>SUM(Table20[[#This Row],[Use]:[Background]])</f>
        <v>1</v>
      </c>
      <c r="G215" t="s">
        <v>12291</v>
      </c>
      <c r="H215">
        <v>0</v>
      </c>
      <c r="I215">
        <v>0</v>
      </c>
      <c r="J215">
        <v>1</v>
      </c>
      <c r="K215" s="2">
        <f>SUM(Table21[[#This Row],[Use]:[Background]])</f>
        <v>1</v>
      </c>
      <c r="M215" t="s">
        <v>12291</v>
      </c>
      <c r="N215">
        <f>Table20[[#This Row],[Use]]/Table20[[#This Row],[TOTAL]]</f>
        <v>1</v>
      </c>
      <c r="O215">
        <f>Table20[[#This Row],[Creation]]/Table20[[#This Row],[TOTAL]]</f>
        <v>0</v>
      </c>
      <c r="P215">
        <f>Table20[[#This Row],[Background]]/Table20[[#This Row],[TOTAL]]</f>
        <v>0</v>
      </c>
      <c r="Q215" s="2">
        <f>SUM(Table2023[[#This Row],[Use]:[Background]])</f>
        <v>1</v>
      </c>
      <c r="S215" t="s">
        <v>12291</v>
      </c>
      <c r="T215">
        <f>Table21[[#This Row],[Use]]/Table21[[#This Row],[TOTAL]]</f>
        <v>0</v>
      </c>
      <c r="U215">
        <f>Table21[[#This Row],[Creation]]/Table21[[#This Row],[TOTAL]]</f>
        <v>0</v>
      </c>
      <c r="V215">
        <f>Table21[[#This Row],[Background]]/Table21[[#This Row],[TOTAL]]</f>
        <v>1</v>
      </c>
      <c r="W215" s="2">
        <f>SUM(Table2125[[#This Row],[Use]:[Background]])</f>
        <v>1</v>
      </c>
    </row>
    <row r="216" spans="1:23" x14ac:dyDescent="0.2">
      <c r="A216" t="s">
        <v>11386</v>
      </c>
      <c r="B216">
        <v>1</v>
      </c>
      <c r="C216">
        <v>0</v>
      </c>
      <c r="D216">
        <v>0</v>
      </c>
      <c r="E216">
        <f>SUM(Table20[[#This Row],[Use]:[Background]])</f>
        <v>1</v>
      </c>
      <c r="G216" t="s">
        <v>11386</v>
      </c>
      <c r="H216">
        <v>1</v>
      </c>
      <c r="I216">
        <v>0</v>
      </c>
      <c r="J216">
        <v>0</v>
      </c>
      <c r="K216" s="2">
        <f>SUM(Table21[[#This Row],[Use]:[Background]])</f>
        <v>1</v>
      </c>
      <c r="M216" t="s">
        <v>11386</v>
      </c>
      <c r="N216">
        <f>Table20[[#This Row],[Use]]/Table20[[#This Row],[TOTAL]]</f>
        <v>1</v>
      </c>
      <c r="O216">
        <f>Table20[[#This Row],[Creation]]/Table20[[#This Row],[TOTAL]]</f>
        <v>0</v>
      </c>
      <c r="P216">
        <f>Table20[[#This Row],[Background]]/Table20[[#This Row],[TOTAL]]</f>
        <v>0</v>
      </c>
      <c r="Q216" s="2">
        <f>SUM(Table2023[[#This Row],[Use]:[Background]])</f>
        <v>1</v>
      </c>
      <c r="S216" t="s">
        <v>11386</v>
      </c>
      <c r="T216">
        <f>Table21[[#This Row],[Use]]/Table21[[#This Row],[TOTAL]]</f>
        <v>1</v>
      </c>
      <c r="U216">
        <f>Table21[[#This Row],[Creation]]/Table21[[#This Row],[TOTAL]]</f>
        <v>0</v>
      </c>
      <c r="V216">
        <f>Table21[[#This Row],[Background]]/Table21[[#This Row],[TOTAL]]</f>
        <v>0</v>
      </c>
      <c r="W216" s="2">
        <f>SUM(Table2125[[#This Row],[Use]:[Background]])</f>
        <v>1</v>
      </c>
    </row>
    <row r="217" spans="1:23" x14ac:dyDescent="0.2">
      <c r="A217" t="s">
        <v>12842</v>
      </c>
      <c r="B217">
        <v>0</v>
      </c>
      <c r="C217">
        <v>1</v>
      </c>
      <c r="D217">
        <v>0</v>
      </c>
      <c r="E217">
        <f>SUM(Table20[[#This Row],[Use]:[Background]])</f>
        <v>1</v>
      </c>
      <c r="G217" t="s">
        <v>12842</v>
      </c>
      <c r="H217">
        <v>0</v>
      </c>
      <c r="I217">
        <v>1</v>
      </c>
      <c r="J217">
        <v>0</v>
      </c>
      <c r="K217" s="2">
        <f>SUM(Table21[[#This Row],[Use]:[Background]])</f>
        <v>1</v>
      </c>
      <c r="M217" t="s">
        <v>12842</v>
      </c>
      <c r="N217">
        <f>Table20[[#This Row],[Use]]/Table20[[#This Row],[TOTAL]]</f>
        <v>0</v>
      </c>
      <c r="O217">
        <f>Table20[[#This Row],[Creation]]/Table20[[#This Row],[TOTAL]]</f>
        <v>1</v>
      </c>
      <c r="P217">
        <f>Table20[[#This Row],[Background]]/Table20[[#This Row],[TOTAL]]</f>
        <v>0</v>
      </c>
      <c r="Q217" s="2">
        <f>SUM(Table2023[[#This Row],[Use]:[Background]])</f>
        <v>1</v>
      </c>
      <c r="S217" t="s">
        <v>12842</v>
      </c>
      <c r="T217">
        <f>Table21[[#This Row],[Use]]/Table21[[#This Row],[TOTAL]]</f>
        <v>0</v>
      </c>
      <c r="U217">
        <f>Table21[[#This Row],[Creation]]/Table21[[#This Row],[TOTAL]]</f>
        <v>1</v>
      </c>
      <c r="V217">
        <f>Table21[[#This Row],[Background]]/Table21[[#This Row],[TOTAL]]</f>
        <v>0</v>
      </c>
      <c r="W217" s="2">
        <f>SUM(Table2125[[#This Row],[Use]:[Background]])</f>
        <v>1</v>
      </c>
    </row>
    <row r="218" spans="1:23" x14ac:dyDescent="0.2">
      <c r="A218" t="s">
        <v>12706</v>
      </c>
      <c r="B218">
        <v>0</v>
      </c>
      <c r="C218">
        <v>1</v>
      </c>
      <c r="D218">
        <v>0</v>
      </c>
      <c r="E218">
        <f>SUM(Table20[[#This Row],[Use]:[Background]])</f>
        <v>1</v>
      </c>
      <c r="G218" t="s">
        <v>12706</v>
      </c>
      <c r="H218">
        <v>0</v>
      </c>
      <c r="I218">
        <v>1</v>
      </c>
      <c r="J218">
        <v>0</v>
      </c>
      <c r="K218" s="2">
        <f>SUM(Table21[[#This Row],[Use]:[Background]])</f>
        <v>1</v>
      </c>
      <c r="M218" t="s">
        <v>12706</v>
      </c>
      <c r="N218">
        <f>Table20[[#This Row],[Use]]/Table20[[#This Row],[TOTAL]]</f>
        <v>0</v>
      </c>
      <c r="O218">
        <f>Table20[[#This Row],[Creation]]/Table20[[#This Row],[TOTAL]]</f>
        <v>1</v>
      </c>
      <c r="P218">
        <f>Table20[[#This Row],[Background]]/Table20[[#This Row],[TOTAL]]</f>
        <v>0</v>
      </c>
      <c r="Q218" s="2">
        <f>SUM(Table2023[[#This Row],[Use]:[Background]])</f>
        <v>1</v>
      </c>
      <c r="S218" t="s">
        <v>12706</v>
      </c>
      <c r="T218">
        <f>Table21[[#This Row],[Use]]/Table21[[#This Row],[TOTAL]]</f>
        <v>0</v>
      </c>
      <c r="U218">
        <f>Table21[[#This Row],[Creation]]/Table21[[#This Row],[TOTAL]]</f>
        <v>1</v>
      </c>
      <c r="V218">
        <f>Table21[[#This Row],[Background]]/Table21[[#This Row],[TOTAL]]</f>
        <v>0</v>
      </c>
      <c r="W218" s="2">
        <f>SUM(Table2125[[#This Row],[Use]:[Background]])</f>
        <v>1</v>
      </c>
    </row>
    <row r="219" spans="1:23" x14ac:dyDescent="0.2">
      <c r="A219" t="s">
        <v>11852</v>
      </c>
      <c r="B219">
        <v>2</v>
      </c>
      <c r="C219">
        <v>0</v>
      </c>
      <c r="D219">
        <v>0</v>
      </c>
      <c r="E219">
        <f>SUM(Table20[[#This Row],[Use]:[Background]])</f>
        <v>2</v>
      </c>
      <c r="G219" t="s">
        <v>11852</v>
      </c>
      <c r="H219">
        <v>1</v>
      </c>
      <c r="I219">
        <v>0</v>
      </c>
      <c r="J219">
        <v>1</v>
      </c>
      <c r="K219" s="2">
        <f>SUM(Table21[[#This Row],[Use]:[Background]])</f>
        <v>2</v>
      </c>
      <c r="M219" t="s">
        <v>11852</v>
      </c>
      <c r="N219">
        <f>Table20[[#This Row],[Use]]/Table20[[#This Row],[TOTAL]]</f>
        <v>1</v>
      </c>
      <c r="O219">
        <f>Table20[[#This Row],[Creation]]/Table20[[#This Row],[TOTAL]]</f>
        <v>0</v>
      </c>
      <c r="P219">
        <f>Table20[[#This Row],[Background]]/Table20[[#This Row],[TOTAL]]</f>
        <v>0</v>
      </c>
      <c r="Q219" s="2">
        <f>SUM(Table2023[[#This Row],[Use]:[Background]])</f>
        <v>1</v>
      </c>
      <c r="S219" t="s">
        <v>11852</v>
      </c>
      <c r="T219">
        <f>Table21[[#This Row],[Use]]/Table21[[#This Row],[TOTAL]]</f>
        <v>0.5</v>
      </c>
      <c r="U219">
        <f>Table21[[#This Row],[Creation]]/Table21[[#This Row],[TOTAL]]</f>
        <v>0</v>
      </c>
      <c r="V219">
        <f>Table21[[#This Row],[Background]]/Table21[[#This Row],[TOTAL]]</f>
        <v>0.5</v>
      </c>
      <c r="W219" s="2">
        <f>SUM(Table2125[[#This Row],[Use]:[Background]])</f>
        <v>1</v>
      </c>
    </row>
    <row r="220" spans="1:23" x14ac:dyDescent="0.2">
      <c r="A220" t="s">
        <v>11381</v>
      </c>
      <c r="B220">
        <v>1</v>
      </c>
      <c r="C220">
        <v>0</v>
      </c>
      <c r="D220">
        <v>2</v>
      </c>
      <c r="E220">
        <f>SUM(Table20[[#This Row],[Use]:[Background]])</f>
        <v>3</v>
      </c>
      <c r="G220" t="s">
        <v>11381</v>
      </c>
      <c r="H220">
        <v>1</v>
      </c>
      <c r="I220">
        <v>0</v>
      </c>
      <c r="J220">
        <v>2</v>
      </c>
      <c r="K220" s="2">
        <f>SUM(Table21[[#This Row],[Use]:[Background]])</f>
        <v>3</v>
      </c>
      <c r="M220" t="s">
        <v>11381</v>
      </c>
      <c r="N220">
        <f>Table20[[#This Row],[Use]]/Table20[[#This Row],[TOTAL]]</f>
        <v>0.33333333333333331</v>
      </c>
      <c r="O220">
        <f>Table20[[#This Row],[Creation]]/Table20[[#This Row],[TOTAL]]</f>
        <v>0</v>
      </c>
      <c r="P220">
        <f>Table20[[#This Row],[Background]]/Table20[[#This Row],[TOTAL]]</f>
        <v>0.66666666666666663</v>
      </c>
      <c r="Q220" s="2">
        <f>SUM(Table2023[[#This Row],[Use]:[Background]])</f>
        <v>1</v>
      </c>
      <c r="S220" t="s">
        <v>11381</v>
      </c>
      <c r="T220">
        <f>Table21[[#This Row],[Use]]/Table21[[#This Row],[TOTAL]]</f>
        <v>0.33333333333333331</v>
      </c>
      <c r="U220">
        <f>Table21[[#This Row],[Creation]]/Table21[[#This Row],[TOTAL]]</f>
        <v>0</v>
      </c>
      <c r="V220">
        <f>Table21[[#This Row],[Background]]/Table21[[#This Row],[TOTAL]]</f>
        <v>0.66666666666666663</v>
      </c>
      <c r="W220" s="2">
        <f>SUM(Table2125[[#This Row],[Use]:[Background]])</f>
        <v>1</v>
      </c>
    </row>
    <row r="221" spans="1:23" x14ac:dyDescent="0.2">
      <c r="A221" t="s">
        <v>11773</v>
      </c>
      <c r="B221">
        <v>1</v>
      </c>
      <c r="C221">
        <v>0</v>
      </c>
      <c r="D221">
        <v>0</v>
      </c>
      <c r="E221">
        <f>SUM(Table20[[#This Row],[Use]:[Background]])</f>
        <v>1</v>
      </c>
      <c r="G221" t="s">
        <v>11773</v>
      </c>
      <c r="H221">
        <v>1</v>
      </c>
      <c r="I221">
        <v>0</v>
      </c>
      <c r="J221">
        <v>0</v>
      </c>
      <c r="K221" s="2">
        <f>SUM(Table21[[#This Row],[Use]:[Background]])</f>
        <v>1</v>
      </c>
      <c r="M221" t="s">
        <v>11773</v>
      </c>
      <c r="N221">
        <f>Table20[[#This Row],[Use]]/Table20[[#This Row],[TOTAL]]</f>
        <v>1</v>
      </c>
      <c r="O221">
        <f>Table20[[#This Row],[Creation]]/Table20[[#This Row],[TOTAL]]</f>
        <v>0</v>
      </c>
      <c r="P221">
        <f>Table20[[#This Row],[Background]]/Table20[[#This Row],[TOTAL]]</f>
        <v>0</v>
      </c>
      <c r="Q221" s="2">
        <f>SUM(Table2023[[#This Row],[Use]:[Background]])</f>
        <v>1</v>
      </c>
      <c r="S221" t="s">
        <v>11773</v>
      </c>
      <c r="T221">
        <f>Table21[[#This Row],[Use]]/Table21[[#This Row],[TOTAL]]</f>
        <v>1</v>
      </c>
      <c r="U221">
        <f>Table21[[#This Row],[Creation]]/Table21[[#This Row],[TOTAL]]</f>
        <v>0</v>
      </c>
      <c r="V221">
        <f>Table21[[#This Row],[Background]]/Table21[[#This Row],[TOTAL]]</f>
        <v>0</v>
      </c>
      <c r="W221" s="2">
        <f>SUM(Table2125[[#This Row],[Use]:[Background]])</f>
        <v>1</v>
      </c>
    </row>
    <row r="222" spans="1:23" x14ac:dyDescent="0.2">
      <c r="A222" t="s">
        <v>11905</v>
      </c>
      <c r="B222">
        <v>1</v>
      </c>
      <c r="C222">
        <v>0</v>
      </c>
      <c r="D222">
        <v>0</v>
      </c>
      <c r="E222">
        <f>SUM(Table20[[#This Row],[Use]:[Background]])</f>
        <v>1</v>
      </c>
      <c r="G222" t="s">
        <v>11905</v>
      </c>
      <c r="H222">
        <v>1</v>
      </c>
      <c r="I222">
        <v>0</v>
      </c>
      <c r="J222">
        <v>0</v>
      </c>
      <c r="K222" s="2">
        <f>SUM(Table21[[#This Row],[Use]:[Background]])</f>
        <v>1</v>
      </c>
      <c r="M222" t="s">
        <v>11905</v>
      </c>
      <c r="N222">
        <f>Table20[[#This Row],[Use]]/Table20[[#This Row],[TOTAL]]</f>
        <v>1</v>
      </c>
      <c r="O222">
        <f>Table20[[#This Row],[Creation]]/Table20[[#This Row],[TOTAL]]</f>
        <v>0</v>
      </c>
      <c r="P222">
        <f>Table20[[#This Row],[Background]]/Table20[[#This Row],[TOTAL]]</f>
        <v>0</v>
      </c>
      <c r="Q222" s="2">
        <f>SUM(Table2023[[#This Row],[Use]:[Background]])</f>
        <v>1</v>
      </c>
      <c r="S222" t="s">
        <v>11905</v>
      </c>
      <c r="T222">
        <f>Table21[[#This Row],[Use]]/Table21[[#This Row],[TOTAL]]</f>
        <v>1</v>
      </c>
      <c r="U222">
        <f>Table21[[#This Row],[Creation]]/Table21[[#This Row],[TOTAL]]</f>
        <v>0</v>
      </c>
      <c r="V222">
        <f>Table21[[#This Row],[Background]]/Table21[[#This Row],[TOTAL]]</f>
        <v>0</v>
      </c>
      <c r="W222" s="2">
        <f>SUM(Table2125[[#This Row],[Use]:[Background]])</f>
        <v>1</v>
      </c>
    </row>
    <row r="223" spans="1:23" x14ac:dyDescent="0.2">
      <c r="A223" t="s">
        <v>12127</v>
      </c>
      <c r="B223">
        <v>1</v>
      </c>
      <c r="C223">
        <v>0</v>
      </c>
      <c r="D223">
        <v>0</v>
      </c>
      <c r="E223">
        <f>SUM(Table20[[#This Row],[Use]:[Background]])</f>
        <v>1</v>
      </c>
      <c r="G223" t="s">
        <v>12127</v>
      </c>
      <c r="H223">
        <v>1</v>
      </c>
      <c r="I223">
        <v>0</v>
      </c>
      <c r="J223">
        <v>0</v>
      </c>
      <c r="K223" s="2">
        <f>SUM(Table21[[#This Row],[Use]:[Background]])</f>
        <v>1</v>
      </c>
      <c r="M223" t="s">
        <v>12127</v>
      </c>
      <c r="N223">
        <f>Table20[[#This Row],[Use]]/Table20[[#This Row],[TOTAL]]</f>
        <v>1</v>
      </c>
      <c r="O223">
        <f>Table20[[#This Row],[Creation]]/Table20[[#This Row],[TOTAL]]</f>
        <v>0</v>
      </c>
      <c r="P223">
        <f>Table20[[#This Row],[Background]]/Table20[[#This Row],[TOTAL]]</f>
        <v>0</v>
      </c>
      <c r="Q223" s="2">
        <f>SUM(Table2023[[#This Row],[Use]:[Background]])</f>
        <v>1</v>
      </c>
      <c r="S223" t="s">
        <v>12127</v>
      </c>
      <c r="T223">
        <f>Table21[[#This Row],[Use]]/Table21[[#This Row],[TOTAL]]</f>
        <v>1</v>
      </c>
      <c r="U223">
        <f>Table21[[#This Row],[Creation]]/Table21[[#This Row],[TOTAL]]</f>
        <v>0</v>
      </c>
      <c r="V223">
        <f>Table21[[#This Row],[Background]]/Table21[[#This Row],[TOTAL]]</f>
        <v>0</v>
      </c>
      <c r="W223" s="2">
        <f>SUM(Table2125[[#This Row],[Use]:[Background]])</f>
        <v>1</v>
      </c>
    </row>
    <row r="224" spans="1:23" x14ac:dyDescent="0.2">
      <c r="A224" t="s">
        <v>11577</v>
      </c>
      <c r="B224">
        <v>1</v>
      </c>
      <c r="C224">
        <v>2</v>
      </c>
      <c r="D224">
        <v>0</v>
      </c>
      <c r="E224">
        <f>SUM(Table20[[#This Row],[Use]:[Background]])</f>
        <v>3</v>
      </c>
      <c r="G224" t="s">
        <v>11577</v>
      </c>
      <c r="H224">
        <v>1</v>
      </c>
      <c r="I224">
        <v>2</v>
      </c>
      <c r="J224">
        <v>0</v>
      </c>
      <c r="K224" s="2">
        <f>SUM(Table21[[#This Row],[Use]:[Background]])</f>
        <v>3</v>
      </c>
      <c r="M224" t="s">
        <v>11577</v>
      </c>
      <c r="N224">
        <f>Table20[[#This Row],[Use]]/Table20[[#This Row],[TOTAL]]</f>
        <v>0.33333333333333331</v>
      </c>
      <c r="O224">
        <f>Table20[[#This Row],[Creation]]/Table20[[#This Row],[TOTAL]]</f>
        <v>0.66666666666666663</v>
      </c>
      <c r="P224">
        <f>Table20[[#This Row],[Background]]/Table20[[#This Row],[TOTAL]]</f>
        <v>0</v>
      </c>
      <c r="Q224" s="2">
        <f>SUM(Table2023[[#This Row],[Use]:[Background]])</f>
        <v>1</v>
      </c>
      <c r="S224" t="s">
        <v>11577</v>
      </c>
      <c r="T224">
        <f>Table21[[#This Row],[Use]]/Table21[[#This Row],[TOTAL]]</f>
        <v>0.33333333333333331</v>
      </c>
      <c r="U224">
        <f>Table21[[#This Row],[Creation]]/Table21[[#This Row],[TOTAL]]</f>
        <v>0.66666666666666663</v>
      </c>
      <c r="V224">
        <f>Table21[[#This Row],[Background]]/Table21[[#This Row],[TOTAL]]</f>
        <v>0</v>
      </c>
      <c r="W224" s="2">
        <f>SUM(Table2125[[#This Row],[Use]:[Background]])</f>
        <v>1</v>
      </c>
    </row>
    <row r="225" spans="1:23" x14ac:dyDescent="0.2">
      <c r="A225" t="s">
        <v>12368</v>
      </c>
      <c r="B225">
        <v>1</v>
      </c>
      <c r="C225">
        <v>0</v>
      </c>
      <c r="D225">
        <v>0</v>
      </c>
      <c r="E225">
        <f>SUM(Table20[[#This Row],[Use]:[Background]])</f>
        <v>1</v>
      </c>
      <c r="G225" t="s">
        <v>12368</v>
      </c>
      <c r="H225">
        <v>1</v>
      </c>
      <c r="I225">
        <v>0</v>
      </c>
      <c r="J225">
        <v>0</v>
      </c>
      <c r="K225" s="2">
        <f>SUM(Table21[[#This Row],[Use]:[Background]])</f>
        <v>1</v>
      </c>
      <c r="M225" t="s">
        <v>12368</v>
      </c>
      <c r="N225">
        <f>Table20[[#This Row],[Use]]/Table20[[#This Row],[TOTAL]]</f>
        <v>1</v>
      </c>
      <c r="O225">
        <f>Table20[[#This Row],[Creation]]/Table20[[#This Row],[TOTAL]]</f>
        <v>0</v>
      </c>
      <c r="P225">
        <f>Table20[[#This Row],[Background]]/Table20[[#This Row],[TOTAL]]</f>
        <v>0</v>
      </c>
      <c r="Q225" s="2">
        <f>SUM(Table2023[[#This Row],[Use]:[Background]])</f>
        <v>1</v>
      </c>
      <c r="S225" t="s">
        <v>12368</v>
      </c>
      <c r="T225">
        <f>Table21[[#This Row],[Use]]/Table21[[#This Row],[TOTAL]]</f>
        <v>1</v>
      </c>
      <c r="U225">
        <f>Table21[[#This Row],[Creation]]/Table21[[#This Row],[TOTAL]]</f>
        <v>0</v>
      </c>
      <c r="V225">
        <f>Table21[[#This Row],[Background]]/Table21[[#This Row],[TOTAL]]</f>
        <v>0</v>
      </c>
      <c r="W225" s="2">
        <f>SUM(Table2125[[#This Row],[Use]:[Background]])</f>
        <v>1</v>
      </c>
    </row>
    <row r="226" spans="1:23" x14ac:dyDescent="0.2">
      <c r="A226" t="s">
        <v>11699</v>
      </c>
      <c r="B226">
        <v>0</v>
      </c>
      <c r="C226">
        <v>0</v>
      </c>
      <c r="D226">
        <v>1</v>
      </c>
      <c r="E226">
        <f>SUM(Table20[[#This Row],[Use]:[Background]])</f>
        <v>1</v>
      </c>
      <c r="G226" t="s">
        <v>11699</v>
      </c>
      <c r="H226">
        <v>1</v>
      </c>
      <c r="I226">
        <v>0</v>
      </c>
      <c r="J226">
        <v>0</v>
      </c>
      <c r="K226" s="2">
        <f>SUM(Table21[[#This Row],[Use]:[Background]])</f>
        <v>1</v>
      </c>
      <c r="M226" t="s">
        <v>11699</v>
      </c>
      <c r="N226">
        <f>Table20[[#This Row],[Use]]/Table20[[#This Row],[TOTAL]]</f>
        <v>0</v>
      </c>
      <c r="O226">
        <f>Table20[[#This Row],[Creation]]/Table20[[#This Row],[TOTAL]]</f>
        <v>0</v>
      </c>
      <c r="P226">
        <f>Table20[[#This Row],[Background]]/Table20[[#This Row],[TOTAL]]</f>
        <v>1</v>
      </c>
      <c r="Q226" s="2">
        <f>SUM(Table2023[[#This Row],[Use]:[Background]])</f>
        <v>1</v>
      </c>
      <c r="S226" t="s">
        <v>11699</v>
      </c>
      <c r="T226">
        <f>Table21[[#This Row],[Use]]/Table21[[#This Row],[TOTAL]]</f>
        <v>1</v>
      </c>
      <c r="U226">
        <f>Table21[[#This Row],[Creation]]/Table21[[#This Row],[TOTAL]]</f>
        <v>0</v>
      </c>
      <c r="V226">
        <f>Table21[[#This Row],[Background]]/Table21[[#This Row],[TOTAL]]</f>
        <v>0</v>
      </c>
      <c r="W226" s="2">
        <f>SUM(Table2125[[#This Row],[Use]:[Background]])</f>
        <v>1</v>
      </c>
    </row>
    <row r="227" spans="1:23" x14ac:dyDescent="0.2">
      <c r="A227" t="s">
        <v>11709</v>
      </c>
      <c r="B227">
        <v>2</v>
      </c>
      <c r="C227">
        <v>0</v>
      </c>
      <c r="D227">
        <v>0</v>
      </c>
      <c r="E227">
        <f>SUM(Table20[[#This Row],[Use]:[Background]])</f>
        <v>2</v>
      </c>
      <c r="G227" t="s">
        <v>11709</v>
      </c>
      <c r="H227">
        <v>2</v>
      </c>
      <c r="I227">
        <v>0</v>
      </c>
      <c r="J227">
        <v>0</v>
      </c>
      <c r="K227" s="2">
        <f>SUM(Table21[[#This Row],[Use]:[Background]])</f>
        <v>2</v>
      </c>
      <c r="M227" t="s">
        <v>11709</v>
      </c>
      <c r="N227">
        <f>Table20[[#This Row],[Use]]/Table20[[#This Row],[TOTAL]]</f>
        <v>1</v>
      </c>
      <c r="O227">
        <f>Table20[[#This Row],[Creation]]/Table20[[#This Row],[TOTAL]]</f>
        <v>0</v>
      </c>
      <c r="P227">
        <f>Table20[[#This Row],[Background]]/Table20[[#This Row],[TOTAL]]</f>
        <v>0</v>
      </c>
      <c r="Q227" s="2">
        <f>SUM(Table2023[[#This Row],[Use]:[Background]])</f>
        <v>1</v>
      </c>
      <c r="S227" t="s">
        <v>11709</v>
      </c>
      <c r="T227">
        <f>Table21[[#This Row],[Use]]/Table21[[#This Row],[TOTAL]]</f>
        <v>1</v>
      </c>
      <c r="U227">
        <f>Table21[[#This Row],[Creation]]/Table21[[#This Row],[TOTAL]]</f>
        <v>0</v>
      </c>
      <c r="V227">
        <f>Table21[[#This Row],[Background]]/Table21[[#This Row],[TOTAL]]</f>
        <v>0</v>
      </c>
      <c r="W227" s="2">
        <f>SUM(Table2125[[#This Row],[Use]:[Background]])</f>
        <v>1</v>
      </c>
    </row>
    <row r="228" spans="1:23" x14ac:dyDescent="0.2">
      <c r="A228" t="s">
        <v>11956</v>
      </c>
      <c r="B228">
        <v>1</v>
      </c>
      <c r="C228">
        <v>0</v>
      </c>
      <c r="D228">
        <v>0</v>
      </c>
      <c r="E228">
        <f>SUM(Table20[[#This Row],[Use]:[Background]])</f>
        <v>1</v>
      </c>
      <c r="G228" t="s">
        <v>11956</v>
      </c>
      <c r="H228">
        <v>1</v>
      </c>
      <c r="I228">
        <v>0</v>
      </c>
      <c r="J228">
        <v>0</v>
      </c>
      <c r="K228" s="2">
        <f>SUM(Table21[[#This Row],[Use]:[Background]])</f>
        <v>1</v>
      </c>
      <c r="M228" t="s">
        <v>11956</v>
      </c>
      <c r="N228">
        <f>Table20[[#This Row],[Use]]/Table20[[#This Row],[TOTAL]]</f>
        <v>1</v>
      </c>
      <c r="O228">
        <f>Table20[[#This Row],[Creation]]/Table20[[#This Row],[TOTAL]]</f>
        <v>0</v>
      </c>
      <c r="P228">
        <f>Table20[[#This Row],[Background]]/Table20[[#This Row],[TOTAL]]</f>
        <v>0</v>
      </c>
      <c r="Q228" s="2">
        <f>SUM(Table2023[[#This Row],[Use]:[Background]])</f>
        <v>1</v>
      </c>
      <c r="S228" t="s">
        <v>11956</v>
      </c>
      <c r="T228">
        <f>Table21[[#This Row],[Use]]/Table21[[#This Row],[TOTAL]]</f>
        <v>1</v>
      </c>
      <c r="U228">
        <f>Table21[[#This Row],[Creation]]/Table21[[#This Row],[TOTAL]]</f>
        <v>0</v>
      </c>
      <c r="V228">
        <f>Table21[[#This Row],[Background]]/Table21[[#This Row],[TOTAL]]</f>
        <v>0</v>
      </c>
      <c r="W228" s="2">
        <f>SUM(Table2125[[#This Row],[Use]:[Background]])</f>
        <v>1</v>
      </c>
    </row>
    <row r="229" spans="1:23" x14ac:dyDescent="0.2">
      <c r="A229" t="s">
        <v>12678</v>
      </c>
      <c r="B229">
        <v>1</v>
      </c>
      <c r="C229">
        <v>0</v>
      </c>
      <c r="D229">
        <v>0</v>
      </c>
      <c r="E229">
        <f>SUM(Table20[[#This Row],[Use]:[Background]])</f>
        <v>1</v>
      </c>
      <c r="G229" t="s">
        <v>12678</v>
      </c>
      <c r="H229">
        <v>1</v>
      </c>
      <c r="I229">
        <v>0</v>
      </c>
      <c r="J229">
        <v>0</v>
      </c>
      <c r="K229" s="2">
        <f>SUM(Table21[[#This Row],[Use]:[Background]])</f>
        <v>1</v>
      </c>
      <c r="M229" t="s">
        <v>12678</v>
      </c>
      <c r="N229">
        <f>Table20[[#This Row],[Use]]/Table20[[#This Row],[TOTAL]]</f>
        <v>1</v>
      </c>
      <c r="O229">
        <f>Table20[[#This Row],[Creation]]/Table20[[#This Row],[TOTAL]]</f>
        <v>0</v>
      </c>
      <c r="P229">
        <f>Table20[[#This Row],[Background]]/Table20[[#This Row],[TOTAL]]</f>
        <v>0</v>
      </c>
      <c r="Q229" s="2">
        <f>SUM(Table2023[[#This Row],[Use]:[Background]])</f>
        <v>1</v>
      </c>
      <c r="S229" t="s">
        <v>12678</v>
      </c>
      <c r="T229">
        <f>Table21[[#This Row],[Use]]/Table21[[#This Row],[TOTAL]]</f>
        <v>1</v>
      </c>
      <c r="U229">
        <f>Table21[[#This Row],[Creation]]/Table21[[#This Row],[TOTAL]]</f>
        <v>0</v>
      </c>
      <c r="V229">
        <f>Table21[[#This Row],[Background]]/Table21[[#This Row],[TOTAL]]</f>
        <v>0</v>
      </c>
      <c r="W229" s="2">
        <f>SUM(Table2125[[#This Row],[Use]:[Background]])</f>
        <v>1</v>
      </c>
    </row>
    <row r="230" spans="1:23" x14ac:dyDescent="0.2">
      <c r="A230" t="s">
        <v>11692</v>
      </c>
      <c r="B230">
        <v>2</v>
      </c>
      <c r="C230">
        <v>0</v>
      </c>
      <c r="D230">
        <v>0</v>
      </c>
      <c r="E230">
        <f>SUM(Table20[[#This Row],[Use]:[Background]])</f>
        <v>2</v>
      </c>
      <c r="G230" t="s">
        <v>11692</v>
      </c>
      <c r="H230">
        <v>2</v>
      </c>
      <c r="I230">
        <v>0</v>
      </c>
      <c r="J230">
        <v>0</v>
      </c>
      <c r="K230" s="2">
        <f>SUM(Table21[[#This Row],[Use]:[Background]])</f>
        <v>2</v>
      </c>
      <c r="M230" t="s">
        <v>11692</v>
      </c>
      <c r="N230">
        <f>Table20[[#This Row],[Use]]/Table20[[#This Row],[TOTAL]]</f>
        <v>1</v>
      </c>
      <c r="O230">
        <f>Table20[[#This Row],[Creation]]/Table20[[#This Row],[TOTAL]]</f>
        <v>0</v>
      </c>
      <c r="P230">
        <f>Table20[[#This Row],[Background]]/Table20[[#This Row],[TOTAL]]</f>
        <v>0</v>
      </c>
      <c r="Q230" s="2">
        <f>SUM(Table2023[[#This Row],[Use]:[Background]])</f>
        <v>1</v>
      </c>
      <c r="S230" t="s">
        <v>11692</v>
      </c>
      <c r="T230">
        <f>Table21[[#This Row],[Use]]/Table21[[#This Row],[TOTAL]]</f>
        <v>1</v>
      </c>
      <c r="U230">
        <f>Table21[[#This Row],[Creation]]/Table21[[#This Row],[TOTAL]]</f>
        <v>0</v>
      </c>
      <c r="V230">
        <f>Table21[[#This Row],[Background]]/Table21[[#This Row],[TOTAL]]</f>
        <v>0</v>
      </c>
      <c r="W230" s="2">
        <f>SUM(Table2125[[#This Row],[Use]:[Background]])</f>
        <v>1</v>
      </c>
    </row>
    <row r="231" spans="1:23" x14ac:dyDescent="0.2">
      <c r="A231" t="s">
        <v>12040</v>
      </c>
      <c r="B231">
        <v>1</v>
      </c>
      <c r="C231">
        <v>0</v>
      </c>
      <c r="D231">
        <v>0</v>
      </c>
      <c r="E231">
        <f>SUM(Table20[[#This Row],[Use]:[Background]])</f>
        <v>1</v>
      </c>
      <c r="G231" t="s">
        <v>12040</v>
      </c>
      <c r="H231">
        <v>1</v>
      </c>
      <c r="I231">
        <v>0</v>
      </c>
      <c r="J231">
        <v>0</v>
      </c>
      <c r="K231" s="2">
        <f>SUM(Table21[[#This Row],[Use]:[Background]])</f>
        <v>1</v>
      </c>
      <c r="M231" t="s">
        <v>12040</v>
      </c>
      <c r="N231">
        <f>Table20[[#This Row],[Use]]/Table20[[#This Row],[TOTAL]]</f>
        <v>1</v>
      </c>
      <c r="O231">
        <f>Table20[[#This Row],[Creation]]/Table20[[#This Row],[TOTAL]]</f>
        <v>0</v>
      </c>
      <c r="P231">
        <f>Table20[[#This Row],[Background]]/Table20[[#This Row],[TOTAL]]</f>
        <v>0</v>
      </c>
      <c r="Q231" s="2">
        <f>SUM(Table2023[[#This Row],[Use]:[Background]])</f>
        <v>1</v>
      </c>
      <c r="S231" t="s">
        <v>12040</v>
      </c>
      <c r="T231">
        <f>Table21[[#This Row],[Use]]/Table21[[#This Row],[TOTAL]]</f>
        <v>1</v>
      </c>
      <c r="U231">
        <f>Table21[[#This Row],[Creation]]/Table21[[#This Row],[TOTAL]]</f>
        <v>0</v>
      </c>
      <c r="V231">
        <f>Table21[[#This Row],[Background]]/Table21[[#This Row],[TOTAL]]</f>
        <v>0</v>
      </c>
      <c r="W231" s="2">
        <f>SUM(Table2125[[#This Row],[Use]:[Background]])</f>
        <v>1</v>
      </c>
    </row>
    <row r="232" spans="1:23" x14ac:dyDescent="0.2">
      <c r="A232" t="s">
        <v>11743</v>
      </c>
      <c r="B232">
        <v>1</v>
      </c>
      <c r="C232">
        <v>0</v>
      </c>
      <c r="D232">
        <v>0</v>
      </c>
      <c r="E232">
        <f>SUM(Table20[[#This Row],[Use]:[Background]])</f>
        <v>1</v>
      </c>
      <c r="G232" t="s">
        <v>11743</v>
      </c>
      <c r="H232">
        <v>0</v>
      </c>
      <c r="I232">
        <v>1</v>
      </c>
      <c r="J232">
        <v>0</v>
      </c>
      <c r="K232" s="2">
        <f>SUM(Table21[[#This Row],[Use]:[Background]])</f>
        <v>1</v>
      </c>
      <c r="M232" t="s">
        <v>11743</v>
      </c>
      <c r="N232">
        <f>Table20[[#This Row],[Use]]/Table20[[#This Row],[TOTAL]]</f>
        <v>1</v>
      </c>
      <c r="O232">
        <f>Table20[[#This Row],[Creation]]/Table20[[#This Row],[TOTAL]]</f>
        <v>0</v>
      </c>
      <c r="P232">
        <f>Table20[[#This Row],[Background]]/Table20[[#This Row],[TOTAL]]</f>
        <v>0</v>
      </c>
      <c r="Q232" s="2">
        <f>SUM(Table2023[[#This Row],[Use]:[Background]])</f>
        <v>1</v>
      </c>
      <c r="S232" t="s">
        <v>11743</v>
      </c>
      <c r="T232">
        <f>Table21[[#This Row],[Use]]/Table21[[#This Row],[TOTAL]]</f>
        <v>0</v>
      </c>
      <c r="U232">
        <f>Table21[[#This Row],[Creation]]/Table21[[#This Row],[TOTAL]]</f>
        <v>1</v>
      </c>
      <c r="V232">
        <f>Table21[[#This Row],[Background]]/Table21[[#This Row],[TOTAL]]</f>
        <v>0</v>
      </c>
      <c r="W232" s="2">
        <f>SUM(Table2125[[#This Row],[Use]:[Background]])</f>
        <v>1</v>
      </c>
    </row>
    <row r="233" spans="1:23" x14ac:dyDescent="0.2">
      <c r="A233" t="s">
        <v>12930</v>
      </c>
      <c r="B233">
        <v>1</v>
      </c>
      <c r="C233">
        <v>0</v>
      </c>
      <c r="D233">
        <v>0</v>
      </c>
      <c r="E233">
        <f>SUM(Table20[[#This Row],[Use]:[Background]])</f>
        <v>1</v>
      </c>
      <c r="G233" t="s">
        <v>12930</v>
      </c>
      <c r="H233">
        <v>0</v>
      </c>
      <c r="I233">
        <v>1</v>
      </c>
      <c r="J233">
        <v>0</v>
      </c>
      <c r="K233" s="2">
        <f>SUM(Table21[[#This Row],[Use]:[Background]])</f>
        <v>1</v>
      </c>
      <c r="M233" t="s">
        <v>12930</v>
      </c>
      <c r="N233">
        <f>Table20[[#This Row],[Use]]/Table20[[#This Row],[TOTAL]]</f>
        <v>1</v>
      </c>
      <c r="O233">
        <f>Table20[[#This Row],[Creation]]/Table20[[#This Row],[TOTAL]]</f>
        <v>0</v>
      </c>
      <c r="P233">
        <f>Table20[[#This Row],[Background]]/Table20[[#This Row],[TOTAL]]</f>
        <v>0</v>
      </c>
      <c r="Q233" s="2">
        <f>SUM(Table2023[[#This Row],[Use]:[Background]])</f>
        <v>1</v>
      </c>
      <c r="S233" t="s">
        <v>12930</v>
      </c>
      <c r="T233">
        <f>Table21[[#This Row],[Use]]/Table21[[#This Row],[TOTAL]]</f>
        <v>0</v>
      </c>
      <c r="U233">
        <f>Table21[[#This Row],[Creation]]/Table21[[#This Row],[TOTAL]]</f>
        <v>1</v>
      </c>
      <c r="V233">
        <f>Table21[[#This Row],[Background]]/Table21[[#This Row],[TOTAL]]</f>
        <v>0</v>
      </c>
      <c r="W233" s="2">
        <f>SUM(Table2125[[#This Row],[Use]:[Background]])</f>
        <v>1</v>
      </c>
    </row>
    <row r="234" spans="1:23" x14ac:dyDescent="0.2">
      <c r="A234" t="s">
        <v>11498</v>
      </c>
      <c r="B234">
        <v>3</v>
      </c>
      <c r="C234">
        <v>0</v>
      </c>
      <c r="D234">
        <v>0</v>
      </c>
      <c r="E234">
        <f>SUM(Table20[[#This Row],[Use]:[Background]])</f>
        <v>3</v>
      </c>
      <c r="G234" t="s">
        <v>11498</v>
      </c>
      <c r="H234">
        <v>1</v>
      </c>
      <c r="I234">
        <v>1</v>
      </c>
      <c r="J234">
        <v>1</v>
      </c>
      <c r="K234" s="2">
        <f>SUM(Table21[[#This Row],[Use]:[Background]])</f>
        <v>3</v>
      </c>
      <c r="M234" t="s">
        <v>11498</v>
      </c>
      <c r="N234">
        <f>Table20[[#This Row],[Use]]/Table20[[#This Row],[TOTAL]]</f>
        <v>1</v>
      </c>
      <c r="O234">
        <f>Table20[[#This Row],[Creation]]/Table20[[#This Row],[TOTAL]]</f>
        <v>0</v>
      </c>
      <c r="P234">
        <f>Table20[[#This Row],[Background]]/Table20[[#This Row],[TOTAL]]</f>
        <v>0</v>
      </c>
      <c r="Q234" s="2">
        <f>SUM(Table2023[[#This Row],[Use]:[Background]])</f>
        <v>1</v>
      </c>
      <c r="S234" t="s">
        <v>11498</v>
      </c>
      <c r="T234">
        <f>Table21[[#This Row],[Use]]/Table21[[#This Row],[TOTAL]]</f>
        <v>0.33333333333333331</v>
      </c>
      <c r="U234">
        <f>Table21[[#This Row],[Creation]]/Table21[[#This Row],[TOTAL]]</f>
        <v>0.33333333333333331</v>
      </c>
      <c r="V234">
        <f>Table21[[#This Row],[Background]]/Table21[[#This Row],[TOTAL]]</f>
        <v>0.33333333333333331</v>
      </c>
      <c r="W234" s="2">
        <f>SUM(Table2125[[#This Row],[Use]:[Background]])</f>
        <v>1</v>
      </c>
    </row>
    <row r="235" spans="1:23" x14ac:dyDescent="0.2">
      <c r="A235" t="s">
        <v>12823</v>
      </c>
      <c r="B235">
        <v>1</v>
      </c>
      <c r="C235">
        <v>0</v>
      </c>
      <c r="D235">
        <v>0</v>
      </c>
      <c r="E235">
        <f>SUM(Table20[[#This Row],[Use]:[Background]])</f>
        <v>1</v>
      </c>
      <c r="G235" t="s">
        <v>12823</v>
      </c>
      <c r="H235">
        <v>1</v>
      </c>
      <c r="I235">
        <v>0</v>
      </c>
      <c r="J235">
        <v>0</v>
      </c>
      <c r="K235" s="2">
        <f>SUM(Table21[[#This Row],[Use]:[Background]])</f>
        <v>1</v>
      </c>
      <c r="M235" t="s">
        <v>12823</v>
      </c>
      <c r="N235">
        <f>Table20[[#This Row],[Use]]/Table20[[#This Row],[TOTAL]]</f>
        <v>1</v>
      </c>
      <c r="O235">
        <f>Table20[[#This Row],[Creation]]/Table20[[#This Row],[TOTAL]]</f>
        <v>0</v>
      </c>
      <c r="P235">
        <f>Table20[[#This Row],[Background]]/Table20[[#This Row],[TOTAL]]</f>
        <v>0</v>
      </c>
      <c r="Q235" s="2">
        <f>SUM(Table2023[[#This Row],[Use]:[Background]])</f>
        <v>1</v>
      </c>
      <c r="S235" t="s">
        <v>12823</v>
      </c>
      <c r="T235">
        <f>Table21[[#This Row],[Use]]/Table21[[#This Row],[TOTAL]]</f>
        <v>1</v>
      </c>
      <c r="U235">
        <f>Table21[[#This Row],[Creation]]/Table21[[#This Row],[TOTAL]]</f>
        <v>0</v>
      </c>
      <c r="V235">
        <f>Table21[[#This Row],[Background]]/Table21[[#This Row],[TOTAL]]</f>
        <v>0</v>
      </c>
      <c r="W235" s="2">
        <f>SUM(Table2125[[#This Row],[Use]:[Background]])</f>
        <v>1</v>
      </c>
    </row>
    <row r="236" spans="1:23" x14ac:dyDescent="0.2">
      <c r="A236" t="s">
        <v>11499</v>
      </c>
      <c r="B236">
        <v>0</v>
      </c>
      <c r="C236">
        <v>1</v>
      </c>
      <c r="D236">
        <v>0</v>
      </c>
      <c r="E236">
        <f>SUM(Table20[[#This Row],[Use]:[Background]])</f>
        <v>1</v>
      </c>
      <c r="G236" t="s">
        <v>11499</v>
      </c>
      <c r="H236">
        <v>0</v>
      </c>
      <c r="I236">
        <v>1</v>
      </c>
      <c r="J236">
        <v>0</v>
      </c>
      <c r="K236" s="2">
        <f>SUM(Table21[[#This Row],[Use]:[Background]])</f>
        <v>1</v>
      </c>
      <c r="M236" t="s">
        <v>11499</v>
      </c>
      <c r="N236">
        <f>Table20[[#This Row],[Use]]/Table20[[#This Row],[TOTAL]]</f>
        <v>0</v>
      </c>
      <c r="O236">
        <f>Table20[[#This Row],[Creation]]/Table20[[#This Row],[TOTAL]]</f>
        <v>1</v>
      </c>
      <c r="P236">
        <f>Table20[[#This Row],[Background]]/Table20[[#This Row],[TOTAL]]</f>
        <v>0</v>
      </c>
      <c r="Q236" s="2">
        <f>SUM(Table2023[[#This Row],[Use]:[Background]])</f>
        <v>1</v>
      </c>
      <c r="S236" t="s">
        <v>11499</v>
      </c>
      <c r="T236">
        <f>Table21[[#This Row],[Use]]/Table21[[#This Row],[TOTAL]]</f>
        <v>0</v>
      </c>
      <c r="U236">
        <f>Table21[[#This Row],[Creation]]/Table21[[#This Row],[TOTAL]]</f>
        <v>1</v>
      </c>
      <c r="V236">
        <f>Table21[[#This Row],[Background]]/Table21[[#This Row],[TOTAL]]</f>
        <v>0</v>
      </c>
      <c r="W236" s="2">
        <f>SUM(Table2125[[#This Row],[Use]:[Background]])</f>
        <v>1</v>
      </c>
    </row>
    <row r="237" spans="1:23" x14ac:dyDescent="0.2">
      <c r="A237" t="s">
        <v>12535</v>
      </c>
      <c r="B237">
        <v>1</v>
      </c>
      <c r="C237">
        <v>0</v>
      </c>
      <c r="D237">
        <v>0</v>
      </c>
      <c r="E237">
        <f>SUM(Table20[[#This Row],[Use]:[Background]])</f>
        <v>1</v>
      </c>
      <c r="G237" t="s">
        <v>12535</v>
      </c>
      <c r="H237">
        <v>1</v>
      </c>
      <c r="I237">
        <v>0</v>
      </c>
      <c r="J237">
        <v>0</v>
      </c>
      <c r="K237" s="2">
        <f>SUM(Table21[[#This Row],[Use]:[Background]])</f>
        <v>1</v>
      </c>
      <c r="M237" t="s">
        <v>12535</v>
      </c>
      <c r="N237">
        <f>Table20[[#This Row],[Use]]/Table20[[#This Row],[TOTAL]]</f>
        <v>1</v>
      </c>
      <c r="O237">
        <f>Table20[[#This Row],[Creation]]/Table20[[#This Row],[TOTAL]]</f>
        <v>0</v>
      </c>
      <c r="P237">
        <f>Table20[[#This Row],[Background]]/Table20[[#This Row],[TOTAL]]</f>
        <v>0</v>
      </c>
      <c r="Q237" s="2">
        <f>SUM(Table2023[[#This Row],[Use]:[Background]])</f>
        <v>1</v>
      </c>
      <c r="S237" t="s">
        <v>12535</v>
      </c>
      <c r="T237">
        <f>Table21[[#This Row],[Use]]/Table21[[#This Row],[TOTAL]]</f>
        <v>1</v>
      </c>
      <c r="U237">
        <f>Table21[[#This Row],[Creation]]/Table21[[#This Row],[TOTAL]]</f>
        <v>0</v>
      </c>
      <c r="V237">
        <f>Table21[[#This Row],[Background]]/Table21[[#This Row],[TOTAL]]</f>
        <v>0</v>
      </c>
      <c r="W237" s="2">
        <f>SUM(Table2125[[#This Row],[Use]:[Background]])</f>
        <v>1</v>
      </c>
    </row>
    <row r="238" spans="1:23" x14ac:dyDescent="0.2">
      <c r="A238" t="s">
        <v>11399</v>
      </c>
      <c r="B238">
        <v>2</v>
      </c>
      <c r="C238">
        <v>0</v>
      </c>
      <c r="D238">
        <v>0</v>
      </c>
      <c r="E238">
        <f>SUM(Table20[[#This Row],[Use]:[Background]])</f>
        <v>2</v>
      </c>
      <c r="G238" t="s">
        <v>11399</v>
      </c>
      <c r="H238">
        <v>2</v>
      </c>
      <c r="I238">
        <v>0</v>
      </c>
      <c r="J238">
        <v>0</v>
      </c>
      <c r="K238" s="2">
        <f>SUM(Table21[[#This Row],[Use]:[Background]])</f>
        <v>2</v>
      </c>
      <c r="M238" t="s">
        <v>11399</v>
      </c>
      <c r="N238">
        <f>Table20[[#This Row],[Use]]/Table20[[#This Row],[TOTAL]]</f>
        <v>1</v>
      </c>
      <c r="O238">
        <f>Table20[[#This Row],[Creation]]/Table20[[#This Row],[TOTAL]]</f>
        <v>0</v>
      </c>
      <c r="P238">
        <f>Table20[[#This Row],[Background]]/Table20[[#This Row],[TOTAL]]</f>
        <v>0</v>
      </c>
      <c r="Q238" s="2">
        <f>SUM(Table2023[[#This Row],[Use]:[Background]])</f>
        <v>1</v>
      </c>
      <c r="S238" t="s">
        <v>11399</v>
      </c>
      <c r="T238">
        <f>Table21[[#This Row],[Use]]/Table21[[#This Row],[TOTAL]]</f>
        <v>1</v>
      </c>
      <c r="U238">
        <f>Table21[[#This Row],[Creation]]/Table21[[#This Row],[TOTAL]]</f>
        <v>0</v>
      </c>
      <c r="V238">
        <f>Table21[[#This Row],[Background]]/Table21[[#This Row],[TOTAL]]</f>
        <v>0</v>
      </c>
      <c r="W238" s="2">
        <f>SUM(Table2125[[#This Row],[Use]:[Background]])</f>
        <v>1</v>
      </c>
    </row>
    <row r="239" spans="1:23" x14ac:dyDescent="0.2">
      <c r="A239" t="s">
        <v>12347</v>
      </c>
      <c r="B239">
        <v>1</v>
      </c>
      <c r="C239">
        <v>0</v>
      </c>
      <c r="D239">
        <v>0</v>
      </c>
      <c r="E239">
        <f>SUM(Table20[[#This Row],[Use]:[Background]])</f>
        <v>1</v>
      </c>
      <c r="G239" t="s">
        <v>12347</v>
      </c>
      <c r="H239">
        <v>1</v>
      </c>
      <c r="I239">
        <v>0</v>
      </c>
      <c r="J239">
        <v>0</v>
      </c>
      <c r="K239" s="2">
        <f>SUM(Table21[[#This Row],[Use]:[Background]])</f>
        <v>1</v>
      </c>
      <c r="M239" t="s">
        <v>12347</v>
      </c>
      <c r="N239">
        <f>Table20[[#This Row],[Use]]/Table20[[#This Row],[TOTAL]]</f>
        <v>1</v>
      </c>
      <c r="O239">
        <f>Table20[[#This Row],[Creation]]/Table20[[#This Row],[TOTAL]]</f>
        <v>0</v>
      </c>
      <c r="P239">
        <f>Table20[[#This Row],[Background]]/Table20[[#This Row],[TOTAL]]</f>
        <v>0</v>
      </c>
      <c r="Q239" s="2">
        <f>SUM(Table2023[[#This Row],[Use]:[Background]])</f>
        <v>1</v>
      </c>
      <c r="S239" t="s">
        <v>12347</v>
      </c>
      <c r="T239">
        <f>Table21[[#This Row],[Use]]/Table21[[#This Row],[TOTAL]]</f>
        <v>1</v>
      </c>
      <c r="U239">
        <f>Table21[[#This Row],[Creation]]/Table21[[#This Row],[TOTAL]]</f>
        <v>0</v>
      </c>
      <c r="V239">
        <f>Table21[[#This Row],[Background]]/Table21[[#This Row],[TOTAL]]</f>
        <v>0</v>
      </c>
      <c r="W239" s="2">
        <f>SUM(Table2125[[#This Row],[Use]:[Background]])</f>
        <v>1</v>
      </c>
    </row>
    <row r="240" spans="1:23" x14ac:dyDescent="0.2">
      <c r="A240" t="s">
        <v>11489</v>
      </c>
      <c r="B240">
        <v>2</v>
      </c>
      <c r="C240">
        <v>0</v>
      </c>
      <c r="D240">
        <v>0</v>
      </c>
      <c r="E240">
        <f>SUM(Table20[[#This Row],[Use]:[Background]])</f>
        <v>2</v>
      </c>
      <c r="G240" t="s">
        <v>11489</v>
      </c>
      <c r="H240">
        <v>2</v>
      </c>
      <c r="I240">
        <v>0</v>
      </c>
      <c r="J240">
        <v>0</v>
      </c>
      <c r="K240" s="2">
        <f>SUM(Table21[[#This Row],[Use]:[Background]])</f>
        <v>2</v>
      </c>
      <c r="M240" t="s">
        <v>11489</v>
      </c>
      <c r="N240">
        <f>Table20[[#This Row],[Use]]/Table20[[#This Row],[TOTAL]]</f>
        <v>1</v>
      </c>
      <c r="O240">
        <f>Table20[[#This Row],[Creation]]/Table20[[#This Row],[TOTAL]]</f>
        <v>0</v>
      </c>
      <c r="P240">
        <f>Table20[[#This Row],[Background]]/Table20[[#This Row],[TOTAL]]</f>
        <v>0</v>
      </c>
      <c r="Q240" s="2">
        <f>SUM(Table2023[[#This Row],[Use]:[Background]])</f>
        <v>1</v>
      </c>
      <c r="S240" t="s">
        <v>11489</v>
      </c>
      <c r="T240">
        <f>Table21[[#This Row],[Use]]/Table21[[#This Row],[TOTAL]]</f>
        <v>1</v>
      </c>
      <c r="U240">
        <f>Table21[[#This Row],[Creation]]/Table21[[#This Row],[TOTAL]]</f>
        <v>0</v>
      </c>
      <c r="V240">
        <f>Table21[[#This Row],[Background]]/Table21[[#This Row],[TOTAL]]</f>
        <v>0</v>
      </c>
      <c r="W240" s="2">
        <f>SUM(Table2125[[#This Row],[Use]:[Background]])</f>
        <v>1</v>
      </c>
    </row>
    <row r="241" spans="1:23" x14ac:dyDescent="0.2">
      <c r="A241" t="s">
        <v>11754</v>
      </c>
      <c r="B241">
        <v>1</v>
      </c>
      <c r="C241">
        <v>0</v>
      </c>
      <c r="D241">
        <v>0</v>
      </c>
      <c r="E241">
        <f>SUM(Table20[[#This Row],[Use]:[Background]])</f>
        <v>1</v>
      </c>
      <c r="G241" t="s">
        <v>11754</v>
      </c>
      <c r="H241">
        <v>0</v>
      </c>
      <c r="I241">
        <v>0</v>
      </c>
      <c r="J241">
        <v>1</v>
      </c>
      <c r="K241" s="2">
        <f>SUM(Table21[[#This Row],[Use]:[Background]])</f>
        <v>1</v>
      </c>
      <c r="M241" t="s">
        <v>11754</v>
      </c>
      <c r="N241">
        <f>Table20[[#This Row],[Use]]/Table20[[#This Row],[TOTAL]]</f>
        <v>1</v>
      </c>
      <c r="O241">
        <f>Table20[[#This Row],[Creation]]/Table20[[#This Row],[TOTAL]]</f>
        <v>0</v>
      </c>
      <c r="P241">
        <f>Table20[[#This Row],[Background]]/Table20[[#This Row],[TOTAL]]</f>
        <v>0</v>
      </c>
      <c r="Q241" s="2">
        <f>SUM(Table2023[[#This Row],[Use]:[Background]])</f>
        <v>1</v>
      </c>
      <c r="S241" t="s">
        <v>11754</v>
      </c>
      <c r="T241">
        <f>Table21[[#This Row],[Use]]/Table21[[#This Row],[TOTAL]]</f>
        <v>0</v>
      </c>
      <c r="U241">
        <f>Table21[[#This Row],[Creation]]/Table21[[#This Row],[TOTAL]]</f>
        <v>0</v>
      </c>
      <c r="V241">
        <f>Table21[[#This Row],[Background]]/Table21[[#This Row],[TOTAL]]</f>
        <v>1</v>
      </c>
      <c r="W241" s="2">
        <f>SUM(Table2125[[#This Row],[Use]:[Background]])</f>
        <v>1</v>
      </c>
    </row>
    <row r="242" spans="1:23" x14ac:dyDescent="0.2">
      <c r="A242" t="s">
        <v>11733</v>
      </c>
      <c r="B242">
        <v>1</v>
      </c>
      <c r="C242">
        <v>0</v>
      </c>
      <c r="D242">
        <v>0</v>
      </c>
      <c r="E242">
        <f>SUM(Table20[[#This Row],[Use]:[Background]])</f>
        <v>1</v>
      </c>
      <c r="G242" t="s">
        <v>11733</v>
      </c>
      <c r="H242">
        <v>1</v>
      </c>
      <c r="I242">
        <v>0</v>
      </c>
      <c r="J242">
        <v>0</v>
      </c>
      <c r="K242" s="2">
        <f>SUM(Table21[[#This Row],[Use]:[Background]])</f>
        <v>1</v>
      </c>
      <c r="M242" t="s">
        <v>11733</v>
      </c>
      <c r="N242">
        <f>Table20[[#This Row],[Use]]/Table20[[#This Row],[TOTAL]]</f>
        <v>1</v>
      </c>
      <c r="O242">
        <f>Table20[[#This Row],[Creation]]/Table20[[#This Row],[TOTAL]]</f>
        <v>0</v>
      </c>
      <c r="P242">
        <f>Table20[[#This Row],[Background]]/Table20[[#This Row],[TOTAL]]</f>
        <v>0</v>
      </c>
      <c r="Q242" s="2">
        <f>SUM(Table2023[[#This Row],[Use]:[Background]])</f>
        <v>1</v>
      </c>
      <c r="S242" t="s">
        <v>11733</v>
      </c>
      <c r="T242">
        <f>Table21[[#This Row],[Use]]/Table21[[#This Row],[TOTAL]]</f>
        <v>1</v>
      </c>
      <c r="U242">
        <f>Table21[[#This Row],[Creation]]/Table21[[#This Row],[TOTAL]]</f>
        <v>0</v>
      </c>
      <c r="V242">
        <f>Table21[[#This Row],[Background]]/Table21[[#This Row],[TOTAL]]</f>
        <v>0</v>
      </c>
      <c r="W242" s="2">
        <f>SUM(Table2125[[#This Row],[Use]:[Background]])</f>
        <v>1</v>
      </c>
    </row>
    <row r="243" spans="1:23" x14ac:dyDescent="0.2">
      <c r="A243" t="s">
        <v>11801</v>
      </c>
      <c r="B243">
        <v>1</v>
      </c>
      <c r="C243">
        <v>0</v>
      </c>
      <c r="D243">
        <v>0</v>
      </c>
      <c r="E243">
        <f>SUM(Table20[[#This Row],[Use]:[Background]])</f>
        <v>1</v>
      </c>
      <c r="G243" t="s">
        <v>11801</v>
      </c>
      <c r="H243">
        <v>0</v>
      </c>
      <c r="I243">
        <v>0</v>
      </c>
      <c r="J243">
        <v>1</v>
      </c>
      <c r="K243" s="2">
        <f>SUM(Table21[[#This Row],[Use]:[Background]])</f>
        <v>1</v>
      </c>
      <c r="M243" t="s">
        <v>11801</v>
      </c>
      <c r="N243">
        <f>Table20[[#This Row],[Use]]/Table20[[#This Row],[TOTAL]]</f>
        <v>1</v>
      </c>
      <c r="O243">
        <f>Table20[[#This Row],[Creation]]/Table20[[#This Row],[TOTAL]]</f>
        <v>0</v>
      </c>
      <c r="P243">
        <f>Table20[[#This Row],[Background]]/Table20[[#This Row],[TOTAL]]</f>
        <v>0</v>
      </c>
      <c r="Q243" s="2">
        <f>SUM(Table2023[[#This Row],[Use]:[Background]])</f>
        <v>1</v>
      </c>
      <c r="S243" t="s">
        <v>11801</v>
      </c>
      <c r="T243">
        <f>Table21[[#This Row],[Use]]/Table21[[#This Row],[TOTAL]]</f>
        <v>0</v>
      </c>
      <c r="U243">
        <f>Table21[[#This Row],[Creation]]/Table21[[#This Row],[TOTAL]]</f>
        <v>0</v>
      </c>
      <c r="V243">
        <f>Table21[[#This Row],[Background]]/Table21[[#This Row],[TOTAL]]</f>
        <v>1</v>
      </c>
      <c r="W243" s="2">
        <f>SUM(Table2125[[#This Row],[Use]:[Background]])</f>
        <v>1</v>
      </c>
    </row>
    <row r="244" spans="1:23" x14ac:dyDescent="0.2">
      <c r="A244" t="s">
        <v>12714</v>
      </c>
      <c r="B244">
        <v>1</v>
      </c>
      <c r="C244">
        <v>0</v>
      </c>
      <c r="D244">
        <v>0</v>
      </c>
      <c r="E244">
        <f>SUM(Table20[[#This Row],[Use]:[Background]])</f>
        <v>1</v>
      </c>
      <c r="G244" t="s">
        <v>12714</v>
      </c>
      <c r="H244">
        <v>1</v>
      </c>
      <c r="I244">
        <v>0</v>
      </c>
      <c r="J244">
        <v>0</v>
      </c>
      <c r="K244" s="2">
        <f>SUM(Table21[[#This Row],[Use]:[Background]])</f>
        <v>1</v>
      </c>
      <c r="M244" t="s">
        <v>12714</v>
      </c>
      <c r="N244">
        <f>Table20[[#This Row],[Use]]/Table20[[#This Row],[TOTAL]]</f>
        <v>1</v>
      </c>
      <c r="O244">
        <f>Table20[[#This Row],[Creation]]/Table20[[#This Row],[TOTAL]]</f>
        <v>0</v>
      </c>
      <c r="P244">
        <f>Table20[[#This Row],[Background]]/Table20[[#This Row],[TOTAL]]</f>
        <v>0</v>
      </c>
      <c r="Q244" s="2">
        <f>SUM(Table2023[[#This Row],[Use]:[Background]])</f>
        <v>1</v>
      </c>
      <c r="S244" t="s">
        <v>12714</v>
      </c>
      <c r="T244">
        <f>Table21[[#This Row],[Use]]/Table21[[#This Row],[TOTAL]]</f>
        <v>1</v>
      </c>
      <c r="U244">
        <f>Table21[[#This Row],[Creation]]/Table21[[#This Row],[TOTAL]]</f>
        <v>0</v>
      </c>
      <c r="V244">
        <f>Table21[[#This Row],[Background]]/Table21[[#This Row],[TOTAL]]</f>
        <v>0</v>
      </c>
      <c r="W244" s="2">
        <f>SUM(Table2125[[#This Row],[Use]:[Background]])</f>
        <v>1</v>
      </c>
    </row>
    <row r="245" spans="1:23" x14ac:dyDescent="0.2">
      <c r="A245" t="s">
        <v>11546</v>
      </c>
      <c r="B245">
        <v>2</v>
      </c>
      <c r="C245">
        <v>1</v>
      </c>
      <c r="D245">
        <v>0</v>
      </c>
      <c r="E245">
        <f>SUM(Table20[[#This Row],[Use]:[Background]])</f>
        <v>3</v>
      </c>
      <c r="G245" t="s">
        <v>11546</v>
      </c>
      <c r="H245">
        <v>2</v>
      </c>
      <c r="I245">
        <v>1</v>
      </c>
      <c r="J245">
        <v>0</v>
      </c>
      <c r="K245" s="2">
        <f>SUM(Table21[[#This Row],[Use]:[Background]])</f>
        <v>3</v>
      </c>
      <c r="M245" t="s">
        <v>11546</v>
      </c>
      <c r="N245">
        <f>Table20[[#This Row],[Use]]/Table20[[#This Row],[TOTAL]]</f>
        <v>0.66666666666666663</v>
      </c>
      <c r="O245">
        <f>Table20[[#This Row],[Creation]]/Table20[[#This Row],[TOTAL]]</f>
        <v>0.33333333333333331</v>
      </c>
      <c r="P245">
        <f>Table20[[#This Row],[Background]]/Table20[[#This Row],[TOTAL]]</f>
        <v>0</v>
      </c>
      <c r="Q245" s="2">
        <f>SUM(Table2023[[#This Row],[Use]:[Background]])</f>
        <v>1</v>
      </c>
      <c r="S245" t="s">
        <v>11546</v>
      </c>
      <c r="T245">
        <f>Table21[[#This Row],[Use]]/Table21[[#This Row],[TOTAL]]</f>
        <v>0.66666666666666663</v>
      </c>
      <c r="U245">
        <f>Table21[[#This Row],[Creation]]/Table21[[#This Row],[TOTAL]]</f>
        <v>0.33333333333333331</v>
      </c>
      <c r="V245">
        <f>Table21[[#This Row],[Background]]/Table21[[#This Row],[TOTAL]]</f>
        <v>0</v>
      </c>
      <c r="W245" s="2">
        <f>SUM(Table2125[[#This Row],[Use]:[Background]])</f>
        <v>1</v>
      </c>
    </row>
    <row r="246" spans="1:23" x14ac:dyDescent="0.2">
      <c r="A246" t="s">
        <v>11520</v>
      </c>
      <c r="B246">
        <v>1</v>
      </c>
      <c r="C246">
        <v>0</v>
      </c>
      <c r="D246">
        <v>0</v>
      </c>
      <c r="E246">
        <f>SUM(Table20[[#This Row],[Use]:[Background]])</f>
        <v>1</v>
      </c>
      <c r="G246" t="s">
        <v>11520</v>
      </c>
      <c r="H246">
        <v>1</v>
      </c>
      <c r="I246">
        <v>0</v>
      </c>
      <c r="J246">
        <v>0</v>
      </c>
      <c r="K246" s="2">
        <f>SUM(Table21[[#This Row],[Use]:[Background]])</f>
        <v>1</v>
      </c>
      <c r="M246" t="s">
        <v>11520</v>
      </c>
      <c r="N246">
        <f>Table20[[#This Row],[Use]]/Table20[[#This Row],[TOTAL]]</f>
        <v>1</v>
      </c>
      <c r="O246">
        <f>Table20[[#This Row],[Creation]]/Table20[[#This Row],[TOTAL]]</f>
        <v>0</v>
      </c>
      <c r="P246">
        <f>Table20[[#This Row],[Background]]/Table20[[#This Row],[TOTAL]]</f>
        <v>0</v>
      </c>
      <c r="Q246" s="2">
        <f>SUM(Table2023[[#This Row],[Use]:[Background]])</f>
        <v>1</v>
      </c>
      <c r="S246" t="s">
        <v>11520</v>
      </c>
      <c r="T246">
        <f>Table21[[#This Row],[Use]]/Table21[[#This Row],[TOTAL]]</f>
        <v>1</v>
      </c>
      <c r="U246">
        <f>Table21[[#This Row],[Creation]]/Table21[[#This Row],[TOTAL]]</f>
        <v>0</v>
      </c>
      <c r="V246">
        <f>Table21[[#This Row],[Background]]/Table21[[#This Row],[TOTAL]]</f>
        <v>0</v>
      </c>
      <c r="W246" s="2">
        <f>SUM(Table2125[[#This Row],[Use]:[Background]])</f>
        <v>1</v>
      </c>
    </row>
    <row r="247" spans="1:23" x14ac:dyDescent="0.2">
      <c r="A247" t="s">
        <v>11567</v>
      </c>
      <c r="B247">
        <v>1</v>
      </c>
      <c r="C247">
        <v>0</v>
      </c>
      <c r="D247">
        <v>0</v>
      </c>
      <c r="E247">
        <f>SUM(Table20[[#This Row],[Use]:[Background]])</f>
        <v>1</v>
      </c>
      <c r="G247" t="s">
        <v>11567</v>
      </c>
      <c r="H247">
        <v>1</v>
      </c>
      <c r="I247">
        <v>0</v>
      </c>
      <c r="J247">
        <v>0</v>
      </c>
      <c r="K247" s="2">
        <f>SUM(Table21[[#This Row],[Use]:[Background]])</f>
        <v>1</v>
      </c>
      <c r="M247" t="s">
        <v>11567</v>
      </c>
      <c r="N247">
        <f>Table20[[#This Row],[Use]]/Table20[[#This Row],[TOTAL]]</f>
        <v>1</v>
      </c>
      <c r="O247">
        <f>Table20[[#This Row],[Creation]]/Table20[[#This Row],[TOTAL]]</f>
        <v>0</v>
      </c>
      <c r="P247">
        <f>Table20[[#This Row],[Background]]/Table20[[#This Row],[TOTAL]]</f>
        <v>0</v>
      </c>
      <c r="Q247" s="2">
        <f>SUM(Table2023[[#This Row],[Use]:[Background]])</f>
        <v>1</v>
      </c>
      <c r="S247" t="s">
        <v>11567</v>
      </c>
      <c r="T247">
        <f>Table21[[#This Row],[Use]]/Table21[[#This Row],[TOTAL]]</f>
        <v>1</v>
      </c>
      <c r="U247">
        <f>Table21[[#This Row],[Creation]]/Table21[[#This Row],[TOTAL]]</f>
        <v>0</v>
      </c>
      <c r="V247">
        <f>Table21[[#This Row],[Background]]/Table21[[#This Row],[TOTAL]]</f>
        <v>0</v>
      </c>
      <c r="W247" s="2">
        <f>SUM(Table2125[[#This Row],[Use]:[Background]])</f>
        <v>1</v>
      </c>
    </row>
    <row r="248" spans="1:23" x14ac:dyDescent="0.2">
      <c r="A248" t="s">
        <v>11545</v>
      </c>
      <c r="B248">
        <v>1</v>
      </c>
      <c r="C248">
        <v>0</v>
      </c>
      <c r="D248">
        <v>0</v>
      </c>
      <c r="E248">
        <f>SUM(Table20[[#This Row],[Use]:[Background]])</f>
        <v>1</v>
      </c>
      <c r="G248" t="s">
        <v>11545</v>
      </c>
      <c r="H248">
        <v>1</v>
      </c>
      <c r="I248">
        <v>0</v>
      </c>
      <c r="J248">
        <v>0</v>
      </c>
      <c r="K248" s="2">
        <f>SUM(Table21[[#This Row],[Use]:[Background]])</f>
        <v>1</v>
      </c>
      <c r="M248" t="s">
        <v>11545</v>
      </c>
      <c r="N248">
        <f>Table20[[#This Row],[Use]]/Table20[[#This Row],[TOTAL]]</f>
        <v>1</v>
      </c>
      <c r="O248">
        <f>Table20[[#This Row],[Creation]]/Table20[[#This Row],[TOTAL]]</f>
        <v>0</v>
      </c>
      <c r="P248">
        <f>Table20[[#This Row],[Background]]/Table20[[#This Row],[TOTAL]]</f>
        <v>0</v>
      </c>
      <c r="Q248" s="2">
        <f>SUM(Table2023[[#This Row],[Use]:[Background]])</f>
        <v>1</v>
      </c>
      <c r="S248" t="s">
        <v>11545</v>
      </c>
      <c r="T248">
        <f>Table21[[#This Row],[Use]]/Table21[[#This Row],[TOTAL]]</f>
        <v>1</v>
      </c>
      <c r="U248">
        <f>Table21[[#This Row],[Creation]]/Table21[[#This Row],[TOTAL]]</f>
        <v>0</v>
      </c>
      <c r="V248">
        <f>Table21[[#This Row],[Background]]/Table21[[#This Row],[TOTAL]]</f>
        <v>0</v>
      </c>
      <c r="W248" s="2">
        <f>SUM(Table2125[[#This Row],[Use]:[Background]])</f>
        <v>1</v>
      </c>
    </row>
    <row r="249" spans="1:23" x14ac:dyDescent="0.2">
      <c r="A249" t="s">
        <v>11371</v>
      </c>
      <c r="B249">
        <v>3</v>
      </c>
      <c r="C249">
        <v>0</v>
      </c>
      <c r="D249">
        <v>0</v>
      </c>
      <c r="E249">
        <f>SUM(Table20[[#This Row],[Use]:[Background]])</f>
        <v>3</v>
      </c>
      <c r="G249" t="s">
        <v>11371</v>
      </c>
      <c r="H249">
        <v>3</v>
      </c>
      <c r="I249">
        <v>0</v>
      </c>
      <c r="J249">
        <v>0</v>
      </c>
      <c r="K249" s="2">
        <f>SUM(Table21[[#This Row],[Use]:[Background]])</f>
        <v>3</v>
      </c>
      <c r="M249" t="s">
        <v>11371</v>
      </c>
      <c r="N249">
        <f>Table20[[#This Row],[Use]]/Table20[[#This Row],[TOTAL]]</f>
        <v>1</v>
      </c>
      <c r="O249">
        <f>Table20[[#This Row],[Creation]]/Table20[[#This Row],[TOTAL]]</f>
        <v>0</v>
      </c>
      <c r="P249">
        <f>Table20[[#This Row],[Background]]/Table20[[#This Row],[TOTAL]]</f>
        <v>0</v>
      </c>
      <c r="Q249" s="2">
        <f>SUM(Table2023[[#This Row],[Use]:[Background]])</f>
        <v>1</v>
      </c>
      <c r="S249" t="s">
        <v>11371</v>
      </c>
      <c r="T249">
        <f>Table21[[#This Row],[Use]]/Table21[[#This Row],[TOTAL]]</f>
        <v>1</v>
      </c>
      <c r="U249">
        <f>Table21[[#This Row],[Creation]]/Table21[[#This Row],[TOTAL]]</f>
        <v>0</v>
      </c>
      <c r="V249">
        <f>Table21[[#This Row],[Background]]/Table21[[#This Row],[TOTAL]]</f>
        <v>0</v>
      </c>
      <c r="W249" s="2">
        <f>SUM(Table2125[[#This Row],[Use]:[Background]])</f>
        <v>1</v>
      </c>
    </row>
    <row r="250" spans="1:23" x14ac:dyDescent="0.2">
      <c r="A250" t="s">
        <v>11739</v>
      </c>
      <c r="B250">
        <v>1</v>
      </c>
      <c r="C250">
        <v>0</v>
      </c>
      <c r="D250">
        <v>0</v>
      </c>
      <c r="E250">
        <f>SUM(Table20[[#This Row],[Use]:[Background]])</f>
        <v>1</v>
      </c>
      <c r="G250" t="s">
        <v>11739</v>
      </c>
      <c r="H250">
        <v>1</v>
      </c>
      <c r="I250">
        <v>0</v>
      </c>
      <c r="J250">
        <v>0</v>
      </c>
      <c r="K250" s="2">
        <f>SUM(Table21[[#This Row],[Use]:[Background]])</f>
        <v>1</v>
      </c>
      <c r="M250" t="s">
        <v>11739</v>
      </c>
      <c r="N250">
        <f>Table20[[#This Row],[Use]]/Table20[[#This Row],[TOTAL]]</f>
        <v>1</v>
      </c>
      <c r="O250">
        <f>Table20[[#This Row],[Creation]]/Table20[[#This Row],[TOTAL]]</f>
        <v>0</v>
      </c>
      <c r="P250">
        <f>Table20[[#This Row],[Background]]/Table20[[#This Row],[TOTAL]]</f>
        <v>0</v>
      </c>
      <c r="Q250" s="2">
        <f>SUM(Table2023[[#This Row],[Use]:[Background]])</f>
        <v>1</v>
      </c>
      <c r="S250" t="s">
        <v>11739</v>
      </c>
      <c r="T250">
        <f>Table21[[#This Row],[Use]]/Table21[[#This Row],[TOTAL]]</f>
        <v>1</v>
      </c>
      <c r="U250">
        <f>Table21[[#This Row],[Creation]]/Table21[[#This Row],[TOTAL]]</f>
        <v>0</v>
      </c>
      <c r="V250">
        <f>Table21[[#This Row],[Background]]/Table21[[#This Row],[TOTAL]]</f>
        <v>0</v>
      </c>
      <c r="W250" s="2">
        <f>SUM(Table2125[[#This Row],[Use]:[Background]])</f>
        <v>1</v>
      </c>
    </row>
    <row r="251" spans="1:23" x14ac:dyDescent="0.2">
      <c r="A251" t="s">
        <v>11816</v>
      </c>
      <c r="B251">
        <v>0</v>
      </c>
      <c r="C251">
        <v>0</v>
      </c>
      <c r="D251">
        <v>1</v>
      </c>
      <c r="E251">
        <f>SUM(Table20[[#This Row],[Use]:[Background]])</f>
        <v>1</v>
      </c>
      <c r="G251" t="s">
        <v>11816</v>
      </c>
      <c r="H251">
        <v>0</v>
      </c>
      <c r="I251">
        <v>0</v>
      </c>
      <c r="J251">
        <v>1</v>
      </c>
      <c r="K251" s="2">
        <f>SUM(Table21[[#This Row],[Use]:[Background]])</f>
        <v>1</v>
      </c>
      <c r="M251" t="s">
        <v>11816</v>
      </c>
      <c r="N251">
        <f>Table20[[#This Row],[Use]]/Table20[[#This Row],[TOTAL]]</f>
        <v>0</v>
      </c>
      <c r="O251">
        <f>Table20[[#This Row],[Creation]]/Table20[[#This Row],[TOTAL]]</f>
        <v>0</v>
      </c>
      <c r="P251">
        <f>Table20[[#This Row],[Background]]/Table20[[#This Row],[TOTAL]]</f>
        <v>1</v>
      </c>
      <c r="Q251" s="2">
        <f>SUM(Table2023[[#This Row],[Use]:[Background]])</f>
        <v>1</v>
      </c>
      <c r="S251" t="s">
        <v>11816</v>
      </c>
      <c r="T251">
        <f>Table21[[#This Row],[Use]]/Table21[[#This Row],[TOTAL]]</f>
        <v>0</v>
      </c>
      <c r="U251">
        <f>Table21[[#This Row],[Creation]]/Table21[[#This Row],[TOTAL]]</f>
        <v>0</v>
      </c>
      <c r="V251">
        <f>Table21[[#This Row],[Background]]/Table21[[#This Row],[TOTAL]]</f>
        <v>1</v>
      </c>
      <c r="W251" s="2">
        <f>SUM(Table2125[[#This Row],[Use]:[Background]])</f>
        <v>1</v>
      </c>
    </row>
    <row r="252" spans="1:23" x14ac:dyDescent="0.2">
      <c r="A252" t="s">
        <v>11488</v>
      </c>
      <c r="B252">
        <v>1</v>
      </c>
      <c r="C252">
        <v>0</v>
      </c>
      <c r="D252">
        <v>0</v>
      </c>
      <c r="E252">
        <f>SUM(Table20[[#This Row],[Use]:[Background]])</f>
        <v>1</v>
      </c>
      <c r="G252" t="s">
        <v>11488</v>
      </c>
      <c r="H252">
        <v>1</v>
      </c>
      <c r="I252">
        <v>0</v>
      </c>
      <c r="J252">
        <v>0</v>
      </c>
      <c r="K252" s="2">
        <f>SUM(Table21[[#This Row],[Use]:[Background]])</f>
        <v>1</v>
      </c>
      <c r="M252" t="s">
        <v>11488</v>
      </c>
      <c r="N252">
        <f>Table20[[#This Row],[Use]]/Table20[[#This Row],[TOTAL]]</f>
        <v>1</v>
      </c>
      <c r="O252">
        <f>Table20[[#This Row],[Creation]]/Table20[[#This Row],[TOTAL]]</f>
        <v>0</v>
      </c>
      <c r="P252">
        <f>Table20[[#This Row],[Background]]/Table20[[#This Row],[TOTAL]]</f>
        <v>0</v>
      </c>
      <c r="Q252" s="2">
        <f>SUM(Table2023[[#This Row],[Use]:[Background]])</f>
        <v>1</v>
      </c>
      <c r="S252" t="s">
        <v>11488</v>
      </c>
      <c r="T252">
        <f>Table21[[#This Row],[Use]]/Table21[[#This Row],[TOTAL]]</f>
        <v>1</v>
      </c>
      <c r="U252">
        <f>Table21[[#This Row],[Creation]]/Table21[[#This Row],[TOTAL]]</f>
        <v>0</v>
      </c>
      <c r="V252">
        <f>Table21[[#This Row],[Background]]/Table21[[#This Row],[TOTAL]]</f>
        <v>0</v>
      </c>
      <c r="W252" s="2">
        <f>SUM(Table2125[[#This Row],[Use]:[Background]])</f>
        <v>1</v>
      </c>
    </row>
    <row r="253" spans="1:23" x14ac:dyDescent="0.2">
      <c r="A253" t="s">
        <v>12380</v>
      </c>
      <c r="B253">
        <v>0</v>
      </c>
      <c r="C253">
        <v>0</v>
      </c>
      <c r="D253">
        <v>1</v>
      </c>
      <c r="E253">
        <f>SUM(Table20[[#This Row],[Use]:[Background]])</f>
        <v>1</v>
      </c>
      <c r="G253" t="s">
        <v>12380</v>
      </c>
      <c r="H253">
        <v>1</v>
      </c>
      <c r="I253">
        <v>0</v>
      </c>
      <c r="J253">
        <v>0</v>
      </c>
      <c r="K253" s="2">
        <f>SUM(Table21[[#This Row],[Use]:[Background]])</f>
        <v>1</v>
      </c>
      <c r="M253" t="s">
        <v>12380</v>
      </c>
      <c r="N253">
        <f>Table20[[#This Row],[Use]]/Table20[[#This Row],[TOTAL]]</f>
        <v>0</v>
      </c>
      <c r="O253">
        <f>Table20[[#This Row],[Creation]]/Table20[[#This Row],[TOTAL]]</f>
        <v>0</v>
      </c>
      <c r="P253">
        <f>Table20[[#This Row],[Background]]/Table20[[#This Row],[TOTAL]]</f>
        <v>1</v>
      </c>
      <c r="Q253" s="2">
        <f>SUM(Table2023[[#This Row],[Use]:[Background]])</f>
        <v>1</v>
      </c>
      <c r="S253" t="s">
        <v>12380</v>
      </c>
      <c r="T253">
        <f>Table21[[#This Row],[Use]]/Table21[[#This Row],[TOTAL]]</f>
        <v>1</v>
      </c>
      <c r="U253">
        <f>Table21[[#This Row],[Creation]]/Table21[[#This Row],[TOTAL]]</f>
        <v>0</v>
      </c>
      <c r="V253">
        <f>Table21[[#This Row],[Background]]/Table21[[#This Row],[TOTAL]]</f>
        <v>0</v>
      </c>
      <c r="W253" s="2">
        <f>SUM(Table2125[[#This Row],[Use]:[Background]])</f>
        <v>1</v>
      </c>
    </row>
    <row r="254" spans="1:23" x14ac:dyDescent="0.2">
      <c r="A254" t="s">
        <v>12026</v>
      </c>
      <c r="B254">
        <v>1</v>
      </c>
      <c r="C254">
        <v>0</v>
      </c>
      <c r="D254">
        <v>0</v>
      </c>
      <c r="E254">
        <f>SUM(Table20[[#This Row],[Use]:[Background]])</f>
        <v>1</v>
      </c>
      <c r="G254" t="s">
        <v>12026</v>
      </c>
      <c r="H254">
        <v>0</v>
      </c>
      <c r="I254">
        <v>0</v>
      </c>
      <c r="J254">
        <v>1</v>
      </c>
      <c r="K254" s="2">
        <f>SUM(Table21[[#This Row],[Use]:[Background]])</f>
        <v>1</v>
      </c>
      <c r="M254" t="s">
        <v>12026</v>
      </c>
      <c r="N254">
        <f>Table20[[#This Row],[Use]]/Table20[[#This Row],[TOTAL]]</f>
        <v>1</v>
      </c>
      <c r="O254">
        <f>Table20[[#This Row],[Creation]]/Table20[[#This Row],[TOTAL]]</f>
        <v>0</v>
      </c>
      <c r="P254">
        <f>Table20[[#This Row],[Background]]/Table20[[#This Row],[TOTAL]]</f>
        <v>0</v>
      </c>
      <c r="Q254" s="2">
        <f>SUM(Table2023[[#This Row],[Use]:[Background]])</f>
        <v>1</v>
      </c>
      <c r="S254" t="s">
        <v>12026</v>
      </c>
      <c r="T254">
        <f>Table21[[#This Row],[Use]]/Table21[[#This Row],[TOTAL]]</f>
        <v>0</v>
      </c>
      <c r="U254">
        <f>Table21[[#This Row],[Creation]]/Table21[[#This Row],[TOTAL]]</f>
        <v>0</v>
      </c>
      <c r="V254">
        <f>Table21[[#This Row],[Background]]/Table21[[#This Row],[TOTAL]]</f>
        <v>1</v>
      </c>
      <c r="W254" s="2">
        <f>SUM(Table2125[[#This Row],[Use]:[Background]])</f>
        <v>1</v>
      </c>
    </row>
    <row r="255" spans="1:23" x14ac:dyDescent="0.2">
      <c r="A255" t="s">
        <v>12453</v>
      </c>
      <c r="B255">
        <v>1</v>
      </c>
      <c r="C255">
        <v>0</v>
      </c>
      <c r="D255">
        <v>0</v>
      </c>
      <c r="E255">
        <f>SUM(Table20[[#This Row],[Use]:[Background]])</f>
        <v>1</v>
      </c>
      <c r="G255" t="s">
        <v>12453</v>
      </c>
      <c r="H255">
        <v>1</v>
      </c>
      <c r="I255">
        <v>0</v>
      </c>
      <c r="J255">
        <v>0</v>
      </c>
      <c r="K255" s="2">
        <f>SUM(Table21[[#This Row],[Use]:[Background]])</f>
        <v>1</v>
      </c>
      <c r="M255" t="s">
        <v>12453</v>
      </c>
      <c r="N255">
        <f>Table20[[#This Row],[Use]]/Table20[[#This Row],[TOTAL]]</f>
        <v>1</v>
      </c>
      <c r="O255">
        <f>Table20[[#This Row],[Creation]]/Table20[[#This Row],[TOTAL]]</f>
        <v>0</v>
      </c>
      <c r="P255">
        <f>Table20[[#This Row],[Background]]/Table20[[#This Row],[TOTAL]]</f>
        <v>0</v>
      </c>
      <c r="Q255" s="2">
        <f>SUM(Table2023[[#This Row],[Use]:[Background]])</f>
        <v>1</v>
      </c>
      <c r="S255" t="s">
        <v>12453</v>
      </c>
      <c r="T255">
        <f>Table21[[#This Row],[Use]]/Table21[[#This Row],[TOTAL]]</f>
        <v>1</v>
      </c>
      <c r="U255">
        <f>Table21[[#This Row],[Creation]]/Table21[[#This Row],[TOTAL]]</f>
        <v>0</v>
      </c>
      <c r="V255">
        <f>Table21[[#This Row],[Background]]/Table21[[#This Row],[TOTAL]]</f>
        <v>0</v>
      </c>
      <c r="W255" s="2">
        <f>SUM(Table2125[[#This Row],[Use]:[Background]])</f>
        <v>1</v>
      </c>
    </row>
    <row r="256" spans="1:23" x14ac:dyDescent="0.2">
      <c r="A256" t="s">
        <v>11405</v>
      </c>
      <c r="B256">
        <v>3</v>
      </c>
      <c r="C256">
        <v>0</v>
      </c>
      <c r="D256">
        <v>0</v>
      </c>
      <c r="E256">
        <f>SUM(Table20[[#This Row],[Use]:[Background]])</f>
        <v>3</v>
      </c>
      <c r="G256" t="s">
        <v>11405</v>
      </c>
      <c r="H256">
        <v>3</v>
      </c>
      <c r="I256">
        <v>0</v>
      </c>
      <c r="J256">
        <v>0</v>
      </c>
      <c r="K256" s="2">
        <f>SUM(Table21[[#This Row],[Use]:[Background]])</f>
        <v>3</v>
      </c>
      <c r="M256" t="s">
        <v>11405</v>
      </c>
      <c r="N256">
        <f>Table20[[#This Row],[Use]]/Table20[[#This Row],[TOTAL]]</f>
        <v>1</v>
      </c>
      <c r="O256">
        <f>Table20[[#This Row],[Creation]]/Table20[[#This Row],[TOTAL]]</f>
        <v>0</v>
      </c>
      <c r="P256">
        <f>Table20[[#This Row],[Background]]/Table20[[#This Row],[TOTAL]]</f>
        <v>0</v>
      </c>
      <c r="Q256" s="2">
        <f>SUM(Table2023[[#This Row],[Use]:[Background]])</f>
        <v>1</v>
      </c>
      <c r="S256" t="s">
        <v>11405</v>
      </c>
      <c r="T256">
        <f>Table21[[#This Row],[Use]]/Table21[[#This Row],[TOTAL]]</f>
        <v>1</v>
      </c>
      <c r="U256">
        <f>Table21[[#This Row],[Creation]]/Table21[[#This Row],[TOTAL]]</f>
        <v>0</v>
      </c>
      <c r="V256">
        <f>Table21[[#This Row],[Background]]/Table21[[#This Row],[TOTAL]]</f>
        <v>0</v>
      </c>
      <c r="W256" s="2">
        <f>SUM(Table2125[[#This Row],[Use]:[Background]])</f>
        <v>1</v>
      </c>
    </row>
    <row r="257" spans="1:23" x14ac:dyDescent="0.2">
      <c r="A257" t="s">
        <v>11679</v>
      </c>
      <c r="B257">
        <v>1</v>
      </c>
      <c r="C257">
        <v>0</v>
      </c>
      <c r="D257">
        <v>1</v>
      </c>
      <c r="E257">
        <f>SUM(Table20[[#This Row],[Use]:[Background]])</f>
        <v>2</v>
      </c>
      <c r="G257" t="s">
        <v>11679</v>
      </c>
      <c r="H257">
        <v>0</v>
      </c>
      <c r="I257">
        <v>0</v>
      </c>
      <c r="J257">
        <v>2</v>
      </c>
      <c r="K257" s="2">
        <f>SUM(Table21[[#This Row],[Use]:[Background]])</f>
        <v>2</v>
      </c>
      <c r="M257" t="s">
        <v>11679</v>
      </c>
      <c r="N257">
        <f>Table20[[#This Row],[Use]]/Table20[[#This Row],[TOTAL]]</f>
        <v>0.5</v>
      </c>
      <c r="O257">
        <f>Table20[[#This Row],[Creation]]/Table20[[#This Row],[TOTAL]]</f>
        <v>0</v>
      </c>
      <c r="P257">
        <f>Table20[[#This Row],[Background]]/Table20[[#This Row],[TOTAL]]</f>
        <v>0.5</v>
      </c>
      <c r="Q257" s="2">
        <f>SUM(Table2023[[#This Row],[Use]:[Background]])</f>
        <v>1</v>
      </c>
      <c r="S257" t="s">
        <v>11679</v>
      </c>
      <c r="T257">
        <f>Table21[[#This Row],[Use]]/Table21[[#This Row],[TOTAL]]</f>
        <v>0</v>
      </c>
      <c r="U257">
        <f>Table21[[#This Row],[Creation]]/Table21[[#This Row],[TOTAL]]</f>
        <v>0</v>
      </c>
      <c r="V257">
        <f>Table21[[#This Row],[Background]]/Table21[[#This Row],[TOTAL]]</f>
        <v>1</v>
      </c>
      <c r="W257" s="2">
        <f>SUM(Table2125[[#This Row],[Use]:[Background]])</f>
        <v>1</v>
      </c>
    </row>
    <row r="258" spans="1:23" x14ac:dyDescent="0.2">
      <c r="A258" s="42" t="s">
        <v>9076</v>
      </c>
      <c r="B258" s="42">
        <f>SUBTOTAL(109,B3:B257)</f>
        <v>292</v>
      </c>
      <c r="C258" s="42">
        <f>SUBTOTAL(109,C3:C257)</f>
        <v>58</v>
      </c>
      <c r="D258" s="42">
        <f>SUBTOTAL(109,D3:D257)</f>
        <v>27</v>
      </c>
      <c r="E258" s="42">
        <f>SUM(Table20[[#This Row],[Use]:[Background]])</f>
        <v>377</v>
      </c>
      <c r="F258" s="2"/>
      <c r="G258" s="2" t="s">
        <v>9076</v>
      </c>
      <c r="H258" s="2">
        <f>SUBTOTAL(109,H3:H257)</f>
        <v>263</v>
      </c>
      <c r="I258" s="2">
        <f>SUBTOTAL(109,I3:I257)</f>
        <v>68</v>
      </c>
      <c r="J258" s="2">
        <f>SUBTOTAL(109,J3:J257)</f>
        <v>46</v>
      </c>
      <c r="K258" s="2">
        <f>SUM(Table21[[#This Row],[Use]:[Background]])</f>
        <v>377</v>
      </c>
      <c r="M258" s="42" t="s">
        <v>9076</v>
      </c>
      <c r="N258" s="42">
        <f>SUBTOTAL(109,N3:N257)</f>
        <v>191.1</v>
      </c>
      <c r="O258" s="42">
        <f>SUBTOTAL(109,O3:O257)</f>
        <v>46.666666666666679</v>
      </c>
      <c r="P258" s="42">
        <f>SUBTOTAL(109,P3:P257)</f>
        <v>17.233333333333334</v>
      </c>
      <c r="Q258" s="42">
        <f>SUM(Table2023[[#This Row],[Use]:[Background]])</f>
        <v>255</v>
      </c>
      <c r="S258" s="2" t="s">
        <v>9076</v>
      </c>
      <c r="T258" s="2">
        <f>SUBTOTAL(109,T3:T257)</f>
        <v>170.10000000000002</v>
      </c>
      <c r="U258" s="2">
        <f>SUBTOTAL(109,U3:U257)</f>
        <v>53.166666666666671</v>
      </c>
      <c r="V258" s="2">
        <f>SUBTOTAL(109,V3:V257)</f>
        <v>31.733333333333334</v>
      </c>
      <c r="W258" s="2">
        <f>SUM(Table2125[[#This Row],[Use]:[Background]])</f>
        <v>255.00000000000006</v>
      </c>
    </row>
    <row r="259" spans="1:23" x14ac:dyDescent="0.2">
      <c r="A259" s="42" t="s">
        <v>9077</v>
      </c>
      <c r="B259" s="3">
        <f>B258/$E$258</f>
        <v>0.77453580901856767</v>
      </c>
      <c r="C259" s="3">
        <f t="shared" ref="C259:D259" si="0">C258/$E$258</f>
        <v>0.15384615384615385</v>
      </c>
      <c r="D259" s="3">
        <f t="shared" si="0"/>
        <v>7.161803713527852E-2</v>
      </c>
      <c r="E259" s="3">
        <f>SUM(Table20[[#This Row],[Use]:[Background]])</f>
        <v>1</v>
      </c>
      <c r="F259" s="2"/>
      <c r="G259" s="2" t="s">
        <v>9077</v>
      </c>
      <c r="H259" s="3">
        <f>H258/$K$258</f>
        <v>0.69761273209549068</v>
      </c>
      <c r="I259" s="3">
        <f t="shared" ref="I259:J259" si="1">I258/$K$258</f>
        <v>0.18037135278514588</v>
      </c>
      <c r="J259" s="3">
        <f t="shared" si="1"/>
        <v>0.1220159151193634</v>
      </c>
      <c r="K259" s="3">
        <f>SUM(Table21[[#This Row],[Use]:[Background]])</f>
        <v>1</v>
      </c>
      <c r="M259" s="2" t="s">
        <v>9077</v>
      </c>
      <c r="N259" s="3">
        <f>N258/$Q$258</f>
        <v>0.74941176470588233</v>
      </c>
      <c r="O259" s="3">
        <f t="shared" ref="O259:P259" si="2">O258/$Q$258</f>
        <v>0.18300653594771246</v>
      </c>
      <c r="P259" s="3">
        <f t="shared" si="2"/>
        <v>6.7581699346405233E-2</v>
      </c>
      <c r="Q259" s="3">
        <f>SUM(Table2023[[#This Row],[Use]:[Background]])</f>
        <v>1</v>
      </c>
      <c r="S259" s="2" t="s">
        <v>9077</v>
      </c>
      <c r="T259" s="3">
        <f>T258/$W$258</f>
        <v>0.6670588235294117</v>
      </c>
      <c r="U259" s="3">
        <f t="shared" ref="U259:V259" si="3">U258/$W$258</f>
        <v>0.20849673202614377</v>
      </c>
      <c r="V259" s="3">
        <f t="shared" si="3"/>
        <v>0.12444444444444443</v>
      </c>
      <c r="W259" s="3">
        <f>SUM(Table2125[[#This Row],[Use]:[Background]])</f>
        <v>0.99999999999999989</v>
      </c>
    </row>
  </sheetData>
  <mergeCells count="4">
    <mergeCell ref="A1:E1"/>
    <mergeCell ref="G1:K1"/>
    <mergeCell ref="M1:Q1"/>
    <mergeCell ref="S1:W1"/>
  </mergeCells>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C35A-F86A-4DDB-9E1C-A03B51A315EF}">
  <dimension ref="A1:M12"/>
  <sheetViews>
    <sheetView workbookViewId="0">
      <selection activeCell="F13" sqref="F13"/>
    </sheetView>
  </sheetViews>
  <sheetFormatPr defaultRowHeight="12.75" x14ac:dyDescent="0.2"/>
  <sheetData>
    <row r="1" spans="1:13" x14ac:dyDescent="0.2">
      <c r="A1" s="41" t="s">
        <v>12938</v>
      </c>
      <c r="B1" s="41"/>
      <c r="C1" s="41"/>
      <c r="D1" s="41"/>
      <c r="E1" s="41"/>
      <c r="F1" s="41"/>
      <c r="G1" s="41"/>
      <c r="H1" s="41"/>
      <c r="I1" s="41"/>
      <c r="J1" s="41"/>
      <c r="K1" s="41"/>
      <c r="L1" s="41"/>
      <c r="M1" s="41"/>
    </row>
    <row r="2" spans="1:13" x14ac:dyDescent="0.2">
      <c r="B2" s="7" t="s">
        <v>500</v>
      </c>
      <c r="C2" s="7" t="s">
        <v>88</v>
      </c>
      <c r="D2" s="7" t="s">
        <v>26</v>
      </c>
      <c r="E2" s="7" t="s">
        <v>213</v>
      </c>
      <c r="F2" s="7" t="s">
        <v>613</v>
      </c>
      <c r="G2" s="7" t="s">
        <v>4</v>
      </c>
      <c r="H2" s="7" t="s">
        <v>660</v>
      </c>
      <c r="I2" s="7" t="s">
        <v>14</v>
      </c>
      <c r="J2" s="7" t="s">
        <v>74</v>
      </c>
      <c r="K2" s="7" t="s">
        <v>894</v>
      </c>
      <c r="L2" s="7" t="s">
        <v>8252</v>
      </c>
      <c r="M2" s="8" t="s">
        <v>9317</v>
      </c>
    </row>
    <row r="3" spans="1:13" x14ac:dyDescent="0.2">
      <c r="A3" s="7" t="s">
        <v>9</v>
      </c>
      <c r="B3">
        <v>1</v>
      </c>
      <c r="C3">
        <v>1</v>
      </c>
      <c r="D3">
        <v>13</v>
      </c>
      <c r="E3">
        <v>3</v>
      </c>
      <c r="F3">
        <v>6</v>
      </c>
      <c r="G3">
        <f>F15*$B$23</f>
        <v>0</v>
      </c>
      <c r="H3">
        <v>56</v>
      </c>
      <c r="I3">
        <v>11</v>
      </c>
      <c r="J3">
        <v>39</v>
      </c>
      <c r="K3">
        <f>J15*$B$23</f>
        <v>0</v>
      </c>
      <c r="L3">
        <v>1</v>
      </c>
      <c r="M3">
        <v>0</v>
      </c>
    </row>
    <row r="4" spans="1:13" x14ac:dyDescent="0.2">
      <c r="A4" s="7" t="s">
        <v>10</v>
      </c>
      <c r="B4">
        <v>1</v>
      </c>
      <c r="C4">
        <v>1</v>
      </c>
      <c r="D4">
        <v>12</v>
      </c>
      <c r="E4">
        <v>0</v>
      </c>
      <c r="F4">
        <v>2</v>
      </c>
      <c r="G4">
        <f>$B$24*F15</f>
        <v>0</v>
      </c>
      <c r="H4">
        <v>1</v>
      </c>
      <c r="I4">
        <v>201</v>
      </c>
      <c r="J4">
        <v>40</v>
      </c>
      <c r="K4">
        <v>1</v>
      </c>
      <c r="L4">
        <f>$B$24*K15</f>
        <v>0</v>
      </c>
      <c r="M4">
        <v>1</v>
      </c>
    </row>
    <row r="5" spans="1:13" x14ac:dyDescent="0.2">
      <c r="A5" s="7" t="s">
        <v>11</v>
      </c>
      <c r="B5">
        <v>7</v>
      </c>
      <c r="C5">
        <v>1</v>
      </c>
      <c r="D5">
        <v>8</v>
      </c>
      <c r="E5">
        <v>1</v>
      </c>
      <c r="F5">
        <v>10</v>
      </c>
      <c r="G5">
        <v>58</v>
      </c>
      <c r="H5">
        <v>70</v>
      </c>
      <c r="I5">
        <v>600</v>
      </c>
      <c r="J5">
        <v>792</v>
      </c>
      <c r="K5">
        <v>29</v>
      </c>
      <c r="L5" s="28">
        <v>0</v>
      </c>
      <c r="M5" s="28">
        <v>0</v>
      </c>
    </row>
    <row r="8" spans="1:13" x14ac:dyDescent="0.2">
      <c r="A8" s="41" t="s">
        <v>12936</v>
      </c>
      <c r="B8" s="41"/>
      <c r="C8" s="41"/>
      <c r="D8" s="41"/>
      <c r="E8" s="41"/>
      <c r="F8" s="41"/>
      <c r="G8" s="41"/>
      <c r="H8" s="41"/>
      <c r="I8" s="41"/>
      <c r="J8" s="41"/>
      <c r="K8" s="41"/>
      <c r="L8" s="41"/>
      <c r="M8" s="41"/>
    </row>
    <row r="9" spans="1:13" x14ac:dyDescent="0.2">
      <c r="B9" s="7" t="s">
        <v>500</v>
      </c>
      <c r="C9" s="7" t="s">
        <v>88</v>
      </c>
      <c r="D9" s="7" t="s">
        <v>26</v>
      </c>
      <c r="E9" s="7" t="s">
        <v>213</v>
      </c>
      <c r="F9" s="7" t="s">
        <v>613</v>
      </c>
      <c r="G9" s="7" t="s">
        <v>4</v>
      </c>
      <c r="H9" s="7" t="s">
        <v>660</v>
      </c>
      <c r="I9" s="7" t="s">
        <v>14</v>
      </c>
      <c r="J9" s="7" t="s">
        <v>74</v>
      </c>
      <c r="K9" s="7" t="s">
        <v>894</v>
      </c>
      <c r="L9" s="7" t="s">
        <v>8252</v>
      </c>
      <c r="M9" s="8" t="s">
        <v>9317</v>
      </c>
    </row>
    <row r="10" spans="1:13" x14ac:dyDescent="0.2">
      <c r="A10" s="7" t="s">
        <v>9</v>
      </c>
      <c r="B10">
        <v>1</v>
      </c>
      <c r="C10">
        <f>B22*$B$23</f>
        <v>0</v>
      </c>
      <c r="D10">
        <v>8</v>
      </c>
      <c r="E10">
        <v>3</v>
      </c>
      <c r="F10">
        <v>2</v>
      </c>
      <c r="G10">
        <f>F22*$B$23</f>
        <v>0</v>
      </c>
      <c r="H10">
        <v>56</v>
      </c>
      <c r="I10">
        <v>11</v>
      </c>
      <c r="J10">
        <v>39</v>
      </c>
      <c r="K10">
        <f>J22*$B$23</f>
        <v>0</v>
      </c>
      <c r="L10">
        <v>1</v>
      </c>
      <c r="M10">
        <v>0</v>
      </c>
    </row>
    <row r="11" spans="1:13" x14ac:dyDescent="0.2">
      <c r="A11" s="7" t="s">
        <v>10</v>
      </c>
      <c r="B11">
        <v>0</v>
      </c>
      <c r="C11">
        <v>2</v>
      </c>
      <c r="D11">
        <v>13</v>
      </c>
      <c r="E11">
        <v>0</v>
      </c>
      <c r="F11">
        <v>2</v>
      </c>
      <c r="G11">
        <f>$B$24*F22</f>
        <v>0</v>
      </c>
      <c r="H11">
        <v>1</v>
      </c>
      <c r="I11">
        <v>201</v>
      </c>
      <c r="J11">
        <v>40</v>
      </c>
      <c r="K11">
        <v>1</v>
      </c>
      <c r="L11">
        <f>$B$24*K22</f>
        <v>0</v>
      </c>
      <c r="M11">
        <v>1</v>
      </c>
    </row>
    <row r="12" spans="1:13" x14ac:dyDescent="0.2">
      <c r="A12" s="7" t="s">
        <v>11</v>
      </c>
      <c r="B12">
        <v>8</v>
      </c>
      <c r="C12">
        <v>1</v>
      </c>
      <c r="D12">
        <v>12</v>
      </c>
      <c r="E12">
        <v>1</v>
      </c>
      <c r="F12">
        <v>14</v>
      </c>
      <c r="G12">
        <v>58</v>
      </c>
      <c r="H12">
        <v>70</v>
      </c>
      <c r="I12">
        <v>600</v>
      </c>
      <c r="J12">
        <v>792</v>
      </c>
      <c r="K12">
        <v>29</v>
      </c>
      <c r="L12" s="28">
        <v>0</v>
      </c>
      <c r="M12" s="28">
        <v>0</v>
      </c>
    </row>
  </sheetData>
  <mergeCells count="2">
    <mergeCell ref="A1:M1"/>
    <mergeCell ref="A8:M8"/>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lpstr>Analysis validation</vt:lpstr>
      <vt:lpstr>Analysis validation class</vt:lpstr>
      <vt:lpstr>Analysis val class section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2019-07-15T16:05:04Z</dcterms:modified>
  <dc:language>en-GB</dc:language>
</cp:coreProperties>
</file>