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  <sheet state="visible" name="MATERIALES" sheetId="2" r:id="rId5"/>
    <sheet state="visible" name="HERRAMIENTAS" sheetId="3" r:id="rId6"/>
    <sheet state="visible" name="SERVICIOS" sheetId="4" r:id="rId7"/>
  </sheets>
  <definedNames/>
  <calcPr/>
</workbook>
</file>

<file path=xl/sharedStrings.xml><?xml version="1.0" encoding="utf-8"?>
<sst xmlns="http://schemas.openxmlformats.org/spreadsheetml/2006/main" count="189" uniqueCount="86">
  <si>
    <t>LISTA</t>
  </si>
  <si>
    <t>NOMBRE</t>
  </si>
  <si>
    <t>unidades</t>
  </si>
  <si>
    <t>Servidor 1</t>
  </si>
  <si>
    <t>Servidor 2</t>
  </si>
  <si>
    <t xml:space="preserve">servidor on premise, </t>
  </si>
  <si>
    <t xml:space="preserve">servidor on premise </t>
  </si>
  <si>
    <t>Users 14 (N +1) N = n cargos</t>
  </si>
  <si>
    <t>Requisitos Recomendados in house</t>
  </si>
  <si>
    <t>Requisitos Recomendados cloud</t>
  </si>
  <si>
    <t>router corporativo</t>
  </si>
  <si>
    <t>Procesador</t>
  </si>
  <si>
    <t>Xeon 1,8GHZ</t>
  </si>
  <si>
    <t>Xeon 1,8 GHZ</t>
  </si>
  <si>
    <t>firewall</t>
  </si>
  <si>
    <t>Ram</t>
  </si>
  <si>
    <t>16Gb</t>
  </si>
  <si>
    <t>16 GIGAS</t>
  </si>
  <si>
    <t>pachpanel</t>
  </si>
  <si>
    <t>DD</t>
  </si>
  <si>
    <t>2 dd de 500 gigas, + 1 tera</t>
  </si>
  <si>
    <t>sw 16 port</t>
  </si>
  <si>
    <t>RED</t>
  </si>
  <si>
    <t>1G</t>
  </si>
  <si>
    <t>Rack</t>
  </si>
  <si>
    <t>Ups</t>
  </si>
  <si>
    <t>suscripcion sles</t>
  </si>
  <si>
    <t>windows server 2019 standar</t>
  </si>
  <si>
    <t>anydesk</t>
  </si>
  <si>
    <t>vmware</t>
  </si>
  <si>
    <t>suscripcion cloud azure</t>
  </si>
  <si>
    <t>suscripcion cloud aws</t>
  </si>
  <si>
    <t>cisco licencia</t>
  </si>
  <si>
    <t>mt utp 6E</t>
  </si>
  <si>
    <t>281,5 m</t>
  </si>
  <si>
    <t>Metros  canaleta</t>
  </si>
  <si>
    <t>rj45</t>
  </si>
  <si>
    <t>pachcore</t>
  </si>
  <si>
    <t>arregladores de cable</t>
  </si>
  <si>
    <t>ponchadora</t>
  </si>
  <si>
    <t>tester de utp</t>
  </si>
  <si>
    <t>manilla</t>
  </si>
  <si>
    <t>provador de tonos</t>
  </si>
  <si>
    <t>costos soporte</t>
  </si>
  <si>
    <t>1 año</t>
  </si>
  <si>
    <t>1.1. MATERIALES</t>
  </si>
  <si>
    <t>trm</t>
  </si>
  <si>
    <t>Descripción Técnica</t>
  </si>
  <si>
    <t>Unidad de medida</t>
  </si>
  <si>
    <t>Cantidad</t>
  </si>
  <si>
    <t>Fuente de financiamiento</t>
  </si>
  <si>
    <t>valor unitario sin iva]</t>
  </si>
  <si>
    <t>valor con iva</t>
  </si>
  <si>
    <t>valor con impuestos</t>
  </si>
  <si>
    <t xml:space="preserve">valor </t>
  </si>
  <si>
    <t>preco usd</t>
  </si>
  <si>
    <t>Ejemplo 1</t>
  </si>
  <si>
    <t>Unidad</t>
  </si>
  <si>
    <t>Equipo de trabajo</t>
  </si>
  <si>
    <t>$ 500</t>
  </si>
  <si>
    <t>$ 500.00</t>
  </si>
  <si>
    <t xml:space="preserve">        
PowerEdge T640 | 2HD de 1TB | 2x 8GB | </t>
  </si>
  <si>
    <t>unidad</t>
  </si>
  <si>
    <t>contado</t>
  </si>
  <si>
    <t>con impuestos</t>
  </si>
  <si>
    <t>Router de Cisco RV260 VPN</t>
  </si>
  <si>
    <t>MX67-HW Cisco Meraki Cloud Managed Firewall 3 años de licencia empresarial LIC-ENT-3YR</t>
  </si>
  <si>
    <t>Conmutador no administrado CBS110-16T-D del negocio de Cisco | 16 puertos GE | Protección limitada de por vida (CBS110-16T-D)</t>
  </si>
  <si>
    <t>APC por SCHNEIDER ELECTRIC SRT96RMBP 3 kVA 96 V Smart UPS SRT btry PK 12 Fuente de alimentación SRT96RMBP</t>
  </si>
  <si>
    <t>INFINITE
Patch Panel Cat 6 de 24 Puertos</t>
  </si>
  <si>
    <t>APC NetShelter SV 42U Caja de seguridad (23.622 in de ancho x 41.732 in de profundidad (AR2400), color negro</t>
  </si>
  <si>
    <t>1 Year Subscription sles 1 año</t>
  </si>
  <si>
    <t>winodws estandar</t>
  </si>
  <si>
    <t>vmware workstation</t>
  </si>
  <si>
    <t>licencia cisco</t>
  </si>
  <si>
    <t>Paquete de plug  RJ45 (75 unidades)</t>
  </si>
  <si>
    <t>Patch cord</t>
  </si>
  <si>
    <t>Valor Unitario Equipo de trabajo</t>
  </si>
  <si>
    <t>valor total</t>
  </si>
  <si>
    <t>TOTAL</t>
  </si>
  <si>
    <t>1.2. EQUIPOS Y HERRAMIENTA</t>
  </si>
  <si>
    <t>Valor Unitario Otras Fuentes de Financiamiento</t>
  </si>
  <si>
    <t>Valor Parcial Unitario Equipo de trabajo</t>
  </si>
  <si>
    <t>Valor Total</t>
  </si>
  <si>
    <t>Contado</t>
  </si>
  <si>
    <t>1.3 SERVICIOS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</si>
</sst>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i/>
      <color theme="1"/>
      <name val="Arial"/>
    </font>
    <font/>
    <font>
      <color theme="1"/>
      <name val="Arial"/>
    </font>
    <font>
      <sz val="12.0"/>
      <color rgb="FF000000"/>
      <name val="&quot;Times New Roman&quot;"/>
    </font>
    <font>
      <sz val="9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9.0"/>
      <color rgb="FF000000"/>
      <name val="Arial"/>
    </font>
    <font>
      <sz val="11.0"/>
      <color rgb="FF000000"/>
      <name val="Arial"/>
    </font>
    <font>
      <sz val="11.0"/>
      <color rgb="FF000000"/>
      <name val="&quot;Times New Roman&quot;"/>
    </font>
    <font>
      <b/>
      <sz val="9.0"/>
      <color rgb="FF000000"/>
      <name val="Calibri"/>
    </font>
    <font>
      <b/>
      <sz val="12.0"/>
      <color rgb="FF800000"/>
      <name val="Arial"/>
    </font>
    <font>
      <color rgb="FF000000"/>
      <name val="&quot;Times New Roman&quot;"/>
    </font>
    <font>
      <sz val="11.0"/>
      <color rgb="FF000000"/>
      <name val="Calibri"/>
    </font>
    <font>
      <sz val="11.0"/>
      <color rgb="FF444444"/>
      <name val="Arial"/>
    </font>
    <font>
      <sz val="10.0"/>
      <color rgb="FF444444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FDA63"/>
        <bgColor rgb="FFAFDA63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horizontal="center" readingOrder="0"/>
    </xf>
    <xf borderId="0" fillId="0" fontId="5" numFmtId="0" xfId="0" applyAlignment="1" applyFont="1">
      <alignment horizontal="left" readingOrder="0" shrinkToFit="0" wrapText="1"/>
    </xf>
    <xf borderId="3" fillId="0" fontId="3" numFmtId="0" xfId="0" applyAlignment="1" applyBorder="1" applyFont="1">
      <alignment readingOrder="0"/>
    </xf>
    <xf borderId="0" fillId="4" fontId="4" numFmtId="0" xfId="0" applyAlignment="1" applyFont="1">
      <alignment horizontal="center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3" fillId="0" fontId="8" numFmtId="0" xfId="0" applyAlignment="1" applyBorder="1" applyFont="1">
      <alignment horizontal="left" readingOrder="0" shrinkToFit="0" wrapText="1"/>
    </xf>
    <xf borderId="3" fillId="0" fontId="9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horizontal="left" readingOrder="0" shrinkToFit="0" wrapText="1"/>
    </xf>
    <xf borderId="3" fillId="0" fontId="10" numFmtId="0" xfId="0" applyAlignment="1" applyBorder="1" applyFont="1">
      <alignment horizontal="left" readingOrder="0" shrinkToFit="0" wrapText="1"/>
    </xf>
    <xf borderId="3" fillId="0" fontId="3" numFmtId="0" xfId="0" applyAlignment="1" applyBorder="1" applyFont="1">
      <alignment horizontal="right" readingOrder="0"/>
    </xf>
    <xf borderId="3" fillId="0" fontId="3" numFmtId="0" xfId="0" applyBorder="1" applyFont="1"/>
    <xf borderId="3" fillId="0" fontId="3" numFmtId="4" xfId="0" applyBorder="1" applyFont="1" applyNumberFormat="1"/>
    <xf borderId="1" fillId="3" fontId="11" numFmtId="0" xfId="0" applyAlignment="1" applyBorder="1" applyFont="1">
      <alignment horizontal="center" readingOrder="0"/>
    </xf>
    <xf borderId="4" fillId="0" fontId="2" numFmtId="0" xfId="0" applyBorder="1" applyFont="1"/>
    <xf borderId="5" fillId="3" fontId="11" numFmtId="0" xfId="0" applyAlignment="1" applyBorder="1" applyFont="1">
      <alignment horizontal="center" readingOrder="0"/>
    </xf>
    <xf borderId="3" fillId="3" fontId="11" numFmtId="0" xfId="0" applyAlignment="1" applyBorder="1" applyFont="1">
      <alignment horizontal="center" readingOrder="0"/>
    </xf>
    <xf borderId="5" fillId="5" fontId="11" numFmtId="0" xfId="0" applyAlignment="1" applyBorder="1" applyFill="1" applyFont="1">
      <alignment horizontal="center" readingOrder="0"/>
    </xf>
    <xf borderId="0" fillId="6" fontId="12" numFmtId="4" xfId="0" applyAlignment="1" applyFill="1" applyFont="1" applyNumberFormat="1">
      <alignment readingOrder="0"/>
    </xf>
    <xf borderId="6" fillId="0" fontId="2" numFmtId="0" xfId="0" applyBorder="1" applyFont="1"/>
    <xf borderId="0" fillId="0" fontId="3" numFmtId="0" xfId="0" applyFont="1"/>
    <xf borderId="3" fillId="0" fontId="13" numFmtId="0" xfId="0" applyAlignment="1" applyBorder="1" applyFont="1">
      <alignment readingOrder="0"/>
    </xf>
    <xf borderId="3" fillId="0" fontId="14" numFmtId="0" xfId="0" applyAlignment="1" applyBorder="1" applyFont="1">
      <alignment readingOrder="0"/>
    </xf>
    <xf borderId="3" fillId="0" fontId="14" numFmtId="0" xfId="0" applyAlignment="1" applyBorder="1" applyFont="1">
      <alignment horizontal="right" readingOrder="0"/>
    </xf>
    <xf borderId="3" fillId="6" fontId="15" numFmtId="3" xfId="0" applyAlignment="1" applyBorder="1" applyFont="1" applyNumberFormat="1">
      <alignment horizontal="right" readingOrder="0"/>
    </xf>
    <xf borderId="3" fillId="6" fontId="16" numFmtId="3" xfId="0" applyAlignment="1" applyBorder="1" applyFont="1" applyNumberFormat="1">
      <alignment readingOrder="0"/>
    </xf>
    <xf borderId="3" fillId="6" fontId="0" numFmtId="0" xfId="0" applyAlignment="1" applyBorder="1" applyFont="1">
      <alignment readingOrder="0"/>
    </xf>
    <xf borderId="0" fillId="0" fontId="3" numFmtId="3" xfId="0" applyAlignment="1" applyFont="1" applyNumberFormat="1">
      <alignment readingOrder="0"/>
    </xf>
    <xf borderId="3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0" fillId="3" fontId="2" numFmtId="0" xfId="0" applyFont="1"/>
    <xf borderId="1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7" fillId="7" fontId="11" numFmtId="0" xfId="0" applyAlignment="1" applyBorder="1" applyFill="1" applyFont="1">
      <alignment horizontal="left" readingOrder="0"/>
    </xf>
    <xf borderId="7" fillId="7" fontId="1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1238250</xdr:colOff>
      <xdr:row>9</xdr:row>
      <xdr:rowOff>142875</xdr:rowOff>
    </xdr:from>
    <xdr:ext cx="7029450" cy="3676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3914775</xdr:colOff>
      <xdr:row>0</xdr:row>
      <xdr:rowOff>171450</xdr:rowOff>
    </xdr:from>
    <xdr:ext cx="2333625" cy="45720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771525</xdr:colOff>
      <xdr:row>0</xdr:row>
      <xdr:rowOff>171450</xdr:rowOff>
    </xdr:from>
    <xdr:ext cx="7029450" cy="36766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6</xdr:row>
      <xdr:rowOff>161925</xdr:rowOff>
    </xdr:from>
    <xdr:ext cx="7029450" cy="3676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180975</xdr:rowOff>
    </xdr:from>
    <xdr:ext cx="7029450" cy="3676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14"/>
    <col customWidth="1" min="3" max="3" width="8.86"/>
    <col customWidth="1" min="4" max="4" width="19.71"/>
  </cols>
  <sheetData>
    <row r="1">
      <c r="B1" s="1" t="s">
        <v>0</v>
      </c>
      <c r="C1" s="2"/>
    </row>
    <row r="3">
      <c r="B3" s="3" t="s">
        <v>1</v>
      </c>
      <c r="C3" s="3" t="s">
        <v>2</v>
      </c>
      <c r="D3" s="4"/>
      <c r="E3" s="5" t="s">
        <v>3</v>
      </c>
      <c r="F3" s="6"/>
      <c r="H3" s="6"/>
      <c r="I3" s="5" t="s">
        <v>4</v>
      </c>
      <c r="J3" s="6"/>
    </row>
    <row r="4" ht="16.5" customHeight="1">
      <c r="B4" s="7" t="s">
        <v>5</v>
      </c>
      <c r="C4" s="7">
        <v>2.0</v>
      </c>
      <c r="E4" s="8"/>
      <c r="F4" s="9"/>
      <c r="H4" s="10"/>
      <c r="I4" s="8"/>
      <c r="J4" s="9"/>
    </row>
    <row r="5">
      <c r="B5" s="7" t="s">
        <v>6</v>
      </c>
      <c r="C5" s="7">
        <v>2.0</v>
      </c>
      <c r="E5" s="11" t="s">
        <v>7</v>
      </c>
      <c r="F5" s="11" t="s">
        <v>8</v>
      </c>
      <c r="G5" s="11" t="s">
        <v>9</v>
      </c>
      <c r="H5" s="10"/>
      <c r="I5" s="11" t="s">
        <v>7</v>
      </c>
      <c r="J5" s="11" t="s">
        <v>8</v>
      </c>
      <c r="K5" s="11" t="s">
        <v>9</v>
      </c>
    </row>
    <row r="6" ht="18.0" customHeight="1">
      <c r="B6" s="7" t="s">
        <v>10</v>
      </c>
      <c r="C6" s="7">
        <v>2.0</v>
      </c>
      <c r="E6" s="12" t="s">
        <v>11</v>
      </c>
      <c r="F6" s="13" t="s">
        <v>12</v>
      </c>
      <c r="G6" s="13" t="s">
        <v>13</v>
      </c>
      <c r="H6" s="10"/>
      <c r="I6" s="12" t="s">
        <v>11</v>
      </c>
      <c r="J6" s="13" t="s">
        <v>12</v>
      </c>
      <c r="K6" s="13" t="s">
        <v>13</v>
      </c>
    </row>
    <row r="7">
      <c r="B7" s="7" t="s">
        <v>14</v>
      </c>
      <c r="C7" s="7">
        <v>1.0</v>
      </c>
      <c r="E7" s="12" t="s">
        <v>15</v>
      </c>
      <c r="F7" s="13" t="s">
        <v>16</v>
      </c>
      <c r="G7" s="14" t="s">
        <v>17</v>
      </c>
      <c r="H7" s="10"/>
      <c r="I7" s="12" t="s">
        <v>15</v>
      </c>
      <c r="J7" s="13" t="s">
        <v>16</v>
      </c>
      <c r="K7" s="14" t="s">
        <v>17</v>
      </c>
    </row>
    <row r="8">
      <c r="B8" s="7" t="s">
        <v>18</v>
      </c>
      <c r="C8" s="7">
        <v>2.0</v>
      </c>
      <c r="E8" s="12" t="s">
        <v>19</v>
      </c>
      <c r="F8" s="12" t="s">
        <v>20</v>
      </c>
      <c r="G8" s="12" t="s">
        <v>20</v>
      </c>
      <c r="I8" s="12" t="s">
        <v>19</v>
      </c>
      <c r="J8" s="12" t="s">
        <v>20</v>
      </c>
      <c r="K8" s="12" t="s">
        <v>20</v>
      </c>
    </row>
    <row r="9">
      <c r="B9" s="7" t="s">
        <v>21</v>
      </c>
      <c r="C9" s="7">
        <v>2.0</v>
      </c>
      <c r="E9" s="14" t="s">
        <v>22</v>
      </c>
      <c r="F9" s="14" t="s">
        <v>23</v>
      </c>
      <c r="G9" s="14" t="s">
        <v>23</v>
      </c>
      <c r="I9" s="14" t="s">
        <v>22</v>
      </c>
      <c r="J9" s="14" t="s">
        <v>23</v>
      </c>
      <c r="K9" s="14" t="s">
        <v>23</v>
      </c>
    </row>
    <row r="10">
      <c r="B10" s="7" t="s">
        <v>24</v>
      </c>
      <c r="C10" s="7">
        <v>2.0</v>
      </c>
    </row>
    <row r="11">
      <c r="B11" s="7" t="s">
        <v>25</v>
      </c>
      <c r="C11" s="7">
        <v>2.0</v>
      </c>
    </row>
    <row r="12">
      <c r="B12" s="7" t="s">
        <v>26</v>
      </c>
      <c r="C12" s="7">
        <v>1.0</v>
      </c>
    </row>
    <row r="13">
      <c r="B13" s="7" t="s">
        <v>27</v>
      </c>
      <c r="C13" s="7">
        <v>2.0</v>
      </c>
    </row>
    <row r="14">
      <c r="B14" s="7" t="s">
        <v>28</v>
      </c>
      <c r="C14" s="7">
        <v>2.0</v>
      </c>
    </row>
    <row r="15">
      <c r="B15" s="7" t="s">
        <v>29</v>
      </c>
      <c r="C15" s="7">
        <v>2.0</v>
      </c>
    </row>
    <row r="16">
      <c r="B16" s="7" t="s">
        <v>30</v>
      </c>
      <c r="C16" s="7">
        <v>1.0</v>
      </c>
    </row>
    <row r="17">
      <c r="B17" s="7" t="s">
        <v>31</v>
      </c>
      <c r="C17" s="7">
        <v>1.0</v>
      </c>
    </row>
    <row r="18">
      <c r="B18" s="7" t="s">
        <v>32</v>
      </c>
      <c r="C18" s="7">
        <v>3.0</v>
      </c>
    </row>
    <row r="19">
      <c r="B19" s="7" t="s">
        <v>33</v>
      </c>
      <c r="C19" s="15" t="s">
        <v>34</v>
      </c>
    </row>
    <row r="20">
      <c r="B20" s="7" t="s">
        <v>35</v>
      </c>
      <c r="C20" s="7">
        <f>77+110.7</f>
        <v>187.7</v>
      </c>
    </row>
    <row r="21">
      <c r="B21" s="7" t="s">
        <v>36</v>
      </c>
      <c r="C21" s="7">
        <v>72.0</v>
      </c>
    </row>
    <row r="22">
      <c r="B22" s="7" t="s">
        <v>37</v>
      </c>
      <c r="C22" s="7">
        <v>12.0</v>
      </c>
    </row>
    <row r="23">
      <c r="B23" s="7" t="s">
        <v>38</v>
      </c>
      <c r="C23" s="16"/>
    </row>
    <row r="24">
      <c r="B24" s="7" t="s">
        <v>39</v>
      </c>
      <c r="C24" s="7">
        <v>2.0</v>
      </c>
    </row>
    <row r="25">
      <c r="B25" s="7" t="s">
        <v>40</v>
      </c>
      <c r="C25" s="7">
        <v>2.0</v>
      </c>
    </row>
    <row r="26">
      <c r="B26" s="7" t="s">
        <v>41</v>
      </c>
      <c r="C26" s="7">
        <v>2.0</v>
      </c>
    </row>
    <row r="27">
      <c r="B27" s="7" t="s">
        <v>42</v>
      </c>
      <c r="C27" s="7">
        <v>2.0</v>
      </c>
    </row>
    <row r="28">
      <c r="B28" s="7" t="s">
        <v>43</v>
      </c>
      <c r="C28" s="7">
        <v>2.0</v>
      </c>
    </row>
    <row r="29">
      <c r="E29" s="4" t="s">
        <v>44</v>
      </c>
    </row>
    <row r="30">
      <c r="B30" s="4"/>
      <c r="C30" s="4"/>
      <c r="E30" s="7">
        <v>3600000.0</v>
      </c>
      <c r="F30" s="16">
        <f>E30*1.2</f>
        <v>4320000</v>
      </c>
      <c r="G30" s="16">
        <f>F30*12</f>
        <v>51840000</v>
      </c>
      <c r="H30" s="17">
        <f>G30*2</f>
        <v>103680000</v>
      </c>
    </row>
  </sheetData>
  <mergeCells count="1"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43"/>
    <col customWidth="1" min="4" max="4" width="11.29"/>
    <col customWidth="1" min="5" max="5" width="20.86"/>
    <col customWidth="1" min="6" max="6" width="26.71"/>
    <col customWidth="1" min="13" max="13" width="11.57"/>
    <col customWidth="1" min="16" max="16" width="71.43"/>
  </cols>
  <sheetData>
    <row r="1">
      <c r="B1" s="18" t="s">
        <v>45</v>
      </c>
      <c r="C1" s="19"/>
      <c r="D1" s="19"/>
      <c r="E1" s="19"/>
      <c r="F1" s="19"/>
      <c r="G1" s="19"/>
      <c r="H1" s="19"/>
      <c r="I1" s="19"/>
      <c r="J1" s="2"/>
    </row>
    <row r="2">
      <c r="A2" s="4" t="s">
        <v>46</v>
      </c>
      <c r="B2" s="20" t="s">
        <v>47</v>
      </c>
      <c r="C2" s="20" t="s">
        <v>48</v>
      </c>
      <c r="D2" s="20" t="s">
        <v>49</v>
      </c>
      <c r="E2" s="20" t="s">
        <v>50</v>
      </c>
      <c r="F2" s="21"/>
      <c r="G2" s="20" t="s">
        <v>51</v>
      </c>
      <c r="H2" s="20" t="s">
        <v>52</v>
      </c>
      <c r="I2" s="22" t="s">
        <v>53</v>
      </c>
      <c r="J2" s="20" t="s">
        <v>54</v>
      </c>
    </row>
    <row r="3">
      <c r="A3" s="23">
        <v>3730.45</v>
      </c>
      <c r="B3" s="24"/>
      <c r="C3" s="24"/>
      <c r="D3" s="24"/>
      <c r="E3" s="24"/>
      <c r="F3" s="21" t="s">
        <v>55</v>
      </c>
      <c r="G3" s="24"/>
      <c r="H3" s="24"/>
      <c r="I3" s="24"/>
      <c r="J3" s="24"/>
    </row>
    <row r="4">
      <c r="A4" s="25">
        <f>A3*1.1</f>
        <v>4103.495</v>
      </c>
      <c r="B4" s="26" t="s">
        <v>56</v>
      </c>
      <c r="C4" s="27" t="s">
        <v>57</v>
      </c>
      <c r="D4" s="28">
        <v>1.0</v>
      </c>
      <c r="E4" s="27" t="s">
        <v>58</v>
      </c>
      <c r="F4" s="28"/>
      <c r="G4" s="28" t="s">
        <v>59</v>
      </c>
      <c r="H4" s="27" t="s">
        <v>60</v>
      </c>
      <c r="I4" s="27" t="s">
        <v>60</v>
      </c>
      <c r="J4" s="27" t="s">
        <v>60</v>
      </c>
    </row>
    <row r="5">
      <c r="B5" s="7" t="s">
        <v>61</v>
      </c>
      <c r="C5" s="7" t="s">
        <v>62</v>
      </c>
      <c r="D5" s="7">
        <v>2.0</v>
      </c>
      <c r="E5" s="7" t="s">
        <v>63</v>
      </c>
      <c r="F5" s="7">
        <v>0.0</v>
      </c>
      <c r="G5" s="29">
        <v>8774261.0</v>
      </c>
      <c r="H5" s="30">
        <v>1.1155371E7</v>
      </c>
      <c r="I5" s="16">
        <f t="shared" ref="I5:I21" si="1">G5*1.035</f>
        <v>9081360.135</v>
      </c>
      <c r="J5" s="16">
        <f t="shared" ref="J5:J21" si="2">I5*D5</f>
        <v>18162720.27</v>
      </c>
      <c r="K5" s="4" t="s">
        <v>64</v>
      </c>
    </row>
    <row r="6">
      <c r="B6" s="7" t="s">
        <v>65</v>
      </c>
      <c r="C6" s="7" t="s">
        <v>62</v>
      </c>
      <c r="D6" s="7">
        <v>2.0</v>
      </c>
      <c r="E6" s="7" t="s">
        <v>63</v>
      </c>
      <c r="F6" s="7">
        <v>300.0</v>
      </c>
      <c r="G6" s="16">
        <f>A4*F6</f>
        <v>1231048.5</v>
      </c>
      <c r="H6" s="16">
        <v>1464947.7149999999</v>
      </c>
      <c r="I6" s="16">
        <f t="shared" si="1"/>
        <v>1274135.198</v>
      </c>
      <c r="J6" s="16">
        <f t="shared" si="2"/>
        <v>2548270.395</v>
      </c>
    </row>
    <row r="7">
      <c r="B7" s="7" t="s">
        <v>66</v>
      </c>
      <c r="C7" s="7" t="s">
        <v>62</v>
      </c>
      <c r="D7" s="7">
        <v>1.0</v>
      </c>
      <c r="E7" s="7" t="s">
        <v>63</v>
      </c>
      <c r="F7" s="7">
        <v>1000.0</v>
      </c>
      <c r="G7" s="16">
        <f>A4*F7</f>
        <v>4103495</v>
      </c>
      <c r="H7" s="16">
        <f t="shared" ref="H7:H21" si="3">G7*1.19</f>
        <v>4883159.05</v>
      </c>
      <c r="I7" s="16">
        <f t="shared" si="1"/>
        <v>4247117.325</v>
      </c>
      <c r="J7" s="16">
        <f t="shared" si="2"/>
        <v>4247117.325</v>
      </c>
    </row>
    <row r="8">
      <c r="B8" s="7" t="s">
        <v>67</v>
      </c>
      <c r="C8" s="7" t="s">
        <v>62</v>
      </c>
      <c r="D8" s="7">
        <v>2.0</v>
      </c>
      <c r="E8" s="7" t="s">
        <v>63</v>
      </c>
      <c r="F8" s="31">
        <v>127.99</v>
      </c>
      <c r="G8" s="16">
        <f>A4*F8</f>
        <v>525206.3251</v>
      </c>
      <c r="H8" s="16">
        <f t="shared" si="3"/>
        <v>624995.5268</v>
      </c>
      <c r="I8" s="16">
        <f t="shared" si="1"/>
        <v>543588.5464</v>
      </c>
      <c r="J8" s="16">
        <f t="shared" si="2"/>
        <v>1087177.093</v>
      </c>
    </row>
    <row r="9">
      <c r="B9" s="7" t="s">
        <v>68</v>
      </c>
      <c r="C9" s="7" t="s">
        <v>62</v>
      </c>
      <c r="D9" s="7">
        <v>2.0</v>
      </c>
      <c r="E9" s="7" t="s">
        <v>63</v>
      </c>
      <c r="F9" s="7">
        <v>18000.0</v>
      </c>
      <c r="G9" s="16">
        <f>F9*A4</f>
        <v>73862910</v>
      </c>
      <c r="H9" s="16">
        <f t="shared" si="3"/>
        <v>87896862.9</v>
      </c>
      <c r="I9" s="16">
        <f t="shared" si="1"/>
        <v>76448111.85</v>
      </c>
      <c r="J9" s="16">
        <f t="shared" si="2"/>
        <v>152896223.7</v>
      </c>
    </row>
    <row r="10">
      <c r="B10" s="7" t="s">
        <v>69</v>
      </c>
      <c r="C10" s="7" t="s">
        <v>62</v>
      </c>
      <c r="D10" s="7">
        <v>2.0</v>
      </c>
      <c r="E10" s="7" t="s">
        <v>63</v>
      </c>
      <c r="F10" s="7">
        <v>179900.0</v>
      </c>
      <c r="G10" s="16">
        <f>F10</f>
        <v>179900</v>
      </c>
      <c r="H10" s="16">
        <f t="shared" si="3"/>
        <v>214081</v>
      </c>
      <c r="I10" s="16">
        <f t="shared" si="1"/>
        <v>186196.5</v>
      </c>
      <c r="J10" s="16">
        <f t="shared" si="2"/>
        <v>372393</v>
      </c>
    </row>
    <row r="11">
      <c r="B11" s="7" t="s">
        <v>70</v>
      </c>
      <c r="C11" s="7" t="s">
        <v>62</v>
      </c>
      <c r="D11" s="7">
        <v>2.0</v>
      </c>
      <c r="E11" s="7" t="s">
        <v>63</v>
      </c>
      <c r="F11" s="31">
        <v>1062.34</v>
      </c>
      <c r="G11" s="16">
        <f>F11*A4</f>
        <v>4359306.878</v>
      </c>
      <c r="H11" s="16">
        <f t="shared" si="3"/>
        <v>5187575.185</v>
      </c>
      <c r="I11" s="16">
        <f t="shared" si="1"/>
        <v>4511882.619</v>
      </c>
      <c r="J11" s="16">
        <f t="shared" si="2"/>
        <v>9023765.238</v>
      </c>
    </row>
    <row r="12">
      <c r="B12" s="7" t="s">
        <v>71</v>
      </c>
      <c r="C12" s="7" t="s">
        <v>62</v>
      </c>
      <c r="D12" s="7">
        <v>1.0</v>
      </c>
      <c r="E12" s="7" t="s">
        <v>63</v>
      </c>
      <c r="F12" s="7">
        <v>817.78</v>
      </c>
      <c r="G12" s="16">
        <f>F12*A4</f>
        <v>3355756.141</v>
      </c>
      <c r="H12" s="16">
        <f t="shared" si="3"/>
        <v>3993349.808</v>
      </c>
      <c r="I12" s="16">
        <f t="shared" si="1"/>
        <v>3473207.606</v>
      </c>
      <c r="J12" s="16">
        <f t="shared" si="2"/>
        <v>3473207.606</v>
      </c>
    </row>
    <row r="13">
      <c r="B13" s="7" t="s">
        <v>72</v>
      </c>
      <c r="C13" s="7" t="s">
        <v>62</v>
      </c>
      <c r="D13" s="7">
        <v>1.0</v>
      </c>
      <c r="E13" s="7" t="s">
        <v>63</v>
      </c>
      <c r="F13" s="7">
        <v>972.0</v>
      </c>
      <c r="G13" s="16">
        <f>F13*A4</f>
        <v>3988597.14</v>
      </c>
      <c r="H13" s="16">
        <f t="shared" si="3"/>
        <v>4746430.597</v>
      </c>
      <c r="I13" s="16">
        <f t="shared" si="1"/>
        <v>4128198.04</v>
      </c>
      <c r="J13" s="16">
        <f t="shared" si="2"/>
        <v>4128198.04</v>
      </c>
    </row>
    <row r="14">
      <c r="B14" s="7" t="s">
        <v>28</v>
      </c>
      <c r="C14" s="7" t="s">
        <v>62</v>
      </c>
      <c r="D14" s="7">
        <v>2.0</v>
      </c>
      <c r="E14" s="7" t="s">
        <v>63</v>
      </c>
      <c r="F14" s="7">
        <v>19.9</v>
      </c>
      <c r="G14" s="16">
        <f>F14*A4</f>
        <v>81659.5505</v>
      </c>
      <c r="H14" s="16">
        <f t="shared" si="3"/>
        <v>97174.8651</v>
      </c>
      <c r="I14" s="16">
        <f t="shared" si="1"/>
        <v>84517.63477</v>
      </c>
      <c r="J14" s="16">
        <f t="shared" si="2"/>
        <v>169035.2695</v>
      </c>
    </row>
    <row r="15">
      <c r="B15" s="7" t="s">
        <v>73</v>
      </c>
      <c r="C15" s="7" t="s">
        <v>62</v>
      </c>
      <c r="D15" s="7">
        <v>2.0</v>
      </c>
      <c r="E15" s="7" t="s">
        <v>63</v>
      </c>
      <c r="F15" s="7">
        <v>199.0</v>
      </c>
      <c r="G15" s="16">
        <f>F15*A4</f>
        <v>816595.505</v>
      </c>
      <c r="H15" s="16">
        <f t="shared" si="3"/>
        <v>971748.651</v>
      </c>
      <c r="I15" s="16">
        <f t="shared" si="1"/>
        <v>845176.3477</v>
      </c>
      <c r="J15" s="16">
        <f t="shared" si="2"/>
        <v>1690352.695</v>
      </c>
    </row>
    <row r="16">
      <c r="B16" s="7" t="s">
        <v>74</v>
      </c>
      <c r="C16" s="7" t="s">
        <v>62</v>
      </c>
      <c r="D16" s="7">
        <v>3.0</v>
      </c>
      <c r="E16" s="7" t="s">
        <v>63</v>
      </c>
      <c r="F16" s="7">
        <v>288.0</v>
      </c>
      <c r="G16" s="16">
        <f>F16*A4</f>
        <v>1181806.56</v>
      </c>
      <c r="H16" s="16">
        <f t="shared" si="3"/>
        <v>1406349.806</v>
      </c>
      <c r="I16" s="16">
        <f t="shared" si="1"/>
        <v>1223169.79</v>
      </c>
      <c r="J16" s="16">
        <f t="shared" si="2"/>
        <v>3669509.369</v>
      </c>
    </row>
    <row r="17">
      <c r="A17" s="32"/>
      <c r="B17" s="7" t="s">
        <v>75</v>
      </c>
      <c r="C17" s="7" t="s">
        <v>62</v>
      </c>
      <c r="D17" s="7">
        <v>72.0</v>
      </c>
      <c r="E17" s="7" t="s">
        <v>63</v>
      </c>
      <c r="F17" s="7">
        <v>0.34</v>
      </c>
      <c r="G17" s="7">
        <v>1276.0</v>
      </c>
      <c r="H17" s="16">
        <f t="shared" si="3"/>
        <v>1518.44</v>
      </c>
      <c r="I17" s="16">
        <f t="shared" si="1"/>
        <v>1320.66</v>
      </c>
      <c r="J17" s="16">
        <f t="shared" si="2"/>
        <v>95087.52</v>
      </c>
    </row>
    <row r="18">
      <c r="B18" s="7" t="s">
        <v>76</v>
      </c>
      <c r="C18" s="7" t="s">
        <v>62</v>
      </c>
      <c r="D18" s="7">
        <v>300.0</v>
      </c>
      <c r="E18" s="7" t="s">
        <v>63</v>
      </c>
      <c r="F18" s="7">
        <v>288.0</v>
      </c>
      <c r="G18" s="16">
        <v>1671950.0</v>
      </c>
      <c r="H18" s="16">
        <f t="shared" si="3"/>
        <v>1989620.5</v>
      </c>
      <c r="I18" s="16">
        <f t="shared" si="1"/>
        <v>1730468.25</v>
      </c>
      <c r="J18" s="16">
        <f t="shared" si="2"/>
        <v>519140475</v>
      </c>
    </row>
    <row r="19">
      <c r="A19" s="32"/>
      <c r="B19" s="7" t="s">
        <v>39</v>
      </c>
      <c r="C19" s="7" t="s">
        <v>62</v>
      </c>
      <c r="D19" s="7">
        <v>2.0</v>
      </c>
      <c r="E19" s="7" t="s">
        <v>63</v>
      </c>
      <c r="F19" s="7">
        <v>30.53</v>
      </c>
      <c r="G19" s="32">
        <v>114900.0</v>
      </c>
      <c r="H19" s="16">
        <f t="shared" si="3"/>
        <v>136731</v>
      </c>
      <c r="I19" s="16">
        <f t="shared" si="1"/>
        <v>118921.5</v>
      </c>
      <c r="J19" s="16">
        <f t="shared" si="2"/>
        <v>237843</v>
      </c>
    </row>
    <row r="20">
      <c r="A20" s="32"/>
      <c r="B20" s="7" t="s">
        <v>41</v>
      </c>
      <c r="C20" s="7" t="s">
        <v>62</v>
      </c>
      <c r="D20" s="7">
        <v>2.0</v>
      </c>
      <c r="E20" s="7" t="s">
        <v>63</v>
      </c>
      <c r="F20" s="7">
        <v>4.78</v>
      </c>
      <c r="G20" s="7">
        <v>18000.0</v>
      </c>
      <c r="H20" s="16">
        <f t="shared" si="3"/>
        <v>21420</v>
      </c>
      <c r="I20" s="16">
        <f t="shared" si="1"/>
        <v>18630</v>
      </c>
      <c r="J20" s="16">
        <f t="shared" si="2"/>
        <v>37260</v>
      </c>
    </row>
    <row r="21">
      <c r="A21" s="32"/>
      <c r="B21" s="7" t="s">
        <v>42</v>
      </c>
      <c r="C21" s="7" t="s">
        <v>62</v>
      </c>
      <c r="D21" s="7">
        <v>2.0</v>
      </c>
      <c r="E21" s="7" t="s">
        <v>63</v>
      </c>
      <c r="F21" s="7">
        <v>17.25</v>
      </c>
      <c r="G21" s="7">
        <v>64900.0</v>
      </c>
      <c r="H21" s="16">
        <f t="shared" si="3"/>
        <v>77231</v>
      </c>
      <c r="I21" s="16">
        <f t="shared" si="1"/>
        <v>67171.5</v>
      </c>
      <c r="J21" s="16">
        <f t="shared" si="2"/>
        <v>134343</v>
      </c>
    </row>
    <row r="25">
      <c r="C25" s="32"/>
    </row>
    <row r="28">
      <c r="B28" s="18" t="s">
        <v>45</v>
      </c>
      <c r="C28" s="19"/>
      <c r="D28" s="19"/>
      <c r="E28" s="19"/>
      <c r="F28" s="19"/>
      <c r="G28" s="2"/>
    </row>
    <row r="29">
      <c r="B29" s="20" t="s">
        <v>47</v>
      </c>
      <c r="C29" s="20" t="s">
        <v>48</v>
      </c>
      <c r="D29" s="20" t="s">
        <v>49</v>
      </c>
      <c r="E29" s="20" t="s">
        <v>50</v>
      </c>
      <c r="F29" s="20" t="s">
        <v>77</v>
      </c>
      <c r="G29" s="20" t="s">
        <v>78</v>
      </c>
    </row>
    <row r="30">
      <c r="B30" s="24"/>
      <c r="C30" s="24"/>
      <c r="D30" s="24"/>
      <c r="E30" s="24"/>
      <c r="F30" s="24"/>
      <c r="G30" s="24"/>
    </row>
    <row r="31">
      <c r="B31" s="16" t="str">
        <f t="shared" ref="B31:E31" si="4">B5</f>
        <v>        
PowerEdge T640 | 2HD de 1TB | 2x 8GB | </v>
      </c>
      <c r="C31" s="16" t="str">
        <f t="shared" si="4"/>
        <v>unidad</v>
      </c>
      <c r="D31" s="16">
        <f t="shared" si="4"/>
        <v>2</v>
      </c>
      <c r="E31" s="16" t="str">
        <f t="shared" si="4"/>
        <v>contado</v>
      </c>
      <c r="F31" s="16">
        <f t="shared" ref="F31:F47" si="6">I5</f>
        <v>9081360.135</v>
      </c>
      <c r="G31" s="16">
        <f t="shared" ref="G31:G47" si="7">F31*D31</f>
        <v>18162720.27</v>
      </c>
    </row>
    <row r="32">
      <c r="B32" s="16" t="str">
        <f t="shared" ref="B32:E32" si="5">B6</f>
        <v>Router de Cisco RV260 VPN</v>
      </c>
      <c r="C32" s="16" t="str">
        <f t="shared" si="5"/>
        <v>unidad</v>
      </c>
      <c r="D32" s="16">
        <f t="shared" si="5"/>
        <v>2</v>
      </c>
      <c r="E32" s="16" t="str">
        <f t="shared" si="5"/>
        <v>contado</v>
      </c>
      <c r="F32" s="16">
        <f t="shared" si="6"/>
        <v>1274135.198</v>
      </c>
      <c r="G32" s="16">
        <f t="shared" si="7"/>
        <v>2548270.395</v>
      </c>
    </row>
    <row r="33">
      <c r="B33" s="16" t="str">
        <f t="shared" ref="B33:E33" si="8">B7</f>
        <v>MX67-HW Cisco Meraki Cloud Managed Firewall 3 años de licencia empresarial LIC-ENT-3YR</v>
      </c>
      <c r="C33" s="16" t="str">
        <f t="shared" si="8"/>
        <v>unidad</v>
      </c>
      <c r="D33" s="16">
        <f t="shared" si="8"/>
        <v>1</v>
      </c>
      <c r="E33" s="16" t="str">
        <f t="shared" si="8"/>
        <v>contado</v>
      </c>
      <c r="F33" s="16">
        <f t="shared" si="6"/>
        <v>4247117.325</v>
      </c>
      <c r="G33" s="16">
        <f t="shared" si="7"/>
        <v>4247117.325</v>
      </c>
    </row>
    <row r="34">
      <c r="B34" s="16" t="str">
        <f t="shared" ref="B34:E34" si="9">B8</f>
        <v>Conmutador no administrado CBS110-16T-D del negocio de Cisco | 16 puertos GE | Protección limitada de por vida (CBS110-16T-D)</v>
      </c>
      <c r="C34" s="16" t="str">
        <f t="shared" si="9"/>
        <v>unidad</v>
      </c>
      <c r="D34" s="16">
        <f t="shared" si="9"/>
        <v>2</v>
      </c>
      <c r="E34" s="16" t="str">
        <f t="shared" si="9"/>
        <v>contado</v>
      </c>
      <c r="F34" s="16">
        <f t="shared" si="6"/>
        <v>543588.5464</v>
      </c>
      <c r="G34" s="16">
        <f t="shared" si="7"/>
        <v>1087177.093</v>
      </c>
    </row>
    <row r="35">
      <c r="B35" s="16" t="str">
        <f t="shared" ref="B35:E35" si="10">B9</f>
        <v>APC por SCHNEIDER ELECTRIC SRT96RMBP 3 kVA 96 V Smart UPS SRT btry PK 12 Fuente de alimentación SRT96RMBP</v>
      </c>
      <c r="C35" s="16" t="str">
        <f t="shared" si="10"/>
        <v>unidad</v>
      </c>
      <c r="D35" s="16">
        <f t="shared" si="10"/>
        <v>2</v>
      </c>
      <c r="E35" s="16" t="str">
        <f t="shared" si="10"/>
        <v>contado</v>
      </c>
      <c r="F35" s="16">
        <f t="shared" si="6"/>
        <v>76448111.85</v>
      </c>
      <c r="G35" s="16">
        <f t="shared" si="7"/>
        <v>152896223.7</v>
      </c>
    </row>
    <row r="36">
      <c r="B36" s="16" t="str">
        <f t="shared" ref="B36:E36" si="11">B10</f>
        <v>INFINITE
Patch Panel Cat 6 de 24 Puertos</v>
      </c>
      <c r="C36" s="16" t="str">
        <f t="shared" si="11"/>
        <v>unidad</v>
      </c>
      <c r="D36" s="16">
        <f t="shared" si="11"/>
        <v>2</v>
      </c>
      <c r="E36" s="16" t="str">
        <f t="shared" si="11"/>
        <v>contado</v>
      </c>
      <c r="F36" s="16">
        <f t="shared" si="6"/>
        <v>186196.5</v>
      </c>
      <c r="G36" s="16">
        <f t="shared" si="7"/>
        <v>372393</v>
      </c>
    </row>
    <row r="37">
      <c r="B37" s="16" t="str">
        <f t="shared" ref="B37:E37" si="12">B11</f>
        <v>APC NetShelter SV 42U Caja de seguridad (23.622 in de ancho x 41.732 in de profundidad (AR2400), color negro</v>
      </c>
      <c r="C37" s="16" t="str">
        <f t="shared" si="12"/>
        <v>unidad</v>
      </c>
      <c r="D37" s="16">
        <f t="shared" si="12"/>
        <v>2</v>
      </c>
      <c r="E37" s="16" t="str">
        <f t="shared" si="12"/>
        <v>contado</v>
      </c>
      <c r="F37" s="16">
        <f t="shared" si="6"/>
        <v>4511882.619</v>
      </c>
      <c r="G37" s="16">
        <f t="shared" si="7"/>
        <v>9023765.238</v>
      </c>
    </row>
    <row r="38">
      <c r="B38" s="16" t="str">
        <f t="shared" ref="B38:E38" si="13">B12</f>
        <v>1 Year Subscription sles 1 año</v>
      </c>
      <c r="C38" s="16" t="str">
        <f t="shared" si="13"/>
        <v>unidad</v>
      </c>
      <c r="D38" s="16">
        <f t="shared" si="13"/>
        <v>1</v>
      </c>
      <c r="E38" s="16" t="str">
        <f t="shared" si="13"/>
        <v>contado</v>
      </c>
      <c r="F38" s="16">
        <f t="shared" si="6"/>
        <v>3473207.606</v>
      </c>
      <c r="G38" s="16">
        <f t="shared" si="7"/>
        <v>3473207.606</v>
      </c>
    </row>
    <row r="39">
      <c r="B39" s="16" t="str">
        <f t="shared" ref="B39:E39" si="14">B13</f>
        <v>winodws estandar</v>
      </c>
      <c r="C39" s="16" t="str">
        <f t="shared" si="14"/>
        <v>unidad</v>
      </c>
      <c r="D39" s="16">
        <f t="shared" si="14"/>
        <v>1</v>
      </c>
      <c r="E39" s="16" t="str">
        <f t="shared" si="14"/>
        <v>contado</v>
      </c>
      <c r="F39" s="16">
        <f t="shared" si="6"/>
        <v>4128198.04</v>
      </c>
      <c r="G39" s="16">
        <f t="shared" si="7"/>
        <v>4128198.04</v>
      </c>
    </row>
    <row r="40">
      <c r="B40" s="16" t="str">
        <f t="shared" ref="B40:E40" si="15">B14</f>
        <v>anydesk</v>
      </c>
      <c r="C40" s="16" t="str">
        <f t="shared" si="15"/>
        <v>unidad</v>
      </c>
      <c r="D40" s="16">
        <f t="shared" si="15"/>
        <v>2</v>
      </c>
      <c r="E40" s="16" t="str">
        <f t="shared" si="15"/>
        <v>contado</v>
      </c>
      <c r="F40" s="16">
        <f t="shared" si="6"/>
        <v>84517.63477</v>
      </c>
      <c r="G40" s="16">
        <f t="shared" si="7"/>
        <v>169035.2695</v>
      </c>
    </row>
    <row r="41">
      <c r="B41" s="16" t="str">
        <f t="shared" ref="B41:E41" si="16">B15</f>
        <v>vmware workstation</v>
      </c>
      <c r="C41" s="16" t="str">
        <f t="shared" si="16"/>
        <v>unidad</v>
      </c>
      <c r="D41" s="16">
        <f t="shared" si="16"/>
        <v>2</v>
      </c>
      <c r="E41" s="16" t="str">
        <f t="shared" si="16"/>
        <v>contado</v>
      </c>
      <c r="F41" s="16">
        <f t="shared" si="6"/>
        <v>845176.3477</v>
      </c>
      <c r="G41" s="16">
        <f t="shared" si="7"/>
        <v>1690352.695</v>
      </c>
    </row>
    <row r="42">
      <c r="B42" s="16" t="str">
        <f t="shared" ref="B42:E42" si="17">B16</f>
        <v>licencia cisco</v>
      </c>
      <c r="C42" s="16" t="str">
        <f t="shared" si="17"/>
        <v>unidad</v>
      </c>
      <c r="D42" s="16">
        <f t="shared" si="17"/>
        <v>3</v>
      </c>
      <c r="E42" s="16" t="str">
        <f t="shared" si="17"/>
        <v>contado</v>
      </c>
      <c r="F42" s="16">
        <f t="shared" si="6"/>
        <v>1223169.79</v>
      </c>
      <c r="G42" s="16">
        <f t="shared" si="7"/>
        <v>3669509.369</v>
      </c>
    </row>
    <row r="43">
      <c r="B43" s="16" t="str">
        <f t="shared" ref="B43:E43" si="18">B17</f>
        <v>Paquete de plug  RJ45 (75 unidades)</v>
      </c>
      <c r="C43" s="16" t="str">
        <f t="shared" si="18"/>
        <v>unidad</v>
      </c>
      <c r="D43" s="16">
        <f t="shared" si="18"/>
        <v>72</v>
      </c>
      <c r="E43" s="16" t="str">
        <f t="shared" si="18"/>
        <v>contado</v>
      </c>
      <c r="F43" s="16">
        <f t="shared" si="6"/>
        <v>1320.66</v>
      </c>
      <c r="G43" s="16">
        <f t="shared" si="7"/>
        <v>95087.52</v>
      </c>
    </row>
    <row r="44">
      <c r="B44" s="7" t="s">
        <v>76</v>
      </c>
      <c r="C44" s="16" t="str">
        <f t="shared" ref="C44:C47" si="19">C18</f>
        <v>unidad</v>
      </c>
      <c r="D44" s="33">
        <v>15.0</v>
      </c>
      <c r="E44" s="16" t="str">
        <f>E18</f>
        <v>contado</v>
      </c>
      <c r="F44" s="16">
        <f t="shared" si="6"/>
        <v>1730468.25</v>
      </c>
      <c r="G44" s="16">
        <f t="shared" si="7"/>
        <v>25957023.75</v>
      </c>
    </row>
    <row r="45">
      <c r="B45" s="7" t="s">
        <v>39</v>
      </c>
      <c r="C45" s="16" t="str">
        <f t="shared" si="19"/>
        <v>unidad</v>
      </c>
      <c r="D45" s="16">
        <f t="shared" ref="D45:E45" si="20">D19</f>
        <v>2</v>
      </c>
      <c r="E45" s="16" t="str">
        <f t="shared" si="20"/>
        <v>contado</v>
      </c>
      <c r="F45" s="16">
        <f t="shared" si="6"/>
        <v>118921.5</v>
      </c>
      <c r="G45" s="16">
        <f t="shared" si="7"/>
        <v>237843</v>
      </c>
    </row>
    <row r="46">
      <c r="B46" s="7" t="s">
        <v>41</v>
      </c>
      <c r="C46" s="16" t="str">
        <f t="shared" si="19"/>
        <v>unidad</v>
      </c>
      <c r="D46" s="16">
        <f t="shared" ref="D46:E46" si="21">D20</f>
        <v>2</v>
      </c>
      <c r="E46" s="16" t="str">
        <f t="shared" si="21"/>
        <v>contado</v>
      </c>
      <c r="F46" s="16">
        <f t="shared" si="6"/>
        <v>18630</v>
      </c>
      <c r="G46" s="16">
        <f t="shared" si="7"/>
        <v>37260</v>
      </c>
    </row>
    <row r="47">
      <c r="B47" s="7" t="s">
        <v>42</v>
      </c>
      <c r="C47" s="16" t="str">
        <f t="shared" si="19"/>
        <v>unidad</v>
      </c>
      <c r="D47" s="16">
        <f>D21</f>
        <v>2</v>
      </c>
      <c r="E47" s="16" t="str">
        <f>E18</f>
        <v>contado</v>
      </c>
      <c r="F47" s="16">
        <f t="shared" si="6"/>
        <v>67171.5</v>
      </c>
      <c r="G47" s="16">
        <f t="shared" si="7"/>
        <v>134343</v>
      </c>
    </row>
    <row r="48">
      <c r="B48" s="34" t="s">
        <v>79</v>
      </c>
      <c r="C48" s="19"/>
      <c r="D48" s="19"/>
      <c r="E48" s="19"/>
      <c r="F48" s="2"/>
      <c r="G48" s="35">
        <v>2.2792952727055803E8</v>
      </c>
    </row>
  </sheetData>
  <mergeCells count="17">
    <mergeCell ref="I2:I3"/>
    <mergeCell ref="J2:J3"/>
    <mergeCell ref="B28:G28"/>
    <mergeCell ref="B29:B30"/>
    <mergeCell ref="C29:C30"/>
    <mergeCell ref="D29:D30"/>
    <mergeCell ref="E29:E30"/>
    <mergeCell ref="F29:F30"/>
    <mergeCell ref="G29:G30"/>
    <mergeCell ref="B48:F48"/>
    <mergeCell ref="B1:J1"/>
    <mergeCell ref="B2:B3"/>
    <mergeCell ref="C2:C3"/>
    <mergeCell ref="D2:D3"/>
    <mergeCell ref="E2:E3"/>
    <mergeCell ref="G2:G3"/>
    <mergeCell ref="H2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0"/>
    <col customWidth="1" min="6" max="6" width="26.29"/>
    <col customWidth="1" min="7" max="7" width="42.86"/>
    <col customWidth="1" min="8" max="8" width="29.43"/>
    <col customWidth="1" min="9" max="9" width="29.0"/>
  </cols>
  <sheetData>
    <row r="1">
      <c r="B1" s="36" t="s">
        <v>80</v>
      </c>
      <c r="C1" s="19"/>
      <c r="D1" s="19"/>
      <c r="E1" s="19"/>
      <c r="F1" s="19"/>
      <c r="G1" s="19"/>
      <c r="H1" s="2"/>
      <c r="I1" s="37"/>
    </row>
    <row r="2">
      <c r="B2" s="38" t="s">
        <v>47</v>
      </c>
      <c r="C2" s="39" t="s">
        <v>48</v>
      </c>
      <c r="D2" s="38" t="s">
        <v>49</v>
      </c>
      <c r="E2" s="39" t="s">
        <v>50</v>
      </c>
      <c r="F2" s="39" t="s">
        <v>77</v>
      </c>
      <c r="G2" s="39" t="s">
        <v>81</v>
      </c>
      <c r="H2" s="39" t="s">
        <v>82</v>
      </c>
      <c r="I2" s="39" t="s">
        <v>83</v>
      </c>
    </row>
    <row r="3">
      <c r="B3" s="24"/>
      <c r="C3" s="24"/>
      <c r="D3" s="24"/>
      <c r="E3" s="24"/>
      <c r="F3" s="24"/>
      <c r="G3" s="24"/>
      <c r="H3" s="24"/>
      <c r="I3" s="24"/>
    </row>
    <row r="4">
      <c r="B4" s="7" t="s">
        <v>39</v>
      </c>
      <c r="C4" s="7" t="s">
        <v>62</v>
      </c>
      <c r="D4" s="7">
        <v>2.0</v>
      </c>
      <c r="E4" s="7" t="s">
        <v>84</v>
      </c>
      <c r="F4" s="32">
        <v>61900.0</v>
      </c>
      <c r="G4" s="32">
        <v>61900.0</v>
      </c>
      <c r="H4" s="32">
        <v>61900.0</v>
      </c>
      <c r="I4" s="16">
        <f t="shared" ref="I4:I6" si="1">F4*D4</f>
        <v>123800</v>
      </c>
    </row>
    <row r="5">
      <c r="B5" s="7" t="s">
        <v>41</v>
      </c>
      <c r="C5" s="7" t="s">
        <v>62</v>
      </c>
      <c r="D5" s="7">
        <v>2.0</v>
      </c>
      <c r="E5" s="7" t="s">
        <v>84</v>
      </c>
      <c r="F5" s="16">
        <v>73661.0</v>
      </c>
      <c r="G5" s="16">
        <v>73661.0</v>
      </c>
      <c r="H5" s="16">
        <v>73661.0</v>
      </c>
      <c r="I5" s="16">
        <f t="shared" si="1"/>
        <v>147322</v>
      </c>
    </row>
    <row r="6">
      <c r="B6" s="7" t="s">
        <v>42</v>
      </c>
      <c r="C6" s="7" t="s">
        <v>62</v>
      </c>
      <c r="D6" s="7">
        <v>2.0</v>
      </c>
      <c r="E6" s="7" t="s">
        <v>84</v>
      </c>
      <c r="F6" s="16">
        <v>77231.0</v>
      </c>
      <c r="G6" s="16">
        <v>77231.0</v>
      </c>
      <c r="H6" s="16">
        <v>77231.0</v>
      </c>
      <c r="I6" s="16">
        <f t="shared" si="1"/>
        <v>154462</v>
      </c>
    </row>
  </sheetData>
  <mergeCells count="9">
    <mergeCell ref="H2:H3"/>
    <mergeCell ref="I2:I3"/>
    <mergeCell ref="B1:H1"/>
    <mergeCell ref="B2:B3"/>
    <mergeCell ref="C2:C3"/>
    <mergeCell ref="D2:D3"/>
    <mergeCell ref="E2:E3"/>
    <mergeCell ref="F2:F3"/>
    <mergeCell ref="G2:G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19.86"/>
    <col customWidth="1" min="5" max="5" width="29.0"/>
    <col customWidth="1" min="6" max="6" width="30.71"/>
    <col customWidth="1" min="7" max="7" width="19.86"/>
    <col customWidth="1" min="8" max="8" width="18.57"/>
  </cols>
  <sheetData>
    <row r="1">
      <c r="A1" s="18" t="s">
        <v>85</v>
      </c>
      <c r="B1" s="19"/>
      <c r="C1" s="19"/>
      <c r="D1" s="19"/>
      <c r="E1" s="19"/>
      <c r="F1" s="19"/>
      <c r="G1" s="19"/>
      <c r="H1" s="2"/>
    </row>
    <row r="2">
      <c r="A2" s="38" t="s">
        <v>47</v>
      </c>
      <c r="B2" s="39" t="s">
        <v>48</v>
      </c>
      <c r="C2" s="38" t="s">
        <v>49</v>
      </c>
      <c r="D2" s="39" t="s">
        <v>50</v>
      </c>
      <c r="E2" s="39" t="s">
        <v>77</v>
      </c>
      <c r="F2" s="39" t="s">
        <v>81</v>
      </c>
      <c r="G2" s="39" t="s">
        <v>82</v>
      </c>
      <c r="H2" s="39" t="s">
        <v>83</v>
      </c>
    </row>
    <row r="3">
      <c r="A3" s="24"/>
      <c r="B3" s="24"/>
      <c r="C3" s="24"/>
      <c r="D3" s="24"/>
      <c r="E3" s="24"/>
      <c r="F3" s="24"/>
      <c r="G3" s="24"/>
      <c r="H3" s="24"/>
    </row>
    <row r="4">
      <c r="A4" s="7" t="s">
        <v>66</v>
      </c>
      <c r="B4" s="7" t="s">
        <v>62</v>
      </c>
      <c r="C4" s="7">
        <v>1.0</v>
      </c>
      <c r="D4" s="7" t="s">
        <v>84</v>
      </c>
      <c r="E4" s="16">
        <v>624995.5268095</v>
      </c>
      <c r="F4" s="40">
        <f t="shared" ref="F4:H4" si="1">E4*1.19</f>
        <v>743744.6769</v>
      </c>
      <c r="G4" s="40">
        <f t="shared" si="1"/>
        <v>885056.1655</v>
      </c>
      <c r="H4" s="40">
        <f t="shared" si="1"/>
        <v>1053216.837</v>
      </c>
    </row>
    <row r="5">
      <c r="A5" s="7" t="s">
        <v>71</v>
      </c>
      <c r="B5" s="7" t="s">
        <v>62</v>
      </c>
      <c r="C5" s="7">
        <v>1.0</v>
      </c>
      <c r="D5" s="7" t="s">
        <v>63</v>
      </c>
      <c r="E5" s="16">
        <v>3662369.2874999996</v>
      </c>
      <c r="F5" s="41">
        <f t="shared" ref="F5:H5" si="2">E5*1.19</f>
        <v>4358219.452</v>
      </c>
      <c r="G5" s="41">
        <f t="shared" si="2"/>
        <v>5186281.148</v>
      </c>
      <c r="H5" s="41">
        <f t="shared" si="2"/>
        <v>6171674.566</v>
      </c>
    </row>
    <row r="6">
      <c r="A6" s="7" t="s">
        <v>72</v>
      </c>
      <c r="B6" s="7" t="s">
        <v>62</v>
      </c>
      <c r="C6" s="7">
        <v>1.0</v>
      </c>
      <c r="D6" s="7" t="s">
        <v>63</v>
      </c>
      <c r="E6" s="16">
        <v>4746430.5966</v>
      </c>
      <c r="F6" s="41">
        <f t="shared" ref="F6:H6" si="3">E6*1.19</f>
        <v>5648252.41</v>
      </c>
      <c r="G6" s="41">
        <f t="shared" si="3"/>
        <v>6721420.368</v>
      </c>
      <c r="H6" s="41">
        <f t="shared" si="3"/>
        <v>7998490.238</v>
      </c>
    </row>
    <row r="7">
      <c r="A7" s="7" t="s">
        <v>28</v>
      </c>
      <c r="B7" s="7" t="s">
        <v>62</v>
      </c>
      <c r="C7" s="7">
        <v>2.0</v>
      </c>
      <c r="D7" s="7" t="s">
        <v>63</v>
      </c>
      <c r="E7" s="16">
        <v>97174.86509499999</v>
      </c>
      <c r="F7" s="41">
        <f t="shared" ref="F7:H7" si="4">E7*1.19</f>
        <v>115638.0895</v>
      </c>
      <c r="G7" s="41">
        <f t="shared" si="4"/>
        <v>137609.3265</v>
      </c>
      <c r="H7" s="41">
        <f t="shared" si="4"/>
        <v>163755.0985</v>
      </c>
    </row>
    <row r="8">
      <c r="A8" s="7" t="s">
        <v>73</v>
      </c>
      <c r="B8" s="7" t="s">
        <v>62</v>
      </c>
      <c r="C8" s="7">
        <v>2.0</v>
      </c>
      <c r="D8" s="7" t="s">
        <v>63</v>
      </c>
      <c r="E8" s="16">
        <v>971748.6509499999</v>
      </c>
      <c r="F8" s="41">
        <f t="shared" ref="F8:H8" si="5">E8*1.19</f>
        <v>1156380.895</v>
      </c>
      <c r="G8" s="41">
        <f t="shared" si="5"/>
        <v>1376093.265</v>
      </c>
      <c r="H8" s="41">
        <f t="shared" si="5"/>
        <v>1637550.985</v>
      </c>
    </row>
    <row r="9">
      <c r="A9" s="7" t="s">
        <v>74</v>
      </c>
      <c r="B9" s="7" t="s">
        <v>62</v>
      </c>
      <c r="C9" s="7">
        <v>3.0</v>
      </c>
      <c r="D9" s="7" t="s">
        <v>63</v>
      </c>
      <c r="E9" s="16">
        <v>1406349.8064000001</v>
      </c>
      <c r="F9" s="41">
        <f t="shared" ref="F9:H9" si="6">E9*1.19</f>
        <v>1673556.27</v>
      </c>
      <c r="G9" s="41">
        <f t="shared" si="6"/>
        <v>1991531.961</v>
      </c>
      <c r="H9" s="41">
        <f t="shared" si="6"/>
        <v>2369923.033</v>
      </c>
    </row>
  </sheetData>
  <mergeCells count="9">
    <mergeCell ref="G2:G3"/>
    <mergeCell ref="H2:H3"/>
    <mergeCell ref="A1:H1"/>
    <mergeCell ref="A2:A3"/>
    <mergeCell ref="B2:B3"/>
    <mergeCell ref="C2:C3"/>
    <mergeCell ref="D2:D3"/>
    <mergeCell ref="E2:E3"/>
    <mergeCell ref="F2:F3"/>
  </mergeCells>
  <drawing r:id="rId1"/>
</worksheet>
</file>