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задание по матстатам\2 задание\"/>
    </mc:Choice>
  </mc:AlternateContent>
  <xr:revisionPtr revIDLastSave="0" documentId="13_ncr:1_{0DE2A412-6F8F-438E-94B2-6A8419D023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chart.v1.0" hidden="1">(Лист1!$G$13,Лист1!$G$22,Лист1!$G$31,Лист1!$G$35,Лист1!$G$36,Лист1!$G$38)</definedName>
    <definedName name="_xlchart.v1.1" hidden="1">(Лист1!$G$13,Лист1!$G$22,Лист1!$G$31:$G$35,Лист1!$G$36:$G$38)</definedName>
    <definedName name="_xlchart.v1.2" hidden="1">(Лист1!$G$13,Лист1!$G$22,Лист1!$G$31:$G$35,Лист1!$G$36:$G$38,Лист1!$G$13,Лист1!$G$22,Лист1!$G$31,Лист1!$G$35,Лист1!$G$36,Лист1!$G$38)</definedName>
    <definedName name="_xlchart.v1.3" hidden="1">(Лист1!$H$13,Лист1!$H$22,Лист1!$H$31,Лист1!$H$35,Лист1!$H$36,Лист1!$H$38)</definedName>
    <definedName name="_xlchart.v1.4" hidden="1">(Лист1!$H$13,Лист1!$H$22,Лист1!$H$31:$H$35,Лист1!$H$36:$H$38)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6" i="1"/>
  <c r="H35" i="1"/>
  <c r="H31" i="1"/>
  <c r="H22" i="1"/>
  <c r="H13" i="1"/>
  <c r="M16" i="1"/>
  <c r="M7" i="1"/>
  <c r="R11" i="1" s="1"/>
  <c r="B35" i="1"/>
  <c r="B5" i="1" l="1"/>
  <c r="V11" i="1"/>
  <c r="P11" i="1"/>
  <c r="M8" i="1"/>
  <c r="M17" i="1" s="1"/>
  <c r="M9" i="1"/>
  <c r="M14" i="1"/>
  <c r="Q11" i="1" s="1"/>
  <c r="M15" i="1"/>
  <c r="T11" i="1" s="1"/>
  <c r="B34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3" i="1"/>
  <c r="B10" i="1"/>
  <c r="B19" i="1"/>
  <c r="B6" i="1"/>
  <c r="B7" i="1"/>
  <c r="B8" i="1"/>
  <c r="B9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M10" i="1" l="1"/>
  <c r="M11" i="1" s="1"/>
  <c r="C46" i="1"/>
  <c r="C33" i="1"/>
  <c r="C52" i="1"/>
  <c r="C43" i="1"/>
  <c r="C35" i="1"/>
  <c r="C51" i="1"/>
  <c r="C42" i="1"/>
  <c r="C34" i="1"/>
  <c r="C57" i="1"/>
  <c r="C49" i="1"/>
  <c r="C40" i="1"/>
  <c r="C56" i="1"/>
  <c r="C48" i="1"/>
  <c r="C39" i="1"/>
  <c r="C55" i="1"/>
  <c r="C47" i="1"/>
  <c r="C38" i="1"/>
  <c r="C50" i="1"/>
  <c r="C41" i="1"/>
  <c r="C54" i="1"/>
  <c r="C45" i="1"/>
  <c r="C37" i="1"/>
  <c r="C53" i="1"/>
  <c r="C44" i="1"/>
  <c r="C36" i="1"/>
  <c r="M12" i="1" l="1"/>
  <c r="M13" i="1" s="1"/>
</calcChain>
</file>

<file path=xl/sharedStrings.xml><?xml version="1.0" encoding="utf-8"?>
<sst xmlns="http://schemas.openxmlformats.org/spreadsheetml/2006/main" count="35" uniqueCount="34">
  <si>
    <t>(xi-&lt;x&gt;)^3</t>
  </si>
  <si>
    <t>q1</t>
  </si>
  <si>
    <t>q2</t>
  </si>
  <si>
    <t>k</t>
  </si>
  <si>
    <t>delta</t>
  </si>
  <si>
    <t>lambda=</t>
  </si>
  <si>
    <t>генерация выборки</t>
  </si>
  <si>
    <t>зафикс одну выборку</t>
  </si>
  <si>
    <t>сорт+округл</t>
  </si>
  <si>
    <t>x^2</t>
  </si>
  <si>
    <t>размах</t>
  </si>
  <si>
    <t>N</t>
  </si>
  <si>
    <t>n=</t>
  </si>
  <si>
    <t>Вариацинной ряд</t>
  </si>
  <si>
    <t>мода</t>
  </si>
  <si>
    <t>все элементы выборки</t>
  </si>
  <si>
    <t>med</t>
  </si>
  <si>
    <t>~_alpha1</t>
  </si>
  <si>
    <t>~_alpha2</t>
  </si>
  <si>
    <t>~_mu_2</t>
  </si>
  <si>
    <t>~_mu_3</t>
  </si>
  <si>
    <t>~_gamma</t>
  </si>
  <si>
    <t>Входят</t>
  </si>
  <si>
    <t>Диапазон</t>
  </si>
  <si>
    <t>deltas</t>
  </si>
  <si>
    <t>boxplot</t>
  </si>
  <si>
    <t>,</t>
  </si>
  <si>
    <t>Отн частота</t>
  </si>
  <si>
    <t>[0,01; 0,81)</t>
  </si>
  <si>
    <t>[0,81; 1,61)</t>
  </si>
  <si>
    <t>[1,61;2,41)</t>
  </si>
  <si>
    <t>[2,41;3,21)</t>
  </si>
  <si>
    <t>[3,21; 4,01)</t>
  </si>
  <si>
    <t>[4,01; 4,81)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</si>
</sst>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2" fillId="0" borderId="12" xfId="0" applyFont="1" applyBorder="1"/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7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/>
    </xf>
    <xf numFmtId="0" fontId="0" fillId="0" borderId="27" xfId="0" applyBorder="1"/>
    <xf numFmtId="0" fontId="0" fillId="0" borderId="16" xfId="0" applyBorder="1"/>
    <xf numFmtId="0" fontId="0" fillId="0" borderId="9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4" fontId="4" fillId="0" borderId="32" xfId="0" applyNumberFormat="1" applyFont="1" applyBorder="1"/>
    <xf numFmtId="164" fontId="4" fillId="0" borderId="16" xfId="0" applyNumberFormat="1" applyFont="1" applyBorder="1"/>
    <xf numFmtId="164" fontId="4" fillId="0" borderId="16" xfId="0" applyNumberFormat="1" applyFont="1" applyBorder="1" applyAlignment="1">
      <alignment horizontal="left"/>
    </xf>
    <xf numFmtId="0" fontId="1" fillId="0" borderId="14" xfId="0" applyFont="1" applyBorder="1"/>
    <xf numFmtId="164" fontId="4" fillId="0" borderId="33" xfId="0" applyNumberFormat="1" applyFont="1" applyBorder="1" applyAlignment="1">
      <alignment horizontal="left"/>
    </xf>
    <xf numFmtId="0" fontId="0" fillId="0" borderId="35" xfId="0" applyBorder="1"/>
    <xf numFmtId="0" fontId="0" fillId="0" borderId="34" xfId="0" applyBorder="1"/>
    <xf numFmtId="164" fontId="1" fillId="0" borderId="14" xfId="0" applyNumberFormat="1" applyFont="1" applyBorder="1"/>
    <xf numFmtId="164" fontId="1" fillId="0" borderId="2" xfId="0" applyNumberFormat="1" applyFont="1" applyBorder="1"/>
    <xf numFmtId="0" fontId="3" fillId="0" borderId="16" xfId="0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Гистограмма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</a:t>
          </a:r>
        </a:p>
      </cx:txPr>
    </cx:title>
    <cx:plotArea>
      <cx:plotAreaRegion>
        <cx:series layoutId="clusteredColumn" uniqueId="{BF495763-1788-4B6F-B410-88ED429A0D3E}"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715159</xdr:colOff>
      <xdr:row>20</xdr:row>
      <xdr:rowOff>60623</xdr:rowOff>
    </xdr:from>
    <xdr:to>
      <xdr:col>14</xdr:col>
      <xdr:colOff>1448584</xdr:colOff>
      <xdr:row>35</xdr:row>
      <xdr:rowOff>95138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99C424DC-23DC-CBC6-23A4-3F1A062AF2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1659" y="4229211"/>
              <a:ext cx="4823572" cy="3172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topLeftCell="G30" zoomScale="85" zoomScaleNormal="85" workbookViewId="0">
      <selection activeCell="E60" sqref="E60:AC60"/>
    </sheetView>
  </sheetViews>
  <sheetFormatPr defaultRowHeight="15.75" x14ac:dyDescent="0.25"/>
  <cols>
    <col min="2" max="2" width="17.625" bestFit="1" customWidth="1"/>
    <col min="3" max="3" width="19.25" bestFit="1" customWidth="1"/>
    <col min="5" max="5" width="24.75" customWidth="1"/>
    <col min="6" max="6" width="11.875" customWidth="1"/>
    <col min="7" max="7" width="9.375" customWidth="1"/>
    <col min="8" max="8" width="14.375" customWidth="1"/>
    <col min="10" max="10" width="8.25" customWidth="1"/>
    <col min="11" max="11" width="10.75" bestFit="1" customWidth="1"/>
    <col min="12" max="12" width="13.25" bestFit="1" customWidth="1"/>
    <col min="13" max="13" width="20" customWidth="1"/>
    <col min="14" max="14" width="9.75" customWidth="1"/>
    <col min="15" max="15" width="20.375" bestFit="1" customWidth="1"/>
  </cols>
  <sheetData>
    <row r="1" spans="1:23" x14ac:dyDescent="0.25">
      <c r="B1" s="18" t="s">
        <v>12</v>
      </c>
      <c r="C1" s="2">
        <v>25</v>
      </c>
    </row>
    <row r="2" spans="1:23" ht="18.75" x14ac:dyDescent="0.3">
      <c r="B2" s="18" t="s">
        <v>5</v>
      </c>
      <c r="C2" s="2">
        <v>1</v>
      </c>
      <c r="N2" s="29"/>
      <c r="O2" s="30"/>
    </row>
    <row r="4" spans="1:23" x14ac:dyDescent="0.25">
      <c r="A4" s="33" t="s">
        <v>11</v>
      </c>
      <c r="B4" s="33" t="s">
        <v>6</v>
      </c>
      <c r="C4" s="33" t="s">
        <v>7</v>
      </c>
      <c r="E4" s="33"/>
      <c r="P4" s="39"/>
      <c r="Q4" s="36" t="s">
        <v>26</v>
      </c>
      <c r="R4" s="36"/>
      <c r="S4" s="36"/>
      <c r="T4" s="36"/>
      <c r="U4" s="36"/>
      <c r="V4" s="36"/>
      <c r="W4" s="40"/>
    </row>
    <row r="5" spans="1:23" x14ac:dyDescent="0.25">
      <c r="A5" s="33">
        <v>1</v>
      </c>
      <c r="B5" s="33">
        <f ca="1">-LN(RAND())/$C$2</f>
        <v>1.9698726020873021</v>
      </c>
      <c r="C5" s="33">
        <v>0.63486553343771024</v>
      </c>
      <c r="P5" s="41"/>
      <c r="S5" t="s">
        <v>25</v>
      </c>
      <c r="W5" s="42"/>
    </row>
    <row r="6" spans="1:23" ht="16.5" thickBot="1" x14ac:dyDescent="0.3">
      <c r="A6" s="33">
        <v>2</v>
      </c>
      <c r="B6" s="33">
        <f t="shared" ref="B6:B29" ca="1" si="0">-LN(RAND())/$C$2</f>
        <v>9.7969071214190809E-2</v>
      </c>
      <c r="C6" s="33">
        <v>7.5572729330405167E-2</v>
      </c>
      <c r="L6" s="3" t="s">
        <v>14</v>
      </c>
      <c r="M6" s="3" t="s">
        <v>15</v>
      </c>
      <c r="N6" s="3"/>
      <c r="P6" s="41"/>
      <c r="W6" s="42"/>
    </row>
    <row r="7" spans="1:23" ht="16.5" thickBot="1" x14ac:dyDescent="0.3">
      <c r="A7" s="33">
        <v>3</v>
      </c>
      <c r="B7" s="33">
        <f t="shared" ca="1" si="0"/>
        <v>0.28256047610322527</v>
      </c>
      <c r="C7" s="33">
        <v>1.0385400735327646</v>
      </c>
      <c r="L7" s="3" t="s">
        <v>16</v>
      </c>
      <c r="M7" s="4">
        <f>A45</f>
        <v>1.0436015849049001</v>
      </c>
      <c r="N7" s="3"/>
      <c r="P7" s="41"/>
      <c r="Q7" s="9"/>
      <c r="R7" s="25"/>
      <c r="S7" s="13"/>
      <c r="T7" s="7"/>
      <c r="W7" s="42"/>
    </row>
    <row r="8" spans="1:23" ht="16.5" thickBot="1" x14ac:dyDescent="0.3">
      <c r="A8" s="33">
        <v>4</v>
      </c>
      <c r="B8" s="33">
        <f t="shared" ca="1" si="0"/>
        <v>0.49841676701494797</v>
      </c>
      <c r="C8" s="33">
        <v>1.2229588594999339</v>
      </c>
      <c r="L8" s="3" t="s">
        <v>10</v>
      </c>
      <c r="M8" s="4">
        <f>A57-A33</f>
        <v>4.7536536375696707</v>
      </c>
      <c r="N8" s="3"/>
      <c r="P8" s="41"/>
      <c r="Q8" s="19"/>
      <c r="R8" s="26"/>
      <c r="S8" s="9"/>
      <c r="U8" s="46"/>
      <c r="V8" s="22"/>
      <c r="W8" s="48"/>
    </row>
    <row r="9" spans="1:23" x14ac:dyDescent="0.25">
      <c r="A9" s="33">
        <v>5</v>
      </c>
      <c r="B9" s="33">
        <f t="shared" ca="1" si="0"/>
        <v>0.47662079672022584</v>
      </c>
      <c r="C9" s="33">
        <v>4.7665377593442653</v>
      </c>
      <c r="L9" s="3" t="s">
        <v>17</v>
      </c>
      <c r="M9" s="4">
        <f>AVERAGE(A33:A57)</f>
        <v>1.390467452476305</v>
      </c>
      <c r="N9" s="3"/>
      <c r="P9" s="41"/>
      <c r="Q9" s="20"/>
      <c r="R9" s="27"/>
      <c r="S9" s="22"/>
      <c r="V9" s="24"/>
      <c r="W9" s="48"/>
    </row>
    <row r="10" spans="1:23" ht="16.5" thickBot="1" x14ac:dyDescent="0.3">
      <c r="A10" s="33">
        <v>6</v>
      </c>
      <c r="B10" s="33">
        <f ca="1">-LN(RAND())/$C$2</f>
        <v>3.1991569209629311</v>
      </c>
      <c r="C10" s="33">
        <v>0.93575250032058566</v>
      </c>
      <c r="L10" s="3" t="s">
        <v>18</v>
      </c>
      <c r="M10" s="3">
        <f>SUM(B33:B57)/C1</f>
        <v>3.2863433353435858</v>
      </c>
      <c r="N10" s="3"/>
      <c r="P10" s="41"/>
      <c r="Q10" s="21"/>
      <c r="R10" s="28"/>
      <c r="S10" s="23"/>
      <c r="T10" s="21"/>
      <c r="U10" s="38"/>
      <c r="V10" s="23"/>
      <c r="W10" s="48"/>
    </row>
    <row r="11" spans="1:23" ht="19.5" x14ac:dyDescent="0.35">
      <c r="A11" s="33">
        <v>7</v>
      </c>
      <c r="B11" s="33">
        <f t="shared" ca="1" si="0"/>
        <v>3.0094496208435864</v>
      </c>
      <c r="C11" s="33">
        <v>0.29772919924074648</v>
      </c>
      <c r="E11" s="52" t="s">
        <v>24</v>
      </c>
      <c r="F11" s="52"/>
      <c r="G11" s="52"/>
      <c r="H11" s="52"/>
      <c r="L11" s="3" t="s">
        <v>19</v>
      </c>
      <c r="M11" s="3">
        <f>M10-M9*M9</f>
        <v>1.3529435989476404</v>
      </c>
      <c r="N11" s="3"/>
      <c r="P11" s="43">
        <f>MIN(A33:A57)</f>
        <v>1.2884121774594253E-2</v>
      </c>
      <c r="Q11" s="44">
        <f>M14</f>
        <v>0.65670556043848072</v>
      </c>
      <c r="R11" s="53">
        <f>M7</f>
        <v>1.0436015849049001</v>
      </c>
      <c r="S11" s="54"/>
      <c r="T11" s="45">
        <f>M15</f>
        <v>1.7287542947633399</v>
      </c>
      <c r="U11" s="37"/>
      <c r="V11" s="47">
        <f>MAX(A33:A57)</f>
        <v>4.7665377593442653</v>
      </c>
      <c r="W11" s="49"/>
    </row>
    <row r="12" spans="1:23" ht="16.5" thickBot="1" x14ac:dyDescent="0.3">
      <c r="A12" s="33">
        <v>8</v>
      </c>
      <c r="B12" s="33">
        <f t="shared" ca="1" si="0"/>
        <v>2.0158896373792299</v>
      </c>
      <c r="C12" s="33">
        <v>1.4657325177915714</v>
      </c>
      <c r="E12" s="12" t="s">
        <v>11</v>
      </c>
      <c r="F12" s="17" t="s">
        <v>22</v>
      </c>
      <c r="G12" s="17" t="s">
        <v>23</v>
      </c>
      <c r="H12" s="17" t="s">
        <v>27</v>
      </c>
      <c r="L12" s="3" t="s">
        <v>20</v>
      </c>
      <c r="M12" s="3">
        <f>SUM(C33:C57)/C1</f>
        <v>2.1746187044732377</v>
      </c>
      <c r="N12" s="3"/>
    </row>
    <row r="13" spans="1:23" x14ac:dyDescent="0.25">
      <c r="A13" s="33">
        <v>9</v>
      </c>
      <c r="B13" s="33">
        <f t="shared" ca="1" si="0"/>
        <v>0.53480414682113497</v>
      </c>
      <c r="C13" s="33">
        <v>0.6785455874392512</v>
      </c>
      <c r="E13" s="10">
        <v>1</v>
      </c>
      <c r="F13" s="50">
        <v>1.2884121774594253E-2</v>
      </c>
      <c r="G13" s="58" t="s">
        <v>28</v>
      </c>
      <c r="H13" s="13">
        <f>COUNT(F13:F21)/(C1*N17)</f>
        <v>0.45</v>
      </c>
      <c r="L13" s="3" t="s">
        <v>21</v>
      </c>
      <c r="M13" s="31">
        <f>M12/(M11^1.5)</f>
        <v>1.3818585207660659</v>
      </c>
      <c r="N13" s="3"/>
    </row>
    <row r="14" spans="1:23" x14ac:dyDescent="0.25">
      <c r="A14" s="33">
        <v>10</v>
      </c>
      <c r="B14" s="33">
        <f t="shared" ca="1" si="0"/>
        <v>0.23647633788480002</v>
      </c>
      <c r="C14" s="33">
        <v>1.2884121774594253E-2</v>
      </c>
      <c r="E14" s="11"/>
      <c r="F14" s="34">
        <v>5.1518126599722706E-2</v>
      </c>
      <c r="G14" s="59"/>
      <c r="H14" s="8"/>
      <c r="L14" s="3" t="s">
        <v>1</v>
      </c>
      <c r="M14" s="3">
        <f>(A38+A39)/2</f>
        <v>0.65670556043848072</v>
      </c>
      <c r="N14" s="3"/>
    </row>
    <row r="15" spans="1:23" x14ac:dyDescent="0.25">
      <c r="A15" s="33">
        <v>11</v>
      </c>
      <c r="B15" s="33">
        <f t="shared" ca="1" si="0"/>
        <v>8.553205816411398E-2</v>
      </c>
      <c r="C15" s="33">
        <v>1.7288721451740092</v>
      </c>
      <c r="E15" s="11"/>
      <c r="F15" s="34">
        <v>7.5572729330405167E-2</v>
      </c>
      <c r="G15" s="11"/>
      <c r="H15" s="8"/>
      <c r="L15" s="3" t="s">
        <v>2</v>
      </c>
      <c r="M15" s="4">
        <f>(A52+A51)/2</f>
        <v>1.7287542947633399</v>
      </c>
      <c r="N15" s="3"/>
    </row>
    <row r="16" spans="1:23" x14ac:dyDescent="0.25">
      <c r="A16" s="33">
        <v>12</v>
      </c>
      <c r="B16" s="33">
        <f t="shared" ca="1" si="0"/>
        <v>0.55201734744155029</v>
      </c>
      <c r="C16" s="33">
        <v>0.96754457926102366</v>
      </c>
      <c r="E16" s="11"/>
      <c r="F16" s="34">
        <v>0.29772919924074648</v>
      </c>
      <c r="G16" s="11"/>
      <c r="H16" s="8"/>
      <c r="L16" s="3" t="s">
        <v>3</v>
      </c>
      <c r="M16" s="3">
        <f>1+LOG(C1,2)</f>
        <v>5.6438561897747244</v>
      </c>
      <c r="N16" s="35">
        <v>6</v>
      </c>
    </row>
    <row r="17" spans="1:15" x14ac:dyDescent="0.25">
      <c r="A17" s="33">
        <v>13</v>
      </c>
      <c r="B17" s="33">
        <f t="shared" ca="1" si="0"/>
        <v>1.1004248120171813</v>
      </c>
      <c r="C17" s="33">
        <v>5.1518126599722706E-2</v>
      </c>
      <c r="E17" s="11"/>
      <c r="F17" s="34">
        <v>0.53448709224503033</v>
      </c>
      <c r="G17" s="11"/>
      <c r="H17" s="8"/>
      <c r="L17" s="3" t="s">
        <v>4</v>
      </c>
      <c r="M17" s="3">
        <f>M8/M16</f>
        <v>0.84227051110588513</v>
      </c>
      <c r="N17" s="35">
        <v>0.8</v>
      </c>
    </row>
    <row r="18" spans="1:15" x14ac:dyDescent="0.25">
      <c r="A18" s="33">
        <v>14</v>
      </c>
      <c r="B18" s="33">
        <f t="shared" ca="1" si="0"/>
        <v>7.7516290440572372E-2</v>
      </c>
      <c r="C18" s="33">
        <v>0.7906761033687334</v>
      </c>
      <c r="E18" s="11"/>
      <c r="F18" s="34">
        <v>0.63486553343771024</v>
      </c>
      <c r="G18" s="11"/>
      <c r="H18" s="8"/>
    </row>
    <row r="19" spans="1:15" x14ac:dyDescent="0.25">
      <c r="A19" s="33">
        <v>15</v>
      </c>
      <c r="B19" s="33">
        <f ca="1">-LN(RAND())/$C$2</f>
        <v>1.5962879668671666</v>
      </c>
      <c r="C19" s="33">
        <v>3.749379369808346</v>
      </c>
      <c r="E19" s="11"/>
      <c r="F19" s="34">
        <v>0.6785455874392512</v>
      </c>
      <c r="G19" s="11"/>
      <c r="H19" s="8"/>
    </row>
    <row r="20" spans="1:15" x14ac:dyDescent="0.25">
      <c r="A20" s="33">
        <v>16</v>
      </c>
      <c r="B20" s="33">
        <f t="shared" ca="1" si="0"/>
        <v>3.0028531004558849</v>
      </c>
      <c r="C20" s="33">
        <v>1.0436015849049001</v>
      </c>
      <c r="E20" s="11"/>
      <c r="F20" s="34">
        <v>0.71792868244009311</v>
      </c>
      <c r="G20" s="11"/>
      <c r="H20" s="8"/>
    </row>
    <row r="21" spans="1:15" ht="16.5" thickBot="1" x14ac:dyDescent="0.3">
      <c r="A21" s="33">
        <v>17</v>
      </c>
      <c r="B21" s="33">
        <f t="shared" ca="1" si="0"/>
        <v>0.23715229917146199</v>
      </c>
      <c r="C21" s="33">
        <v>1.2793141623864228</v>
      </c>
      <c r="E21" s="11"/>
      <c r="F21" s="34">
        <v>0.7906761033687334</v>
      </c>
      <c r="G21" s="11"/>
      <c r="H21" s="8"/>
    </row>
    <row r="22" spans="1:15" x14ac:dyDescent="0.25">
      <c r="A22" s="33">
        <v>18</v>
      </c>
      <c r="B22" s="33">
        <f t="shared" ca="1" si="0"/>
        <v>0.54564633868973433</v>
      </c>
      <c r="C22" s="33">
        <v>1.7286364443526707</v>
      </c>
      <c r="E22" s="5">
        <v>2</v>
      </c>
      <c r="F22" s="55">
        <v>0.93575250032058566</v>
      </c>
      <c r="G22" s="10" t="s">
        <v>29</v>
      </c>
      <c r="H22" s="13">
        <f>COUNT(F22:F30)/(C1*N17)</f>
        <v>0.45</v>
      </c>
    </row>
    <row r="23" spans="1:15" x14ac:dyDescent="0.25">
      <c r="A23" s="33">
        <v>19</v>
      </c>
      <c r="B23" s="33">
        <f t="shared" ca="1" si="0"/>
        <v>1.4621518877694835</v>
      </c>
      <c r="C23" s="33">
        <v>1.5998852655950244</v>
      </c>
      <c r="E23" s="6"/>
      <c r="F23" s="56">
        <v>0.96754457926102366</v>
      </c>
      <c r="G23" s="11"/>
      <c r="H23" s="8"/>
    </row>
    <row r="24" spans="1:15" x14ac:dyDescent="0.25">
      <c r="A24" s="33">
        <v>20</v>
      </c>
      <c r="B24" s="33">
        <f t="shared" ca="1" si="0"/>
        <v>0.61374594428887008</v>
      </c>
      <c r="C24" s="33">
        <v>2.2952457794505889</v>
      </c>
      <c r="E24" s="6"/>
      <c r="F24" s="56">
        <v>1.0385400735327646</v>
      </c>
      <c r="G24" s="11"/>
      <c r="H24" s="8"/>
    </row>
    <row r="25" spans="1:15" x14ac:dyDescent="0.25">
      <c r="A25" s="33">
        <v>21</v>
      </c>
      <c r="B25" s="33">
        <f t="shared" ca="1" si="0"/>
        <v>1.6352443981056211</v>
      </c>
      <c r="C25" s="33">
        <v>3.7027036416625125</v>
      </c>
      <c r="E25" s="6"/>
      <c r="F25" s="56">
        <v>1.0436015849049001</v>
      </c>
      <c r="G25" s="11"/>
      <c r="H25" s="8"/>
    </row>
    <row r="26" spans="1:15" x14ac:dyDescent="0.25">
      <c r="A26" s="33">
        <v>22</v>
      </c>
      <c r="B26" s="33">
        <f t="shared" ca="1" si="0"/>
        <v>0.53170565728980512</v>
      </c>
      <c r="C26" s="33">
        <v>2.1038237120552989</v>
      </c>
      <c r="E26" s="6"/>
      <c r="F26" s="56">
        <v>1.2229588594999339</v>
      </c>
      <c r="G26" s="11"/>
      <c r="H26" s="8"/>
    </row>
    <row r="27" spans="1:15" x14ac:dyDescent="0.25">
      <c r="A27" s="33">
        <v>23</v>
      </c>
      <c r="B27" s="33">
        <f t="shared" ca="1" si="0"/>
        <v>1.7765498462648328</v>
      </c>
      <c r="C27" s="33">
        <v>1.3389507408914223</v>
      </c>
      <c r="E27" s="6"/>
      <c r="F27" s="56">
        <v>1.2793141623864228</v>
      </c>
      <c r="G27" s="11"/>
      <c r="H27" s="8"/>
    </row>
    <row r="28" spans="1:15" x14ac:dyDescent="0.25">
      <c r="A28" s="33">
        <v>24</v>
      </c>
      <c r="B28" s="33">
        <f t="shared" ca="1" si="0"/>
        <v>9.6738966504568875E-3</v>
      </c>
      <c r="C28" s="33">
        <v>0.71792868244009311</v>
      </c>
      <c r="E28" s="6"/>
      <c r="F28" s="56">
        <v>1.3389507408914223</v>
      </c>
      <c r="G28" s="11"/>
      <c r="H28" s="8"/>
    </row>
    <row r="29" spans="1:15" x14ac:dyDescent="0.25">
      <c r="A29" s="33">
        <v>25</v>
      </c>
      <c r="B29" s="33">
        <f t="shared" ca="1" si="0"/>
        <v>2.4949179005897624</v>
      </c>
      <c r="C29" s="33">
        <v>0.53448709224503033</v>
      </c>
      <c r="E29" s="6"/>
      <c r="F29" s="56">
        <v>1.4657325177915714</v>
      </c>
      <c r="G29" s="11"/>
      <c r="H29" s="8"/>
    </row>
    <row r="30" spans="1:15" ht="16.5" thickBot="1" x14ac:dyDescent="0.3">
      <c r="E30" s="6"/>
      <c r="F30" s="57">
        <v>1.5998852655950244</v>
      </c>
      <c r="G30" s="11"/>
      <c r="H30" s="8"/>
      <c r="O30" s="1"/>
    </row>
    <row r="31" spans="1:15" ht="20.25" x14ac:dyDescent="0.3">
      <c r="A31" s="32" t="s">
        <v>13</v>
      </c>
      <c r="E31" s="10">
        <v>3</v>
      </c>
      <c r="F31" s="34">
        <v>1.7286364443526707</v>
      </c>
      <c r="G31" s="10" t="s">
        <v>30</v>
      </c>
      <c r="H31" s="13">
        <f>COUNT(F31:F34)/(C1*N17)</f>
        <v>0.2</v>
      </c>
    </row>
    <row r="32" spans="1:15" x14ac:dyDescent="0.25">
      <c r="A32" s="33" t="s">
        <v>8</v>
      </c>
      <c r="B32" s="33" t="s">
        <v>9</v>
      </c>
      <c r="C32" s="33" t="s">
        <v>0</v>
      </c>
      <c r="E32" s="11"/>
      <c r="F32" s="34">
        <v>1.7288721451740092</v>
      </c>
      <c r="G32" s="11"/>
      <c r="H32" s="8"/>
    </row>
    <row r="33" spans="1:8" x14ac:dyDescent="0.25">
      <c r="A33" s="34">
        <v>1.2884121774594253E-2</v>
      </c>
      <c r="B33" s="33">
        <f>A33*A33</f>
        <v>1.6600059390257376E-4</v>
      </c>
      <c r="C33" s="34">
        <f t="shared" ref="C33:C57" si="1">(A33-$M$9)^3</f>
        <v>-2.6142892496536216</v>
      </c>
      <c r="E33" s="11"/>
      <c r="F33" s="34">
        <v>2.1038237120552989</v>
      </c>
      <c r="G33" s="11"/>
      <c r="H33" s="8"/>
    </row>
    <row r="34" spans="1:8" ht="16.5" thickBot="1" x14ac:dyDescent="0.3">
      <c r="A34" s="34">
        <v>5.1518126599722706E-2</v>
      </c>
      <c r="B34" s="33">
        <f t="shared" ref="B34:B57" si="2">A34*A34</f>
        <v>2.6541173683450564E-3</v>
      </c>
      <c r="C34" s="34">
        <f t="shared" si="1"/>
        <v>-2.4004486652148942</v>
      </c>
      <c r="E34" s="12"/>
      <c r="F34" s="34">
        <v>2.2952457794505889</v>
      </c>
      <c r="G34" s="12"/>
      <c r="H34" s="9"/>
    </row>
    <row r="35" spans="1:8" ht="16.5" thickBot="1" x14ac:dyDescent="0.3">
      <c r="A35" s="34">
        <v>7.5572729330405167E-2</v>
      </c>
      <c r="B35" s="33">
        <f>A35*A35</f>
        <v>5.711237418446681E-3</v>
      </c>
      <c r="C35" s="34">
        <f t="shared" si="1"/>
        <v>-2.2733847766180264</v>
      </c>
      <c r="E35" s="14">
        <v>4</v>
      </c>
      <c r="F35" s="15"/>
      <c r="G35" s="14" t="s">
        <v>31</v>
      </c>
      <c r="H35" s="16">
        <f>COUNT(F35)/(C1*N17)</f>
        <v>0</v>
      </c>
    </row>
    <row r="36" spans="1:8" x14ac:dyDescent="0.25">
      <c r="A36" s="34">
        <v>0.29772919924074648</v>
      </c>
      <c r="B36" s="33">
        <f t="shared" si="2"/>
        <v>8.8642676080536109E-2</v>
      </c>
      <c r="C36" s="34">
        <f t="shared" si="1"/>
        <v>-1.3048134950996655</v>
      </c>
      <c r="E36" s="10">
        <v>5</v>
      </c>
      <c r="F36" s="55">
        <v>3.7027036416625125</v>
      </c>
      <c r="G36" s="10" t="s">
        <v>32</v>
      </c>
      <c r="H36" s="13">
        <f>COUNT(F36:F37)/(C1*N17)</f>
        <v>0.1</v>
      </c>
    </row>
    <row r="37" spans="1:8" ht="16.5" thickBot="1" x14ac:dyDescent="0.3">
      <c r="A37" s="34">
        <v>0.53448709224503033</v>
      </c>
      <c r="B37" s="33">
        <f t="shared" si="2"/>
        <v>0.28567645177654755</v>
      </c>
      <c r="C37" s="34">
        <f t="shared" si="1"/>
        <v>-0.62717884469379248</v>
      </c>
      <c r="E37" s="12"/>
      <c r="F37" s="57">
        <v>3.749379369808346</v>
      </c>
      <c r="G37" s="12"/>
      <c r="H37" s="9"/>
    </row>
    <row r="38" spans="1:8" ht="16.5" thickBot="1" x14ac:dyDescent="0.3">
      <c r="A38" s="34">
        <v>0.63486553343771024</v>
      </c>
      <c r="B38" s="33">
        <f t="shared" si="2"/>
        <v>0.40305424554714836</v>
      </c>
      <c r="C38" s="34">
        <f t="shared" si="1"/>
        <v>-0.43139902254229234</v>
      </c>
      <c r="E38" s="14">
        <v>6</v>
      </c>
      <c r="F38" s="51">
        <v>4.7665377593442653</v>
      </c>
      <c r="G38" s="14" t="s">
        <v>33</v>
      </c>
      <c r="H38" s="16">
        <f>COUNT(F38)/(C1*N17)</f>
        <v>0.05</v>
      </c>
    </row>
    <row r="39" spans="1:8" x14ac:dyDescent="0.25">
      <c r="A39" s="34">
        <v>0.6785455874392512</v>
      </c>
      <c r="B39" s="33">
        <f t="shared" si="2"/>
        <v>0.4604241142332785</v>
      </c>
      <c r="C39" s="34">
        <f t="shared" si="1"/>
        <v>-0.36082531088799025</v>
      </c>
    </row>
    <row r="40" spans="1:8" x14ac:dyDescent="0.25">
      <c r="A40" s="34">
        <v>0.71792868244009311</v>
      </c>
      <c r="B40" s="33">
        <f t="shared" si="2"/>
        <v>0.5154215930701681</v>
      </c>
      <c r="C40" s="34">
        <f t="shared" si="1"/>
        <v>-0.30419493313116286</v>
      </c>
    </row>
    <row r="41" spans="1:8" x14ac:dyDescent="0.25">
      <c r="A41" s="34">
        <v>0.7906761033687334</v>
      </c>
      <c r="B41" s="33">
        <f t="shared" si="2"/>
        <v>0.62516870043836403</v>
      </c>
      <c r="C41" s="34">
        <f t="shared" si="1"/>
        <v>-0.21577473539044451</v>
      </c>
    </row>
    <row r="42" spans="1:8" x14ac:dyDescent="0.25">
      <c r="A42" s="34">
        <v>0.93575250032058566</v>
      </c>
      <c r="B42" s="33">
        <f t="shared" si="2"/>
        <v>0.87563274185622764</v>
      </c>
      <c r="C42" s="34">
        <f t="shared" si="1"/>
        <v>-9.4019449796305971E-2</v>
      </c>
    </row>
    <row r="43" spans="1:8" x14ac:dyDescent="0.25">
      <c r="A43" s="34">
        <v>0.96754457926102366</v>
      </c>
      <c r="B43" s="33">
        <f t="shared" si="2"/>
        <v>0.93614251285739125</v>
      </c>
      <c r="C43" s="34">
        <f t="shared" si="1"/>
        <v>-7.5645573892850856E-2</v>
      </c>
    </row>
    <row r="44" spans="1:8" x14ac:dyDescent="0.25">
      <c r="A44" s="34">
        <v>1.0385400735327646</v>
      </c>
      <c r="B44" s="33">
        <f t="shared" si="2"/>
        <v>1.07856548433344</v>
      </c>
      <c r="C44" s="34">
        <f t="shared" si="1"/>
        <v>-4.3587219450629953E-2</v>
      </c>
    </row>
    <row r="45" spans="1:8" x14ac:dyDescent="0.25">
      <c r="A45" s="34">
        <v>1.0436015849049001</v>
      </c>
      <c r="B45" s="33">
        <f t="shared" si="2"/>
        <v>1.0891042680160195</v>
      </c>
      <c r="C45" s="34">
        <f t="shared" si="1"/>
        <v>-4.1733489471962884E-2</v>
      </c>
    </row>
    <row r="46" spans="1:8" x14ac:dyDescent="0.25">
      <c r="A46" s="34">
        <v>1.2229588594999339</v>
      </c>
      <c r="B46" s="33">
        <f t="shared" si="2"/>
        <v>1.495628372029379</v>
      </c>
      <c r="C46" s="34">
        <f t="shared" si="1"/>
        <v>-4.7001451721847892E-3</v>
      </c>
    </row>
    <row r="47" spans="1:8" x14ac:dyDescent="0.25">
      <c r="A47" s="34">
        <v>1.2793141623864228</v>
      </c>
      <c r="B47" s="33">
        <f t="shared" si="2"/>
        <v>1.6366447260824746</v>
      </c>
      <c r="C47" s="34">
        <f t="shared" si="1"/>
        <v>-1.373304889978904E-3</v>
      </c>
    </row>
    <row r="48" spans="1:8" x14ac:dyDescent="0.25">
      <c r="A48" s="34">
        <v>1.3389507408914223</v>
      </c>
      <c r="B48" s="33">
        <f t="shared" si="2"/>
        <v>1.7927890865336886</v>
      </c>
      <c r="C48" s="34">
        <f t="shared" si="1"/>
        <v>-1.3672388805598972E-4</v>
      </c>
    </row>
    <row r="49" spans="1:29" x14ac:dyDescent="0.25">
      <c r="A49" s="34">
        <v>1.4657325177915714</v>
      </c>
      <c r="B49" s="33">
        <f t="shared" si="2"/>
        <v>2.1483718137116194</v>
      </c>
      <c r="C49" s="34">
        <f t="shared" si="1"/>
        <v>4.2636380423331533E-4</v>
      </c>
    </row>
    <row r="50" spans="1:29" x14ac:dyDescent="0.25">
      <c r="A50" s="34">
        <v>1.5998852655950244</v>
      </c>
      <c r="B50" s="33">
        <f t="shared" si="2"/>
        <v>2.559632863068062</v>
      </c>
      <c r="C50" s="34">
        <f t="shared" si="1"/>
        <v>9.1841900114650321E-3</v>
      </c>
    </row>
    <row r="51" spans="1:29" x14ac:dyDescent="0.25">
      <c r="A51" s="34">
        <v>1.7286364443526707</v>
      </c>
      <c r="B51" s="33">
        <f t="shared" si="2"/>
        <v>2.9881839567442441</v>
      </c>
      <c r="C51" s="34">
        <f t="shared" si="1"/>
        <v>3.8672419886666531E-2</v>
      </c>
    </row>
    <row r="52" spans="1:29" x14ac:dyDescent="0.25">
      <c r="A52" s="34">
        <v>1.7288721451740092</v>
      </c>
      <c r="B52" s="33">
        <f t="shared" si="2"/>
        <v>2.9889988943585806</v>
      </c>
      <c r="C52" s="34">
        <f t="shared" si="1"/>
        <v>3.875333927299468E-2</v>
      </c>
    </row>
    <row r="53" spans="1:29" x14ac:dyDescent="0.25">
      <c r="A53" s="34">
        <v>2.1038237120552989</v>
      </c>
      <c r="B53" s="33">
        <f t="shared" si="2"/>
        <v>4.4260742114061378</v>
      </c>
      <c r="C53" s="34">
        <f t="shared" si="1"/>
        <v>0.36301070250673617</v>
      </c>
    </row>
    <row r="54" spans="1:29" x14ac:dyDescent="0.25">
      <c r="A54" s="34">
        <v>2.2952457794505889</v>
      </c>
      <c r="B54" s="33">
        <f t="shared" si="2"/>
        <v>5.2681531880857415</v>
      </c>
      <c r="C54" s="34">
        <f t="shared" si="1"/>
        <v>0.74067309115164182</v>
      </c>
    </row>
    <row r="55" spans="1:29" x14ac:dyDescent="0.25">
      <c r="A55" s="34">
        <v>3.7027036416625125</v>
      </c>
      <c r="B55" s="33">
        <f t="shared" si="2"/>
        <v>13.710014257980832</v>
      </c>
      <c r="C55" s="34">
        <f t="shared" si="1"/>
        <v>12.362223252288315</v>
      </c>
    </row>
    <row r="56" spans="1:29" x14ac:dyDescent="0.25">
      <c r="A56" s="34">
        <v>3.749379369808346</v>
      </c>
      <c r="B56" s="33">
        <f t="shared" si="2"/>
        <v>14.05784565874443</v>
      </c>
      <c r="C56" s="34">
        <f t="shared" si="1"/>
        <v>13.126083825210557</v>
      </c>
    </row>
    <row r="57" spans="1:29" x14ac:dyDescent="0.25">
      <c r="A57" s="34">
        <v>4.7665377593442653</v>
      </c>
      <c r="B57" s="33">
        <f t="shared" si="2"/>
        <v>22.719882211254649</v>
      </c>
      <c r="C57" s="34">
        <f t="shared" si="1"/>
        <v>38.479945367492192</v>
      </c>
    </row>
    <row r="60" spans="1:29" x14ac:dyDescent="0.25">
      <c r="E60" s="34">
        <v>1.2884121774594253E-2</v>
      </c>
      <c r="F60" s="34">
        <v>5.1518126599722706E-2</v>
      </c>
      <c r="G60" s="34">
        <v>7.5572729330405167E-2</v>
      </c>
      <c r="H60" s="34">
        <v>0.29772919924074648</v>
      </c>
      <c r="I60" s="34">
        <v>0.53448709224503033</v>
      </c>
      <c r="J60" s="34">
        <v>0.63486553343771024</v>
      </c>
      <c r="K60" s="34">
        <v>0.6785455874392512</v>
      </c>
      <c r="L60" s="34">
        <v>0.71792868244009311</v>
      </c>
      <c r="M60" s="34">
        <v>0.7906761033687334</v>
      </c>
      <c r="N60" s="34">
        <v>0.93575250032058566</v>
      </c>
      <c r="O60" s="34">
        <v>0.96754457926102366</v>
      </c>
      <c r="P60" s="34">
        <v>1.0385400735327646</v>
      </c>
      <c r="Q60" s="34">
        <v>1.0436015849049001</v>
      </c>
      <c r="R60" s="34">
        <v>1.2229588594999339</v>
      </c>
      <c r="S60" s="34">
        <v>1.2793141623864228</v>
      </c>
      <c r="T60" s="34">
        <v>1.3389507408914223</v>
      </c>
      <c r="U60" s="34">
        <v>1.4657325177915714</v>
      </c>
      <c r="V60" s="34">
        <v>1.5998852655950244</v>
      </c>
      <c r="W60" s="34">
        <v>1.7286364443526707</v>
      </c>
      <c r="X60" s="34">
        <v>1.7288721451740092</v>
      </c>
      <c r="Y60" s="34">
        <v>2.1038237120552989</v>
      </c>
      <c r="Z60" s="34">
        <v>2.2952457794505889</v>
      </c>
      <c r="AA60" s="34">
        <v>3.7027036416625125</v>
      </c>
      <c r="AB60" s="34">
        <v>3.749379369808346</v>
      </c>
      <c r="AC60" s="34">
        <v>4.7665377593442653</v>
      </c>
    </row>
  </sheetData>
  <sortState xmlns:xlrd2="http://schemas.microsoft.com/office/spreadsheetml/2017/richdata2" ref="A33:A57">
    <sortCondition ref="A33"/>
  </sortState>
  <mergeCells count="2">
    <mergeCell ref="E11:H11"/>
    <mergeCell ref="R11:S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Васильев</dc:creator>
  <cp:lastModifiedBy>Не Р</cp:lastModifiedBy>
  <dcterms:created xsi:type="dcterms:W3CDTF">2024-02-28T15:20:41Z</dcterms:created>
  <dcterms:modified xsi:type="dcterms:W3CDTF">2024-03-17T13:22:25Z</dcterms:modified>
</cp:coreProperties>
</file>