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autoCompressPictures="0"/>
  <mc:AlternateContent xmlns:mc="http://schemas.openxmlformats.org/markup-compatibility/2006">
    <mc:Choice Requires="x15">
      <x15ac:absPath xmlns:x15ac="http://schemas.microsoft.com/office/spreadsheetml/2010/11/ac" url="G:\simulkacion\"/>
    </mc:Choice>
  </mc:AlternateContent>
  <xr:revisionPtr revIDLastSave="0" documentId="13_ncr:1_{8E074C6D-EE76-40B4-950E-6108EF46BBAA}" xr6:coauthVersionLast="43" xr6:coauthVersionMax="43" xr10:uidLastSave="{00000000-0000-0000-0000-000000000000}"/>
  <bookViews>
    <workbookView xWindow="-120" yWindow="-120" windowWidth="20730" windowHeight="11760" tabRatio="731" activeTab="1" xr2:uid="{00000000-000D-0000-FFFF-FFFF00000000}"/>
  </bookViews>
  <sheets>
    <sheet name="pru_uniformidad_chicuadrada" sheetId="3" r:id="rId1"/>
    <sheet name="punto 1" sheetId="8" r:id="rId2"/>
    <sheet name="punto 2" sheetId="10" r:id="rId3"/>
    <sheet name="Punto 3" sheetId="1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1" i="10" l="1"/>
  <c r="G14" i="10"/>
  <c r="E9" i="10"/>
  <c r="E10" i="10"/>
  <c r="E11" i="10"/>
  <c r="E12" i="10"/>
  <c r="G12" i="10" s="1"/>
  <c r="E13" i="10"/>
  <c r="E14" i="10"/>
  <c r="E15" i="10"/>
  <c r="E16" i="10"/>
  <c r="E17" i="10"/>
  <c r="E18" i="10"/>
  <c r="G18" i="10" s="1"/>
  <c r="E8" i="10"/>
  <c r="E7" i="10"/>
  <c r="H18" i="10"/>
  <c r="I18" i="10" s="1"/>
  <c r="H17" i="10"/>
  <c r="H16" i="10"/>
  <c r="I16" i="10" s="1"/>
  <c r="H15" i="10"/>
  <c r="H14" i="10"/>
  <c r="I15" i="10" s="1"/>
  <c r="H13" i="10"/>
  <c r="H12" i="10"/>
  <c r="H11" i="10"/>
  <c r="H10" i="10"/>
  <c r="H9" i="10"/>
  <c r="H8" i="10"/>
  <c r="H7" i="10"/>
  <c r="I12" i="10"/>
  <c r="I13" i="10"/>
  <c r="H8" i="11"/>
  <c r="G16" i="10"/>
  <c r="G15" i="10"/>
  <c r="G17" i="10"/>
  <c r="F13" i="10"/>
  <c r="F14" i="10"/>
  <c r="F15" i="10"/>
  <c r="F16" i="10"/>
  <c r="F17" i="10"/>
  <c r="F18" i="10"/>
  <c r="N25" i="11"/>
  <c r="N24" i="11"/>
  <c r="N23" i="11"/>
  <c r="N22" i="11"/>
  <c r="N21" i="11"/>
  <c r="P13" i="10"/>
  <c r="P12" i="10"/>
  <c r="P11" i="10"/>
  <c r="P10" i="10"/>
  <c r="P9" i="10"/>
  <c r="P8" i="10"/>
  <c r="P7" i="10"/>
  <c r="P6" i="10"/>
  <c r="P5" i="10"/>
  <c r="P4" i="10"/>
  <c r="P3" i="10"/>
  <c r="Q2" i="10"/>
  <c r="N11" i="11"/>
  <c r="P2" i="10"/>
  <c r="G13" i="10"/>
  <c r="F9" i="10"/>
  <c r="G9" i="10" s="1"/>
  <c r="D3" i="10"/>
  <c r="E28" i="10"/>
  <c r="D27" i="10"/>
  <c r="E40" i="11"/>
  <c r="E41" i="11"/>
  <c r="E30" i="11"/>
  <c r="E31" i="11"/>
  <c r="I2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G21" i="11" s="1"/>
  <c r="E22" i="11"/>
  <c r="E9" i="11"/>
  <c r="G9" i="11" s="1"/>
  <c r="I22" i="11"/>
  <c r="I21" i="11"/>
  <c r="I20" i="11"/>
  <c r="I19" i="11"/>
  <c r="I18" i="11"/>
  <c r="I17" i="11"/>
  <c r="I16" i="11"/>
  <c r="I15" i="11"/>
  <c r="I14" i="11"/>
  <c r="I13" i="11"/>
  <c r="I12" i="11"/>
  <c r="I11" i="11"/>
  <c r="I10" i="11"/>
  <c r="I9" i="11"/>
  <c r="I8" i="11"/>
  <c r="I23" i="11" s="1"/>
  <c r="H22" i="11"/>
  <c r="H21" i="11"/>
  <c r="H20" i="11"/>
  <c r="G20" i="11"/>
  <c r="G22" i="11"/>
  <c r="G18" i="11"/>
  <c r="F20" i="11"/>
  <c r="F21" i="11"/>
  <c r="F22" i="11"/>
  <c r="F11" i="11"/>
  <c r="F10" i="11"/>
  <c r="F9" i="11"/>
  <c r="F8" i="11"/>
  <c r="H19" i="11"/>
  <c r="H18" i="11"/>
  <c r="H17" i="11"/>
  <c r="H16" i="11"/>
  <c r="H15" i="11"/>
  <c r="H14" i="11"/>
  <c r="H13" i="11"/>
  <c r="H12" i="11"/>
  <c r="H11" i="11"/>
  <c r="H10" i="11"/>
  <c r="H9" i="11"/>
  <c r="G10" i="11"/>
  <c r="N20" i="11"/>
  <c r="N19" i="11"/>
  <c r="N18" i="11"/>
  <c r="N17" i="11"/>
  <c r="N16" i="11"/>
  <c r="N15" i="11"/>
  <c r="N14" i="11"/>
  <c r="N13" i="11"/>
  <c r="N12" i="11"/>
  <c r="N10" i="11"/>
  <c r="D4" i="11"/>
  <c r="C14" i="3"/>
  <c r="G11" i="10" l="1"/>
  <c r="E19" i="10"/>
  <c r="I17" i="10"/>
  <c r="I14" i="10"/>
  <c r="I9" i="10"/>
  <c r="I11" i="10"/>
  <c r="I10" i="10"/>
  <c r="I19" i="10" s="1"/>
  <c r="I8" i="10"/>
  <c r="I7" i="10"/>
  <c r="E8" i="11"/>
  <c r="F8" i="10"/>
  <c r="G8" i="10" s="1"/>
  <c r="F10" i="10"/>
  <c r="G10" i="10" s="1"/>
  <c r="F7" i="10"/>
  <c r="G7" i="10" s="1"/>
  <c r="F12" i="10"/>
  <c r="I3" i="11"/>
  <c r="F19" i="11"/>
  <c r="G19" i="11" s="1"/>
  <c r="F18" i="11"/>
  <c r="F17" i="11"/>
  <c r="G17" i="11" s="1"/>
  <c r="F16" i="11"/>
  <c r="G16" i="11" s="1"/>
  <c r="F15" i="11"/>
  <c r="G15" i="11" s="1"/>
  <c r="F14" i="11"/>
  <c r="G14" i="11" s="1"/>
  <c r="F13" i="11"/>
  <c r="G13" i="11" s="1"/>
  <c r="F12" i="11"/>
  <c r="G12" i="11" s="1"/>
  <c r="G11" i="11"/>
  <c r="G19" i="10" l="1"/>
  <c r="G8" i="11"/>
  <c r="G23" i="11" s="1"/>
  <c r="E23" i="11"/>
  <c r="D51" i="10" l="1"/>
  <c r="D52" i="10"/>
  <c r="D34" i="10"/>
  <c r="D35" i="10"/>
  <c r="J2" i="8"/>
  <c r="I1" i="8"/>
  <c r="I42" i="8" l="1"/>
  <c r="E54" i="8"/>
  <c r="F52" i="8"/>
  <c r="G52" i="8" s="1"/>
  <c r="F51" i="8"/>
  <c r="G51" i="8" s="1"/>
  <c r="F48" i="8"/>
  <c r="G48" i="8" s="1"/>
  <c r="D44" i="8"/>
  <c r="J43" i="8" s="1"/>
  <c r="G7" i="8"/>
  <c r="H14" i="3"/>
  <c r="E13" i="8"/>
  <c r="F9" i="8"/>
  <c r="G9" i="8" s="1"/>
  <c r="F10" i="8"/>
  <c r="G10" i="8" s="1"/>
  <c r="F7" i="8"/>
  <c r="E16" i="3"/>
  <c r="D3" i="8"/>
  <c r="F50" i="8" s="1"/>
  <c r="G50" i="8" s="1"/>
  <c r="J17" i="3"/>
  <c r="F12" i="8" l="1"/>
  <c r="G12" i="8" s="1"/>
  <c r="F8" i="8"/>
  <c r="G8" i="8" s="1"/>
  <c r="G13" i="8" s="1"/>
  <c r="F49" i="8"/>
  <c r="G49" i="8" s="1"/>
  <c r="F53" i="8"/>
  <c r="G53" i="8" s="1"/>
  <c r="F11" i="8"/>
  <c r="G11" i="8" s="1"/>
  <c r="G54" i="8"/>
  <c r="E22" i="3" l="1"/>
  <c r="F22" i="3" s="1"/>
  <c r="E24" i="3"/>
  <c r="F24" i="3" s="1"/>
  <c r="E17" i="3"/>
  <c r="F17" i="3" s="1"/>
  <c r="E19" i="3"/>
  <c r="F19" i="3" s="1"/>
  <c r="E21" i="3"/>
  <c r="F21" i="3" s="1"/>
  <c r="D26" i="3"/>
  <c r="E25" i="3"/>
  <c r="F25" i="3" s="1"/>
  <c r="F16" i="3" l="1"/>
  <c r="E18" i="3"/>
  <c r="F18" i="3" s="1"/>
  <c r="E23" i="3"/>
  <c r="F23" i="3" s="1"/>
  <c r="E20" i="3"/>
  <c r="F20" i="3" s="1"/>
  <c r="F26" i="3" l="1"/>
</calcChain>
</file>

<file path=xl/sharedStrings.xml><?xml version="1.0" encoding="utf-8"?>
<sst xmlns="http://schemas.openxmlformats.org/spreadsheetml/2006/main" count="106" uniqueCount="34">
  <si>
    <t>m=</t>
  </si>
  <si>
    <t>n=</t>
  </si>
  <si>
    <t>limite inferior</t>
  </si>
  <si>
    <t>limite superior</t>
  </si>
  <si>
    <t>Clase</t>
  </si>
  <si>
    <t>y mayor...</t>
  </si>
  <si>
    <t>Frecuencia</t>
  </si>
  <si>
    <t>FRECUENCIA OBSERVADA</t>
  </si>
  <si>
    <t>FRECUENCIA ESPERADA Ei=n/m</t>
  </si>
  <si>
    <t>( Ei-Oi)²/Ei</t>
  </si>
  <si>
    <t>chi cuadrado de la tabla</t>
  </si>
  <si>
    <t>alfa 5%</t>
  </si>
  <si>
    <t>grados de libertad = m-1</t>
  </si>
  <si>
    <t xml:space="preserve">valor de la tabla </t>
  </si>
  <si>
    <t>El estadístico = 6.2  es menor  al estadístico correspondiente de la chi- cuadrada =16.91.  En consecuencia, no se puede rechazar que los números r_i siguen una distribución uniforme, por lo tanto se acepta la hipótesis nula con un nivel de confianza del 95%</t>
  </si>
  <si>
    <t>0,1666666666666667‬</t>
  </si>
  <si>
    <t>0,4999999999999994‬</t>
  </si>
  <si>
    <t>0,6666666666666654‬</t>
  </si>
  <si>
    <t>0,833333333333332‬</t>
  </si>
  <si>
    <t>El estadístico = 4,00  es menor  al estadístico correspondiente de la chi- cuadrada =11.070.  En consecuencia, no se puede rechazar que los números r_i siguen una distribución uniforme, por lo tanto se acepta la hipótesis nula con un nivel de confianza del 95%</t>
  </si>
  <si>
    <t>alfa 10%</t>
  </si>
  <si>
    <t>alfa 2,5%</t>
  </si>
  <si>
    <t>Bin</t>
  </si>
  <si>
    <t>More</t>
  </si>
  <si>
    <t>Frequency</t>
  </si>
  <si>
    <t>El estadístico = 23,9  es menor  al estadístico correspondiente de la chi- cuadrada = 24,995.  En consecuencia, no se puede rechazar que los números r_i siguen una distribución uniforme, por lo tanto se acepta la hipótesis nula con un nivel de confianza del 95%</t>
  </si>
  <si>
    <t>alfa 1%</t>
  </si>
  <si>
    <t>El estadístico = 11,00  es menor  al estadístico correspondiente de la chi- cuadrada =11.070.  En consecuencia, no se puede rechazar que los números r_i siguen una distribución uniforme, por lo tanto se acepta la hipótesis nula con un nivel de confianza del 95%</t>
  </si>
  <si>
    <t>El estadístico = 11,00  es menor  al estadístico correspondiente de la chi- cuadrada =21,920.  En consecuencia, no se puede rechazar que los números r_i siguen una distribución uniforme, por lo tanto se acepta la hipótesis nula con un nivel de confianza del 97,5%</t>
  </si>
  <si>
    <t>El estadístico = 11,00  es menor  al estadístico correspondiente de la chi- cuadrada =17,275.  En consecuencia, no se puede rechazar que los números r_i siguen una distribución uniforme, por lo tanto se acepta la hipótesis nula con un nivel de confianza del 90%</t>
  </si>
  <si>
    <t>El estadístico = 23,9  es menor  al estadístico correspondiente de la chi- cuadrada = 30,578.  En consecuencia, no se puede rechazar que los números r_i siguen una distribución uniforme, por lo tanto se acepta la hipótesis nula con un nivel de confianza del 99%</t>
  </si>
  <si>
    <t>El estadístico = 23,9  es menor  al estadístico correspondiente de la chi- cuadrada = 22,307.  En consecuencia, no se puede rechazar que los números r_i siguen una distribución uniforme, por lo tanto se acepta la hipótesis nula con un nivel de confianza del 90%</t>
  </si>
  <si>
    <t>no</t>
  </si>
  <si>
    <t>El estadístico = 4,00  es menor  al estadístico correspondiente de la chi- cuadrada =9,236.  En consecuencia, no se puede rechazar que los números r_i siguen una distribución uniforme, por lo tanto se acepta la hipótesis nula con un nivel de confianza del 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</si>
</sst>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4"/>
      <color rgb="FF000000"/>
      <name val="Georgia"/>
      <family val="1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rgb="FF000000"/>
      <name val="Georgia"/>
      <family val="1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EA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8064A2"/>
      </left>
      <right style="medium">
        <color rgb="FF8064A2"/>
      </right>
      <top style="medium">
        <color rgb="FF8064A2"/>
      </top>
      <bottom style="medium">
        <color rgb="FF8064A2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0" xfId="0" applyFont="1" applyFill="1" applyBorder="1" applyAlignment="1">
      <alignment horizontal="right" wrapText="1" readingOrder="1"/>
    </xf>
    <xf numFmtId="2" fontId="0" fillId="0" borderId="0" xfId="0" applyNumberFormat="1"/>
    <xf numFmtId="2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3" xfId="0" applyFill="1" applyBorder="1" applyAlignment="1"/>
    <xf numFmtId="0" fontId="3" fillId="0" borderId="4" xfId="0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right" wrapText="1" readingOrder="1"/>
    </xf>
    <xf numFmtId="0" fontId="3" fillId="0" borderId="0" xfId="0" applyFont="1" applyFill="1" applyBorder="1" applyAlignment="1">
      <alignment horizontal="center"/>
    </xf>
    <xf numFmtId="0" fontId="4" fillId="0" borderId="0" xfId="0" applyFont="1"/>
    <xf numFmtId="2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 wrapText="1" readingOrder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/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/>
    </xf>
    <xf numFmtId="0" fontId="0" fillId="3" borderId="0" xfId="0" applyFill="1"/>
    <xf numFmtId="2" fontId="6" fillId="3" borderId="0" xfId="0" applyNumberFormat="1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3" fontId="4" fillId="3" borderId="0" xfId="0" applyNumberFormat="1" applyFont="1" applyFill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7" fillId="3" borderId="0" xfId="0" applyFont="1" applyFill="1" applyAlignment="1">
      <alignment horizontal="center" vertical="center" wrapText="1" readingOrder="1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7" fillId="4" borderId="0" xfId="0" applyFont="1" applyFill="1" applyBorder="1" applyAlignment="1">
      <alignment vertical="center" wrapText="1" readingOrder="1"/>
    </xf>
    <xf numFmtId="0" fontId="0" fillId="0" borderId="1" xfId="0" applyFill="1" applyBorder="1" applyAlignment="1">
      <alignment horizontal="center" vertical="center"/>
    </xf>
    <xf numFmtId="0" fontId="5" fillId="0" borderId="5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0" xfId="0" applyNumberFormat="1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 wrapText="1" readingOrder="1"/>
    </xf>
    <xf numFmtId="2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2" fontId="6" fillId="3" borderId="1" xfId="0" applyNumberFormat="1" applyFont="1" applyFill="1" applyBorder="1" applyAlignment="1">
      <alignment horizont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/>
    </xf>
    <xf numFmtId="0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Histograma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Frecuencia</c:v>
          </c:tx>
          <c:invertIfNegative val="0"/>
          <c:cat>
            <c:strRef>
              <c:f>pru_uniformidad_chicuadrada!$E$31:$E$42</c:f>
              <c:strCache>
                <c:ptCount val="12"/>
                <c:pt idx="0">
                  <c:v>0,00</c:v>
                </c:pt>
                <c:pt idx="1">
                  <c:v>0,10</c:v>
                </c:pt>
                <c:pt idx="2">
                  <c:v>0,20</c:v>
                </c:pt>
                <c:pt idx="3">
                  <c:v>0,30</c:v>
                </c:pt>
                <c:pt idx="4">
                  <c:v>0,40</c:v>
                </c:pt>
                <c:pt idx="5">
                  <c:v>0,50</c:v>
                </c:pt>
                <c:pt idx="6">
                  <c:v>0,60</c:v>
                </c:pt>
                <c:pt idx="7">
                  <c:v>0,70</c:v>
                </c:pt>
                <c:pt idx="8">
                  <c:v>0,80</c:v>
                </c:pt>
                <c:pt idx="9">
                  <c:v>0,90</c:v>
                </c:pt>
                <c:pt idx="10">
                  <c:v>1,00</c:v>
                </c:pt>
                <c:pt idx="11">
                  <c:v>y mayor...</c:v>
                </c:pt>
              </c:strCache>
            </c:strRef>
          </c:cat>
          <c:val>
            <c:numRef>
              <c:f>pru_uniformidad_chicuadrada!$F$31:$F$42</c:f>
              <c:numCache>
                <c:formatCode>General</c:formatCode>
                <c:ptCount val="12"/>
                <c:pt idx="0">
                  <c:v>0</c:v>
                </c:pt>
                <c:pt idx="1">
                  <c:v>7</c:v>
                </c:pt>
                <c:pt idx="2">
                  <c:v>9</c:v>
                </c:pt>
                <c:pt idx="3">
                  <c:v>8</c:v>
                </c:pt>
                <c:pt idx="4">
                  <c:v>9</c:v>
                </c:pt>
                <c:pt idx="5">
                  <c:v>14</c:v>
                </c:pt>
                <c:pt idx="6">
                  <c:v>7</c:v>
                </c:pt>
                <c:pt idx="7">
                  <c:v>11</c:v>
                </c:pt>
                <c:pt idx="8">
                  <c:v>14</c:v>
                </c:pt>
                <c:pt idx="9">
                  <c:v>9</c:v>
                </c:pt>
                <c:pt idx="10">
                  <c:v>12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8B-4BEE-866F-73411CC9EF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8901280"/>
        <c:axId val="248901672"/>
      </c:barChart>
      <c:catAx>
        <c:axId val="248901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Clase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8901672"/>
        <c:crosses val="autoZero"/>
        <c:auto val="1"/>
        <c:lblAlgn val="ctr"/>
        <c:lblOffset val="100"/>
        <c:noMultiLvlLbl val="0"/>
      </c:catAx>
      <c:valAx>
        <c:axId val="2489016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Frecuencia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89012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Histograma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Frecuencia</c:v>
          </c:tx>
          <c:invertIfNegative val="0"/>
          <c:cat>
            <c:strRef>
              <c:f>'punto 1'!$C$21:$C$27</c:f>
              <c:strCache>
                <c:ptCount val="7"/>
                <c:pt idx="0">
                  <c:v>0,17</c:v>
                </c:pt>
                <c:pt idx="1">
                  <c:v>0,33</c:v>
                </c:pt>
                <c:pt idx="2">
                  <c:v>0,50</c:v>
                </c:pt>
                <c:pt idx="3">
                  <c:v>0,67</c:v>
                </c:pt>
                <c:pt idx="4">
                  <c:v>0,83</c:v>
                </c:pt>
                <c:pt idx="5">
                  <c:v>0,99</c:v>
                </c:pt>
                <c:pt idx="6">
                  <c:v>y mayor...</c:v>
                </c:pt>
              </c:strCache>
            </c:strRef>
          </c:cat>
          <c:val>
            <c:numRef>
              <c:f>'punto 1'!$D$21:$D$27</c:f>
              <c:numCache>
                <c:formatCode>General</c:formatCode>
                <c:ptCount val="7"/>
                <c:pt idx="0">
                  <c:v>6</c:v>
                </c:pt>
                <c:pt idx="1">
                  <c:v>6</c:v>
                </c:pt>
                <c:pt idx="2">
                  <c:v>10</c:v>
                </c:pt>
                <c:pt idx="3">
                  <c:v>6</c:v>
                </c:pt>
                <c:pt idx="4">
                  <c:v>4</c:v>
                </c:pt>
                <c:pt idx="5">
                  <c:v>4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1E-40D8-9B76-F6F869E695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9449056"/>
        <c:axId val="891088176"/>
      </c:barChart>
      <c:catAx>
        <c:axId val="809449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Clase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91088176"/>
        <c:crosses val="autoZero"/>
        <c:auto val="1"/>
        <c:lblAlgn val="ctr"/>
        <c:lblOffset val="100"/>
        <c:noMultiLvlLbl val="0"/>
      </c:catAx>
      <c:valAx>
        <c:axId val="8910881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Frecuencia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0944905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Histograma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Frecuencia</c:v>
          </c:tx>
          <c:invertIfNegative val="0"/>
          <c:cat>
            <c:strRef>
              <c:f>'punto 1'!$C$65:$C$71</c:f>
              <c:strCache>
                <c:ptCount val="7"/>
                <c:pt idx="0">
                  <c:v>0,17</c:v>
                </c:pt>
                <c:pt idx="1">
                  <c:v>0,33</c:v>
                </c:pt>
                <c:pt idx="2">
                  <c:v>0,50</c:v>
                </c:pt>
                <c:pt idx="3">
                  <c:v>0,67</c:v>
                </c:pt>
                <c:pt idx="4">
                  <c:v>0,83</c:v>
                </c:pt>
                <c:pt idx="5">
                  <c:v>0,99</c:v>
                </c:pt>
                <c:pt idx="6">
                  <c:v>y mayor...</c:v>
                </c:pt>
              </c:strCache>
            </c:strRef>
          </c:cat>
          <c:val>
            <c:numRef>
              <c:f>'punto 1'!$D$65:$D$71</c:f>
              <c:numCache>
                <c:formatCode>General</c:formatCode>
                <c:ptCount val="7"/>
                <c:pt idx="0">
                  <c:v>6</c:v>
                </c:pt>
                <c:pt idx="1">
                  <c:v>6</c:v>
                </c:pt>
                <c:pt idx="2">
                  <c:v>10</c:v>
                </c:pt>
                <c:pt idx="3">
                  <c:v>6</c:v>
                </c:pt>
                <c:pt idx="4">
                  <c:v>4</c:v>
                </c:pt>
                <c:pt idx="5">
                  <c:v>4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2E-44C0-8857-24FFDF653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85484064"/>
        <c:axId val="891093168"/>
      </c:barChart>
      <c:catAx>
        <c:axId val="885484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Clase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91093168"/>
        <c:crosses val="autoZero"/>
        <c:auto val="1"/>
        <c:lblAlgn val="ctr"/>
        <c:lblOffset val="100"/>
        <c:noMultiLvlLbl val="0"/>
      </c:catAx>
      <c:valAx>
        <c:axId val="8910931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Frecuencia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8548406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'punto 2'!$C$63:$C$75</c:f>
              <c:strCache>
                <c:ptCount val="13"/>
                <c:pt idx="0">
                  <c:v>0,07</c:v>
                </c:pt>
                <c:pt idx="1">
                  <c:v>0,16</c:v>
                </c:pt>
                <c:pt idx="2">
                  <c:v>0,24</c:v>
                </c:pt>
                <c:pt idx="3">
                  <c:v>0,32</c:v>
                </c:pt>
                <c:pt idx="4">
                  <c:v>0,41</c:v>
                </c:pt>
                <c:pt idx="5">
                  <c:v>0,49</c:v>
                </c:pt>
                <c:pt idx="6">
                  <c:v>0,57</c:v>
                </c:pt>
                <c:pt idx="7">
                  <c:v>0,66</c:v>
                </c:pt>
                <c:pt idx="8">
                  <c:v>0,74</c:v>
                </c:pt>
                <c:pt idx="9">
                  <c:v>0,82</c:v>
                </c:pt>
                <c:pt idx="10">
                  <c:v>0,91</c:v>
                </c:pt>
                <c:pt idx="11">
                  <c:v>1,00</c:v>
                </c:pt>
                <c:pt idx="12">
                  <c:v>More</c:v>
                </c:pt>
              </c:strCache>
            </c:strRef>
          </c:cat>
          <c:val>
            <c:numRef>
              <c:f>'punto 2'!$D$63:$D$75</c:f>
              <c:numCache>
                <c:formatCode>General</c:formatCode>
                <c:ptCount val="13"/>
                <c:pt idx="0">
                  <c:v>9</c:v>
                </c:pt>
                <c:pt idx="1">
                  <c:v>13</c:v>
                </c:pt>
                <c:pt idx="2">
                  <c:v>13</c:v>
                </c:pt>
                <c:pt idx="3">
                  <c:v>7</c:v>
                </c:pt>
                <c:pt idx="4">
                  <c:v>15</c:v>
                </c:pt>
                <c:pt idx="5">
                  <c:v>14</c:v>
                </c:pt>
                <c:pt idx="6">
                  <c:v>13</c:v>
                </c:pt>
                <c:pt idx="7">
                  <c:v>19</c:v>
                </c:pt>
                <c:pt idx="8">
                  <c:v>8</c:v>
                </c:pt>
                <c:pt idx="9">
                  <c:v>13</c:v>
                </c:pt>
                <c:pt idx="10">
                  <c:v>8</c:v>
                </c:pt>
                <c:pt idx="11">
                  <c:v>12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5F-4C2F-B02A-3433D76A69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86718880"/>
        <c:axId val="586715928"/>
      </c:barChart>
      <c:catAx>
        <c:axId val="586718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86715928"/>
        <c:crosses val="autoZero"/>
        <c:auto val="1"/>
        <c:lblAlgn val="ctr"/>
        <c:lblOffset val="100"/>
        <c:noMultiLvlLbl val="0"/>
      </c:catAx>
      <c:valAx>
        <c:axId val="5867159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8671888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'Punto 3'!$D$48:$D$63</c:f>
              <c:strCache>
                <c:ptCount val="16"/>
                <c:pt idx="0">
                  <c:v>0,05</c:v>
                </c:pt>
                <c:pt idx="1">
                  <c:v>0,11</c:v>
                </c:pt>
                <c:pt idx="2">
                  <c:v>0,17</c:v>
                </c:pt>
                <c:pt idx="3">
                  <c:v>0,24</c:v>
                </c:pt>
                <c:pt idx="4">
                  <c:v>0,30</c:v>
                </c:pt>
                <c:pt idx="5">
                  <c:v>0,42</c:v>
                </c:pt>
                <c:pt idx="6">
                  <c:v>0,49</c:v>
                </c:pt>
                <c:pt idx="7">
                  <c:v>0,55</c:v>
                </c:pt>
                <c:pt idx="8">
                  <c:v>0,61</c:v>
                </c:pt>
                <c:pt idx="9">
                  <c:v>0,67</c:v>
                </c:pt>
                <c:pt idx="10">
                  <c:v>0,74</c:v>
                </c:pt>
                <c:pt idx="11">
                  <c:v>0,80</c:v>
                </c:pt>
                <c:pt idx="12">
                  <c:v>0,86</c:v>
                </c:pt>
                <c:pt idx="13">
                  <c:v>0,92</c:v>
                </c:pt>
                <c:pt idx="14">
                  <c:v>1,00</c:v>
                </c:pt>
                <c:pt idx="15">
                  <c:v>More</c:v>
                </c:pt>
              </c:strCache>
            </c:strRef>
          </c:cat>
          <c:val>
            <c:numRef>
              <c:f>'Punto 3'!$E$48:$E$63</c:f>
              <c:numCache>
                <c:formatCode>General</c:formatCode>
                <c:ptCount val="16"/>
                <c:pt idx="0">
                  <c:v>13</c:v>
                </c:pt>
                <c:pt idx="1">
                  <c:v>17</c:v>
                </c:pt>
                <c:pt idx="2">
                  <c:v>15</c:v>
                </c:pt>
                <c:pt idx="3">
                  <c:v>21</c:v>
                </c:pt>
                <c:pt idx="4">
                  <c:v>17</c:v>
                </c:pt>
                <c:pt idx="5">
                  <c:v>30</c:v>
                </c:pt>
                <c:pt idx="6">
                  <c:v>15</c:v>
                </c:pt>
                <c:pt idx="7">
                  <c:v>11</c:v>
                </c:pt>
                <c:pt idx="8">
                  <c:v>12</c:v>
                </c:pt>
                <c:pt idx="9">
                  <c:v>22</c:v>
                </c:pt>
                <c:pt idx="10">
                  <c:v>16</c:v>
                </c:pt>
                <c:pt idx="11">
                  <c:v>11</c:v>
                </c:pt>
                <c:pt idx="12">
                  <c:v>21</c:v>
                </c:pt>
                <c:pt idx="13">
                  <c:v>20</c:v>
                </c:pt>
                <c:pt idx="14">
                  <c:v>14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05-404A-AA55-7C542217F7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8778168"/>
        <c:axId val="468779480"/>
      </c:barChart>
      <c:catAx>
        <c:axId val="468778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68779480"/>
        <c:crosses val="autoZero"/>
        <c:auto val="1"/>
        <c:lblAlgn val="ctr"/>
        <c:lblOffset val="100"/>
        <c:noMultiLvlLbl val="0"/>
      </c:catAx>
      <c:valAx>
        <c:axId val="4687794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6877816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581024</xdr:colOff>
      <xdr:row>25</xdr:row>
      <xdr:rowOff>76199</xdr:rowOff>
    </xdr:from>
    <xdr:to>
      <xdr:col>12</xdr:col>
      <xdr:colOff>666749</xdr:colOff>
      <xdr:row>41</xdr:row>
      <xdr:rowOff>38099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62592</xdr:colOff>
      <xdr:row>19</xdr:row>
      <xdr:rowOff>121836</xdr:rowOff>
    </xdr:from>
    <xdr:to>
      <xdr:col>8</xdr:col>
      <xdr:colOff>714584</xdr:colOff>
      <xdr:row>29</xdr:row>
      <xdr:rowOff>120894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B5B1520-D5FA-4FC6-9A6C-778E24A8F4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323850</xdr:colOff>
      <xdr:row>63</xdr:row>
      <xdr:rowOff>9525</xdr:rowOff>
    </xdr:from>
    <xdr:to>
      <xdr:col>9</xdr:col>
      <xdr:colOff>742950</xdr:colOff>
      <xdr:row>73</xdr:row>
      <xdr:rowOff>9525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47A0130-0A8A-406B-8F7A-50BFF643C0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515710</xdr:colOff>
      <xdr:row>60</xdr:row>
      <xdr:rowOff>168728</xdr:rowOff>
    </xdr:from>
    <xdr:to>
      <xdr:col>10</xdr:col>
      <xdr:colOff>311603</xdr:colOff>
      <xdr:row>70</xdr:row>
      <xdr:rowOff>168728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8F83E94-63CD-4AC4-8DD5-43CF5B4DA5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465993</xdr:colOff>
      <xdr:row>45</xdr:row>
      <xdr:rowOff>194408</xdr:rowOff>
    </xdr:from>
    <xdr:to>
      <xdr:col>8</xdr:col>
      <xdr:colOff>844551</xdr:colOff>
      <xdr:row>56</xdr:row>
      <xdr:rowOff>194408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D0791B-F8DB-4FFD-AA4E-F19D0197DF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M42"/>
  <sheetViews>
    <sheetView topLeftCell="A10" workbookViewId="0">
      <selection activeCell="C14" sqref="C14"/>
    </sheetView>
  </sheetViews>
  <sheetFormatPr defaultColWidth="11.42578125" defaultRowHeight="15" x14ac:dyDescent="0.25"/>
  <cols>
    <col min="4" max="4" width="15.28515625" customWidth="1"/>
    <col min="5" max="5" width="13.7109375" customWidth="1"/>
    <col min="7" max="7" width="15.42578125" customWidth="1"/>
  </cols>
  <sheetData>
    <row r="1" spans="2:11" ht="15.75" thickBot="1" x14ac:dyDescent="0.3"/>
    <row r="2" spans="2:11" ht="18.75" thickBot="1" x14ac:dyDescent="0.3">
      <c r="B2" s="7">
        <v>0.34699999999999998</v>
      </c>
      <c r="C2" s="7">
        <v>0.83199999999999996</v>
      </c>
      <c r="D2" s="7">
        <v>0.96599999999999997</v>
      </c>
      <c r="E2" s="7">
        <v>0.47199999999999998</v>
      </c>
      <c r="F2" s="7">
        <v>0.79700000000000004</v>
      </c>
      <c r="G2" s="7">
        <v>0.10100000000000001</v>
      </c>
      <c r="H2" s="7">
        <v>0.69599999999999995</v>
      </c>
      <c r="I2" s="7">
        <v>0.96599999999999997</v>
      </c>
      <c r="J2" s="7">
        <v>0.40400000000000003</v>
      </c>
      <c r="K2" s="7">
        <v>0.60299999999999998</v>
      </c>
    </row>
    <row r="3" spans="2:11" ht="18.75" thickBot="1" x14ac:dyDescent="0.3">
      <c r="B3" s="7">
        <v>0.99299999999999999</v>
      </c>
      <c r="C3" s="7">
        <v>0.371</v>
      </c>
      <c r="D3" s="7">
        <v>0.72899999999999998</v>
      </c>
      <c r="E3" s="7">
        <v>6.7000000000000004E-2</v>
      </c>
      <c r="F3" s="7">
        <v>0.189</v>
      </c>
      <c r="G3" s="7">
        <v>0.97699999999999998</v>
      </c>
      <c r="H3" s="7">
        <v>0.84299999999999997</v>
      </c>
      <c r="I3" s="7">
        <v>0.56200000000000006</v>
      </c>
      <c r="J3" s="7">
        <v>0.54900000000000004</v>
      </c>
      <c r="K3" s="7">
        <v>0.99199999999999999</v>
      </c>
    </row>
    <row r="4" spans="2:11" ht="18.75" thickBot="1" x14ac:dyDescent="0.3">
      <c r="B4" s="7">
        <v>0.67400000000000004</v>
      </c>
      <c r="C4" s="7">
        <v>0.628</v>
      </c>
      <c r="D4" s="7">
        <v>5.5E-2</v>
      </c>
      <c r="E4" s="7">
        <v>0.49399999999999999</v>
      </c>
      <c r="F4" s="7">
        <v>0.49399999999999999</v>
      </c>
      <c r="G4" s="7">
        <v>0.23499999999999999</v>
      </c>
      <c r="H4" s="7">
        <v>0.17799999999999999</v>
      </c>
      <c r="I4" s="7">
        <v>0.77500000000000002</v>
      </c>
      <c r="J4" s="7">
        <v>0.79700000000000004</v>
      </c>
      <c r="K4" s="7">
        <v>0.252</v>
      </c>
    </row>
    <row r="5" spans="2:11" ht="18.75" thickBot="1" x14ac:dyDescent="0.3">
      <c r="B5" s="7">
        <v>0.42599999999999999</v>
      </c>
      <c r="C5" s="7">
        <v>5.3999999999999999E-2</v>
      </c>
      <c r="D5" s="7">
        <v>2.1999999999999999E-2</v>
      </c>
      <c r="E5" s="7">
        <v>0.74199999999999999</v>
      </c>
      <c r="F5" s="7">
        <v>0.67400000000000004</v>
      </c>
      <c r="G5" s="7">
        <v>0.89800000000000002</v>
      </c>
      <c r="H5" s="7">
        <v>0.64100000000000001</v>
      </c>
      <c r="I5" s="7">
        <v>0.67400000000000004</v>
      </c>
      <c r="J5" s="7">
        <v>0.82099999999999995</v>
      </c>
      <c r="K5" s="7">
        <v>0.19</v>
      </c>
    </row>
    <row r="6" spans="2:11" ht="18.75" thickBot="1" x14ac:dyDescent="0.3">
      <c r="B6" s="7">
        <v>0.46</v>
      </c>
      <c r="C6" s="7">
        <v>0.224</v>
      </c>
      <c r="D6" s="7">
        <v>0.99</v>
      </c>
      <c r="E6" s="7">
        <v>0.78600000000000003</v>
      </c>
      <c r="F6" s="7">
        <v>0.39300000000000002</v>
      </c>
      <c r="G6" s="7">
        <v>0.46100000000000002</v>
      </c>
      <c r="H6" s="7">
        <v>1.0999999999999999E-2</v>
      </c>
      <c r="I6" s="7">
        <v>0.97699999999999998</v>
      </c>
      <c r="J6" s="7">
        <v>0.246</v>
      </c>
      <c r="K6" s="7">
        <v>0.88100000000000001</v>
      </c>
    </row>
    <row r="7" spans="2:11" ht="18.75" thickBot="1" x14ac:dyDescent="0.3">
      <c r="B7" s="7">
        <v>0.189</v>
      </c>
      <c r="C7" s="7">
        <v>0.753</v>
      </c>
      <c r="D7" s="7">
        <v>0.73</v>
      </c>
      <c r="E7" s="7">
        <v>0.79700000000000004</v>
      </c>
      <c r="F7" s="7">
        <v>0.29199999999999998</v>
      </c>
      <c r="G7" s="7">
        <v>0.876</v>
      </c>
      <c r="H7" s="7">
        <v>0.70699999999999996</v>
      </c>
      <c r="I7" s="7">
        <v>0.56200000000000006</v>
      </c>
      <c r="J7" s="7">
        <v>0.56200000000000006</v>
      </c>
      <c r="K7" s="7">
        <v>0.82099999999999995</v>
      </c>
    </row>
    <row r="8" spans="2:11" ht="18.75" thickBot="1" x14ac:dyDescent="0.3">
      <c r="B8" s="7">
        <v>0.112</v>
      </c>
      <c r="C8" s="7">
        <v>0.191</v>
      </c>
      <c r="D8" s="7">
        <v>0.58399999999999996</v>
      </c>
      <c r="E8" s="7">
        <v>0.34699999999999998</v>
      </c>
      <c r="F8" s="7">
        <v>0.42599999999999999</v>
      </c>
      <c r="G8" s="7">
        <v>5.7000000000000002E-2</v>
      </c>
      <c r="H8" s="7">
        <v>0.81899999999999995</v>
      </c>
      <c r="I8" s="7">
        <v>0.30299999999999999</v>
      </c>
      <c r="J8" s="7">
        <v>0.40400000000000003</v>
      </c>
      <c r="K8" s="7">
        <v>0.64</v>
      </c>
    </row>
    <row r="9" spans="2:11" ht="18.75" thickBot="1" x14ac:dyDescent="0.3">
      <c r="B9" s="7">
        <v>0.37</v>
      </c>
      <c r="C9" s="7">
        <v>0.314</v>
      </c>
      <c r="D9" s="7">
        <v>0.73099999999999998</v>
      </c>
      <c r="E9" s="7">
        <v>0.74199999999999999</v>
      </c>
      <c r="F9" s="7">
        <v>0.21299999999999999</v>
      </c>
      <c r="G9" s="7">
        <v>0.47199999999999998</v>
      </c>
      <c r="H9" s="7">
        <v>0.64100000000000001</v>
      </c>
      <c r="I9" s="7">
        <v>0.94399999999999995</v>
      </c>
      <c r="J9" s="7">
        <v>0.28000000000000003</v>
      </c>
      <c r="K9" s="7">
        <v>0.66300000000000003</v>
      </c>
    </row>
    <row r="10" spans="2:11" ht="18.75" thickBot="1" x14ac:dyDescent="0.3">
      <c r="B10" s="7">
        <v>0.90900000000000003</v>
      </c>
      <c r="C10" s="7">
        <v>0.76400000000000001</v>
      </c>
      <c r="D10" s="7">
        <v>0.999</v>
      </c>
      <c r="E10" s="7">
        <v>0.30299999999999999</v>
      </c>
      <c r="F10" s="7">
        <v>0.71799999999999997</v>
      </c>
      <c r="G10" s="7">
        <v>0.93300000000000005</v>
      </c>
      <c r="H10" s="7">
        <v>5.6000000000000001E-2</v>
      </c>
      <c r="I10" s="7">
        <v>0.41499999999999998</v>
      </c>
      <c r="J10" s="7">
        <v>0.81899999999999995</v>
      </c>
      <c r="K10" s="7">
        <v>0.44400000000000001</v>
      </c>
    </row>
    <row r="11" spans="2:11" ht="18.75" thickBot="1" x14ac:dyDescent="0.3">
      <c r="B11" s="7">
        <v>0.17799999999999999</v>
      </c>
      <c r="C11" s="7">
        <v>0.51600000000000001</v>
      </c>
      <c r="D11" s="7">
        <v>0.437</v>
      </c>
      <c r="E11" s="7">
        <v>0.39300000000000002</v>
      </c>
      <c r="F11" s="7">
        <v>0.26800000000000002</v>
      </c>
      <c r="G11" s="7">
        <v>0.123</v>
      </c>
      <c r="H11" s="7">
        <v>0.94499999999999995</v>
      </c>
      <c r="I11" s="7">
        <v>0.52700000000000002</v>
      </c>
      <c r="J11" s="7">
        <v>0.45900000000000002</v>
      </c>
      <c r="K11" s="7">
        <v>0.65200000000000002</v>
      </c>
    </row>
    <row r="13" spans="2:11" ht="18" x14ac:dyDescent="0.25">
      <c r="B13" s="1" t="s">
        <v>1</v>
      </c>
      <c r="C13">
        <v>100</v>
      </c>
    </row>
    <row r="14" spans="2:11" ht="18" x14ac:dyDescent="0.25">
      <c r="B14" s="1" t="s">
        <v>0</v>
      </c>
      <c r="C14">
        <f>SQRT(C13)</f>
        <v>10</v>
      </c>
      <c r="G14" t="s">
        <v>13</v>
      </c>
      <c r="H14" s="19">
        <f>_xlfn.CHISQ.INV.RT(0.05,9)</f>
        <v>16.918977604620451</v>
      </c>
    </row>
    <row r="15" spans="2:11" ht="45" x14ac:dyDescent="0.25">
      <c r="B15" s="14" t="s">
        <v>2</v>
      </c>
      <c r="C15" s="14" t="s">
        <v>3</v>
      </c>
      <c r="D15" s="15" t="s">
        <v>7</v>
      </c>
      <c r="E15" s="15" t="s">
        <v>8</v>
      </c>
      <c r="F15" s="16" t="s">
        <v>9</v>
      </c>
      <c r="H15" t="s">
        <v>10</v>
      </c>
      <c r="J15" s="18">
        <v>16.919</v>
      </c>
    </row>
    <row r="16" spans="2:11" x14ac:dyDescent="0.25">
      <c r="B16" s="10">
        <v>0</v>
      </c>
      <c r="C16" s="10">
        <v>0.09</v>
      </c>
      <c r="D16" s="11">
        <v>7</v>
      </c>
      <c r="E16" s="12">
        <f>$C$13/$C$14</f>
        <v>10</v>
      </c>
      <c r="F16" s="13">
        <f>(D16-E16)^2/E16</f>
        <v>0.9</v>
      </c>
      <c r="G16" s="8"/>
      <c r="H16" t="s">
        <v>11</v>
      </c>
    </row>
    <row r="17" spans="2:13" x14ac:dyDescent="0.25">
      <c r="B17" s="10">
        <v>0.1</v>
      </c>
      <c r="C17" s="12">
        <v>0.19</v>
      </c>
      <c r="D17" s="11">
        <v>9</v>
      </c>
      <c r="E17" s="12">
        <f t="shared" ref="E17:E25" si="0">$C$13/$C$14</f>
        <v>10</v>
      </c>
      <c r="F17" s="13">
        <f t="shared" ref="F17:F25" si="1">(D17-E17)^2/E17</f>
        <v>0.1</v>
      </c>
      <c r="G17" s="4"/>
      <c r="H17" t="s">
        <v>12</v>
      </c>
      <c r="J17" s="17">
        <f>C14-1</f>
        <v>9</v>
      </c>
    </row>
    <row r="18" spans="2:13" x14ac:dyDescent="0.25">
      <c r="B18" s="10">
        <v>0.2</v>
      </c>
      <c r="C18" s="12">
        <v>0.28999999999999998</v>
      </c>
      <c r="D18" s="11">
        <v>8</v>
      </c>
      <c r="E18" s="12">
        <f t="shared" si="0"/>
        <v>10</v>
      </c>
      <c r="F18" s="13">
        <f>(D18-E18)^2/E18</f>
        <v>0.4</v>
      </c>
      <c r="G18" s="4"/>
    </row>
    <row r="19" spans="2:13" ht="39.75" customHeight="1" x14ac:dyDescent="0.25">
      <c r="B19" s="10">
        <v>0.3</v>
      </c>
      <c r="C19" s="12">
        <v>0.39</v>
      </c>
      <c r="D19" s="11">
        <v>9</v>
      </c>
      <c r="E19" s="12">
        <f t="shared" si="0"/>
        <v>10</v>
      </c>
      <c r="F19" s="13">
        <f t="shared" si="1"/>
        <v>0.1</v>
      </c>
      <c r="G19" s="4"/>
      <c r="H19" s="29" t="s">
        <v>14</v>
      </c>
      <c r="I19" s="29"/>
      <c r="J19" s="29"/>
      <c r="K19" s="29"/>
      <c r="L19" s="29"/>
      <c r="M19" s="29"/>
    </row>
    <row r="20" spans="2:13" x14ac:dyDescent="0.25">
      <c r="B20" s="10">
        <v>0.4</v>
      </c>
      <c r="C20" s="12">
        <v>0.49</v>
      </c>
      <c r="D20" s="11">
        <v>14</v>
      </c>
      <c r="E20" s="12">
        <f t="shared" si="0"/>
        <v>10</v>
      </c>
      <c r="F20" s="13">
        <f t="shared" si="1"/>
        <v>1.6</v>
      </c>
      <c r="G20" s="4"/>
      <c r="H20" s="29"/>
      <c r="I20" s="29"/>
      <c r="J20" s="29"/>
      <c r="K20" s="29"/>
      <c r="L20" s="29"/>
      <c r="M20" s="29"/>
    </row>
    <row r="21" spans="2:13" ht="15" customHeight="1" x14ac:dyDescent="0.25">
      <c r="B21" s="10">
        <v>0.5</v>
      </c>
      <c r="C21" s="12">
        <v>0.59</v>
      </c>
      <c r="D21" s="11">
        <v>7</v>
      </c>
      <c r="E21" s="12">
        <f t="shared" si="0"/>
        <v>10</v>
      </c>
      <c r="F21" s="13">
        <f t="shared" si="1"/>
        <v>0.9</v>
      </c>
      <c r="G21" s="4"/>
      <c r="H21" s="29"/>
      <c r="I21" s="29"/>
      <c r="J21" s="29"/>
      <c r="K21" s="29"/>
      <c r="L21" s="29"/>
      <c r="M21" s="29"/>
    </row>
    <row r="22" spans="2:13" ht="15" customHeight="1" x14ac:dyDescent="0.25">
      <c r="B22" s="10">
        <v>0.6</v>
      </c>
      <c r="C22" s="12">
        <v>0.69</v>
      </c>
      <c r="D22" s="11">
        <v>11</v>
      </c>
      <c r="E22" s="12">
        <f>$C$13/$C$14</f>
        <v>10</v>
      </c>
      <c r="F22" s="13">
        <f t="shared" si="1"/>
        <v>0.1</v>
      </c>
      <c r="G22" s="4"/>
      <c r="H22" s="29"/>
      <c r="I22" s="29"/>
      <c r="J22" s="29"/>
      <c r="K22" s="29"/>
      <c r="L22" s="29"/>
      <c r="M22" s="29"/>
    </row>
    <row r="23" spans="2:13" ht="15" customHeight="1" x14ac:dyDescent="0.25">
      <c r="B23" s="10">
        <v>0.7</v>
      </c>
      <c r="C23" s="12">
        <v>0.79</v>
      </c>
      <c r="D23" s="11">
        <v>14</v>
      </c>
      <c r="E23" s="12">
        <f t="shared" si="0"/>
        <v>10</v>
      </c>
      <c r="F23" s="13">
        <f t="shared" si="1"/>
        <v>1.6</v>
      </c>
      <c r="G23" s="4"/>
      <c r="H23" s="29"/>
      <c r="I23" s="29"/>
      <c r="J23" s="29"/>
      <c r="K23" s="29"/>
      <c r="L23" s="29"/>
      <c r="M23" s="29"/>
    </row>
    <row r="24" spans="2:13" ht="15" customHeight="1" x14ac:dyDescent="0.25">
      <c r="B24" s="10">
        <v>0.8</v>
      </c>
      <c r="C24" s="12">
        <v>0.89</v>
      </c>
      <c r="D24" s="11">
        <v>9</v>
      </c>
      <c r="E24" s="12">
        <f t="shared" si="0"/>
        <v>10</v>
      </c>
      <c r="F24" s="13">
        <f t="shared" si="1"/>
        <v>0.1</v>
      </c>
      <c r="G24" s="4"/>
      <c r="H24" s="29"/>
      <c r="I24" s="29"/>
      <c r="J24" s="29"/>
      <c r="K24" s="29"/>
      <c r="L24" s="29"/>
      <c r="M24" s="29"/>
    </row>
    <row r="25" spans="2:13" x14ac:dyDescent="0.25">
      <c r="B25" s="10">
        <v>0.9</v>
      </c>
      <c r="C25" s="12">
        <v>0.99</v>
      </c>
      <c r="D25" s="11">
        <v>12</v>
      </c>
      <c r="E25" s="12">
        <f t="shared" si="0"/>
        <v>10</v>
      </c>
      <c r="F25" s="13">
        <f t="shared" si="1"/>
        <v>0.4</v>
      </c>
      <c r="G25" s="4"/>
    </row>
    <row r="26" spans="2:13" ht="18.75" x14ac:dyDescent="0.3">
      <c r="B26" s="2">
        <v>1</v>
      </c>
      <c r="D26" s="9">
        <f>SUM(D16:D25)</f>
        <v>100</v>
      </c>
      <c r="F26" s="20">
        <f>SUM(F16:F25)</f>
        <v>6.1999999999999993</v>
      </c>
      <c r="G26" s="4"/>
    </row>
    <row r="27" spans="2:13" x14ac:dyDescent="0.25">
      <c r="F27" s="4"/>
      <c r="G27" s="4"/>
    </row>
    <row r="29" spans="2:13" ht="15.75" thickBot="1" x14ac:dyDescent="0.3"/>
    <row r="30" spans="2:13" x14ac:dyDescent="0.25">
      <c r="E30" s="6" t="s">
        <v>4</v>
      </c>
      <c r="F30" s="6" t="s">
        <v>6</v>
      </c>
    </row>
    <row r="31" spans="2:13" x14ac:dyDescent="0.25">
      <c r="E31" s="3">
        <v>0</v>
      </c>
      <c r="F31" s="4">
        <v>0</v>
      </c>
    </row>
    <row r="32" spans="2:13" x14ac:dyDescent="0.25">
      <c r="E32" s="3">
        <v>0.1</v>
      </c>
      <c r="F32" s="4">
        <v>7</v>
      </c>
    </row>
    <row r="33" spans="5:6" x14ac:dyDescent="0.25">
      <c r="E33" s="3">
        <v>0.2</v>
      </c>
      <c r="F33" s="4">
        <v>9</v>
      </c>
    </row>
    <row r="34" spans="5:6" x14ac:dyDescent="0.25">
      <c r="E34" s="3">
        <v>0.3</v>
      </c>
      <c r="F34" s="4">
        <v>8</v>
      </c>
    </row>
    <row r="35" spans="5:6" x14ac:dyDescent="0.25">
      <c r="E35" s="3">
        <v>0.4</v>
      </c>
      <c r="F35" s="4">
        <v>9</v>
      </c>
    </row>
    <row r="36" spans="5:6" x14ac:dyDescent="0.25">
      <c r="E36" s="3">
        <v>0.5</v>
      </c>
      <c r="F36" s="4">
        <v>14</v>
      </c>
    </row>
    <row r="37" spans="5:6" x14ac:dyDescent="0.25">
      <c r="E37" s="3">
        <v>0.6</v>
      </c>
      <c r="F37" s="4">
        <v>7</v>
      </c>
    </row>
    <row r="38" spans="5:6" x14ac:dyDescent="0.25">
      <c r="E38" s="3">
        <v>0.7</v>
      </c>
      <c r="F38" s="4">
        <v>11</v>
      </c>
    </row>
    <row r="39" spans="5:6" x14ac:dyDescent="0.25">
      <c r="E39" s="3">
        <v>0.8</v>
      </c>
      <c r="F39" s="4">
        <v>14</v>
      </c>
    </row>
    <row r="40" spans="5:6" x14ac:dyDescent="0.25">
      <c r="E40" s="3">
        <v>0.9</v>
      </c>
      <c r="F40" s="4">
        <v>9</v>
      </c>
    </row>
    <row r="41" spans="5:6" x14ac:dyDescent="0.25">
      <c r="E41" s="3">
        <v>1</v>
      </c>
      <c r="F41" s="4">
        <v>12</v>
      </c>
    </row>
    <row r="42" spans="5:6" ht="15.75" thickBot="1" x14ac:dyDescent="0.3">
      <c r="E42" s="5" t="s">
        <v>5</v>
      </c>
      <c r="F42" s="5">
        <v>0</v>
      </c>
    </row>
  </sheetData>
  <sortState xmlns:xlrd2="http://schemas.microsoft.com/office/spreadsheetml/2017/richdata2" ref="E31:E41">
    <sortCondition ref="E31"/>
  </sortState>
  <mergeCells count="1">
    <mergeCell ref="H19:M2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122AB-2B65-4CE1-926A-EBFE22AB4349}">
  <dimension ref="A1:N71"/>
  <sheetViews>
    <sheetView tabSelected="1" topLeftCell="A40" zoomScale="91" zoomScaleNormal="91" workbookViewId="0">
      <selection activeCell="K47" sqref="K47"/>
    </sheetView>
  </sheetViews>
  <sheetFormatPr defaultColWidth="11.42578125" defaultRowHeight="15" x14ac:dyDescent="0.25"/>
  <cols>
    <col min="3" max="3" width="21.42578125" customWidth="1"/>
    <col min="4" max="4" width="20.28515625" customWidth="1"/>
    <col min="5" max="5" width="16.5703125" customWidth="1"/>
    <col min="6" max="6" width="15.28515625" customWidth="1"/>
    <col min="7" max="7" width="12.7109375" customWidth="1"/>
    <col min="8" max="8" width="18.28515625" customWidth="1"/>
  </cols>
  <sheetData>
    <row r="1" spans="1:14" x14ac:dyDescent="0.25">
      <c r="A1">
        <v>5.4414502395702995E-2</v>
      </c>
      <c r="H1" t="s">
        <v>13</v>
      </c>
      <c r="I1" s="19">
        <f>_xlfn.CHISQ.INV.RT(0.05,5)</f>
        <v>11.070497693516353</v>
      </c>
    </row>
    <row r="2" spans="1:14" ht="18" x14ac:dyDescent="0.25">
      <c r="A2">
        <v>9.8727378154850914E-2</v>
      </c>
      <c r="C2" s="1" t="s">
        <v>1</v>
      </c>
      <c r="D2">
        <v>36</v>
      </c>
      <c r="H2" t="s">
        <v>12</v>
      </c>
      <c r="J2" s="17">
        <f>D3-1</f>
        <v>5</v>
      </c>
    </row>
    <row r="3" spans="1:14" ht="18" x14ac:dyDescent="0.25">
      <c r="A3">
        <v>0.10629596850489823</v>
      </c>
      <c r="C3" s="1" t="s">
        <v>0</v>
      </c>
      <c r="D3">
        <f>SQRT(D2)</f>
        <v>6</v>
      </c>
      <c r="H3" t="s">
        <v>11</v>
      </c>
    </row>
    <row r="4" spans="1:14" x14ac:dyDescent="0.25">
      <c r="A4">
        <v>0.1284524063844722</v>
      </c>
      <c r="H4" t="s">
        <v>10</v>
      </c>
      <c r="J4" s="25">
        <v>11070</v>
      </c>
    </row>
    <row r="5" spans="1:14" x14ac:dyDescent="0.25">
      <c r="A5">
        <v>0.13779107028412732</v>
      </c>
    </row>
    <row r="6" spans="1:14" ht="45" x14ac:dyDescent="0.25">
      <c r="A6">
        <v>0.15842158268990142</v>
      </c>
      <c r="C6" s="14" t="s">
        <v>2</v>
      </c>
      <c r="D6" s="14" t="s">
        <v>3</v>
      </c>
      <c r="E6" s="15" t="s">
        <v>7</v>
      </c>
      <c r="F6" s="15" t="s">
        <v>8</v>
      </c>
      <c r="G6" s="16" t="s">
        <v>9</v>
      </c>
    </row>
    <row r="7" spans="1:14" x14ac:dyDescent="0.25">
      <c r="A7">
        <v>0.20911282692953276</v>
      </c>
      <c r="C7" s="10">
        <v>0</v>
      </c>
      <c r="D7" s="10">
        <v>0.16666666666666599</v>
      </c>
      <c r="E7" s="11">
        <v>6</v>
      </c>
      <c r="F7" s="12">
        <f>$D$2/$D$3</f>
        <v>6</v>
      </c>
      <c r="G7" s="13">
        <f>(E7-F7)^2/F7</f>
        <v>0</v>
      </c>
    </row>
    <row r="8" spans="1:14" x14ac:dyDescent="0.25">
      <c r="A8">
        <v>0.22586748863185521</v>
      </c>
      <c r="C8" s="27" t="s">
        <v>15</v>
      </c>
      <c r="D8" s="10">
        <v>0.33333333333333298</v>
      </c>
      <c r="E8" s="11">
        <v>6</v>
      </c>
      <c r="F8" s="12">
        <f t="shared" ref="F8:F12" si="0">$D$2/$D$3</f>
        <v>6</v>
      </c>
      <c r="G8" s="13">
        <f>(E8-F8)^2/F8</f>
        <v>0</v>
      </c>
    </row>
    <row r="9" spans="1:14" x14ac:dyDescent="0.25">
      <c r="A9">
        <v>0.23032319101535081</v>
      </c>
      <c r="C9" s="10">
        <v>0.33333333333333398</v>
      </c>
      <c r="D9" s="10">
        <v>0.499999999999999</v>
      </c>
      <c r="E9" s="11">
        <v>10</v>
      </c>
      <c r="F9" s="12">
        <f t="shared" si="0"/>
        <v>6</v>
      </c>
      <c r="G9" s="13">
        <f>(E9-F9)^2/F9</f>
        <v>2.6666666666666665</v>
      </c>
    </row>
    <row r="10" spans="1:14" x14ac:dyDescent="0.25">
      <c r="A10">
        <v>0.23413800469985047</v>
      </c>
      <c r="C10" s="28" t="s">
        <v>16</v>
      </c>
      <c r="D10" s="10">
        <v>0.66666666666666496</v>
      </c>
      <c r="E10" s="11">
        <v>6</v>
      </c>
      <c r="F10" s="12">
        <f t="shared" si="0"/>
        <v>6</v>
      </c>
      <c r="G10" s="13">
        <f>(E10-F10)^2/F10</f>
        <v>0</v>
      </c>
    </row>
    <row r="11" spans="1:14" x14ac:dyDescent="0.25">
      <c r="A11">
        <v>0.271706289864803</v>
      </c>
      <c r="C11" s="28" t="s">
        <v>17</v>
      </c>
      <c r="D11" s="10">
        <v>0.83333333333333104</v>
      </c>
      <c r="E11" s="11">
        <v>4</v>
      </c>
      <c r="F11" s="12">
        <f t="shared" si="0"/>
        <v>6</v>
      </c>
      <c r="G11" s="13">
        <f t="shared" ref="G11:G12" si="1">(E11-F11)^2/F11</f>
        <v>0.66666666666666663</v>
      </c>
    </row>
    <row r="12" spans="1:14" x14ac:dyDescent="0.25">
      <c r="A12">
        <v>0.28629413739432968</v>
      </c>
      <c r="C12" s="28" t="s">
        <v>18</v>
      </c>
      <c r="D12" s="10">
        <v>0.99</v>
      </c>
      <c r="E12" s="11">
        <v>4</v>
      </c>
      <c r="F12" s="12">
        <f t="shared" si="0"/>
        <v>6</v>
      </c>
      <c r="G12" s="13">
        <f t="shared" si="1"/>
        <v>0.66666666666666663</v>
      </c>
    </row>
    <row r="13" spans="1:14" ht="18.75" x14ac:dyDescent="0.3">
      <c r="A13">
        <v>0.36411633655812248</v>
      </c>
      <c r="C13" s="21">
        <v>0.99</v>
      </c>
      <c r="D13" s="22">
        <v>1</v>
      </c>
      <c r="E13" s="23">
        <f>SUM(E7:E12)</f>
        <v>36</v>
      </c>
      <c r="F13" s="22"/>
      <c r="G13" s="20">
        <f>SUM(G7:G12)</f>
        <v>3.9999999999999996</v>
      </c>
    </row>
    <row r="14" spans="1:14" x14ac:dyDescent="0.25">
      <c r="A14">
        <v>0.42670979949339272</v>
      </c>
      <c r="C14" s="21"/>
      <c r="D14" s="22"/>
      <c r="E14" s="23"/>
      <c r="F14" s="22"/>
      <c r="G14" s="24"/>
      <c r="I14" s="29" t="s">
        <v>19</v>
      </c>
      <c r="J14" s="29"/>
      <c r="K14" s="29"/>
      <c r="L14" s="29"/>
      <c r="M14" s="29"/>
      <c r="N14" s="29"/>
    </row>
    <row r="15" spans="1:14" x14ac:dyDescent="0.25">
      <c r="A15">
        <v>0.42930387279885251</v>
      </c>
      <c r="C15" s="21"/>
      <c r="D15" s="22"/>
      <c r="E15" s="23"/>
      <c r="F15" s="22"/>
      <c r="G15" s="24"/>
      <c r="I15" s="29"/>
      <c r="J15" s="29"/>
      <c r="K15" s="29"/>
      <c r="L15" s="29"/>
      <c r="M15" s="29"/>
      <c r="N15" s="29"/>
    </row>
    <row r="16" spans="1:14" x14ac:dyDescent="0.25">
      <c r="A16">
        <v>0.43134861293374432</v>
      </c>
      <c r="C16" s="21"/>
      <c r="D16" s="22"/>
      <c r="E16" s="23"/>
      <c r="F16" s="22"/>
      <c r="G16" s="24"/>
      <c r="I16" s="29"/>
      <c r="J16" s="29"/>
      <c r="K16" s="29"/>
      <c r="L16" s="29"/>
      <c r="M16" s="29"/>
      <c r="N16" s="29"/>
    </row>
    <row r="17" spans="1:14" x14ac:dyDescent="0.25">
      <c r="A17">
        <v>0.43256935331278418</v>
      </c>
      <c r="C17" s="2"/>
      <c r="E17" s="9"/>
      <c r="I17" s="29"/>
      <c r="J17" s="29"/>
      <c r="K17" s="29"/>
      <c r="L17" s="29"/>
      <c r="M17" s="29"/>
      <c r="N17" s="29"/>
    </row>
    <row r="18" spans="1:14" x14ac:dyDescent="0.25">
      <c r="A18">
        <v>0.4532609027375103</v>
      </c>
      <c r="I18" s="29"/>
      <c r="J18" s="29"/>
      <c r="K18" s="29"/>
      <c r="L18" s="29"/>
      <c r="M18" s="29"/>
      <c r="N18" s="29"/>
    </row>
    <row r="19" spans="1:14" ht="15.75" thickBot="1" x14ac:dyDescent="0.3">
      <c r="A19">
        <v>0.4813074129459517</v>
      </c>
      <c r="I19" s="29"/>
      <c r="J19" s="29"/>
      <c r="K19" s="29"/>
      <c r="L19" s="29"/>
      <c r="M19" s="29"/>
      <c r="N19" s="29"/>
    </row>
    <row r="20" spans="1:14" x14ac:dyDescent="0.25">
      <c r="A20">
        <v>0.48286385692922756</v>
      </c>
      <c r="C20" s="6" t="s">
        <v>4</v>
      </c>
      <c r="D20" s="6" t="s">
        <v>6</v>
      </c>
    </row>
    <row r="21" spans="1:14" x14ac:dyDescent="0.25">
      <c r="A21">
        <v>0.48954741050447098</v>
      </c>
      <c r="C21" s="3">
        <v>0.16666666666666599</v>
      </c>
      <c r="D21" s="4">
        <v>6</v>
      </c>
    </row>
    <row r="22" spans="1:14" x14ac:dyDescent="0.25">
      <c r="A22">
        <v>0.49909970397045811</v>
      </c>
      <c r="C22" s="3">
        <v>0.33333333333333298</v>
      </c>
      <c r="D22" s="4">
        <v>6</v>
      </c>
    </row>
    <row r="23" spans="1:14" x14ac:dyDescent="0.25">
      <c r="A23">
        <v>0.56324961088900416</v>
      </c>
      <c r="C23" s="3">
        <v>0.499999999999999</v>
      </c>
      <c r="D23" s="4">
        <v>10</v>
      </c>
    </row>
    <row r="24" spans="1:14" x14ac:dyDescent="0.25">
      <c r="A24">
        <v>0.57246620075075538</v>
      </c>
      <c r="C24" s="3">
        <v>0.66666666666666496</v>
      </c>
      <c r="D24" s="4">
        <v>6</v>
      </c>
    </row>
    <row r="25" spans="1:14" x14ac:dyDescent="0.25">
      <c r="A25">
        <v>0.58738975188451792</v>
      </c>
      <c r="C25" s="3">
        <v>0.83333333333333104</v>
      </c>
      <c r="D25" s="4">
        <v>4</v>
      </c>
    </row>
    <row r="26" spans="1:14" x14ac:dyDescent="0.25">
      <c r="A26">
        <v>0.61983092745750301</v>
      </c>
      <c r="C26" s="3">
        <v>0.99</v>
      </c>
      <c r="D26" s="4">
        <v>4</v>
      </c>
    </row>
    <row r="27" spans="1:14" ht="15.75" thickBot="1" x14ac:dyDescent="0.3">
      <c r="A27">
        <v>0.6649067659535508</v>
      </c>
      <c r="C27" s="5" t="s">
        <v>5</v>
      </c>
      <c r="D27" s="5">
        <v>0</v>
      </c>
    </row>
    <row r="28" spans="1:14" x14ac:dyDescent="0.25">
      <c r="A28">
        <v>0.66646320993682673</v>
      </c>
    </row>
    <row r="29" spans="1:14" x14ac:dyDescent="0.25">
      <c r="A29">
        <v>0.66713461714529865</v>
      </c>
    </row>
    <row r="30" spans="1:14" x14ac:dyDescent="0.25">
      <c r="A30">
        <v>0.69075594347972047</v>
      </c>
    </row>
    <row r="31" spans="1:14" x14ac:dyDescent="0.25">
      <c r="A31">
        <v>0.70625934629352705</v>
      </c>
    </row>
    <row r="32" spans="1:14" x14ac:dyDescent="0.25">
      <c r="A32">
        <v>0.79473250526444283</v>
      </c>
    </row>
    <row r="33" spans="1:10" x14ac:dyDescent="0.25">
      <c r="A33">
        <v>0.83355204931791127</v>
      </c>
    </row>
    <row r="34" spans="1:10" x14ac:dyDescent="0.25">
      <c r="A34">
        <v>0.8452406384472182</v>
      </c>
    </row>
    <row r="35" spans="1:10" x14ac:dyDescent="0.25">
      <c r="A35">
        <v>0.96725363933225506</v>
      </c>
    </row>
    <row r="36" spans="1:10" x14ac:dyDescent="0.25">
      <c r="A36">
        <v>0.96725363933225506</v>
      </c>
    </row>
    <row r="42" spans="1:10" x14ac:dyDescent="0.25">
      <c r="H42" t="s">
        <v>13</v>
      </c>
      <c r="I42" s="19">
        <f>_xlfn.CHISQ.INV.RT(0.1,5)</f>
        <v>9.2363568997811178</v>
      </c>
    </row>
    <row r="43" spans="1:10" ht="18" x14ac:dyDescent="0.25">
      <c r="C43" s="1" t="s">
        <v>1</v>
      </c>
      <c r="D43">
        <v>36</v>
      </c>
      <c r="H43" t="s">
        <v>12</v>
      </c>
      <c r="J43" s="17">
        <f>D44-1</f>
        <v>5</v>
      </c>
    </row>
    <row r="44" spans="1:10" ht="18" x14ac:dyDescent="0.25">
      <c r="C44" s="1" t="s">
        <v>0</v>
      </c>
      <c r="D44">
        <f>SQRT(D43)</f>
        <v>6</v>
      </c>
      <c r="H44" t="s">
        <v>20</v>
      </c>
    </row>
    <row r="45" spans="1:10" x14ac:dyDescent="0.25">
      <c r="H45" t="s">
        <v>10</v>
      </c>
      <c r="J45" s="25">
        <v>9.2360000000000007</v>
      </c>
    </row>
    <row r="47" spans="1:10" ht="45" x14ac:dyDescent="0.25">
      <c r="C47" s="14" t="s">
        <v>2</v>
      </c>
      <c r="D47" s="14" t="s">
        <v>3</v>
      </c>
      <c r="E47" s="15" t="s">
        <v>7</v>
      </c>
      <c r="F47" s="15" t="s">
        <v>8</v>
      </c>
      <c r="G47" s="16" t="s">
        <v>9</v>
      </c>
    </row>
    <row r="48" spans="1:10" x14ac:dyDescent="0.25">
      <c r="C48" s="10">
        <v>0</v>
      </c>
      <c r="D48" s="10">
        <v>0.16666666666666599</v>
      </c>
      <c r="E48" s="11">
        <v>6</v>
      </c>
      <c r="F48" s="12">
        <f>$D$2/$D$3</f>
        <v>6</v>
      </c>
      <c r="G48" s="13">
        <f>(E48-F48)^2/F48</f>
        <v>0</v>
      </c>
    </row>
    <row r="49" spans="3:14" x14ac:dyDescent="0.25">
      <c r="C49" s="10" t="s">
        <v>15</v>
      </c>
      <c r="D49" s="12">
        <v>0.33333333333333298</v>
      </c>
      <c r="E49" s="11">
        <v>6</v>
      </c>
      <c r="F49" s="12">
        <f t="shared" ref="F49:F53" si="2">$D$2/$D$3</f>
        <v>6</v>
      </c>
      <c r="G49" s="13">
        <f>(E49-F49)^2/F49</f>
        <v>0</v>
      </c>
    </row>
    <row r="50" spans="3:14" x14ac:dyDescent="0.25">
      <c r="C50" s="10">
        <v>0.33333333333333398</v>
      </c>
      <c r="D50" s="12">
        <v>0.499999999999999</v>
      </c>
      <c r="E50" s="11">
        <v>10</v>
      </c>
      <c r="F50" s="12">
        <f t="shared" si="2"/>
        <v>6</v>
      </c>
      <c r="G50" s="13">
        <f>(E50-F50)^2/F50</f>
        <v>2.6666666666666665</v>
      </c>
    </row>
    <row r="51" spans="3:14" x14ac:dyDescent="0.25">
      <c r="C51" s="10" t="s">
        <v>16</v>
      </c>
      <c r="D51" s="12">
        <v>0.66666666666666496</v>
      </c>
      <c r="E51" s="11">
        <v>6</v>
      </c>
      <c r="F51" s="12">
        <f t="shared" si="2"/>
        <v>6</v>
      </c>
      <c r="G51" s="13">
        <f>(E51-F51)^2/F51</f>
        <v>0</v>
      </c>
    </row>
    <row r="52" spans="3:14" x14ac:dyDescent="0.25">
      <c r="C52" s="10" t="s">
        <v>17</v>
      </c>
      <c r="D52" s="12">
        <v>0.83333333333333104</v>
      </c>
      <c r="E52" s="11">
        <v>4</v>
      </c>
      <c r="F52" s="12">
        <f t="shared" si="2"/>
        <v>6</v>
      </c>
      <c r="G52" s="13">
        <f t="shared" ref="G52:G53" si="3">(E52-F52)^2/F52</f>
        <v>0.66666666666666663</v>
      </c>
    </row>
    <row r="53" spans="3:14" x14ac:dyDescent="0.25">
      <c r="C53" s="10" t="s">
        <v>18</v>
      </c>
      <c r="D53" s="12">
        <v>0.99</v>
      </c>
      <c r="E53" s="11">
        <v>4</v>
      </c>
      <c r="F53" s="12">
        <f t="shared" si="2"/>
        <v>6</v>
      </c>
      <c r="G53" s="13">
        <f t="shared" si="3"/>
        <v>0.66666666666666663</v>
      </c>
    </row>
    <row r="54" spans="3:14" ht="18.75" x14ac:dyDescent="0.3">
      <c r="C54" s="21">
        <v>1</v>
      </c>
      <c r="D54" s="22"/>
      <c r="E54" s="23">
        <f>SUM(E48:E53)</f>
        <v>36</v>
      </c>
      <c r="F54" s="22"/>
      <c r="G54" s="20">
        <f>SUM(G48:G53)</f>
        <v>3.9999999999999996</v>
      </c>
    </row>
    <row r="55" spans="3:14" x14ac:dyDescent="0.25">
      <c r="C55" s="21"/>
      <c r="D55" s="22"/>
      <c r="E55" s="23"/>
      <c r="F55" s="22"/>
      <c r="G55" s="24"/>
      <c r="I55" s="29" t="s">
        <v>33</v>
      </c>
      <c r="J55" s="29"/>
      <c r="K55" s="29"/>
      <c r="L55" s="29"/>
      <c r="M55" s="29"/>
      <c r="N55" s="29"/>
    </row>
    <row r="56" spans="3:14" x14ac:dyDescent="0.25">
      <c r="C56" s="21"/>
      <c r="D56" s="22"/>
      <c r="E56" s="23"/>
      <c r="F56" s="22"/>
      <c r="G56" s="24"/>
      <c r="I56" s="29"/>
      <c r="J56" s="29"/>
      <c r="K56" s="29"/>
      <c r="L56" s="29"/>
      <c r="M56" s="29"/>
      <c r="N56" s="29"/>
    </row>
    <row r="57" spans="3:14" x14ac:dyDescent="0.25">
      <c r="C57" s="21"/>
      <c r="D57" s="22"/>
      <c r="E57" s="23"/>
      <c r="F57" s="22"/>
      <c r="G57" s="24"/>
      <c r="I57" s="29"/>
      <c r="J57" s="29"/>
      <c r="K57" s="29"/>
      <c r="L57" s="29"/>
      <c r="M57" s="29"/>
      <c r="N57" s="29"/>
    </row>
    <row r="58" spans="3:14" x14ac:dyDescent="0.25">
      <c r="C58" s="2"/>
      <c r="E58" s="9"/>
      <c r="I58" s="29"/>
      <c r="J58" s="29"/>
      <c r="K58" s="29"/>
      <c r="L58" s="29"/>
      <c r="M58" s="29"/>
      <c r="N58" s="29"/>
    </row>
    <row r="59" spans="3:14" x14ac:dyDescent="0.25">
      <c r="I59" s="29"/>
      <c r="J59" s="29"/>
      <c r="K59" s="29"/>
      <c r="L59" s="29"/>
      <c r="M59" s="29"/>
      <c r="N59" s="29"/>
    </row>
    <row r="60" spans="3:14" x14ac:dyDescent="0.25">
      <c r="I60" s="29"/>
      <c r="J60" s="29"/>
      <c r="K60" s="29"/>
      <c r="L60" s="29"/>
      <c r="M60" s="29"/>
      <c r="N60" s="29"/>
    </row>
    <row r="63" spans="3:14" ht="15.75" thickBot="1" x14ac:dyDescent="0.3"/>
    <row r="64" spans="3:14" x14ac:dyDescent="0.25">
      <c r="C64" s="6" t="s">
        <v>4</v>
      </c>
      <c r="D64" s="6" t="s">
        <v>6</v>
      </c>
    </row>
    <row r="65" spans="3:4" x14ac:dyDescent="0.25">
      <c r="C65" s="3">
        <v>0.16666666666666599</v>
      </c>
      <c r="D65" s="4">
        <v>6</v>
      </c>
    </row>
    <row r="66" spans="3:4" x14ac:dyDescent="0.25">
      <c r="C66" s="3">
        <v>0.33333333333333298</v>
      </c>
      <c r="D66" s="4">
        <v>6</v>
      </c>
    </row>
    <row r="67" spans="3:4" x14ac:dyDescent="0.25">
      <c r="C67" s="3">
        <v>0.499999999999999</v>
      </c>
      <c r="D67" s="4">
        <v>10</v>
      </c>
    </row>
    <row r="68" spans="3:4" x14ac:dyDescent="0.25">
      <c r="C68" s="3">
        <v>0.66666666666666496</v>
      </c>
      <c r="D68" s="4">
        <v>6</v>
      </c>
    </row>
    <row r="69" spans="3:4" x14ac:dyDescent="0.25">
      <c r="C69" s="3">
        <v>0.83333333333333104</v>
      </c>
      <c r="D69" s="4">
        <v>4</v>
      </c>
    </row>
    <row r="70" spans="3:4" x14ac:dyDescent="0.25">
      <c r="C70" s="3">
        <v>0.99</v>
      </c>
      <c r="D70" s="4">
        <v>4</v>
      </c>
    </row>
    <row r="71" spans="3:4" ht="15.75" thickBot="1" x14ac:dyDescent="0.3">
      <c r="C71" s="5" t="s">
        <v>5</v>
      </c>
      <c r="D71" s="5">
        <v>0</v>
      </c>
    </row>
  </sheetData>
  <sortState xmlns:xlrd2="http://schemas.microsoft.com/office/spreadsheetml/2017/richdata2" ref="C65:C70">
    <sortCondition ref="C65"/>
  </sortState>
  <mergeCells count="2">
    <mergeCell ref="I14:N19"/>
    <mergeCell ref="I55:N6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78555-2B30-4C6E-A2DF-9650C04088DF}">
  <dimension ref="A1:Q144"/>
  <sheetViews>
    <sheetView topLeftCell="A19" zoomScale="60" zoomScaleNormal="60" workbookViewId="0">
      <selection activeCell="J48" sqref="J48"/>
    </sheetView>
  </sheetViews>
  <sheetFormatPr defaultColWidth="11.42578125" defaultRowHeight="15" x14ac:dyDescent="0.25"/>
  <cols>
    <col min="3" max="3" width="24.140625" customWidth="1"/>
    <col min="4" max="4" width="14.5703125" customWidth="1"/>
    <col min="5" max="5" width="14.42578125" customWidth="1"/>
    <col min="6" max="6" width="14" customWidth="1"/>
    <col min="7" max="7" width="12.7109375" customWidth="1"/>
    <col min="8" max="8" width="17.28515625" customWidth="1"/>
  </cols>
  <sheetData>
    <row r="1" spans="1:17" x14ac:dyDescent="0.25">
      <c r="A1">
        <v>5.3407391582995086E-3</v>
      </c>
    </row>
    <row r="2" spans="1:17" ht="18" x14ac:dyDescent="0.25">
      <c r="A2">
        <v>6.7140720847193823E-3</v>
      </c>
      <c r="C2" s="1" t="s">
        <v>1</v>
      </c>
      <c r="D2">
        <v>144</v>
      </c>
      <c r="P2" s="2">
        <f>1/12</f>
        <v>8.3333333333333329E-2</v>
      </c>
      <c r="Q2" s="2">
        <f>P2</f>
        <v>8.3333333333333329E-2</v>
      </c>
    </row>
    <row r="3" spans="1:17" ht="18" x14ac:dyDescent="0.25">
      <c r="A3">
        <v>3.503524887844478E-2</v>
      </c>
      <c r="C3" s="1" t="s">
        <v>0</v>
      </c>
      <c r="D3">
        <f>SQRT(D2)</f>
        <v>12</v>
      </c>
      <c r="P3" s="2">
        <f>P2+Q2</f>
        <v>0.16666666666666666</v>
      </c>
    </row>
    <row r="4" spans="1:17" x14ac:dyDescent="0.25">
      <c r="A4">
        <v>4.2115543076876129E-2</v>
      </c>
      <c r="P4" s="2">
        <f>P3+Q2</f>
        <v>0.25</v>
      </c>
    </row>
    <row r="5" spans="1:17" x14ac:dyDescent="0.25">
      <c r="A5">
        <v>4.3183690908536028E-2</v>
      </c>
      <c r="P5" s="2">
        <f>P4+Q2</f>
        <v>0.33333333333333331</v>
      </c>
    </row>
    <row r="6" spans="1:17" ht="45" x14ac:dyDescent="0.25">
      <c r="A6">
        <v>4.3305764946440013E-2</v>
      </c>
      <c r="C6" s="14" t="s">
        <v>2</v>
      </c>
      <c r="D6" s="14" t="s">
        <v>3</v>
      </c>
      <c r="E6" s="15" t="s">
        <v>7</v>
      </c>
      <c r="F6" s="15" t="s">
        <v>8</v>
      </c>
      <c r="G6" s="16" t="s">
        <v>9</v>
      </c>
      <c r="H6" s="36" t="s">
        <v>6</v>
      </c>
      <c r="I6" s="36"/>
      <c r="P6" s="2">
        <f>P5+Q2</f>
        <v>0.41666666666666663</v>
      </c>
    </row>
    <row r="7" spans="1:17" x14ac:dyDescent="0.25">
      <c r="A7">
        <v>4.7578356273079624E-2</v>
      </c>
      <c r="C7" s="43">
        <v>0</v>
      </c>
      <c r="D7" s="10">
        <v>7.0000000000000007E-2</v>
      </c>
      <c r="E7" s="45">
        <f>I7</f>
        <v>9</v>
      </c>
      <c r="F7" s="12">
        <f>$D$2/$D$3</f>
        <v>12</v>
      </c>
      <c r="G7" s="13">
        <f>(E7-F7)^2/F7</f>
        <v>0.75</v>
      </c>
      <c r="H7" s="26">
        <f>FREQUENCY(A1:A144,D7)</f>
        <v>9</v>
      </c>
      <c r="I7" s="26">
        <f>H7</f>
        <v>9</v>
      </c>
      <c r="P7" s="2">
        <f>P6+Q2</f>
        <v>0.49999999999999994</v>
      </c>
    </row>
    <row r="8" spans="1:17" x14ac:dyDescent="0.25">
      <c r="A8">
        <v>6.2440870387890257E-2</v>
      </c>
      <c r="C8" s="43">
        <v>0.8</v>
      </c>
      <c r="D8" s="10">
        <v>0.16</v>
      </c>
      <c r="E8" s="45">
        <f>I8</f>
        <v>13</v>
      </c>
      <c r="F8" s="12">
        <f t="shared" ref="F8:F18" si="0">$D$2/$D$3</f>
        <v>12</v>
      </c>
      <c r="G8" s="13">
        <f>(E8-F8)^2/F8</f>
        <v>8.3333333333333329E-2</v>
      </c>
      <c r="H8" s="26">
        <f>FREQUENCY(A1:A144,D8)</f>
        <v>22</v>
      </c>
      <c r="I8" s="26">
        <f>H8-H7</f>
        <v>13</v>
      </c>
      <c r="P8" s="2">
        <f>P7+Q2</f>
        <v>0.58333333333333326</v>
      </c>
    </row>
    <row r="9" spans="1:17" x14ac:dyDescent="0.25">
      <c r="A9">
        <v>6.9856868190557572E-2</v>
      </c>
      <c r="C9" s="43">
        <v>0.17</v>
      </c>
      <c r="D9" s="10">
        <v>0.24</v>
      </c>
      <c r="E9" s="45">
        <f t="shared" ref="E9:E18" si="1">I9</f>
        <v>13</v>
      </c>
      <c r="F9" s="12">
        <f t="shared" si="0"/>
        <v>12</v>
      </c>
      <c r="G9" s="13">
        <f>(E9-F9)^2/F9</f>
        <v>8.3333333333333329E-2</v>
      </c>
      <c r="H9" s="26">
        <f>FREQUENCY(A1:A144,D9)</f>
        <v>35</v>
      </c>
      <c r="I9" s="26">
        <f>H9-H8</f>
        <v>13</v>
      </c>
      <c r="P9" s="2">
        <f>P8+Q2</f>
        <v>0.66666666666666663</v>
      </c>
    </row>
    <row r="10" spans="1:17" x14ac:dyDescent="0.25">
      <c r="A10">
        <v>7.5014496292001104E-2</v>
      </c>
      <c r="C10" s="43">
        <v>0.25</v>
      </c>
      <c r="D10" s="10">
        <v>0.32</v>
      </c>
      <c r="E10" s="45">
        <f t="shared" si="1"/>
        <v>7</v>
      </c>
      <c r="F10" s="12">
        <f t="shared" si="0"/>
        <v>12</v>
      </c>
      <c r="G10" s="13">
        <f>(E10-F10)^2/F10</f>
        <v>2.0833333333333335</v>
      </c>
      <c r="H10" s="26">
        <f>FREQUENCY(A1:A144,D10)</f>
        <v>42</v>
      </c>
      <c r="I10" s="26">
        <f t="shared" ref="I10:I18" si="2">H10-H9</f>
        <v>7</v>
      </c>
      <c r="P10" s="2">
        <f>P9+Q2</f>
        <v>0.75</v>
      </c>
    </row>
    <row r="11" spans="1:17" x14ac:dyDescent="0.25">
      <c r="A11">
        <v>8.0172124393444621E-2</v>
      </c>
      <c r="C11" s="43">
        <v>0.33</v>
      </c>
      <c r="D11" s="10">
        <v>0.41</v>
      </c>
      <c r="E11" s="45">
        <f t="shared" si="1"/>
        <v>15</v>
      </c>
      <c r="F11" s="12">
        <f>$D$2/$D$3</f>
        <v>12</v>
      </c>
      <c r="G11" s="13">
        <f t="shared" ref="G11:G12" si="3">(E11-F11)^2/F11</f>
        <v>0.75</v>
      </c>
      <c r="H11" s="26">
        <f>FREQUENCY(A1:A144,D11)</f>
        <v>57</v>
      </c>
      <c r="I11" s="26">
        <f t="shared" si="2"/>
        <v>15</v>
      </c>
      <c r="P11" s="2">
        <f>P10+Q2</f>
        <v>0.83333333333333337</v>
      </c>
    </row>
    <row r="12" spans="1:17" x14ac:dyDescent="0.25">
      <c r="A12">
        <v>0.10406811731315042</v>
      </c>
      <c r="C12" s="43">
        <v>0.42</v>
      </c>
      <c r="D12" s="10">
        <v>0.49</v>
      </c>
      <c r="E12" s="45">
        <f t="shared" si="1"/>
        <v>14</v>
      </c>
      <c r="F12" s="12">
        <f t="shared" si="0"/>
        <v>12</v>
      </c>
      <c r="G12" s="13">
        <f>(E12-F12)^2/F12</f>
        <v>0.33333333333333331</v>
      </c>
      <c r="H12" s="26">
        <f>FREQUENCY(A1:A144,D12)</f>
        <v>71</v>
      </c>
      <c r="I12" s="26">
        <f t="shared" si="2"/>
        <v>14</v>
      </c>
      <c r="P12" s="2">
        <f>P11+Q2</f>
        <v>0.91666666666666674</v>
      </c>
    </row>
    <row r="13" spans="1:17" x14ac:dyDescent="0.25">
      <c r="A13">
        <v>0.10803552354503006</v>
      </c>
      <c r="C13" s="43">
        <v>0.5</v>
      </c>
      <c r="D13" s="12">
        <v>0.56999999999999995</v>
      </c>
      <c r="E13" s="45">
        <f t="shared" si="1"/>
        <v>13</v>
      </c>
      <c r="F13" s="12">
        <f>$D$2/$D$3</f>
        <v>12</v>
      </c>
      <c r="G13" s="13">
        <f>(E13-F13)^2/F13</f>
        <v>8.3333333333333329E-2</v>
      </c>
      <c r="H13" s="26">
        <f>FREQUENCY(A1:A144,D13)</f>
        <v>84</v>
      </c>
      <c r="I13" s="26">
        <f t="shared" si="2"/>
        <v>13</v>
      </c>
      <c r="P13" s="2">
        <f>P12+Q2</f>
        <v>1</v>
      </c>
    </row>
    <row r="14" spans="1:17" x14ac:dyDescent="0.25">
      <c r="A14">
        <v>0.10950041199987792</v>
      </c>
      <c r="C14" s="43">
        <v>0.57999999999999996</v>
      </c>
      <c r="D14" s="12">
        <v>0.66</v>
      </c>
      <c r="E14" s="45">
        <f t="shared" si="1"/>
        <v>19</v>
      </c>
      <c r="F14" s="12">
        <f t="shared" si="0"/>
        <v>12</v>
      </c>
      <c r="G14" s="13">
        <f>(E14-F14)^2/F14</f>
        <v>4.083333333333333</v>
      </c>
      <c r="H14" s="26">
        <f>FREQUENCY(A1:A144,D14)</f>
        <v>103</v>
      </c>
      <c r="I14" s="26">
        <f t="shared" si="2"/>
        <v>19</v>
      </c>
    </row>
    <row r="15" spans="1:17" ht="15" customHeight="1" x14ac:dyDescent="0.25">
      <c r="A15">
        <v>0.11438337351603747</v>
      </c>
      <c r="C15" s="43">
        <v>0.67</v>
      </c>
      <c r="D15" s="12">
        <v>0.74</v>
      </c>
      <c r="E15" s="45">
        <f t="shared" si="1"/>
        <v>8</v>
      </c>
      <c r="F15" s="12">
        <f t="shared" si="0"/>
        <v>12</v>
      </c>
      <c r="G15" s="13">
        <f>(E15-F15)^2/F15</f>
        <v>1.3333333333333333</v>
      </c>
      <c r="H15" s="26">
        <f>FREQUENCY(A1:A144,D15)</f>
        <v>111</v>
      </c>
      <c r="I15" s="26">
        <f t="shared" si="2"/>
        <v>8</v>
      </c>
    </row>
    <row r="16" spans="1:17" ht="15" customHeight="1" x14ac:dyDescent="0.25">
      <c r="A16">
        <v>0.11600085451826533</v>
      </c>
      <c r="C16" s="43">
        <v>0.75</v>
      </c>
      <c r="D16" s="12">
        <v>0.82</v>
      </c>
      <c r="E16" s="45">
        <f t="shared" si="1"/>
        <v>13</v>
      </c>
      <c r="F16" s="12">
        <f t="shared" si="0"/>
        <v>12</v>
      </c>
      <c r="G16" s="13">
        <f>(E16-F16)^2/F16</f>
        <v>8.3333333333333329E-2</v>
      </c>
      <c r="H16" s="26">
        <f>FREQUENCY(A1:A144,D16)</f>
        <v>124</v>
      </c>
      <c r="I16" s="26">
        <f t="shared" si="2"/>
        <v>13</v>
      </c>
    </row>
    <row r="17" spans="1:16" ht="15" customHeight="1" x14ac:dyDescent="0.25">
      <c r="A17">
        <v>0.12677388836329234</v>
      </c>
      <c r="C17" s="43">
        <v>0.83</v>
      </c>
      <c r="D17" s="11">
        <v>0.91</v>
      </c>
      <c r="E17" s="45">
        <f t="shared" si="1"/>
        <v>8</v>
      </c>
      <c r="F17" s="12">
        <f t="shared" si="0"/>
        <v>12</v>
      </c>
      <c r="G17" s="13">
        <f t="shared" ref="G17:G18" si="4">(E17-F17)^2/F17</f>
        <v>1.3333333333333333</v>
      </c>
      <c r="H17" s="26">
        <f>FREQUENCY(A1:A144,D17)</f>
        <v>132</v>
      </c>
      <c r="I17" s="26">
        <f t="shared" si="2"/>
        <v>8</v>
      </c>
    </row>
    <row r="18" spans="1:16" ht="15" customHeight="1" x14ac:dyDescent="0.25">
      <c r="A18">
        <v>0.14047669911801508</v>
      </c>
      <c r="C18" s="46">
        <v>0.92</v>
      </c>
      <c r="D18" s="11">
        <v>1</v>
      </c>
      <c r="E18" s="45">
        <f t="shared" si="1"/>
        <v>12</v>
      </c>
      <c r="F18" s="12">
        <f t="shared" si="0"/>
        <v>12</v>
      </c>
      <c r="G18" s="13">
        <f t="shared" si="4"/>
        <v>0</v>
      </c>
      <c r="H18" s="26">
        <f>FREQUENCY(A1:A144,D18)</f>
        <v>144</v>
      </c>
      <c r="I18" s="26">
        <f t="shared" si="2"/>
        <v>12</v>
      </c>
    </row>
    <row r="19" spans="1:16" ht="15" customHeight="1" x14ac:dyDescent="0.3">
      <c r="A19">
        <v>0.14374217963194677</v>
      </c>
      <c r="C19" s="44"/>
      <c r="E19">
        <f>SUM(E7:E18)</f>
        <v>144</v>
      </c>
      <c r="G19" s="20">
        <f>SUM(G7:G18)</f>
        <v>11.000000000000002</v>
      </c>
      <c r="I19">
        <f>SUM(I7:I18)</f>
        <v>144</v>
      </c>
    </row>
    <row r="20" spans="1:16" ht="15" customHeight="1" x14ac:dyDescent="0.25">
      <c r="A20">
        <v>0.14835047456282235</v>
      </c>
    </row>
    <row r="21" spans="1:16" x14ac:dyDescent="0.25">
      <c r="A21">
        <v>0.15045625171666616</v>
      </c>
    </row>
    <row r="22" spans="1:16" x14ac:dyDescent="0.25">
      <c r="A22">
        <v>0.15833002716147343</v>
      </c>
      <c r="C22" s="3"/>
      <c r="D22" s="4"/>
    </row>
    <row r="23" spans="1:16" x14ac:dyDescent="0.25">
      <c r="A23">
        <v>0.16391491439558092</v>
      </c>
      <c r="C23" s="3"/>
      <c r="D23" s="4"/>
      <c r="P23" s="2"/>
    </row>
    <row r="24" spans="1:16" x14ac:dyDescent="0.25">
      <c r="A24">
        <v>0.17117831965086824</v>
      </c>
      <c r="C24" s="3"/>
      <c r="D24" s="4"/>
      <c r="P24" s="2"/>
    </row>
    <row r="25" spans="1:16" x14ac:dyDescent="0.25">
      <c r="A25">
        <v>0.17963194677571948</v>
      </c>
      <c r="C25" s="3"/>
      <c r="D25" s="4"/>
      <c r="P25" s="2"/>
    </row>
    <row r="26" spans="1:16" x14ac:dyDescent="0.25">
      <c r="A26">
        <v>0.18994720297860654</v>
      </c>
      <c r="C26" s="3"/>
      <c r="D26" s="4"/>
      <c r="P26" s="2"/>
    </row>
    <row r="27" spans="1:16" x14ac:dyDescent="0.25">
      <c r="A27">
        <v>0.20014038514358959</v>
      </c>
      <c r="C27" t="s">
        <v>13</v>
      </c>
      <c r="D27" s="19">
        <f>_xlfn.CHISQ.INV.RT(0.05,5)</f>
        <v>11.070497693516353</v>
      </c>
      <c r="G27" s="29" t="s">
        <v>27</v>
      </c>
      <c r="H27" s="29"/>
      <c r="I27" s="29"/>
      <c r="J27" s="29"/>
      <c r="K27" s="29"/>
      <c r="L27" s="29"/>
      <c r="P27" s="2"/>
    </row>
    <row r="28" spans="1:16" x14ac:dyDescent="0.25">
      <c r="A28">
        <v>0.20020142216254158</v>
      </c>
      <c r="C28" t="s">
        <v>12</v>
      </c>
      <c r="E28" s="17">
        <f>D3-1</f>
        <v>11</v>
      </c>
      <c r="G28" s="29"/>
      <c r="H28" s="29"/>
      <c r="I28" s="29"/>
      <c r="J28" s="29"/>
      <c r="K28" s="29"/>
      <c r="L28" s="29"/>
      <c r="P28" s="2"/>
    </row>
    <row r="29" spans="1:16" x14ac:dyDescent="0.25">
      <c r="A29">
        <v>0.20841090121158481</v>
      </c>
      <c r="C29" t="s">
        <v>11</v>
      </c>
      <c r="G29" s="29"/>
      <c r="H29" s="29"/>
      <c r="I29" s="29"/>
      <c r="J29" s="29"/>
      <c r="K29" s="29"/>
      <c r="L29" s="29"/>
      <c r="P29" s="2"/>
    </row>
    <row r="30" spans="1:16" x14ac:dyDescent="0.25">
      <c r="A30">
        <v>0.22272408215582751</v>
      </c>
      <c r="C30" t="s">
        <v>10</v>
      </c>
      <c r="E30" s="25">
        <v>11070</v>
      </c>
      <c r="G30" s="29"/>
      <c r="H30" s="29"/>
      <c r="I30" s="29"/>
      <c r="J30" s="29"/>
      <c r="K30" s="29"/>
      <c r="L30" s="29"/>
      <c r="P30" s="2"/>
    </row>
    <row r="31" spans="1:16" x14ac:dyDescent="0.25">
      <c r="A31">
        <v>0.2227851191747795</v>
      </c>
      <c r="G31" s="29"/>
      <c r="H31" s="29"/>
      <c r="I31" s="29"/>
      <c r="J31" s="29"/>
      <c r="K31" s="29"/>
      <c r="L31" s="29"/>
      <c r="P31" s="2"/>
    </row>
    <row r="32" spans="1:16" x14ac:dyDescent="0.25">
      <c r="A32">
        <v>0.22400585955381938</v>
      </c>
      <c r="G32" s="29"/>
      <c r="H32" s="29"/>
      <c r="I32" s="29"/>
      <c r="J32" s="29"/>
      <c r="K32" s="29"/>
      <c r="L32" s="29"/>
      <c r="P32" s="2"/>
    </row>
    <row r="33" spans="1:16" x14ac:dyDescent="0.25">
      <c r="A33">
        <v>0.22449415570543535</v>
      </c>
      <c r="P33" s="2"/>
    </row>
    <row r="34" spans="1:16" x14ac:dyDescent="0.25">
      <c r="A34">
        <v>0.22467726676229133</v>
      </c>
      <c r="C34" t="s">
        <v>13</v>
      </c>
      <c r="D34" s="19">
        <f>_xlfn.CHISQ.INV.RT(0.025,11)</f>
        <v>21.920049261021205</v>
      </c>
      <c r="P34" s="2"/>
    </row>
    <row r="35" spans="1:16" x14ac:dyDescent="0.25">
      <c r="A35">
        <v>0.23941770683919797</v>
      </c>
      <c r="C35" t="s">
        <v>12</v>
      </c>
      <c r="D35" s="17">
        <f>'Punto 3'!D4-1</f>
        <v>14.968719422671311</v>
      </c>
      <c r="P35" s="2"/>
    </row>
    <row r="36" spans="1:16" x14ac:dyDescent="0.25">
      <c r="A36">
        <v>0.26645710623493146</v>
      </c>
      <c r="C36" t="s">
        <v>21</v>
      </c>
      <c r="G36" s="29" t="s">
        <v>28</v>
      </c>
      <c r="H36" s="29"/>
      <c r="I36" s="29"/>
      <c r="J36" s="29"/>
      <c r="K36" s="29"/>
      <c r="L36" s="29"/>
    </row>
    <row r="37" spans="1:16" x14ac:dyDescent="0.25">
      <c r="A37">
        <v>0.2759483626819666</v>
      </c>
      <c r="C37" t="s">
        <v>10</v>
      </c>
      <c r="D37" s="25">
        <v>21.92</v>
      </c>
      <c r="G37" s="29"/>
      <c r="H37" s="29"/>
      <c r="I37" s="29"/>
      <c r="J37" s="29"/>
      <c r="K37" s="29"/>
      <c r="L37" s="29"/>
    </row>
    <row r="38" spans="1:16" x14ac:dyDescent="0.25">
      <c r="A38">
        <v>0.2946256904812769</v>
      </c>
      <c r="G38" s="29"/>
      <c r="H38" s="29"/>
      <c r="I38" s="29"/>
      <c r="J38" s="29"/>
      <c r="K38" s="29"/>
      <c r="L38" s="29"/>
    </row>
    <row r="39" spans="1:16" x14ac:dyDescent="0.25">
      <c r="A39">
        <v>0.29734183782464063</v>
      </c>
      <c r="G39" s="29"/>
      <c r="H39" s="29"/>
      <c r="I39" s="29"/>
      <c r="J39" s="29"/>
      <c r="K39" s="29"/>
      <c r="L39" s="29"/>
    </row>
    <row r="40" spans="1:16" x14ac:dyDescent="0.25">
      <c r="A40">
        <v>0.3078707235938597</v>
      </c>
      <c r="G40" s="29"/>
      <c r="H40" s="29"/>
      <c r="I40" s="29"/>
      <c r="J40" s="29"/>
      <c r="K40" s="29"/>
      <c r="L40" s="29"/>
    </row>
    <row r="41" spans="1:16" x14ac:dyDescent="0.25">
      <c r="A41">
        <v>0.31226538895840328</v>
      </c>
      <c r="G41" s="29"/>
      <c r="H41" s="29"/>
      <c r="I41" s="29"/>
      <c r="J41" s="29"/>
      <c r="K41" s="29"/>
      <c r="L41" s="29"/>
    </row>
    <row r="42" spans="1:16" x14ac:dyDescent="0.25">
      <c r="A42">
        <v>0.31647694326609088</v>
      </c>
    </row>
    <row r="43" spans="1:16" x14ac:dyDescent="0.25">
      <c r="A43">
        <v>0.33301797540208139</v>
      </c>
    </row>
    <row r="44" spans="1:16" x14ac:dyDescent="0.25">
      <c r="A44">
        <v>0.34018982512894069</v>
      </c>
    </row>
    <row r="45" spans="1:16" x14ac:dyDescent="0.25">
      <c r="A45">
        <v>0.34067812128055663</v>
      </c>
    </row>
    <row r="46" spans="1:16" x14ac:dyDescent="0.25">
      <c r="A46">
        <v>0.34546952726828822</v>
      </c>
    </row>
    <row r="47" spans="1:16" x14ac:dyDescent="0.25">
      <c r="A47">
        <v>0.34842982268745992</v>
      </c>
    </row>
    <row r="48" spans="1:16" x14ac:dyDescent="0.25">
      <c r="A48">
        <v>0.34958952604754784</v>
      </c>
    </row>
    <row r="49" spans="1:11" x14ac:dyDescent="0.25">
      <c r="A49">
        <v>0.35074922940763575</v>
      </c>
    </row>
    <row r="50" spans="1:11" x14ac:dyDescent="0.25">
      <c r="A50">
        <v>0.35340433973204749</v>
      </c>
    </row>
    <row r="51" spans="1:11" x14ac:dyDescent="0.25">
      <c r="A51">
        <v>0.36176641132847071</v>
      </c>
      <c r="C51" t="s">
        <v>13</v>
      </c>
      <c r="D51" s="19">
        <f>_xlfn.CHISQ.INV.RT(0.1,11)</f>
        <v>17.275008517500069</v>
      </c>
      <c r="F51" s="29" t="s">
        <v>29</v>
      </c>
      <c r="G51" s="29"/>
      <c r="H51" s="29"/>
      <c r="I51" s="29"/>
      <c r="J51" s="29"/>
      <c r="K51" s="29"/>
    </row>
    <row r="52" spans="1:11" x14ac:dyDescent="0.25">
      <c r="A52">
        <v>0.36402478102969449</v>
      </c>
      <c r="C52" t="s">
        <v>12</v>
      </c>
      <c r="D52" s="17">
        <f>'Punto 3'!D4-1</f>
        <v>14.968719422671311</v>
      </c>
      <c r="F52" s="29"/>
      <c r="G52" s="29"/>
      <c r="H52" s="29"/>
      <c r="I52" s="29"/>
      <c r="J52" s="29"/>
      <c r="K52" s="29"/>
    </row>
    <row r="53" spans="1:11" x14ac:dyDescent="0.25">
      <c r="A53">
        <v>0.36899929807428206</v>
      </c>
      <c r="C53" t="s">
        <v>20</v>
      </c>
      <c r="F53" s="29"/>
      <c r="G53" s="29"/>
      <c r="H53" s="29"/>
      <c r="I53" s="29"/>
      <c r="J53" s="29"/>
      <c r="K53" s="29"/>
    </row>
    <row r="54" spans="1:11" x14ac:dyDescent="0.25">
      <c r="A54">
        <v>0.37485885189367352</v>
      </c>
      <c r="C54" t="s">
        <v>10</v>
      </c>
      <c r="D54" s="25">
        <v>17.274999999999999</v>
      </c>
      <c r="F54" s="29"/>
      <c r="G54" s="29"/>
      <c r="H54" s="29"/>
      <c r="I54" s="29"/>
      <c r="J54" s="29"/>
      <c r="K54" s="29"/>
    </row>
    <row r="55" spans="1:11" x14ac:dyDescent="0.25">
      <c r="A55">
        <v>0.39307840205084382</v>
      </c>
      <c r="F55" s="29"/>
      <c r="G55" s="29"/>
      <c r="H55" s="29"/>
      <c r="I55" s="29"/>
      <c r="J55" s="29"/>
      <c r="K55" s="29"/>
    </row>
    <row r="56" spans="1:11" x14ac:dyDescent="0.25">
      <c r="A56">
        <v>0.40214239936521501</v>
      </c>
      <c r="F56" s="29"/>
      <c r="G56" s="29"/>
      <c r="H56" s="29"/>
      <c r="I56" s="29"/>
      <c r="J56" s="29"/>
      <c r="K56" s="29"/>
    </row>
    <row r="57" spans="1:11" x14ac:dyDescent="0.25">
      <c r="A57">
        <v>0.4051637318033387</v>
      </c>
    </row>
    <row r="58" spans="1:11" x14ac:dyDescent="0.25">
      <c r="A58">
        <v>0.41062654499954221</v>
      </c>
    </row>
    <row r="59" spans="1:11" x14ac:dyDescent="0.25">
      <c r="A59">
        <v>0.41453291421246985</v>
      </c>
    </row>
    <row r="60" spans="1:11" x14ac:dyDescent="0.25">
      <c r="A60">
        <v>0.42396313364055299</v>
      </c>
    </row>
    <row r="61" spans="1:11" ht="15.75" thickBot="1" x14ac:dyDescent="0.3">
      <c r="A61">
        <v>0.42762535477767266</v>
      </c>
    </row>
    <row r="62" spans="1:11" x14ac:dyDescent="0.25">
      <c r="A62">
        <v>0.43089083529160438</v>
      </c>
      <c r="C62" s="6" t="s">
        <v>22</v>
      </c>
      <c r="D62" s="6" t="s">
        <v>24</v>
      </c>
    </row>
    <row r="63" spans="1:11" x14ac:dyDescent="0.25">
      <c r="A63">
        <v>0.43510238959929198</v>
      </c>
      <c r="C63" s="3">
        <v>7.0000000000000007E-2</v>
      </c>
      <c r="D63" s="4">
        <v>9</v>
      </c>
    </row>
    <row r="64" spans="1:11" x14ac:dyDescent="0.25">
      <c r="A64">
        <v>0.44535660878322703</v>
      </c>
      <c r="C64" s="3">
        <v>0.16</v>
      </c>
      <c r="D64" s="4">
        <v>13</v>
      </c>
    </row>
    <row r="65" spans="1:4" x14ac:dyDescent="0.25">
      <c r="A65">
        <v>0.46055482650227364</v>
      </c>
      <c r="C65" s="3">
        <v>0.24</v>
      </c>
      <c r="D65" s="4">
        <v>13</v>
      </c>
    </row>
    <row r="66" spans="1:4" x14ac:dyDescent="0.25">
      <c r="A66">
        <v>0.4638508255256813</v>
      </c>
      <c r="C66" s="3">
        <v>0.32</v>
      </c>
      <c r="D66" s="4">
        <v>7</v>
      </c>
    </row>
    <row r="67" spans="1:4" x14ac:dyDescent="0.25">
      <c r="A67">
        <v>0.46678060243537706</v>
      </c>
      <c r="C67" s="3">
        <v>0.41</v>
      </c>
      <c r="D67" s="4">
        <v>15</v>
      </c>
    </row>
    <row r="68" spans="1:4" x14ac:dyDescent="0.25">
      <c r="A68">
        <v>0.47029023102511675</v>
      </c>
      <c r="C68" s="3">
        <v>0.49</v>
      </c>
      <c r="D68" s="4">
        <v>14</v>
      </c>
    </row>
    <row r="69" spans="1:4" x14ac:dyDescent="0.25">
      <c r="A69">
        <v>0.4728232673116245</v>
      </c>
      <c r="C69" s="3">
        <v>0.56999999999999995</v>
      </c>
      <c r="D69" s="4">
        <v>13</v>
      </c>
    </row>
    <row r="70" spans="1:4" x14ac:dyDescent="0.25">
      <c r="A70">
        <v>0.48417615283669546</v>
      </c>
      <c r="C70" s="3">
        <v>0.66</v>
      </c>
      <c r="D70" s="4">
        <v>19</v>
      </c>
    </row>
    <row r="71" spans="1:4" x14ac:dyDescent="0.25">
      <c r="A71">
        <v>0.48643452253791924</v>
      </c>
      <c r="C71" s="3">
        <v>0.74</v>
      </c>
      <c r="D71" s="4">
        <v>8</v>
      </c>
    </row>
    <row r="72" spans="1:4" x14ac:dyDescent="0.25">
      <c r="A72">
        <v>0.49177526169621877</v>
      </c>
      <c r="C72" s="3">
        <v>0.82</v>
      </c>
      <c r="D72" s="4">
        <v>13</v>
      </c>
    </row>
    <row r="73" spans="1:4" x14ac:dyDescent="0.25">
      <c r="A73">
        <v>0.50431836909085359</v>
      </c>
      <c r="C73" s="3">
        <v>0.91</v>
      </c>
      <c r="D73" s="4">
        <v>8</v>
      </c>
    </row>
    <row r="74" spans="1:4" x14ac:dyDescent="0.25">
      <c r="A74">
        <v>0.50706503494369337</v>
      </c>
      <c r="C74" s="3">
        <v>1</v>
      </c>
      <c r="D74" s="4">
        <v>12</v>
      </c>
    </row>
    <row r="75" spans="1:4" ht="15.75" thickBot="1" x14ac:dyDescent="0.3">
      <c r="A75">
        <v>0.52195806756798002</v>
      </c>
      <c r="C75" s="5" t="s">
        <v>23</v>
      </c>
      <c r="D75" s="5">
        <v>0</v>
      </c>
    </row>
    <row r="76" spans="1:4" x14ac:dyDescent="0.25">
      <c r="A76">
        <v>0.52201910458693201</v>
      </c>
    </row>
    <row r="77" spans="1:4" x14ac:dyDescent="0.25">
      <c r="A77">
        <v>0.52900784325693528</v>
      </c>
    </row>
    <row r="78" spans="1:4" x14ac:dyDescent="0.25">
      <c r="A78">
        <v>0.53123569444868313</v>
      </c>
    </row>
    <row r="79" spans="1:4" x14ac:dyDescent="0.25">
      <c r="A79">
        <v>0.54377880184331795</v>
      </c>
    </row>
    <row r="80" spans="1:4" x14ac:dyDescent="0.25">
      <c r="A80">
        <v>0.55342265083773312</v>
      </c>
    </row>
    <row r="81" spans="1:1" x14ac:dyDescent="0.25">
      <c r="A81">
        <v>0.55534531693472089</v>
      </c>
    </row>
    <row r="82" spans="1:1" x14ac:dyDescent="0.25">
      <c r="A82">
        <v>0.55796990874965668</v>
      </c>
    </row>
    <row r="83" spans="1:1" x14ac:dyDescent="0.25">
      <c r="A83">
        <v>0.56184575945310833</v>
      </c>
    </row>
    <row r="84" spans="1:1" x14ac:dyDescent="0.25">
      <c r="A84">
        <v>0.56880397961363571</v>
      </c>
    </row>
    <row r="85" spans="1:1" x14ac:dyDescent="0.25">
      <c r="A85">
        <v>0.57557908871730701</v>
      </c>
    </row>
    <row r="86" spans="1:1" x14ac:dyDescent="0.25">
      <c r="A86">
        <v>0.57707449568163094</v>
      </c>
    </row>
    <row r="87" spans="1:1" x14ac:dyDescent="0.25">
      <c r="A87">
        <v>0.58107242042298657</v>
      </c>
    </row>
    <row r="88" spans="1:1" x14ac:dyDescent="0.25">
      <c r="A88">
        <v>0.58571123386333812</v>
      </c>
    </row>
    <row r="89" spans="1:1" x14ac:dyDescent="0.25">
      <c r="A89">
        <v>0.60429700613422044</v>
      </c>
    </row>
    <row r="90" spans="1:1" x14ac:dyDescent="0.25">
      <c r="A90">
        <v>0.60438856166264843</v>
      </c>
    </row>
    <row r="91" spans="1:1" x14ac:dyDescent="0.25">
      <c r="A91">
        <v>0.60518204290902433</v>
      </c>
    </row>
    <row r="92" spans="1:1" x14ac:dyDescent="0.25">
      <c r="A92">
        <v>0.61256752220221566</v>
      </c>
    </row>
    <row r="93" spans="1:1" x14ac:dyDescent="0.25">
      <c r="A93">
        <v>0.61275063325907164</v>
      </c>
    </row>
    <row r="94" spans="1:1" x14ac:dyDescent="0.25">
      <c r="A94">
        <v>0.61366618854335153</v>
      </c>
    </row>
    <row r="95" spans="1:1" x14ac:dyDescent="0.25">
      <c r="A95">
        <v>0.61796929837946712</v>
      </c>
    </row>
    <row r="96" spans="1:1" x14ac:dyDescent="0.25">
      <c r="A96">
        <v>0.62062440870387892</v>
      </c>
    </row>
    <row r="97" spans="1:1" x14ac:dyDescent="0.25">
      <c r="A97">
        <v>0.6224555192724387</v>
      </c>
    </row>
    <row r="98" spans="1:1" x14ac:dyDescent="0.25">
      <c r="A98">
        <v>0.63072603534043392</v>
      </c>
    </row>
    <row r="99" spans="1:1" x14ac:dyDescent="0.25">
      <c r="A99">
        <v>0.63716544083986937</v>
      </c>
    </row>
    <row r="100" spans="1:1" x14ac:dyDescent="0.25">
      <c r="A100">
        <v>0.63811151463362525</v>
      </c>
    </row>
    <row r="101" spans="1:1" x14ac:dyDescent="0.25">
      <c r="A101">
        <v>0.64842677083651235</v>
      </c>
    </row>
    <row r="102" spans="1:1" x14ac:dyDescent="0.25">
      <c r="A102">
        <v>0.6538895840327158</v>
      </c>
    </row>
    <row r="103" spans="1:1" x14ac:dyDescent="0.25">
      <c r="A103">
        <v>0.65633106479079562</v>
      </c>
    </row>
    <row r="104" spans="1:1" x14ac:dyDescent="0.25">
      <c r="A104">
        <v>0.66936246833704638</v>
      </c>
    </row>
    <row r="105" spans="1:1" x14ac:dyDescent="0.25">
      <c r="A105">
        <v>0.67021698660237439</v>
      </c>
    </row>
    <row r="106" spans="1:1" x14ac:dyDescent="0.25">
      <c r="A106">
        <v>0.69072542497024447</v>
      </c>
    </row>
    <row r="107" spans="1:1" x14ac:dyDescent="0.25">
      <c r="A107">
        <v>0.6947233497116001</v>
      </c>
    </row>
    <row r="108" spans="1:1" x14ac:dyDescent="0.25">
      <c r="A108">
        <v>0.71495712149418622</v>
      </c>
    </row>
    <row r="109" spans="1:1" x14ac:dyDescent="0.25">
      <c r="A109">
        <v>0.71764275032807401</v>
      </c>
    </row>
    <row r="110" spans="1:1" x14ac:dyDescent="0.25">
      <c r="A110">
        <v>0.72035889767143768</v>
      </c>
    </row>
    <row r="111" spans="1:1" x14ac:dyDescent="0.25">
      <c r="A111">
        <v>0.73433637501144444</v>
      </c>
    </row>
    <row r="112" spans="1:1" x14ac:dyDescent="0.25">
      <c r="A112">
        <v>0.74047059541611993</v>
      </c>
    </row>
    <row r="113" spans="1:1" x14ac:dyDescent="0.25">
      <c r="A113">
        <v>0.74156926175725579</v>
      </c>
    </row>
    <row r="114" spans="1:1" x14ac:dyDescent="0.25">
      <c r="A114">
        <v>0.74279000213629565</v>
      </c>
    </row>
    <row r="115" spans="1:1" x14ac:dyDescent="0.25">
      <c r="A115">
        <v>0.74520096438489947</v>
      </c>
    </row>
    <row r="116" spans="1:1" x14ac:dyDescent="0.25">
      <c r="A116">
        <v>0.76033814508499409</v>
      </c>
    </row>
    <row r="117" spans="1:1" x14ac:dyDescent="0.25">
      <c r="A117">
        <v>0.77184362315744504</v>
      </c>
    </row>
    <row r="118" spans="1:1" x14ac:dyDescent="0.25">
      <c r="A118">
        <v>0.78017517624439225</v>
      </c>
    </row>
    <row r="119" spans="1:1" x14ac:dyDescent="0.25">
      <c r="A119">
        <v>0.78380687887203593</v>
      </c>
    </row>
    <row r="120" spans="1:1" x14ac:dyDescent="0.25">
      <c r="A120">
        <v>0.78749961851863159</v>
      </c>
    </row>
    <row r="121" spans="1:1" x14ac:dyDescent="0.25">
      <c r="A121">
        <v>0.79589220862453081</v>
      </c>
    </row>
    <row r="122" spans="1:1" x14ac:dyDescent="0.25">
      <c r="A122">
        <v>0.80922879726554153</v>
      </c>
    </row>
    <row r="123" spans="1:1" x14ac:dyDescent="0.25">
      <c r="A123">
        <v>0.81276894436475722</v>
      </c>
    </row>
    <row r="124" spans="1:1" x14ac:dyDescent="0.25">
      <c r="A124">
        <v>0.8189031647694327</v>
      </c>
    </row>
    <row r="125" spans="1:1" x14ac:dyDescent="0.25">
      <c r="A125">
        <v>0.82912686544389169</v>
      </c>
    </row>
    <row r="126" spans="1:1" x14ac:dyDescent="0.25">
      <c r="A126">
        <v>0.84243293557542653</v>
      </c>
    </row>
    <row r="127" spans="1:1" x14ac:dyDescent="0.25">
      <c r="A127">
        <v>0.86468092898342841</v>
      </c>
    </row>
    <row r="128" spans="1:1" x14ac:dyDescent="0.25">
      <c r="A128">
        <v>0.88421277504806661</v>
      </c>
    </row>
    <row r="129" spans="1:1" x14ac:dyDescent="0.25">
      <c r="A129">
        <v>0.88799707022309027</v>
      </c>
    </row>
    <row r="130" spans="1:1" x14ac:dyDescent="0.25">
      <c r="A130">
        <v>0.88866847743156219</v>
      </c>
    </row>
    <row r="131" spans="1:1" x14ac:dyDescent="0.25">
      <c r="A131">
        <v>0.89968565935239719</v>
      </c>
    </row>
    <row r="132" spans="1:1" x14ac:dyDescent="0.25">
      <c r="A132">
        <v>0.90826136051515249</v>
      </c>
    </row>
    <row r="133" spans="1:1" x14ac:dyDescent="0.25">
      <c r="A133">
        <v>0.92321543015839103</v>
      </c>
    </row>
    <row r="134" spans="1:1" x14ac:dyDescent="0.25">
      <c r="A134">
        <v>0.924314096499527</v>
      </c>
    </row>
    <row r="135" spans="1:1" x14ac:dyDescent="0.25">
      <c r="A135">
        <v>0.9328287606433302</v>
      </c>
    </row>
    <row r="136" spans="1:1" x14ac:dyDescent="0.25">
      <c r="A136">
        <v>0.93881038850062559</v>
      </c>
    </row>
    <row r="137" spans="1:1" x14ac:dyDescent="0.25">
      <c r="A137">
        <v>0.94827112643818479</v>
      </c>
    </row>
    <row r="138" spans="1:1" x14ac:dyDescent="0.25">
      <c r="A138">
        <v>0.96420178838465531</v>
      </c>
    </row>
    <row r="139" spans="1:1" x14ac:dyDescent="0.25">
      <c r="A139">
        <v>0.96591082491531111</v>
      </c>
    </row>
    <row r="140" spans="1:1" x14ac:dyDescent="0.25">
      <c r="A140">
        <v>0.96819971312601094</v>
      </c>
    </row>
    <row r="141" spans="1:1" x14ac:dyDescent="0.25">
      <c r="A141">
        <v>0.98147526474806968</v>
      </c>
    </row>
    <row r="142" spans="1:1" x14ac:dyDescent="0.25">
      <c r="A142">
        <v>0.99203466902676474</v>
      </c>
    </row>
    <row r="143" spans="1:1" x14ac:dyDescent="0.25">
      <c r="A143">
        <v>0.99389629810480051</v>
      </c>
    </row>
    <row r="144" spans="1:1" x14ac:dyDescent="0.25">
      <c r="A144">
        <v>0.99685659352397227</v>
      </c>
    </row>
  </sheetData>
  <sortState xmlns:xlrd2="http://schemas.microsoft.com/office/spreadsheetml/2017/richdata2" ref="C63:C74">
    <sortCondition ref="C63"/>
  </sortState>
  <mergeCells count="4">
    <mergeCell ref="G36:L41"/>
    <mergeCell ref="F51:K56"/>
    <mergeCell ref="G27:L32"/>
    <mergeCell ref="H6:I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386A4-04BF-419C-A3C5-1E577DDB9D69}">
  <dimension ref="A1:Q255"/>
  <sheetViews>
    <sheetView topLeftCell="A19" zoomScale="78" zoomScaleNormal="78" workbookViewId="0">
      <selection activeCell="H27" sqref="H27"/>
    </sheetView>
  </sheetViews>
  <sheetFormatPr defaultRowHeight="15" x14ac:dyDescent="0.25"/>
  <cols>
    <col min="3" max="3" width="11.85546875" customWidth="1"/>
    <col min="4" max="4" width="11.5703125" customWidth="1"/>
    <col min="5" max="5" width="14.85546875" customWidth="1"/>
    <col min="6" max="6" width="12" customWidth="1"/>
    <col min="7" max="7" width="14.7109375" customWidth="1"/>
    <col min="8" max="8" width="22.5703125" customWidth="1"/>
    <col min="9" max="9" width="15.140625" customWidth="1"/>
  </cols>
  <sheetData>
    <row r="1" spans="1:17" x14ac:dyDescent="0.25">
      <c r="A1">
        <v>3.8758507034516434E-3</v>
      </c>
    </row>
    <row r="2" spans="1:17" x14ac:dyDescent="0.25">
      <c r="A2">
        <v>3.8758507034516434E-3</v>
      </c>
      <c r="H2" t="s">
        <v>13</v>
      </c>
      <c r="I2" s="19">
        <f>_xlfn.CHISQ.INV.RT(0.05,15)</f>
        <v>24.99579013972863</v>
      </c>
      <c r="L2" s="29" t="s">
        <v>25</v>
      </c>
      <c r="M2" s="29"/>
      <c r="N2" s="29"/>
      <c r="O2" s="29"/>
      <c r="P2" s="29"/>
      <c r="Q2" s="29"/>
    </row>
    <row r="3" spans="1:17" ht="18" x14ac:dyDescent="0.25">
      <c r="A3">
        <v>1.3183996093630787E-2</v>
      </c>
      <c r="C3" s="1" t="s">
        <v>1</v>
      </c>
      <c r="D3">
        <v>255</v>
      </c>
      <c r="H3" t="s">
        <v>12</v>
      </c>
      <c r="I3" s="17">
        <f>D4-1</f>
        <v>14.968719422671311</v>
      </c>
      <c r="L3" s="29"/>
      <c r="M3" s="29"/>
      <c r="N3" s="29"/>
      <c r="O3" s="29"/>
      <c r="P3" s="29"/>
      <c r="Q3" s="29"/>
    </row>
    <row r="4" spans="1:17" ht="18" x14ac:dyDescent="0.25">
      <c r="A4">
        <v>1.5198217719046602E-2</v>
      </c>
      <c r="C4" s="1" t="s">
        <v>0</v>
      </c>
      <c r="D4">
        <f>SQRT(D3)</f>
        <v>15.968719422671311</v>
      </c>
      <c r="H4" t="s">
        <v>11</v>
      </c>
      <c r="L4" s="29"/>
      <c r="M4" s="29"/>
      <c r="N4" s="29"/>
      <c r="O4" s="29"/>
      <c r="P4" s="29"/>
      <c r="Q4" s="29"/>
    </row>
    <row r="5" spans="1:17" x14ac:dyDescent="0.25">
      <c r="A5">
        <v>1.5961180455946532E-2</v>
      </c>
      <c r="H5" t="s">
        <v>10</v>
      </c>
      <c r="I5" s="25">
        <v>24.995999999999999</v>
      </c>
      <c r="L5" s="29"/>
      <c r="M5" s="29"/>
      <c r="N5" s="29"/>
      <c r="O5" s="29"/>
      <c r="P5" s="29"/>
      <c r="Q5" s="29"/>
    </row>
    <row r="6" spans="1:17" x14ac:dyDescent="0.25">
      <c r="A6">
        <v>2.5543992431409649E-2</v>
      </c>
      <c r="L6" s="29"/>
      <c r="M6" s="29"/>
      <c r="N6" s="29"/>
      <c r="O6" s="29"/>
      <c r="P6" s="29"/>
      <c r="Q6" s="29"/>
    </row>
    <row r="7" spans="1:17" ht="60" x14ac:dyDescent="0.25">
      <c r="A7">
        <v>3.3845027008880889E-2</v>
      </c>
      <c r="C7" s="32" t="s">
        <v>2</v>
      </c>
      <c r="D7" s="32" t="s">
        <v>3</v>
      </c>
      <c r="E7" s="15" t="s">
        <v>7</v>
      </c>
      <c r="F7" s="15" t="s">
        <v>8</v>
      </c>
      <c r="G7" s="35" t="s">
        <v>9</v>
      </c>
      <c r="H7" s="37" t="s">
        <v>6</v>
      </c>
      <c r="I7" s="37"/>
      <c r="L7" s="29"/>
      <c r="M7" s="29"/>
      <c r="N7" s="29"/>
      <c r="O7" s="29"/>
      <c r="P7" s="29"/>
      <c r="Q7" s="29"/>
    </row>
    <row r="8" spans="1:17" x14ac:dyDescent="0.25">
      <c r="A8">
        <v>3.5401470992156743E-2</v>
      </c>
      <c r="C8" s="31">
        <v>0</v>
      </c>
      <c r="D8" s="31">
        <v>0.05</v>
      </c>
      <c r="E8" s="11">
        <f>I8</f>
        <v>13</v>
      </c>
      <c r="F8" s="12">
        <f>$D$3/$D$4</f>
        <v>15.968719422671313</v>
      </c>
      <c r="G8" s="13">
        <f>(E8-F8)^2/F8</f>
        <v>0.55190994201033883</v>
      </c>
      <c r="H8" s="30">
        <f>FREQUENCY(A1:A255,D8)</f>
        <v>13</v>
      </c>
      <c r="I8" s="30">
        <f>H8</f>
        <v>13</v>
      </c>
    </row>
    <row r="9" spans="1:17" x14ac:dyDescent="0.25">
      <c r="A9">
        <v>3.5889767143772698E-2</v>
      </c>
      <c r="C9" s="31">
        <v>0.06</v>
      </c>
      <c r="D9" s="30">
        <v>0.11</v>
      </c>
      <c r="E9" s="11">
        <f>I9</f>
        <v>17</v>
      </c>
      <c r="F9" s="12">
        <f>$D$3/$D$4</f>
        <v>15.968719422671313</v>
      </c>
      <c r="G9" s="13">
        <f>(E9-F9)^2/F9</f>
        <v>6.6601435032132103E-2</v>
      </c>
      <c r="H9" s="30">
        <f>FREQUENCY(A1:A255,D9)</f>
        <v>30</v>
      </c>
      <c r="I9" s="30">
        <f>H9-H8</f>
        <v>17</v>
      </c>
    </row>
    <row r="10" spans="1:17" x14ac:dyDescent="0.25">
      <c r="A10">
        <v>4.2023987548448133E-2</v>
      </c>
      <c r="C10" s="31">
        <v>0.12</v>
      </c>
      <c r="D10" s="30">
        <v>0.17</v>
      </c>
      <c r="E10" s="11">
        <f t="shared" ref="E10:E22" si="0">I10</f>
        <v>15</v>
      </c>
      <c r="F10" s="12">
        <f>$D$3/$D$4</f>
        <v>15.968719422671313</v>
      </c>
      <c r="G10" s="13">
        <f>(E10-F10)^2/F10</f>
        <v>5.8765972087175662E-2</v>
      </c>
      <c r="H10" s="30">
        <f>FREQUENCY(A1:A255,D10)</f>
        <v>45</v>
      </c>
      <c r="I10" s="30">
        <f>H10-H9</f>
        <v>15</v>
      </c>
      <c r="M10">
        <v>1</v>
      </c>
      <c r="N10">
        <f>1/16</f>
        <v>6.25E-2</v>
      </c>
    </row>
    <row r="11" spans="1:17" x14ac:dyDescent="0.25">
      <c r="A11">
        <v>4.4892727439191871E-2</v>
      </c>
      <c r="C11" s="31">
        <v>0.18</v>
      </c>
      <c r="D11" s="30">
        <v>0.24</v>
      </c>
      <c r="E11" s="11">
        <f t="shared" si="0"/>
        <v>21</v>
      </c>
      <c r="F11" s="12">
        <f>$D$3/$D$4</f>
        <v>15.968719422671313</v>
      </c>
      <c r="G11" s="13">
        <f>(E11-F11)^2/F11</f>
        <v>1.5852106595264037</v>
      </c>
      <c r="H11" s="30">
        <f>FREQUENCY(A1:A255,D11)</f>
        <v>66</v>
      </c>
      <c r="I11" s="30">
        <f>H11-H10</f>
        <v>21</v>
      </c>
      <c r="M11">
        <v>2</v>
      </c>
      <c r="N11">
        <f>0.0625+N10</f>
        <v>0.125</v>
      </c>
    </row>
    <row r="12" spans="1:17" x14ac:dyDescent="0.25">
      <c r="A12">
        <v>4.6967986083559676E-2</v>
      </c>
      <c r="C12" s="31">
        <v>0.25</v>
      </c>
      <c r="D12" s="30">
        <v>0.3</v>
      </c>
      <c r="E12" s="11">
        <f t="shared" si="0"/>
        <v>17</v>
      </c>
      <c r="F12" s="12">
        <f>$D$3/$D$4</f>
        <v>15.968719422671313</v>
      </c>
      <c r="G12" s="13">
        <f>(E12-F12)^2/F12</f>
        <v>6.6601435032132103E-2</v>
      </c>
      <c r="H12" s="30">
        <f>FREQUENCY(A1:A255,D12)</f>
        <v>83</v>
      </c>
      <c r="I12" s="30">
        <f>H12-H11</f>
        <v>17</v>
      </c>
      <c r="M12">
        <v>3</v>
      </c>
      <c r="N12">
        <f>N11+N10</f>
        <v>0.1875</v>
      </c>
    </row>
    <row r="13" spans="1:17" x14ac:dyDescent="0.25">
      <c r="A13">
        <v>4.760887478255562E-2</v>
      </c>
      <c r="C13" s="31">
        <v>0.31</v>
      </c>
      <c r="D13" s="30">
        <v>0.42</v>
      </c>
      <c r="E13" s="11">
        <f t="shared" si="0"/>
        <v>30</v>
      </c>
      <c r="F13" s="12">
        <f>$D$3/$D$4</f>
        <v>15.968719422671313</v>
      </c>
      <c r="G13" s="13">
        <f>(E13-F13)^2/F13</f>
        <v>12.328905620334762</v>
      </c>
      <c r="H13" s="30">
        <f>FREQUENCY(A1:A255,D13)</f>
        <v>113</v>
      </c>
      <c r="I13" s="30">
        <f>H13-H12</f>
        <v>30</v>
      </c>
      <c r="M13">
        <v>4</v>
      </c>
      <c r="N13">
        <f>N12+N10</f>
        <v>0.25</v>
      </c>
    </row>
    <row r="14" spans="1:17" x14ac:dyDescent="0.25">
      <c r="A14">
        <v>5.3682058168279062E-2</v>
      </c>
      <c r="C14" s="30">
        <v>0.43</v>
      </c>
      <c r="D14" s="30">
        <v>0.49</v>
      </c>
      <c r="E14" s="11">
        <f t="shared" si="0"/>
        <v>15</v>
      </c>
      <c r="F14" s="12">
        <f>$D$3/$D$4</f>
        <v>15.968719422671313</v>
      </c>
      <c r="G14" s="26">
        <f>(E14-F14)^2/F14</f>
        <v>5.8765972087175662E-2</v>
      </c>
      <c r="H14" s="30">
        <f>FREQUENCY(A1:A255,D14)</f>
        <v>128</v>
      </c>
      <c r="I14" s="30">
        <f>H14-H13</f>
        <v>15</v>
      </c>
      <c r="M14">
        <v>5</v>
      </c>
      <c r="N14">
        <f>0.0625+N13</f>
        <v>0.3125</v>
      </c>
    </row>
    <row r="15" spans="1:17" ht="18.75" x14ac:dyDescent="0.25">
      <c r="A15">
        <v>5.7588427381206703E-2</v>
      </c>
      <c r="C15" s="31">
        <v>0.5</v>
      </c>
      <c r="D15" s="30">
        <v>0.55000000000000004</v>
      </c>
      <c r="E15" s="11">
        <f t="shared" si="0"/>
        <v>11</v>
      </c>
      <c r="F15" s="12">
        <f>$D$3/$D$4</f>
        <v>15.968719422671313</v>
      </c>
      <c r="G15" s="13">
        <f>(E15-F15)^2/F15</f>
        <v>1.5460333448016215</v>
      </c>
      <c r="H15" s="30">
        <f>FREQUENCY(A1:A255,D15)</f>
        <v>139</v>
      </c>
      <c r="I15" s="30">
        <f>H15-H14</f>
        <v>11</v>
      </c>
      <c r="J15" s="33"/>
      <c r="K15" s="33"/>
      <c r="L15" s="33"/>
      <c r="M15" s="33">
        <v>6</v>
      </c>
      <c r="N15">
        <f>N14+N10</f>
        <v>0.375</v>
      </c>
    </row>
    <row r="16" spans="1:17" ht="18.75" x14ac:dyDescent="0.25">
      <c r="A16">
        <v>6.1799981688894313E-2</v>
      </c>
      <c r="C16" s="31">
        <v>0.56000000000000005</v>
      </c>
      <c r="D16" s="30">
        <v>0.61</v>
      </c>
      <c r="E16" s="11">
        <f t="shared" si="0"/>
        <v>12</v>
      </c>
      <c r="F16" s="12">
        <f>$D$3/$D$4</f>
        <v>15.968719422671313</v>
      </c>
      <c r="G16" s="13">
        <f>(E16-F16)^2/F16</f>
        <v>0.98634921429746514</v>
      </c>
      <c r="H16" s="30">
        <f>FREQUENCY(A1:A255,D16)</f>
        <v>151</v>
      </c>
      <c r="I16" s="30">
        <f>H16-H15</f>
        <v>12</v>
      </c>
      <c r="J16" s="33"/>
      <c r="K16" s="33"/>
      <c r="L16" s="33"/>
      <c r="M16" s="33">
        <v>7</v>
      </c>
      <c r="N16">
        <f>N15+N10</f>
        <v>0.4375</v>
      </c>
    </row>
    <row r="17" spans="1:14" ht="18.75" x14ac:dyDescent="0.25">
      <c r="A17">
        <v>6.3966795861690115E-2</v>
      </c>
      <c r="C17" s="31">
        <v>0.62</v>
      </c>
      <c r="D17" s="30">
        <v>0.67</v>
      </c>
      <c r="E17" s="11">
        <f t="shared" si="0"/>
        <v>22</v>
      </c>
      <c r="F17" s="12">
        <f>$D$3/$D$4</f>
        <v>15.968719422671313</v>
      </c>
      <c r="G17" s="13">
        <f>(E17-F17)^2/F17</f>
        <v>2.2779751111925464</v>
      </c>
      <c r="H17" s="30">
        <f>FREQUENCY(A1:A255,D17)</f>
        <v>173</v>
      </c>
      <c r="I17" s="30">
        <f>H17-H16</f>
        <v>22</v>
      </c>
      <c r="J17" s="33"/>
      <c r="K17" s="33"/>
      <c r="L17" s="33"/>
      <c r="M17" s="33">
        <v>8</v>
      </c>
      <c r="N17">
        <f>0.0625+N16</f>
        <v>0.5</v>
      </c>
    </row>
    <row r="18" spans="1:14" ht="18.75" x14ac:dyDescent="0.25">
      <c r="A18">
        <v>6.4851832636494036E-2</v>
      </c>
      <c r="C18" s="31">
        <v>0.68</v>
      </c>
      <c r="D18" s="30">
        <v>0.74</v>
      </c>
      <c r="E18" s="11">
        <f t="shared" si="0"/>
        <v>16</v>
      </c>
      <c r="F18" s="12">
        <f>$D$3/$D$4</f>
        <v>15.968719422671313</v>
      </c>
      <c r="G18" s="26">
        <f>(E18-F18)^2/F18</f>
        <v>6.1274451138942565E-5</v>
      </c>
      <c r="H18" s="30">
        <f>FREQUENCY(A1:A255,D18)</f>
        <v>189</v>
      </c>
      <c r="I18" s="30">
        <f>H18-H17</f>
        <v>16</v>
      </c>
      <c r="J18" s="33"/>
      <c r="K18" s="33"/>
      <c r="L18" s="33"/>
      <c r="M18" s="33">
        <v>9</v>
      </c>
      <c r="N18">
        <f>N17+N10</f>
        <v>0.5625</v>
      </c>
    </row>
    <row r="19" spans="1:14" ht="18.75" x14ac:dyDescent="0.25">
      <c r="A19">
        <v>6.808679464094973E-2</v>
      </c>
      <c r="C19" s="30">
        <v>0.75</v>
      </c>
      <c r="D19" s="30">
        <v>0.8</v>
      </c>
      <c r="E19" s="11">
        <f t="shared" si="0"/>
        <v>11</v>
      </c>
      <c r="F19" s="12">
        <f>$D$3/$D$4</f>
        <v>15.968719422671313</v>
      </c>
      <c r="G19" s="26">
        <f>(E19-F19)^2/F19</f>
        <v>1.5460333448016215</v>
      </c>
      <c r="H19" s="30">
        <f>FREQUENCY(A1:A255,D19)</f>
        <v>200</v>
      </c>
      <c r="I19" s="30">
        <f>H19-H18</f>
        <v>11</v>
      </c>
      <c r="J19" s="33"/>
      <c r="K19" s="33"/>
      <c r="L19" s="33"/>
      <c r="M19" s="33">
        <v>10</v>
      </c>
      <c r="N19">
        <f>N18+N10</f>
        <v>0.625</v>
      </c>
    </row>
    <row r="20" spans="1:14" ht="18.75" x14ac:dyDescent="0.25">
      <c r="A20">
        <v>7.1565904721213422E-2</v>
      </c>
      <c r="C20" s="40">
        <v>0.81</v>
      </c>
      <c r="D20" s="34">
        <v>0.86</v>
      </c>
      <c r="E20" s="11">
        <f t="shared" si="0"/>
        <v>21</v>
      </c>
      <c r="F20" s="12">
        <f>$D$3/$D$4</f>
        <v>15.968719422671313</v>
      </c>
      <c r="G20" s="13">
        <f>(E20-F20)^2/F20</f>
        <v>1.5852106595264037</v>
      </c>
      <c r="H20" s="30">
        <f>FREQUENCY(A1:A255,D20)</f>
        <v>221</v>
      </c>
      <c r="I20" s="30">
        <f>H20-H19</f>
        <v>21</v>
      </c>
      <c r="J20" s="33"/>
      <c r="K20" s="33"/>
      <c r="L20" s="33"/>
      <c r="M20" s="33">
        <v>11</v>
      </c>
      <c r="N20">
        <f>0.0625+N19</f>
        <v>0.6875</v>
      </c>
    </row>
    <row r="21" spans="1:14" ht="18.75" x14ac:dyDescent="0.25">
      <c r="A21">
        <v>7.5411236915189056E-2</v>
      </c>
      <c r="C21" s="31">
        <v>0.87</v>
      </c>
      <c r="D21" s="41">
        <v>0.92</v>
      </c>
      <c r="E21" s="11">
        <f t="shared" si="0"/>
        <v>20</v>
      </c>
      <c r="F21" s="12">
        <f>$D$3/$D$4</f>
        <v>15.968719422671313</v>
      </c>
      <c r="G21" s="13">
        <f>(E21-F21)^2/F21</f>
        <v>1.0176910660772911</v>
      </c>
      <c r="H21" s="30">
        <f>FREQUENCY(A1:A255,D21)</f>
        <v>241</v>
      </c>
      <c r="I21" s="30">
        <f>H21-H20</f>
        <v>20</v>
      </c>
      <c r="M21" s="33">
        <v>12</v>
      </c>
      <c r="N21">
        <f>N20+N10</f>
        <v>0.75</v>
      </c>
    </row>
    <row r="22" spans="1:14" ht="18.75" x14ac:dyDescent="0.25">
      <c r="A22">
        <v>8.5634937589648116E-2</v>
      </c>
      <c r="C22" s="40">
        <v>0.93</v>
      </c>
      <c r="D22" s="30">
        <v>1</v>
      </c>
      <c r="E22" s="11">
        <f t="shared" si="0"/>
        <v>14</v>
      </c>
      <c r="F22" s="12">
        <f>$D$3/$D$4</f>
        <v>15.968719422671313</v>
      </c>
      <c r="G22" s="13">
        <f>(E22-F22)^2/F22</f>
        <v>0.24271552794024229</v>
      </c>
      <c r="H22" s="30">
        <f>FREQUENCY(A1:A255,D22)</f>
        <v>255</v>
      </c>
      <c r="I22" s="30">
        <f>H22-H21</f>
        <v>14</v>
      </c>
      <c r="M22" s="33">
        <v>13</v>
      </c>
      <c r="N22">
        <f>0.0625+N21</f>
        <v>0.8125</v>
      </c>
    </row>
    <row r="23" spans="1:14" ht="18.75" x14ac:dyDescent="0.3">
      <c r="A23">
        <v>8.6428418836024049E-2</v>
      </c>
      <c r="C23" s="38"/>
      <c r="E23" s="11">
        <f>SUM(E8:E22)</f>
        <v>255</v>
      </c>
      <c r="G23" s="42">
        <f>SUM(G8:G22)</f>
        <v>23.918830579198449</v>
      </c>
      <c r="I23" s="39">
        <f>SUM(I8:I22)</f>
        <v>255</v>
      </c>
      <c r="M23" s="33">
        <v>14</v>
      </c>
      <c r="N23">
        <f>N22+N10</f>
        <v>0.875</v>
      </c>
    </row>
    <row r="24" spans="1:14" ht="18.75" x14ac:dyDescent="0.25">
      <c r="A24">
        <v>8.853419598986785E-2</v>
      </c>
      <c r="C24" s="2"/>
      <c r="M24" s="33">
        <v>15</v>
      </c>
      <c r="N24">
        <f>N23+N10</f>
        <v>0.9375</v>
      </c>
    </row>
    <row r="25" spans="1:14" ht="18.75" x14ac:dyDescent="0.25">
      <c r="A25">
        <v>9.5278786584063233E-2</v>
      </c>
      <c r="C25" s="2"/>
      <c r="M25" s="33">
        <v>16</v>
      </c>
      <c r="N25">
        <f>0.0625+N24</f>
        <v>1</v>
      </c>
    </row>
    <row r="26" spans="1:14" x14ac:dyDescent="0.25">
      <c r="A26">
        <v>9.753715628528703E-2</v>
      </c>
      <c r="C26" s="2"/>
    </row>
    <row r="27" spans="1:14" x14ac:dyDescent="0.25">
      <c r="A27">
        <v>0.10446485793633839</v>
      </c>
      <c r="C27" s="2"/>
    </row>
    <row r="28" spans="1:14" x14ac:dyDescent="0.25">
      <c r="A28">
        <v>0.10562456129642628</v>
      </c>
      <c r="C28" s="2"/>
    </row>
    <row r="29" spans="1:14" x14ac:dyDescent="0.25">
      <c r="A29">
        <v>0.10840174565874203</v>
      </c>
      <c r="C29" s="2"/>
    </row>
    <row r="30" spans="1:14" x14ac:dyDescent="0.25">
      <c r="A30">
        <v>0.10928678243354595</v>
      </c>
      <c r="C30" s="2"/>
      <c r="D30" t="s">
        <v>13</v>
      </c>
      <c r="E30" s="19">
        <f>_xlfn.CHISQ.INV.RT(0.1,15)</f>
        <v>22.307129581578689</v>
      </c>
      <c r="G30" s="29" t="s">
        <v>31</v>
      </c>
      <c r="H30" s="29"/>
      <c r="I30" s="29"/>
      <c r="J30" s="29"/>
      <c r="K30" s="29"/>
      <c r="L30" s="29"/>
    </row>
    <row r="31" spans="1:14" x14ac:dyDescent="0.25">
      <c r="A31">
        <v>0.11847285378582111</v>
      </c>
      <c r="C31" s="2"/>
      <c r="D31" t="s">
        <v>12</v>
      </c>
      <c r="E31" s="17">
        <f>D4-1</f>
        <v>14.968719422671311</v>
      </c>
      <c r="G31" s="29"/>
      <c r="H31" s="29"/>
      <c r="I31" s="29"/>
      <c r="J31" s="29"/>
      <c r="K31" s="29"/>
      <c r="L31" s="29"/>
    </row>
    <row r="32" spans="1:14" x14ac:dyDescent="0.25">
      <c r="A32">
        <v>0.12039551988280893</v>
      </c>
      <c r="C32" s="2"/>
      <c r="D32" t="s">
        <v>20</v>
      </c>
      <c r="G32" s="29"/>
      <c r="H32" s="29"/>
      <c r="I32" s="29"/>
      <c r="J32" s="29"/>
      <c r="K32" s="29"/>
      <c r="L32" s="29"/>
    </row>
    <row r="33" spans="1:13" x14ac:dyDescent="0.25">
      <c r="A33">
        <v>0.12244026001770074</v>
      </c>
      <c r="C33" s="2"/>
      <c r="D33" t="s">
        <v>10</v>
      </c>
      <c r="E33" s="25">
        <v>22307</v>
      </c>
      <c r="G33" s="29"/>
      <c r="H33" s="29"/>
      <c r="I33" s="29"/>
      <c r="J33" s="29"/>
      <c r="K33" s="29"/>
      <c r="L33" s="29"/>
      <c r="M33" t="s">
        <v>32</v>
      </c>
    </row>
    <row r="34" spans="1:13" x14ac:dyDescent="0.25">
      <c r="A34">
        <v>0.12344737083040865</v>
      </c>
      <c r="C34" s="2"/>
      <c r="G34" s="29"/>
      <c r="H34" s="29"/>
      <c r="I34" s="29"/>
      <c r="J34" s="29"/>
      <c r="K34" s="29"/>
      <c r="L34" s="29"/>
    </row>
    <row r="35" spans="1:13" x14ac:dyDescent="0.25">
      <c r="A35">
        <v>0.12472914822840052</v>
      </c>
      <c r="C35" s="2"/>
      <c r="G35" s="29"/>
      <c r="H35" s="29"/>
      <c r="I35" s="29"/>
      <c r="J35" s="29"/>
      <c r="K35" s="29"/>
      <c r="L35" s="29"/>
    </row>
    <row r="36" spans="1:13" x14ac:dyDescent="0.25">
      <c r="A36">
        <v>0.12537003692739646</v>
      </c>
      <c r="C36" s="2"/>
    </row>
    <row r="37" spans="1:13" x14ac:dyDescent="0.25">
      <c r="A37">
        <v>0.1271095919675283</v>
      </c>
      <c r="C37" s="2"/>
    </row>
    <row r="38" spans="1:13" x14ac:dyDescent="0.25">
      <c r="A38">
        <v>0.12823877681814019</v>
      </c>
      <c r="C38" s="2"/>
    </row>
    <row r="39" spans="1:13" x14ac:dyDescent="0.25">
      <c r="A39">
        <v>0.13342692342905974</v>
      </c>
      <c r="C39" s="2"/>
    </row>
    <row r="40" spans="1:13" x14ac:dyDescent="0.25">
      <c r="A40">
        <v>0.14603106784264658</v>
      </c>
      <c r="C40" s="2"/>
      <c r="D40" t="s">
        <v>13</v>
      </c>
      <c r="E40" s="19">
        <f>_xlfn.CHISQ.INV.RT(0.01,15)</f>
        <v>30.577914166892494</v>
      </c>
      <c r="G40" s="29" t="s">
        <v>30</v>
      </c>
      <c r="H40" s="29"/>
      <c r="I40" s="29"/>
      <c r="J40" s="29"/>
      <c r="K40" s="29"/>
      <c r="L40" s="29"/>
    </row>
    <row r="41" spans="1:13" x14ac:dyDescent="0.25">
      <c r="A41">
        <v>0.14746543778801843</v>
      </c>
      <c r="C41" s="2"/>
      <c r="D41" t="s">
        <v>12</v>
      </c>
      <c r="E41" s="17">
        <f>D4-1</f>
        <v>14.968719422671311</v>
      </c>
      <c r="G41" s="29"/>
      <c r="H41" s="29"/>
      <c r="I41" s="29"/>
      <c r="J41" s="29"/>
      <c r="K41" s="29"/>
      <c r="L41" s="29"/>
    </row>
    <row r="42" spans="1:13" x14ac:dyDescent="0.25">
      <c r="A42">
        <v>0.14828943754387036</v>
      </c>
      <c r="C42" s="2"/>
      <c r="D42" t="s">
        <v>26</v>
      </c>
      <c r="G42" s="29"/>
      <c r="H42" s="29"/>
      <c r="I42" s="29"/>
      <c r="J42" s="29"/>
      <c r="K42" s="29"/>
      <c r="L42" s="29"/>
    </row>
    <row r="43" spans="1:13" x14ac:dyDescent="0.25">
      <c r="A43">
        <v>0.14920499282815028</v>
      </c>
      <c r="C43" s="2"/>
      <c r="D43" t="s">
        <v>10</v>
      </c>
      <c r="E43" s="25">
        <v>30578</v>
      </c>
      <c r="G43" s="29"/>
      <c r="H43" s="29"/>
      <c r="I43" s="29"/>
      <c r="J43" s="29"/>
      <c r="K43" s="29"/>
      <c r="L43" s="29"/>
    </row>
    <row r="44" spans="1:13" x14ac:dyDescent="0.25">
      <c r="A44">
        <v>0.1564378795739616</v>
      </c>
      <c r="C44" s="2"/>
      <c r="G44" s="29"/>
      <c r="H44" s="29"/>
      <c r="I44" s="29"/>
      <c r="J44" s="29"/>
      <c r="K44" s="29"/>
      <c r="L44" s="29"/>
    </row>
    <row r="45" spans="1:13" x14ac:dyDescent="0.25">
      <c r="A45">
        <v>0.15875728629413741</v>
      </c>
      <c r="C45" s="2"/>
      <c r="G45" s="29"/>
      <c r="H45" s="29"/>
      <c r="I45" s="29"/>
      <c r="J45" s="29"/>
      <c r="K45" s="29"/>
      <c r="L45" s="29"/>
    </row>
    <row r="46" spans="1:13" ht="15.75" thickBot="1" x14ac:dyDescent="0.3">
      <c r="A46">
        <v>0.1717886898403882</v>
      </c>
      <c r="C46" s="2"/>
    </row>
    <row r="47" spans="1:13" x14ac:dyDescent="0.25">
      <c r="A47">
        <v>0.17624439222388377</v>
      </c>
      <c r="C47" s="2"/>
      <c r="D47" s="6" t="s">
        <v>22</v>
      </c>
      <c r="E47" s="6" t="s">
        <v>24</v>
      </c>
    </row>
    <row r="48" spans="1:13" x14ac:dyDescent="0.25">
      <c r="A48">
        <v>0.17639698477126378</v>
      </c>
      <c r="C48" s="2"/>
      <c r="D48" s="3">
        <v>0.05</v>
      </c>
      <c r="E48" s="4">
        <v>13</v>
      </c>
    </row>
    <row r="49" spans="1:5" x14ac:dyDescent="0.25">
      <c r="A49">
        <v>0.1783806878872036</v>
      </c>
      <c r="C49" s="2"/>
      <c r="D49" s="3">
        <v>0.11</v>
      </c>
      <c r="E49" s="4">
        <v>17</v>
      </c>
    </row>
    <row r="50" spans="1:5" x14ac:dyDescent="0.25">
      <c r="A50">
        <v>0.18173772392956328</v>
      </c>
      <c r="C50" s="2"/>
      <c r="D50" s="3">
        <v>0.17</v>
      </c>
      <c r="E50" s="4">
        <v>15</v>
      </c>
    </row>
    <row r="51" spans="1:5" x14ac:dyDescent="0.25">
      <c r="A51">
        <v>0.18311105685598317</v>
      </c>
      <c r="C51" s="2"/>
      <c r="D51" s="3">
        <v>0.24</v>
      </c>
      <c r="E51" s="4">
        <v>21</v>
      </c>
    </row>
    <row r="52" spans="1:5" x14ac:dyDescent="0.25">
      <c r="A52">
        <v>0.19174779503769035</v>
      </c>
      <c r="C52" s="2"/>
      <c r="D52" s="3">
        <v>0.3</v>
      </c>
      <c r="E52" s="4">
        <v>17</v>
      </c>
    </row>
    <row r="53" spans="1:5" x14ac:dyDescent="0.25">
      <c r="A53">
        <v>0.19370097964415417</v>
      </c>
      <c r="C53" s="2"/>
      <c r="D53" s="3">
        <v>0.42</v>
      </c>
      <c r="E53" s="4">
        <v>30</v>
      </c>
    </row>
    <row r="54" spans="1:5" x14ac:dyDescent="0.25">
      <c r="A54">
        <v>0.20395519882808924</v>
      </c>
      <c r="C54" s="2"/>
      <c r="D54" s="3">
        <v>0.49</v>
      </c>
      <c r="E54" s="4">
        <v>15</v>
      </c>
    </row>
    <row r="55" spans="1:5" x14ac:dyDescent="0.25">
      <c r="A55">
        <v>0.20462660603656119</v>
      </c>
      <c r="C55" s="2"/>
      <c r="D55" s="3">
        <v>0.55000000000000004</v>
      </c>
      <c r="E55" s="4">
        <v>11</v>
      </c>
    </row>
    <row r="56" spans="1:5" x14ac:dyDescent="0.25">
      <c r="A56">
        <v>0.20465712454603718</v>
      </c>
      <c r="C56" s="2"/>
      <c r="D56" s="3">
        <v>0.61</v>
      </c>
      <c r="E56" s="4">
        <v>12</v>
      </c>
    </row>
    <row r="57" spans="1:5" x14ac:dyDescent="0.25">
      <c r="A57">
        <v>0.20603045747245705</v>
      </c>
      <c r="C57" s="2"/>
      <c r="D57" s="3">
        <v>0.67</v>
      </c>
      <c r="E57" s="4">
        <v>22</v>
      </c>
    </row>
    <row r="58" spans="1:5" x14ac:dyDescent="0.25">
      <c r="A58">
        <v>0.20694601275673696</v>
      </c>
      <c r="C58" s="2"/>
      <c r="D58" s="3">
        <v>0.74</v>
      </c>
      <c r="E58" s="4">
        <v>16</v>
      </c>
    </row>
    <row r="59" spans="1:5" x14ac:dyDescent="0.25">
      <c r="A59">
        <v>0.21658986175115208</v>
      </c>
      <c r="C59" s="2"/>
      <c r="D59" s="3">
        <v>0.8</v>
      </c>
      <c r="E59" s="4">
        <v>11</v>
      </c>
    </row>
    <row r="60" spans="1:5" x14ac:dyDescent="0.25">
      <c r="A60">
        <v>0.21759697256385999</v>
      </c>
      <c r="C60" s="2"/>
      <c r="D60" s="3">
        <v>0.86</v>
      </c>
      <c r="E60" s="4">
        <v>21</v>
      </c>
    </row>
    <row r="61" spans="1:5" x14ac:dyDescent="0.25">
      <c r="A61">
        <v>0.22113711966307564</v>
      </c>
      <c r="D61" s="3">
        <v>0.92</v>
      </c>
      <c r="E61" s="4">
        <v>20</v>
      </c>
    </row>
    <row r="62" spans="1:5" x14ac:dyDescent="0.25">
      <c r="A62">
        <v>0.22220526749473557</v>
      </c>
      <c r="D62" s="3">
        <v>1</v>
      </c>
      <c r="E62" s="4">
        <v>14</v>
      </c>
    </row>
    <row r="63" spans="1:5" ht="15.75" thickBot="1" x14ac:dyDescent="0.3">
      <c r="A63">
        <v>0.22284615619373149</v>
      </c>
      <c r="D63" s="5" t="s">
        <v>23</v>
      </c>
      <c r="E63" s="5">
        <v>0</v>
      </c>
    </row>
    <row r="64" spans="1:5" x14ac:dyDescent="0.25">
      <c r="A64">
        <v>0.22324289681691947</v>
      </c>
    </row>
    <row r="65" spans="1:1" x14ac:dyDescent="0.25">
      <c r="A65">
        <v>0.22858363597521897</v>
      </c>
    </row>
    <row r="66" spans="1:1" x14ac:dyDescent="0.25">
      <c r="A66">
        <v>0.23264259773552659</v>
      </c>
    </row>
    <row r="67" spans="1:1" x14ac:dyDescent="0.25">
      <c r="A67">
        <v>0.24042481765190588</v>
      </c>
    </row>
    <row r="68" spans="1:1" x14ac:dyDescent="0.25">
      <c r="A68">
        <v>0.24170659504989778</v>
      </c>
    </row>
    <row r="69" spans="1:1" x14ac:dyDescent="0.25">
      <c r="A69">
        <v>0.24634540849024933</v>
      </c>
    </row>
    <row r="70" spans="1:1" x14ac:dyDescent="0.25">
      <c r="A70">
        <v>0.25147251808221688</v>
      </c>
    </row>
    <row r="71" spans="1:1" x14ac:dyDescent="0.25">
      <c r="A71">
        <v>0.25620288705099642</v>
      </c>
    </row>
    <row r="72" spans="1:1" x14ac:dyDescent="0.25">
      <c r="A72">
        <v>0.26206244087038788</v>
      </c>
    </row>
    <row r="73" spans="1:1" x14ac:dyDescent="0.25">
      <c r="A73">
        <v>0.26313058870204781</v>
      </c>
    </row>
    <row r="74" spans="1:1" x14ac:dyDescent="0.25">
      <c r="A74">
        <v>0.2640461439863277</v>
      </c>
    </row>
    <row r="75" spans="1:1" x14ac:dyDescent="0.25">
      <c r="A75">
        <v>0.26599932859279152</v>
      </c>
    </row>
    <row r="76" spans="1:1" x14ac:dyDescent="0.25">
      <c r="A76">
        <v>0.26642658772545547</v>
      </c>
    </row>
    <row r="77" spans="1:1" x14ac:dyDescent="0.25">
      <c r="A77">
        <v>0.26722006897183143</v>
      </c>
    </row>
    <row r="78" spans="1:1" x14ac:dyDescent="0.25">
      <c r="A78">
        <v>0.26969206823938718</v>
      </c>
    </row>
    <row r="79" spans="1:1" x14ac:dyDescent="0.25">
      <c r="A79">
        <v>0.27426984466078674</v>
      </c>
    </row>
    <row r="80" spans="1:1" x14ac:dyDescent="0.25">
      <c r="A80">
        <v>0.28211310159611802</v>
      </c>
    </row>
    <row r="81" spans="1:1" x14ac:dyDescent="0.25">
      <c r="A81">
        <v>0.28873561815240945</v>
      </c>
    </row>
    <row r="82" spans="1:1" x14ac:dyDescent="0.25">
      <c r="A82">
        <v>0.29306924649800103</v>
      </c>
    </row>
    <row r="83" spans="1:1" x14ac:dyDescent="0.25">
      <c r="A83">
        <v>0.29960020752586441</v>
      </c>
    </row>
    <row r="84" spans="1:1" x14ac:dyDescent="0.25">
      <c r="A84">
        <v>0.30259102145451217</v>
      </c>
    </row>
    <row r="85" spans="1:1" x14ac:dyDescent="0.25">
      <c r="A85">
        <v>0.304391613513596</v>
      </c>
    </row>
    <row r="86" spans="1:1" x14ac:dyDescent="0.25">
      <c r="A86">
        <v>0.3095187231055635</v>
      </c>
    </row>
    <row r="87" spans="1:1" x14ac:dyDescent="0.25">
      <c r="A87">
        <v>0.32163457136753443</v>
      </c>
    </row>
    <row r="88" spans="1:1" x14ac:dyDescent="0.25">
      <c r="A88">
        <v>0.33146153141880552</v>
      </c>
    </row>
    <row r="89" spans="1:1" x14ac:dyDescent="0.25">
      <c r="A89">
        <v>0.33207190160832545</v>
      </c>
    </row>
    <row r="90" spans="1:1" x14ac:dyDescent="0.25">
      <c r="A90">
        <v>0.33805352946562089</v>
      </c>
    </row>
    <row r="91" spans="1:1" x14ac:dyDescent="0.25">
      <c r="A91">
        <v>0.34836878566850793</v>
      </c>
    </row>
    <row r="92" spans="1:1" x14ac:dyDescent="0.25">
      <c r="A92">
        <v>0.34958952604754784</v>
      </c>
    </row>
    <row r="93" spans="1:1" x14ac:dyDescent="0.25">
      <c r="A93">
        <v>0.3639332255012665</v>
      </c>
    </row>
    <row r="94" spans="1:1" x14ac:dyDescent="0.25">
      <c r="A94">
        <v>0.36594744712668231</v>
      </c>
    </row>
    <row r="95" spans="1:1" x14ac:dyDescent="0.25">
      <c r="A95">
        <v>0.36793115024262213</v>
      </c>
    </row>
    <row r="96" spans="1:1" x14ac:dyDescent="0.25">
      <c r="A96">
        <v>0.369457075716422</v>
      </c>
    </row>
    <row r="97" spans="1:1" x14ac:dyDescent="0.25">
      <c r="A97">
        <v>0.36985381633960995</v>
      </c>
    </row>
    <row r="98" spans="1:1" x14ac:dyDescent="0.25">
      <c r="A98">
        <v>0.3716238898892178</v>
      </c>
    </row>
    <row r="99" spans="1:1" x14ac:dyDescent="0.25">
      <c r="A99">
        <v>0.37650685140537737</v>
      </c>
    </row>
    <row r="100" spans="1:1" x14ac:dyDescent="0.25">
      <c r="A100">
        <v>0.37812433240760523</v>
      </c>
    </row>
    <row r="101" spans="1:1" x14ac:dyDescent="0.25">
      <c r="A101">
        <v>0.38511307107760856</v>
      </c>
    </row>
    <row r="102" spans="1:1" x14ac:dyDescent="0.25">
      <c r="A102">
        <v>0.39210180974761194</v>
      </c>
    </row>
    <row r="103" spans="1:1" x14ac:dyDescent="0.25">
      <c r="A103">
        <v>0.39271217993713187</v>
      </c>
    </row>
    <row r="104" spans="1:1" x14ac:dyDescent="0.25">
      <c r="A104">
        <v>0.39646595660267953</v>
      </c>
    </row>
    <row r="105" spans="1:1" x14ac:dyDescent="0.25">
      <c r="A105">
        <v>0.39826654866176336</v>
      </c>
    </row>
    <row r="106" spans="1:1" x14ac:dyDescent="0.25">
      <c r="A106">
        <v>0.39991454817346722</v>
      </c>
    </row>
    <row r="107" spans="1:1" x14ac:dyDescent="0.25">
      <c r="A107">
        <v>0.41312906277657402</v>
      </c>
    </row>
    <row r="108" spans="1:1" x14ac:dyDescent="0.25">
      <c r="A108">
        <v>0.41395306253242592</v>
      </c>
    </row>
    <row r="109" spans="1:1" x14ac:dyDescent="0.25">
      <c r="A109">
        <v>0.41438032166508987</v>
      </c>
    </row>
    <row r="110" spans="1:1" x14ac:dyDescent="0.25">
      <c r="A110">
        <v>0.41599780266731773</v>
      </c>
    </row>
    <row r="111" spans="1:1" x14ac:dyDescent="0.25">
      <c r="A111">
        <v>0.41636402478102968</v>
      </c>
    </row>
    <row r="112" spans="1:1" x14ac:dyDescent="0.25">
      <c r="A112">
        <v>0.41828669087801751</v>
      </c>
    </row>
    <row r="113" spans="1:1" x14ac:dyDescent="0.25">
      <c r="A113">
        <v>0.41956846827600941</v>
      </c>
    </row>
    <row r="114" spans="1:1" x14ac:dyDescent="0.25">
      <c r="A114">
        <v>0.42204046754356517</v>
      </c>
    </row>
    <row r="115" spans="1:1" x14ac:dyDescent="0.25">
      <c r="A115">
        <v>0.42555009613330486</v>
      </c>
    </row>
    <row r="116" spans="1:1" x14ac:dyDescent="0.25">
      <c r="A116">
        <v>0.42735068819238869</v>
      </c>
    </row>
    <row r="117" spans="1:1" x14ac:dyDescent="0.25">
      <c r="A117">
        <v>0.42823572496719259</v>
      </c>
    </row>
    <row r="118" spans="1:1" x14ac:dyDescent="0.25">
      <c r="A118">
        <v>0.43601794488357187</v>
      </c>
    </row>
    <row r="119" spans="1:1" x14ac:dyDescent="0.25">
      <c r="A119">
        <v>0.44489883114108708</v>
      </c>
    </row>
    <row r="120" spans="1:1" x14ac:dyDescent="0.25">
      <c r="A120">
        <v>0.44663838618121893</v>
      </c>
    </row>
    <row r="121" spans="1:1" x14ac:dyDescent="0.25">
      <c r="A121">
        <v>0.44743186742759483</v>
      </c>
    </row>
    <row r="122" spans="1:1" x14ac:dyDescent="0.25">
      <c r="A122">
        <v>0.45866267891476181</v>
      </c>
    </row>
    <row r="123" spans="1:1" x14ac:dyDescent="0.25">
      <c r="A123">
        <v>0.47007660145878477</v>
      </c>
    </row>
    <row r="124" spans="1:1" x14ac:dyDescent="0.25">
      <c r="A124">
        <v>0.47288430433057649</v>
      </c>
    </row>
    <row r="125" spans="1:1" x14ac:dyDescent="0.25">
      <c r="A125">
        <v>0.47465437788018433</v>
      </c>
    </row>
    <row r="126" spans="1:1" x14ac:dyDescent="0.25">
      <c r="A126">
        <v>0.47624134037293619</v>
      </c>
    </row>
    <row r="127" spans="1:1" x14ac:dyDescent="0.25">
      <c r="A127">
        <v>0.47935422833948788</v>
      </c>
    </row>
    <row r="128" spans="1:1" x14ac:dyDescent="0.25">
      <c r="A128">
        <v>0.48509170812097535</v>
      </c>
    </row>
    <row r="129" spans="1:1" x14ac:dyDescent="0.25">
      <c r="A129">
        <v>0.49116489150669879</v>
      </c>
    </row>
    <row r="130" spans="1:1" x14ac:dyDescent="0.25">
      <c r="A130">
        <v>0.4936674092837306</v>
      </c>
    </row>
    <row r="131" spans="1:1" x14ac:dyDescent="0.25">
      <c r="A131">
        <v>0.49745170445875425</v>
      </c>
    </row>
    <row r="132" spans="1:1" x14ac:dyDescent="0.25">
      <c r="A132">
        <v>0.5060274056215095</v>
      </c>
    </row>
    <row r="133" spans="1:1" x14ac:dyDescent="0.25">
      <c r="A133">
        <v>0.50770592364268929</v>
      </c>
    </row>
    <row r="134" spans="1:1" x14ac:dyDescent="0.25">
      <c r="A134">
        <v>0.52916043580431527</v>
      </c>
    </row>
    <row r="135" spans="1:1" x14ac:dyDescent="0.25">
      <c r="A135">
        <v>0.53471480452894682</v>
      </c>
    </row>
    <row r="136" spans="1:1" x14ac:dyDescent="0.25">
      <c r="A136">
        <v>0.53596606341746267</v>
      </c>
    </row>
    <row r="137" spans="1:1" x14ac:dyDescent="0.25">
      <c r="A137">
        <v>0.53645435956907861</v>
      </c>
    </row>
    <row r="138" spans="1:1" x14ac:dyDescent="0.25">
      <c r="A138">
        <v>0.54051332132938623</v>
      </c>
    </row>
    <row r="139" spans="1:1" x14ac:dyDescent="0.25">
      <c r="A139">
        <v>0.54783776360362557</v>
      </c>
    </row>
    <row r="140" spans="1:1" x14ac:dyDescent="0.25">
      <c r="A140">
        <v>0.55134739219336526</v>
      </c>
    </row>
    <row r="141" spans="1:1" x14ac:dyDescent="0.25">
      <c r="A141">
        <v>0.55717642750328078</v>
      </c>
    </row>
    <row r="142" spans="1:1" x14ac:dyDescent="0.25">
      <c r="A142">
        <v>0.55909909360026855</v>
      </c>
    </row>
    <row r="143" spans="1:1" x14ac:dyDescent="0.25">
      <c r="A143">
        <v>0.5671559801019318</v>
      </c>
    </row>
    <row r="144" spans="1:1" x14ac:dyDescent="0.25">
      <c r="A144">
        <v>0.57191686758018734</v>
      </c>
    </row>
    <row r="145" spans="1:1" x14ac:dyDescent="0.25">
      <c r="A145">
        <v>0.57197790459913933</v>
      </c>
    </row>
    <row r="146" spans="1:1" x14ac:dyDescent="0.25">
      <c r="A146">
        <v>0.58000427259132659</v>
      </c>
    </row>
    <row r="147" spans="1:1" x14ac:dyDescent="0.25">
      <c r="A147">
        <v>0.58809167760246595</v>
      </c>
    </row>
    <row r="148" spans="1:1" x14ac:dyDescent="0.25">
      <c r="A148">
        <v>0.59385967589342936</v>
      </c>
    </row>
    <row r="149" spans="1:1" x14ac:dyDescent="0.25">
      <c r="A149">
        <v>0.59501937925351722</v>
      </c>
    </row>
    <row r="150" spans="1:1" x14ac:dyDescent="0.25">
      <c r="A150">
        <v>0.59642323068941316</v>
      </c>
    </row>
    <row r="151" spans="1:1" x14ac:dyDescent="0.25">
      <c r="A151">
        <v>0.60878322702719201</v>
      </c>
    </row>
    <row r="152" spans="1:1" x14ac:dyDescent="0.25">
      <c r="A152">
        <v>0.61156041138950779</v>
      </c>
    </row>
    <row r="153" spans="1:1" x14ac:dyDescent="0.25">
      <c r="A153">
        <v>0.61461226233710742</v>
      </c>
    </row>
    <row r="154" spans="1:1" x14ac:dyDescent="0.25">
      <c r="A154">
        <v>0.62047181615649893</v>
      </c>
    </row>
    <row r="155" spans="1:1" x14ac:dyDescent="0.25">
      <c r="A155">
        <v>0.62202826013977475</v>
      </c>
    </row>
    <row r="156" spans="1:1" x14ac:dyDescent="0.25">
      <c r="A156">
        <v>0.62831507309183021</v>
      </c>
    </row>
    <row r="157" spans="1:1" x14ac:dyDescent="0.25">
      <c r="A157">
        <v>0.6292611468855861</v>
      </c>
    </row>
    <row r="158" spans="1:1" x14ac:dyDescent="0.25">
      <c r="A158">
        <v>0.62932218390453809</v>
      </c>
    </row>
    <row r="159" spans="1:1" x14ac:dyDescent="0.25">
      <c r="A159">
        <v>0.62984099856563003</v>
      </c>
    </row>
    <row r="160" spans="1:1" x14ac:dyDescent="0.25">
      <c r="A160">
        <v>0.630085146641438</v>
      </c>
    </row>
    <row r="161" spans="1:1" x14ac:dyDescent="0.25">
      <c r="A161">
        <v>0.63197729422894988</v>
      </c>
    </row>
    <row r="162" spans="1:1" x14ac:dyDescent="0.25">
      <c r="A162">
        <v>0.63377788628803366</v>
      </c>
    </row>
    <row r="163" spans="1:1" x14ac:dyDescent="0.25">
      <c r="A163">
        <v>0.63420514542069761</v>
      </c>
    </row>
    <row r="164" spans="1:1" x14ac:dyDescent="0.25">
      <c r="A164">
        <v>0.63573107089449754</v>
      </c>
    </row>
    <row r="165" spans="1:1" x14ac:dyDescent="0.25">
      <c r="A165">
        <v>0.63719595934934536</v>
      </c>
    </row>
    <row r="166" spans="1:1" x14ac:dyDescent="0.25">
      <c r="A166">
        <v>0.64720603045747249</v>
      </c>
    </row>
    <row r="167" spans="1:1" x14ac:dyDescent="0.25">
      <c r="A167">
        <v>0.65114291817987613</v>
      </c>
    </row>
    <row r="168" spans="1:1" x14ac:dyDescent="0.25">
      <c r="A168">
        <v>0.65355388042847984</v>
      </c>
    </row>
    <row r="169" spans="1:1" x14ac:dyDescent="0.25">
      <c r="A169">
        <v>0.6556596575823237</v>
      </c>
    </row>
    <row r="170" spans="1:1" x14ac:dyDescent="0.25">
      <c r="A170">
        <v>0.65709402752769552</v>
      </c>
    </row>
    <row r="171" spans="1:1" x14ac:dyDescent="0.25">
      <c r="A171">
        <v>0.65758232367931146</v>
      </c>
    </row>
    <row r="172" spans="1:1" x14ac:dyDescent="0.25">
      <c r="A172">
        <v>0.65886410107730342</v>
      </c>
    </row>
    <row r="173" spans="1:1" x14ac:dyDescent="0.25">
      <c r="A173">
        <v>0.66985076448866232</v>
      </c>
    </row>
    <row r="174" spans="1:1" x14ac:dyDescent="0.25">
      <c r="A174">
        <v>0.67079683828241832</v>
      </c>
    </row>
    <row r="175" spans="1:1" x14ac:dyDescent="0.25">
      <c r="A175">
        <v>0.6709189123203223</v>
      </c>
    </row>
    <row r="176" spans="1:1" x14ac:dyDescent="0.25">
      <c r="A176">
        <v>0.67210913418988616</v>
      </c>
    </row>
    <row r="177" spans="1:1" x14ac:dyDescent="0.25">
      <c r="A177">
        <v>0.67763298440504161</v>
      </c>
    </row>
    <row r="178" spans="1:1" x14ac:dyDescent="0.25">
      <c r="A178">
        <v>0.67812128055665766</v>
      </c>
    </row>
    <row r="179" spans="1:1" x14ac:dyDescent="0.25">
      <c r="A179">
        <v>0.68556779686880098</v>
      </c>
    </row>
    <row r="180" spans="1:1" x14ac:dyDescent="0.25">
      <c r="A180">
        <v>0.69307535019989619</v>
      </c>
    </row>
    <row r="181" spans="1:1" x14ac:dyDescent="0.25">
      <c r="A181">
        <v>0.69515060884426405</v>
      </c>
    </row>
    <row r="182" spans="1:1" x14ac:dyDescent="0.25">
      <c r="A182">
        <v>0.70104068117313145</v>
      </c>
    </row>
    <row r="183" spans="1:1" x14ac:dyDescent="0.25">
      <c r="A183">
        <v>0.70299386577959533</v>
      </c>
    </row>
    <row r="184" spans="1:1" x14ac:dyDescent="0.25">
      <c r="A184">
        <v>0.70686971648304697</v>
      </c>
    </row>
    <row r="185" spans="1:1" x14ac:dyDescent="0.25">
      <c r="A185">
        <v>0.71443830683309428</v>
      </c>
    </row>
    <row r="186" spans="1:1" x14ac:dyDescent="0.25">
      <c r="A186">
        <v>0.717703787347026</v>
      </c>
    </row>
    <row r="187" spans="1:1" x14ac:dyDescent="0.25">
      <c r="A187">
        <v>0.72154911954100165</v>
      </c>
    </row>
    <row r="188" spans="1:1" x14ac:dyDescent="0.25">
      <c r="A188">
        <v>0.72179326761680962</v>
      </c>
    </row>
    <row r="189" spans="1:1" x14ac:dyDescent="0.25">
      <c r="A189">
        <v>0.72896511734366898</v>
      </c>
    </row>
    <row r="190" spans="1:1" x14ac:dyDescent="0.25">
      <c r="A190">
        <v>0.74620807519760735</v>
      </c>
    </row>
    <row r="191" spans="1:1" x14ac:dyDescent="0.25">
      <c r="A191">
        <v>0.75035859248634296</v>
      </c>
    </row>
    <row r="192" spans="1:1" x14ac:dyDescent="0.25">
      <c r="A192">
        <v>0.75087740714743489</v>
      </c>
    </row>
    <row r="193" spans="1:1" x14ac:dyDescent="0.25">
      <c r="A193">
        <v>0.75148777733695482</v>
      </c>
    </row>
    <row r="194" spans="1:1" x14ac:dyDescent="0.25">
      <c r="A194">
        <v>0.75658436841944643</v>
      </c>
    </row>
    <row r="195" spans="1:1" x14ac:dyDescent="0.25">
      <c r="A195">
        <v>0.75945310831019008</v>
      </c>
    </row>
    <row r="196" spans="1:1" x14ac:dyDescent="0.25">
      <c r="A196">
        <v>0.76824243903927736</v>
      </c>
    </row>
    <row r="197" spans="1:1" x14ac:dyDescent="0.25">
      <c r="A197">
        <v>0.7687002166814173</v>
      </c>
    </row>
    <row r="198" spans="1:1" x14ac:dyDescent="0.25">
      <c r="A198">
        <v>0.7687307351908933</v>
      </c>
    </row>
    <row r="199" spans="1:1" x14ac:dyDescent="0.25">
      <c r="A199">
        <v>0.78859828485976746</v>
      </c>
    </row>
    <row r="200" spans="1:1" x14ac:dyDescent="0.25">
      <c r="A200">
        <v>0.79293191320535905</v>
      </c>
    </row>
    <row r="201" spans="1:1" x14ac:dyDescent="0.25">
      <c r="A201">
        <v>0.80065309610278634</v>
      </c>
    </row>
    <row r="202" spans="1:1" x14ac:dyDescent="0.25">
      <c r="A202">
        <v>0.80736716818750576</v>
      </c>
    </row>
    <row r="203" spans="1:1" x14ac:dyDescent="0.25">
      <c r="A203">
        <v>0.80837427900021364</v>
      </c>
    </row>
    <row r="204" spans="1:1" x14ac:dyDescent="0.25">
      <c r="A204">
        <v>0.80855739005706961</v>
      </c>
    </row>
    <row r="205" spans="1:1" x14ac:dyDescent="0.25">
      <c r="A205">
        <v>0.80919827875606554</v>
      </c>
    </row>
    <row r="206" spans="1:1" x14ac:dyDescent="0.25">
      <c r="A206">
        <v>0.81368449964903711</v>
      </c>
    </row>
    <row r="207" spans="1:1" x14ac:dyDescent="0.25">
      <c r="A207">
        <v>0.82021546067690054</v>
      </c>
    </row>
    <row r="208" spans="1:1" x14ac:dyDescent="0.25">
      <c r="A208">
        <v>0.82372508926664023</v>
      </c>
    </row>
    <row r="209" spans="1:1" x14ac:dyDescent="0.25">
      <c r="A209">
        <v>0.82467116306039612</v>
      </c>
    </row>
    <row r="210" spans="1:1" x14ac:dyDescent="0.25">
      <c r="A210">
        <v>0.82488479262672809</v>
      </c>
    </row>
    <row r="211" spans="1:1" x14ac:dyDescent="0.25">
      <c r="A211">
        <v>0.82775353251747186</v>
      </c>
    </row>
    <row r="212" spans="1:1" x14ac:dyDescent="0.25">
      <c r="A212">
        <v>0.82778405102694785</v>
      </c>
    </row>
    <row r="213" spans="1:1" x14ac:dyDescent="0.25">
      <c r="A213">
        <v>0.82815027314065981</v>
      </c>
    </row>
    <row r="214" spans="1:1" x14ac:dyDescent="0.25">
      <c r="A214">
        <v>0.82930997650074767</v>
      </c>
    </row>
    <row r="215" spans="1:1" x14ac:dyDescent="0.25">
      <c r="A215">
        <v>0.8324839014862514</v>
      </c>
    </row>
    <row r="216" spans="1:1" x14ac:dyDescent="0.25">
      <c r="A216">
        <v>0.83300271614734334</v>
      </c>
    </row>
    <row r="217" spans="1:1" x14ac:dyDescent="0.25">
      <c r="A217">
        <v>0.83458967864009526</v>
      </c>
    </row>
    <row r="218" spans="1:1" x14ac:dyDescent="0.25">
      <c r="A218">
        <v>0.84112063966795858</v>
      </c>
    </row>
    <row r="219" spans="1:1" x14ac:dyDescent="0.25">
      <c r="A219">
        <v>0.84292123172704247</v>
      </c>
    </row>
    <row r="220" spans="1:1" x14ac:dyDescent="0.25">
      <c r="A220">
        <v>0.85009308145390183</v>
      </c>
    </row>
    <row r="221" spans="1:1" x14ac:dyDescent="0.25">
      <c r="A221">
        <v>0.85680715353862114</v>
      </c>
    </row>
    <row r="222" spans="1:1" x14ac:dyDescent="0.25">
      <c r="A222">
        <v>0.86208685567796872</v>
      </c>
    </row>
    <row r="223" spans="1:1" x14ac:dyDescent="0.25">
      <c r="A223">
        <v>0.86236152226325269</v>
      </c>
    </row>
    <row r="224" spans="1:1" x14ac:dyDescent="0.25">
      <c r="A224">
        <v>0.86791589098788413</v>
      </c>
    </row>
    <row r="225" spans="1:1" x14ac:dyDescent="0.25">
      <c r="A225">
        <v>0.86919766838587609</v>
      </c>
    </row>
    <row r="226" spans="1:1" x14ac:dyDescent="0.25">
      <c r="A226">
        <v>0.87389751884517963</v>
      </c>
    </row>
    <row r="227" spans="1:1" x14ac:dyDescent="0.25">
      <c r="A227">
        <v>0.8758201849421674</v>
      </c>
    </row>
    <row r="228" spans="1:1" x14ac:dyDescent="0.25">
      <c r="A228">
        <v>0.87932981353190709</v>
      </c>
    </row>
    <row r="229" spans="1:1" x14ac:dyDescent="0.25">
      <c r="A229">
        <v>0.88210699789422287</v>
      </c>
    </row>
    <row r="230" spans="1:1" x14ac:dyDescent="0.25">
      <c r="A230">
        <v>0.88500625629444263</v>
      </c>
    </row>
    <row r="231" spans="1:1" x14ac:dyDescent="0.25">
      <c r="A231">
        <v>0.88512833033234661</v>
      </c>
    </row>
    <row r="232" spans="1:1" x14ac:dyDescent="0.25">
      <c r="A232">
        <v>0.88839381084627822</v>
      </c>
    </row>
    <row r="233" spans="1:1" x14ac:dyDescent="0.25">
      <c r="A233">
        <v>0.8895229956968902</v>
      </c>
    </row>
    <row r="234" spans="1:1" x14ac:dyDescent="0.25">
      <c r="A234">
        <v>0.89489425336466566</v>
      </c>
    </row>
    <row r="235" spans="1:1" x14ac:dyDescent="0.25">
      <c r="A235">
        <v>0.90044862208929721</v>
      </c>
    </row>
    <row r="236" spans="1:1" x14ac:dyDescent="0.25">
      <c r="A236">
        <v>0.9005706961272012</v>
      </c>
    </row>
    <row r="237" spans="1:1" x14ac:dyDescent="0.25">
      <c r="A237">
        <v>0.90524002807702875</v>
      </c>
    </row>
    <row r="238" spans="1:1" x14ac:dyDescent="0.25">
      <c r="A238">
        <v>0.90862758262886445</v>
      </c>
    </row>
    <row r="239" spans="1:1" x14ac:dyDescent="0.25">
      <c r="A239">
        <v>0.91006195257423628</v>
      </c>
    </row>
    <row r="240" spans="1:1" x14ac:dyDescent="0.25">
      <c r="A240">
        <v>0.91222876674703213</v>
      </c>
    </row>
    <row r="241" spans="1:1" x14ac:dyDescent="0.25">
      <c r="A241">
        <v>0.91534165471358375</v>
      </c>
    </row>
    <row r="242" spans="1:1" x14ac:dyDescent="0.25">
      <c r="A242">
        <v>0.92690816980498669</v>
      </c>
    </row>
    <row r="243" spans="1:1" x14ac:dyDescent="0.25">
      <c r="A243">
        <v>0.93337809381389814</v>
      </c>
    </row>
    <row r="244" spans="1:1" x14ac:dyDescent="0.25">
      <c r="A244">
        <v>0.9404583880123295</v>
      </c>
    </row>
    <row r="245" spans="1:1" x14ac:dyDescent="0.25">
      <c r="A245">
        <v>0.94088564714499345</v>
      </c>
    </row>
    <row r="246" spans="1:1" x14ac:dyDescent="0.25">
      <c r="A246">
        <v>0.94479201635792109</v>
      </c>
    </row>
    <row r="247" spans="1:1" x14ac:dyDescent="0.25">
      <c r="A247">
        <v>0.96404919583727533</v>
      </c>
    </row>
    <row r="248" spans="1:1" x14ac:dyDescent="0.25">
      <c r="A248">
        <v>0.96987823114719074</v>
      </c>
    </row>
    <row r="249" spans="1:1" x14ac:dyDescent="0.25">
      <c r="A249">
        <v>0.97476119266335037</v>
      </c>
    </row>
    <row r="250" spans="1:1" x14ac:dyDescent="0.25">
      <c r="A250">
        <v>0.97991882076479386</v>
      </c>
    </row>
    <row r="251" spans="1:1" x14ac:dyDescent="0.25">
      <c r="A251">
        <v>0.98232978301339757</v>
      </c>
    </row>
    <row r="252" spans="1:1" x14ac:dyDescent="0.25">
      <c r="A252">
        <v>0.9838251899777215</v>
      </c>
    </row>
    <row r="253" spans="1:1" x14ac:dyDescent="0.25">
      <c r="A253">
        <v>0.98718222602008121</v>
      </c>
    </row>
    <row r="254" spans="1:1" x14ac:dyDescent="0.25">
      <c r="A254">
        <v>0.98779259620960114</v>
      </c>
    </row>
    <row r="255" spans="1:1" x14ac:dyDescent="0.25">
      <c r="A255">
        <v>0.99044770653401293</v>
      </c>
    </row>
  </sheetData>
  <sortState xmlns:xlrd2="http://schemas.microsoft.com/office/spreadsheetml/2017/richdata2" ref="D48:D62">
    <sortCondition ref="D48"/>
  </sortState>
  <mergeCells count="4">
    <mergeCell ref="L2:Q7"/>
    <mergeCell ref="H7:I7"/>
    <mergeCell ref="G30:L35"/>
    <mergeCell ref="G40:L4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pru_uniformidad_chicuadrada</vt:lpstr>
      <vt:lpstr>punto 1</vt:lpstr>
      <vt:lpstr>punto 2</vt:lpstr>
      <vt:lpstr>Punto 3</vt:lpstr>
    </vt:vector>
  </TitlesOfParts>
  <Manager/>
  <Company>Instituto Tecnologico De Pachuca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Ejemplo Prueba De Medias</dc:title>
  <dc:subject/>
  <dc:creator>Anaya Rodriguez Fredi Orlando</dc:creator>
  <cp:keywords/>
  <dc:description/>
  <cp:lastModifiedBy>Oka Mesa</cp:lastModifiedBy>
  <dcterms:created xsi:type="dcterms:W3CDTF">2010-02-23T19:55:13Z</dcterms:created>
  <dcterms:modified xsi:type="dcterms:W3CDTF">2019-08-03T05:37:39Z</dcterms:modified>
  <cp:category/>
</cp:coreProperties>
</file>